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TRUONG~1\AppData\Local\Temp\Tandan JSC\files\"/>
    </mc:Choice>
  </mc:AlternateContent>
  <xr:revisionPtr revIDLastSave="0" documentId="13_ncr:1_{C8F2BD39-813F-413D-941E-338560E0AD87}" xr6:coauthVersionLast="47" xr6:coauthVersionMax="47" xr10:uidLastSave="{00000000-0000-0000-0000-000000000000}"/>
  <bookViews>
    <workbookView xWindow="-120" yWindow="-120" windowWidth="29040" windowHeight="15840" activeTab="7" xr2:uid="{00000000-000D-0000-FFFF-FFFF00000000}"/>
  </bookViews>
  <sheets>
    <sheet name="Phụ biểu 01" sheetId="1" r:id="rId1"/>
    <sheet name="Phụ biểu 02" sheetId="2" r:id="rId2"/>
    <sheet name="Phụ biểu 03.1" sheetId="3" r:id="rId3"/>
    <sheet name="Phụ biểu 03.2" sheetId="4" r:id="rId4"/>
    <sheet name="Phụ biểu 04" sheetId="5" r:id="rId5"/>
    <sheet name="Phụ biểu 05" sheetId="6" r:id="rId6"/>
    <sheet name="Phụ biểu 06" sheetId="7" r:id="rId7"/>
    <sheet name="Phụ biểu 07" sheetId="8" r:id="rId8"/>
  </sheets>
  <definedNames>
    <definedName name="chuong_pl_1_1" localSheetId="0">'Phụ biểu 01'!$A$1</definedName>
    <definedName name="chuong_pl_1_1_name" localSheetId="0">'Phụ biểu 01'!$A$2</definedName>
    <definedName name="chuong_pl_1_2" localSheetId="1">'Phụ biểu 02'!$A$1</definedName>
    <definedName name="chuong_pl_1_2_name" localSheetId="1">'Phụ biểu 02'!$A$2</definedName>
    <definedName name="chuong_pl_1_3" localSheetId="2">'Phụ biểu 03.1'!$A$1</definedName>
    <definedName name="chuong_pl_1_3_name" localSheetId="2">'Phụ biểu 03.1'!$A$2</definedName>
    <definedName name="chuong_pl_1_4" localSheetId="3">'Phụ biểu 03.2'!$A$1</definedName>
    <definedName name="chuong_pl_1_4_name" localSheetId="3">'Phụ biểu 03.2'!$A$2</definedName>
    <definedName name="chuong_pl_1_5" localSheetId="4">'Phụ biểu 04'!$A$1</definedName>
    <definedName name="chuong_pl_1_5_name" localSheetId="4">'Phụ biểu 04'!$A$2</definedName>
    <definedName name="chuong_pl_1_6" localSheetId="5">'Phụ biểu 05'!$A$1</definedName>
    <definedName name="chuong_pl_1_6_name" localSheetId="5">'Phụ biểu 05'!$A$2</definedName>
    <definedName name="chuong_pl_1_7" localSheetId="6">'Phụ biểu 06'!$A$1</definedName>
    <definedName name="chuong_pl_1_7_name" localSheetId="6">'Phụ biểu 06'!$A$2</definedName>
    <definedName name="chuong_pl_1_8" localSheetId="7">'Phụ biểu 07'!$A$1</definedName>
    <definedName name="chuong_pl_1_8_name" localSheetId="7">'Phụ biểu 07'!$A$2</definedName>
    <definedName name="_xlnm.Print_Area" localSheetId="0">'Phụ biểu 01'!$A$1:$K$44</definedName>
    <definedName name="_xlnm.Print_Area" localSheetId="1">'Phụ biểu 02'!$A$1:$E$23</definedName>
    <definedName name="_xlnm.Print_Area" localSheetId="2">'Phụ biểu 03.1'!$A$1:$U$58</definedName>
    <definedName name="_xlnm.Print_Area" localSheetId="3">'Phụ biểu 03.2'!$A$1:$R$55</definedName>
    <definedName name="_xlnm.Print_Area" localSheetId="4">'Phụ biểu 04'!$A$1:$G$48</definedName>
    <definedName name="_xlnm.Print_Area" localSheetId="7">'Phụ biểu 07'!$A$1:$N$69</definedName>
    <definedName name="_xlnm.Print_Titles" localSheetId="0">'Phụ biểu 01'!$4:$5</definedName>
    <definedName name="_xlnm.Print_Titles" localSheetId="2">'Phụ biểu 03.1'!$3:$4</definedName>
    <definedName name="_xlnm.Print_Titles" localSheetId="3">'Phụ biểu 03.2'!$3:$4</definedName>
    <definedName name="_xlnm.Print_Titles" localSheetId="4">'Phụ biểu 04'!$3:$4</definedName>
    <definedName name="_xlnm.Print_Titles" localSheetId="7">'Phụ biểu 07'!$5:$5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3" l="1"/>
  <c r="C22" i="3" s="1"/>
  <c r="D36" i="1" l="1"/>
  <c r="E36" i="1"/>
  <c r="D35" i="1"/>
  <c r="D34" i="1" s="1"/>
  <c r="E35" i="1"/>
  <c r="E34" i="1" s="1"/>
  <c r="J35" i="1"/>
  <c r="K35" i="1"/>
  <c r="T15" i="3" l="1"/>
  <c r="T52" i="3" l="1"/>
  <c r="T49" i="3"/>
  <c r="T48" i="3"/>
  <c r="T43" i="3"/>
  <c r="T40" i="3"/>
  <c r="T38" i="3"/>
  <c r="T13" i="3"/>
  <c r="T12" i="3"/>
  <c r="T11" i="3"/>
  <c r="L38" i="3" l="1"/>
  <c r="T39" i="3"/>
  <c r="L39" i="3" s="1"/>
  <c r="H19" i="1"/>
  <c r="H18" i="1" s="1"/>
  <c r="F19" i="1"/>
  <c r="G19" i="1" s="1"/>
  <c r="C19" i="1"/>
  <c r="C18" i="1" s="1"/>
  <c r="C36" i="1" s="1"/>
  <c r="H36" i="1" l="1"/>
  <c r="I18" i="1"/>
  <c r="I36" i="1" s="1"/>
  <c r="F18" i="1"/>
  <c r="I19" i="1"/>
  <c r="J12" i="3"/>
  <c r="T10" i="3"/>
  <c r="H9" i="1"/>
  <c r="I10" i="1"/>
  <c r="G10" i="1"/>
  <c r="C11" i="1"/>
  <c r="I11" i="1" s="1"/>
  <c r="G11" i="1" l="1"/>
  <c r="F36" i="1"/>
  <c r="G18" i="1"/>
  <c r="G36" i="1" s="1"/>
  <c r="F58" i="8"/>
  <c r="F57" i="8"/>
  <c r="F56" i="8"/>
  <c r="F36" i="8"/>
  <c r="F34" i="8"/>
  <c r="F33" i="8"/>
  <c r="F30" i="8"/>
  <c r="F29" i="8"/>
  <c r="F28" i="8"/>
  <c r="F27" i="8"/>
  <c r="F26" i="8"/>
  <c r="F25" i="8"/>
  <c r="F24" i="8"/>
  <c r="F23" i="8"/>
  <c r="F22" i="8"/>
  <c r="F21" i="8"/>
  <c r="F20" i="8"/>
  <c r="F19" i="8"/>
  <c r="F18" i="8"/>
  <c r="F17" i="8"/>
  <c r="F16" i="8"/>
  <c r="F15" i="8"/>
  <c r="F14" i="8"/>
  <c r="F13" i="8"/>
  <c r="F11" i="8"/>
  <c r="F10" i="8"/>
  <c r="J9" i="1"/>
  <c r="J8" i="1" s="1"/>
  <c r="F9" i="1"/>
  <c r="C9" i="1"/>
  <c r="I9" i="1" s="1"/>
  <c r="H8" i="1"/>
  <c r="C8" i="1"/>
  <c r="C7" i="1" s="1"/>
  <c r="C35" i="1" s="1"/>
  <c r="C34" i="1" s="1"/>
  <c r="I8" i="1" l="1"/>
  <c r="I7" i="1" s="1"/>
  <c r="I35" i="1" s="1"/>
  <c r="H7" i="1"/>
  <c r="H35" i="1" s="1"/>
  <c r="H34" i="1" s="1"/>
  <c r="I34" i="1" s="1"/>
  <c r="F8" i="1"/>
  <c r="G9" i="1"/>
  <c r="H38" i="4"/>
  <c r="D38" i="3"/>
  <c r="C38" i="3" s="1"/>
  <c r="J39" i="3"/>
  <c r="H39" i="3"/>
  <c r="D39" i="3" s="1"/>
  <c r="C39" i="3" s="1"/>
  <c r="Q25" i="4"/>
  <c r="L51" i="4"/>
  <c r="L39" i="4"/>
  <c r="K39" i="4"/>
  <c r="Q32" i="4"/>
  <c r="L32" i="4"/>
  <c r="K32" i="4"/>
  <c r="L25" i="4"/>
  <c r="K25" i="4"/>
  <c r="Q10" i="4"/>
  <c r="L10" i="4"/>
  <c r="K10" i="4"/>
  <c r="J10" i="3"/>
  <c r="H10" i="3"/>
  <c r="D8" i="3"/>
  <c r="C8" i="3" s="1"/>
  <c r="D7" i="3"/>
  <c r="C7" i="3" s="1"/>
  <c r="G8" i="1" l="1"/>
  <c r="G7" i="1" s="1"/>
  <c r="G35" i="1" s="1"/>
  <c r="F7" i="1"/>
  <c r="F35" i="1" s="1"/>
  <c r="F34" i="1" s="1"/>
  <c r="G34" i="1" s="1"/>
  <c r="C43" i="5"/>
  <c r="C42" i="5"/>
  <c r="C41" i="5"/>
  <c r="C39" i="5"/>
  <c r="C38" i="5"/>
  <c r="C37" i="5"/>
  <c r="C34" i="5"/>
  <c r="C33" i="5"/>
  <c r="C32" i="5"/>
  <c r="C31" i="5"/>
  <c r="C29" i="5"/>
  <c r="C28" i="5"/>
  <c r="C27" i="5"/>
  <c r="C26" i="5"/>
  <c r="C24" i="5"/>
  <c r="C23" i="5"/>
  <c r="C21" i="5"/>
  <c r="C20" i="5"/>
  <c r="C19" i="5"/>
  <c r="C18" i="5"/>
  <c r="C17" i="5"/>
  <c r="C16" i="5"/>
  <c r="C13" i="5"/>
  <c r="C12" i="5"/>
  <c r="C11" i="5"/>
  <c r="C10" i="5"/>
  <c r="C9" i="5"/>
  <c r="C7" i="5"/>
  <c r="C6" i="5"/>
  <c r="M54" i="4"/>
  <c r="H54" i="4"/>
  <c r="C54" i="4"/>
  <c r="M53" i="4"/>
  <c r="H53" i="4"/>
  <c r="C53" i="4"/>
  <c r="M52" i="4"/>
  <c r="H52" i="4"/>
  <c r="C52" i="4"/>
  <c r="M50" i="4"/>
  <c r="H50" i="4"/>
  <c r="C50" i="4"/>
  <c r="M49" i="4"/>
  <c r="H49" i="4"/>
  <c r="C49" i="4"/>
  <c r="M48" i="4"/>
  <c r="H48" i="4"/>
  <c r="C48" i="4"/>
  <c r="M46" i="4"/>
  <c r="H46" i="4"/>
  <c r="C46" i="4"/>
  <c r="M45" i="4"/>
  <c r="H45" i="4"/>
  <c r="H44" i="4" s="1"/>
  <c r="C45" i="4"/>
  <c r="M43" i="4"/>
  <c r="H43" i="4"/>
  <c r="C43" i="4"/>
  <c r="M42" i="4"/>
  <c r="H42" i="4"/>
  <c r="C42" i="4"/>
  <c r="M41" i="4"/>
  <c r="H41" i="4"/>
  <c r="C41" i="4"/>
  <c r="M40" i="4"/>
  <c r="H40" i="4"/>
  <c r="C40" i="4"/>
  <c r="M37" i="4"/>
  <c r="H37" i="4"/>
  <c r="C37" i="4"/>
  <c r="M36" i="4"/>
  <c r="H36" i="4"/>
  <c r="C36" i="4"/>
  <c r="M35" i="4"/>
  <c r="H35" i="4"/>
  <c r="C35" i="4"/>
  <c r="M34" i="4"/>
  <c r="H34" i="4"/>
  <c r="C34" i="4"/>
  <c r="M33" i="4"/>
  <c r="H33" i="4"/>
  <c r="C33" i="4"/>
  <c r="M31" i="4"/>
  <c r="H31" i="4"/>
  <c r="C31" i="4"/>
  <c r="M30" i="4"/>
  <c r="H30" i="4"/>
  <c r="C30" i="4"/>
  <c r="M29" i="4"/>
  <c r="H29" i="4"/>
  <c r="C29" i="4"/>
  <c r="M28" i="4"/>
  <c r="H28" i="4"/>
  <c r="C28" i="4"/>
  <c r="M27" i="4"/>
  <c r="H27" i="4"/>
  <c r="C27" i="4"/>
  <c r="M26" i="4"/>
  <c r="H26" i="4"/>
  <c r="C26" i="4"/>
  <c r="C25" i="4"/>
  <c r="M24" i="4"/>
  <c r="H24" i="4"/>
  <c r="C24" i="4"/>
  <c r="M23" i="4"/>
  <c r="H23" i="4"/>
  <c r="C23" i="4"/>
  <c r="M21" i="4"/>
  <c r="H21" i="4"/>
  <c r="C21" i="4"/>
  <c r="M20" i="4"/>
  <c r="H20" i="4"/>
  <c r="C20" i="4"/>
  <c r="M19" i="4"/>
  <c r="H19" i="4"/>
  <c r="C19" i="4"/>
  <c r="M18" i="4"/>
  <c r="H18" i="4"/>
  <c r="C18" i="4"/>
  <c r="M16" i="4"/>
  <c r="H16" i="4"/>
  <c r="C16" i="4"/>
  <c r="M15" i="4"/>
  <c r="H15" i="4"/>
  <c r="C15" i="4"/>
  <c r="M14" i="4"/>
  <c r="H14" i="4"/>
  <c r="C14" i="4"/>
  <c r="M13" i="4"/>
  <c r="H13" i="4"/>
  <c r="C13" i="4"/>
  <c r="M12" i="4"/>
  <c r="H12" i="4"/>
  <c r="C12" i="4"/>
  <c r="M11" i="4"/>
  <c r="H11" i="4"/>
  <c r="C11" i="4"/>
  <c r="M8" i="4"/>
  <c r="H8" i="4"/>
  <c r="C8" i="4"/>
  <c r="M7" i="4"/>
  <c r="H7" i="4"/>
  <c r="C7" i="4"/>
  <c r="L46" i="3"/>
  <c r="D46" i="3"/>
  <c r="L45" i="3"/>
  <c r="D45" i="3"/>
  <c r="L43" i="3"/>
  <c r="D43" i="3"/>
  <c r="L42" i="3"/>
  <c r="D42" i="3"/>
  <c r="L41" i="3"/>
  <c r="D41" i="3"/>
  <c r="L40" i="3"/>
  <c r="D40" i="3"/>
  <c r="L37" i="3"/>
  <c r="D37" i="3"/>
  <c r="L36" i="3"/>
  <c r="D36" i="3"/>
  <c r="L35" i="3"/>
  <c r="D35" i="3"/>
  <c r="L34" i="3"/>
  <c r="D34" i="3"/>
  <c r="L33" i="3"/>
  <c r="D33" i="3"/>
  <c r="L31" i="3"/>
  <c r="D31" i="3"/>
  <c r="L30" i="3"/>
  <c r="C30" i="3" s="1"/>
  <c r="D30" i="3"/>
  <c r="L29" i="3"/>
  <c r="D29" i="3"/>
  <c r="L28" i="3"/>
  <c r="D28" i="3"/>
  <c r="L27" i="3"/>
  <c r="D27" i="3"/>
  <c r="L26" i="3"/>
  <c r="C26" i="3" s="1"/>
  <c r="D26" i="3"/>
  <c r="L24" i="3"/>
  <c r="D24" i="3"/>
  <c r="L23" i="3"/>
  <c r="D23" i="3"/>
  <c r="L21" i="3"/>
  <c r="D21" i="3"/>
  <c r="L20" i="3"/>
  <c r="D20" i="3"/>
  <c r="L18" i="3"/>
  <c r="D18" i="3"/>
  <c r="C18" i="3" s="1"/>
  <c r="L16" i="3"/>
  <c r="D16" i="3"/>
  <c r="L15" i="3"/>
  <c r="D15" i="3"/>
  <c r="L14" i="3"/>
  <c r="D14" i="3"/>
  <c r="L13" i="3"/>
  <c r="D13" i="3"/>
  <c r="L12" i="3"/>
  <c r="D12" i="3"/>
  <c r="L11" i="3"/>
  <c r="D11" i="3"/>
  <c r="L54" i="3"/>
  <c r="D54" i="3"/>
  <c r="L53" i="3"/>
  <c r="D53" i="3"/>
  <c r="L52" i="3"/>
  <c r="D52" i="3"/>
  <c r="L50" i="3"/>
  <c r="D50" i="3"/>
  <c r="C50" i="3"/>
  <c r="L49" i="3"/>
  <c r="D49" i="3"/>
  <c r="L48" i="3"/>
  <c r="D48" i="3"/>
  <c r="C31" i="3" l="1"/>
  <c r="C33" i="3"/>
  <c r="C41" i="3"/>
  <c r="M44" i="4"/>
  <c r="C21" i="3"/>
  <c r="C14" i="3"/>
  <c r="C29" i="3"/>
  <c r="C36" i="3"/>
  <c r="H32" i="4"/>
  <c r="H39" i="4"/>
  <c r="C24" i="3"/>
  <c r="M39" i="4"/>
  <c r="M10" i="4"/>
  <c r="H25" i="4"/>
  <c r="H51" i="4"/>
  <c r="C45" i="3"/>
  <c r="M25" i="4"/>
  <c r="M51" i="4"/>
  <c r="C46" i="3"/>
  <c r="D10" i="3"/>
  <c r="C37" i="3"/>
  <c r="C20" i="3"/>
  <c r="C34" i="3"/>
  <c r="C28" i="3"/>
  <c r="C53" i="3"/>
  <c r="C54" i="3"/>
  <c r="C42" i="3"/>
  <c r="C35" i="3"/>
  <c r="C27" i="3"/>
  <c r="C23" i="3"/>
  <c r="L10" i="3"/>
  <c r="C52" i="3"/>
  <c r="C40" i="3"/>
  <c r="C16" i="3"/>
  <c r="C15" i="3"/>
  <c r="M32" i="4"/>
  <c r="H10" i="4"/>
  <c r="C49" i="3"/>
  <c r="C13" i="3"/>
  <c r="C12" i="3"/>
  <c r="C11" i="3"/>
  <c r="C43" i="3"/>
  <c r="C48" i="3"/>
  <c r="C1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SingPC</author>
  </authors>
  <commentList>
    <comment ref="C11" authorId="0" shapeId="0" xr:uid="{00000000-0006-0000-0000-000001000000}">
      <text>
        <r>
          <rPr>
            <b/>
            <sz val="9"/>
            <color indexed="81"/>
            <rFont val="Tahoma"/>
            <family val="2"/>
          </rPr>
          <t>SingPC:</t>
        </r>
        <r>
          <rPr>
            <sz val="9"/>
            <color indexed="81"/>
            <rFont val="Tahoma"/>
            <family val="2"/>
          </rPr>
          <t xml:space="preserve">
NSDP tỉnh QL+ NSDP huyện QL + ứng trước</t>
        </r>
      </text>
    </comment>
    <comment ref="J11" authorId="0" shapeId="0" xr:uid="{00000000-0006-0000-0000-000002000000}">
      <text>
        <r>
          <rPr>
            <b/>
            <sz val="9"/>
            <color indexed="81"/>
            <rFont val="Tahoma"/>
            <family val="2"/>
          </rPr>
          <t>SingPC:</t>
        </r>
        <r>
          <rPr>
            <sz val="9"/>
            <color indexed="81"/>
            <rFont val="Tahoma"/>
            <family val="2"/>
          </rPr>
          <t xml:space="preserve">
thu hồi 02 dự án: Giáo dục nghề nghiệp và Công viên cây xanh (Biểu số 7)</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SingPC</author>
  </authors>
  <commentList>
    <comment ref="C16" authorId="0" shapeId="0" xr:uid="{00000000-0006-0000-0100-000001000000}">
      <text>
        <r>
          <rPr>
            <b/>
            <sz val="9"/>
            <color indexed="81"/>
            <rFont val="Tahoma"/>
            <family val="2"/>
          </rPr>
          <t>SingPC:</t>
        </r>
        <r>
          <rPr>
            <sz val="9"/>
            <color indexed="81"/>
            <rFont val="Tahoma"/>
            <family val="2"/>
          </rPr>
          <t xml:space="preserve">
bao gồm cả vốn kéo dài 2022 chuyển sang 2023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Q31" authorId="0" shapeId="0" xr:uid="{00000000-0006-0000-0300-000001000000}">
      <text>
        <r>
          <rPr>
            <b/>
            <sz val="9"/>
            <color indexed="81"/>
            <rFont val="Tahoma"/>
          </rPr>
          <t>User:</t>
        </r>
        <r>
          <rPr>
            <sz val="9"/>
            <color indexed="81"/>
            <rFont val="Tahoma"/>
          </rPr>
          <t xml:space="preserve">
Công viên cây xanh trung tâm huyện Tuần Giáo; Đường từ ngầm chiềng an đến khối Đoàn kết</t>
        </r>
      </text>
    </comment>
    <comment ref="L33" authorId="0" shapeId="0" xr:uid="{00000000-0006-0000-0300-000002000000}">
      <text>
        <r>
          <rPr>
            <b/>
            <sz val="9"/>
            <color indexed="81"/>
            <rFont val="Tahoma"/>
            <family val="2"/>
          </rPr>
          <t>User:</t>
        </r>
        <r>
          <rPr>
            <sz val="9"/>
            <color indexed="81"/>
            <rFont val="Tahoma"/>
            <family val="2"/>
          </rPr>
          <t xml:space="preserve">
Công trình đường giao thông bản Yên - Thẩm Xả xã Mường Thín (giai đoạn 2)</t>
        </r>
      </text>
    </comment>
    <comment ref="Q33" authorId="0" shapeId="0" xr:uid="{00000000-0006-0000-0300-000003000000}">
      <text>
        <r>
          <rPr>
            <b/>
            <sz val="9"/>
            <color indexed="81"/>
            <rFont val="Tahoma"/>
          </rPr>
          <t>User:</t>
        </r>
        <r>
          <rPr>
            <sz val="9"/>
            <color indexed="81"/>
            <rFont val="Tahoma"/>
          </rPr>
          <t xml:space="preserve">
Công viên cây xanh trung tâm huyện Tuần Giáo; Đường từ ngầm Chiềng an đến khối Đoàn Kết</t>
        </r>
      </text>
    </comment>
    <comment ref="K35" authorId="0" shapeId="0" xr:uid="{00000000-0006-0000-0300-000004000000}">
      <text>
        <r>
          <rPr>
            <b/>
            <sz val="9"/>
            <color indexed="81"/>
            <rFont val="Tahoma"/>
          </rPr>
          <t>User:</t>
        </r>
        <r>
          <rPr>
            <sz val="9"/>
            <color indexed="81"/>
            <rFont val="Tahoma"/>
          </rPr>
          <t xml:space="preserve">
Trường THCS thị trấn Tuần Giáo</t>
        </r>
      </text>
    </comment>
    <comment ref="Q35" authorId="0" shapeId="0" xr:uid="{00000000-0006-0000-0300-000005000000}">
      <text>
        <r>
          <rPr>
            <b/>
            <sz val="9"/>
            <color indexed="81"/>
            <rFont val="Tahoma"/>
          </rPr>
          <t>User:</t>
        </r>
        <r>
          <rPr>
            <sz val="9"/>
            <color indexed="81"/>
            <rFont val="Tahoma"/>
          </rPr>
          <t xml:space="preserve">
Đường từ ngầm Chiềng An đến khối Đoàn Kết; Công viên cây xanh trung tâm huyện Tuần Giáo; Trung tâm giáo dục nghề nghiệp và giáo dục thường xuyên</t>
        </r>
      </text>
    </comment>
  </commentList>
</comments>
</file>

<file path=xl/sharedStrings.xml><?xml version="1.0" encoding="utf-8"?>
<sst xmlns="http://schemas.openxmlformats.org/spreadsheetml/2006/main" count="647" uniqueCount="326">
  <si>
    <t>Phụ biểu 01</t>
  </si>
  <si>
    <t>Tình hình thực hiện vốn đầu tư trong kỳ báo cáo</t>
  </si>
  <si>
    <t>Đơn vị tính: tỷ đồng</t>
  </si>
  <si>
    <t>TT</t>
  </si>
  <si>
    <t>Nội dung</t>
  </si>
  <si>
    <r>
      <t>Kế hoạch vốn năm</t>
    </r>
    <r>
      <rPr>
        <sz val="12"/>
        <color theme="1"/>
        <rFont val="Times New Roman"/>
        <family val="1"/>
      </rPr>
      <t xml:space="preserve"> </t>
    </r>
    <r>
      <rPr>
        <i/>
        <sz val="12"/>
        <color theme="1"/>
        <rFont val="Times New Roman"/>
        <family val="1"/>
      </rPr>
      <t>(bao gồm số chuyển nguồn năm trước)</t>
    </r>
  </si>
  <si>
    <t>Bố trí trả nợ đọng XDCB</t>
  </si>
  <si>
    <t>Nợ đọng XDCH còn lại</t>
  </si>
  <si>
    <t>Tình hình thực hiện trong kỳ</t>
  </si>
  <si>
    <t>Tình hình giải ngân trong kỳ</t>
  </si>
  <si>
    <r>
      <t>Tổng số tiền phải thu hồi, giảm trừ</t>
    </r>
    <r>
      <rPr>
        <b/>
        <vertAlign val="superscript"/>
        <sz val="12"/>
        <color theme="1"/>
        <rFont val="Times New Roman"/>
        <family val="1"/>
      </rPr>
      <t>1</t>
    </r>
    <r>
      <rPr>
        <b/>
        <sz val="12"/>
        <color theme="1"/>
        <rFont val="Times New Roman"/>
        <family val="1"/>
      </rPr>
      <t xml:space="preserve"> </t>
    </r>
    <r>
      <rPr>
        <i/>
        <sz val="12"/>
        <color theme="1"/>
        <rFont val="Times New Roman"/>
        <family val="1"/>
      </rPr>
      <t>(nếu có)</t>
    </r>
  </si>
  <si>
    <r>
      <t>Thất thoát, lãng phí được phát hiện</t>
    </r>
    <r>
      <rPr>
        <b/>
        <vertAlign val="superscript"/>
        <sz val="12"/>
        <color theme="1"/>
        <rFont val="Times New Roman"/>
        <family val="1"/>
      </rPr>
      <t>2</t>
    </r>
    <r>
      <rPr>
        <sz val="12"/>
        <color theme="1"/>
        <rFont val="Times New Roman"/>
        <family val="1"/>
      </rPr>
      <t xml:space="preserve"> </t>
    </r>
    <r>
      <rPr>
        <i/>
        <sz val="12"/>
        <color theme="1"/>
        <rFont val="Times New Roman"/>
        <family val="1"/>
      </rPr>
      <t>(nếu có)</t>
    </r>
  </si>
  <si>
    <t>Giá trị</t>
  </si>
  <si>
    <t>so với KH vốn năm (%)</t>
  </si>
  <si>
    <t>(5)=(4)/(1)</t>
  </si>
  <si>
    <t>(7) = (6)/(1)</t>
  </si>
  <si>
    <t>I</t>
  </si>
  <si>
    <t>Dự án đầu tư công</t>
  </si>
  <si>
    <t>Vốn đầu tư công</t>
  </si>
  <si>
    <t>1.1</t>
  </si>
  <si>
    <t>Vốn NSNN (vốn trong nước)</t>
  </si>
  <si>
    <t>a</t>
  </si>
  <si>
    <t>Vốn NSTW</t>
  </si>
  <si>
    <t>b</t>
  </si>
  <si>
    <t>Vốn NSĐP</t>
  </si>
  <si>
    <t>1.2</t>
  </si>
  <si>
    <t>Vốn ODA và vốn vay ưu đãi của nhà tài trợ nước ngoài</t>
  </si>
  <si>
    <t>1.3</t>
  </si>
  <si>
    <t>Vốn đầu tư công khác</t>
  </si>
  <si>
    <t>Vốn nhà nước ngoài đầu tư công</t>
  </si>
  <si>
    <r>
      <t>Vốn khác</t>
    </r>
    <r>
      <rPr>
        <b/>
        <i/>
        <vertAlign val="superscript"/>
        <sz val="12"/>
        <color theme="1"/>
        <rFont val="Times New Roman"/>
        <family val="1"/>
      </rPr>
      <t>3</t>
    </r>
  </si>
  <si>
    <t>3.1</t>
  </si>
  <si>
    <t>Trong nước</t>
  </si>
  <si>
    <t>3.2</t>
  </si>
  <si>
    <t>Nước ngoài</t>
  </si>
  <si>
    <t>II</t>
  </si>
  <si>
    <t>Dự án sử dụng vốn nhà nước ngoài đầu tư công</t>
  </si>
  <si>
    <t>Vốn khác</t>
  </si>
  <si>
    <t>2.1</t>
  </si>
  <si>
    <t>2.2</t>
  </si>
  <si>
    <t>III</t>
  </si>
  <si>
    <t>Dự án đầu tư theo phương thức PPP</t>
  </si>
  <si>
    <t>Vốn nhà nước tham gia dự án PPP</t>
  </si>
  <si>
    <t>Vốn nhà nước khác</t>
  </si>
  <si>
    <t>Vốn chủ sở hữu</t>
  </si>
  <si>
    <t>Vốn huy động</t>
  </si>
  <si>
    <t>IV</t>
  </si>
  <si>
    <r>
      <t>Dự án sử dụng nguồn vốn khác</t>
    </r>
    <r>
      <rPr>
        <sz val="12"/>
        <color theme="1"/>
        <rFont val="Times New Roman"/>
        <family val="1"/>
      </rPr>
      <t xml:space="preserve"> </t>
    </r>
    <r>
      <rPr>
        <i/>
        <sz val="12"/>
        <color theme="1"/>
        <rFont val="Times New Roman"/>
        <family val="1"/>
      </rPr>
      <t>(vốn của các nhà đầu tư trong nước, vốn đầu tư nước ngoài,...)</t>
    </r>
    <r>
      <rPr>
        <i/>
        <vertAlign val="superscript"/>
        <sz val="12"/>
        <color theme="1"/>
        <rFont val="Times New Roman"/>
        <family val="1"/>
      </rPr>
      <t>4</t>
    </r>
  </si>
  <si>
    <t>Vốn trong nước</t>
  </si>
  <si>
    <t>Vốn nước ngoài</t>
  </si>
  <si>
    <t>V</t>
  </si>
  <si>
    <t>Tổng cộng</t>
  </si>
  <si>
    <r>
      <t>Vốn đầu tư công</t>
    </r>
    <r>
      <rPr>
        <i/>
        <sz val="12"/>
        <color theme="1"/>
        <rFont val="Times New Roman"/>
        <family val="1"/>
      </rPr>
      <t xml:space="preserve"> (I.1+III.1.1)</t>
    </r>
  </si>
  <si>
    <r>
      <t>Vốn nhà nước ngoài ĐTC</t>
    </r>
    <r>
      <rPr>
        <i/>
        <sz val="12"/>
        <color theme="1"/>
        <rFont val="Times New Roman"/>
        <family val="1"/>
      </rPr>
      <t xml:space="preserve"> (I.2+II.1 + III.1.2)</t>
    </r>
  </si>
  <si>
    <t>Trong nước (I.3.1+II.2.1+III.3.1+IV.1)</t>
  </si>
  <si>
    <t>Nước ngoài (I.3.2+II.2.2+III.3.2+IV.2)</t>
  </si>
  <si>
    <t>_________________________</t>
  </si>
  <si>
    <r>
      <t>1</t>
    </r>
    <r>
      <rPr>
        <sz val="12"/>
        <color theme="1"/>
        <rFont val="Times New Roman"/>
        <family val="1"/>
      </rPr>
      <t xml:space="preserve"> Sau thanh tra, kiểm tra, kiểm toán</t>
    </r>
  </si>
  <si>
    <r>
      <t>2</t>
    </r>
    <r>
      <rPr>
        <sz val="12"/>
        <color theme="1"/>
        <rFont val="Times New Roman"/>
        <family val="1"/>
      </rPr>
      <t xml:space="preserve"> Theo kết luận của cơ quan có thẩm quyền.</t>
    </r>
  </si>
  <si>
    <r>
      <t>3</t>
    </r>
    <r>
      <rPr>
        <sz val="12"/>
        <color theme="1"/>
        <rFont val="Times New Roman"/>
        <family val="1"/>
      </rPr>
      <t xml:space="preserve"> Là vốn không phải vốn đầu tư công hoặc vốn nhà nước ngoài đầu tư công được sử dụng trong dự án đầu tư công</t>
    </r>
  </si>
  <si>
    <r>
      <t>4</t>
    </r>
    <r>
      <rPr>
        <sz val="12"/>
        <color theme="1"/>
        <rFont val="Times New Roman"/>
        <family val="1"/>
      </rPr>
      <t xml:space="preserve"> Đối với dự án sử dụng nguồn vốn khác: Chỉ cần điền thông tin vào các cột sau: cột số (1): ghi tổng vốn của các dự án đăng ký mới hoặc giá trị tăng thêm của các dự án điều chỉnh vốn đầu tư trong năm; cột số (4): giá trị thực hiện; cột số (6): giá trị giải ngân; cột (8) và (9) (nếu có).</t>
    </r>
  </si>
  <si>
    <t>Phụ biểu 02</t>
  </si>
  <si>
    <t>Tổng hợp số liệu về chương trình đầu tư công (của cơ quan là chủ trương trình, chủ dự án thành phần hoặc chủ đầu tư dự án)</t>
  </si>
  <si>
    <t>Chương trình mục tiêu quốc gia</t>
  </si>
  <si>
    <t>Chương trình ĐTC do Chính phủ, Thủ tướng CP quyết định CTĐT</t>
  </si>
  <si>
    <t>Chương trình ĐTC do địa phương quyết định CTĐT</t>
  </si>
  <si>
    <r>
      <t>Chủ chương trình</t>
    </r>
    <r>
      <rPr>
        <b/>
        <vertAlign val="superscript"/>
        <sz val="12"/>
        <color theme="1"/>
        <rFont val="Times New Roman"/>
        <family val="1"/>
      </rPr>
      <t>1</t>
    </r>
  </si>
  <si>
    <t>Số lượng chương trình</t>
  </si>
  <si>
    <t>Tổng vốn kế hoạch (tỷ đồng)</t>
  </si>
  <si>
    <t>Giá trị thực hiện (tỷ đồng)</t>
  </si>
  <si>
    <t>Giá trị giải ngân (tỷ đồng)</t>
  </si>
  <si>
    <r>
      <t>Chủ dự án thành phần</t>
    </r>
    <r>
      <rPr>
        <b/>
        <vertAlign val="superscript"/>
        <sz val="12"/>
        <color theme="1"/>
        <rFont val="Times New Roman"/>
        <family val="1"/>
      </rPr>
      <t>2</t>
    </r>
  </si>
  <si>
    <t>Số lượng dự án</t>
  </si>
  <si>
    <r>
      <t>1</t>
    </r>
    <r>
      <rPr>
        <sz val="12"/>
        <color theme="1"/>
        <rFont val="Times New Roman"/>
        <family val="1"/>
      </rPr>
      <t xml:space="preserve"> Là cơ quan, tổ chức được giao chủ trì quản lý chương trình ĐTC (đối với chương trình MTQG, chủ chương trình là cơ quan chủ trì quản lý tổng thể toàn bộ chương trình); báo cáo tổng hợp số liệu của toàn bộ các chương trình ĐTC do mình quản lý.</t>
    </r>
  </si>
  <si>
    <r>
      <t>2</t>
    </r>
    <r>
      <rPr>
        <sz val="12"/>
        <color theme="1"/>
        <rFont val="Times New Roman"/>
        <family val="1"/>
      </rPr>
      <t xml:space="preserve"> Là cơ quan, tổ chức được giao chủ trì thực hiện dự án thành phần thuộc chương trình ĐTC; báo cáo tổng hợp số liệu của toàn bộ các dự án thành phần thuộc chương trình ĐTC do mình chủ trì quản lý.</t>
    </r>
  </si>
  <si>
    <r>
      <t>3</t>
    </r>
    <r>
      <rPr>
        <sz val="12"/>
        <color theme="1"/>
        <rFont val="Times New Roman"/>
        <family val="1"/>
      </rPr>
      <t xml:space="preserve"> Là chủ đầu tư thực hiện dự án thuộc chương trình ĐTC; báo cáo tổng hợp số liệu của toàn bộ các dự án do mình làm chủ đầu tư trong các chương trình.</t>
    </r>
  </si>
  <si>
    <t>Các cơ quan báo cáo số liệu tại mục I, II, III tương ứng với vai trò của mình trong chương trình ĐTC. Trường hợp một cơ quan đồng thời thực hiện nhiều vai trò (chủ chương trình, chủ dự án thành phần, chủ đầu tư dự án thuộc chương trình) thì báo cáo số liệu tại tất cả các mục tương ứng với vai trò của mình.</t>
  </si>
  <si>
    <t>Phụ biểu 03.1</t>
  </si>
  <si>
    <t>Tình hình thực hiện giám sát, đánh giá đầu tư các dự án đầu tư sử dụng vốn nhà nước</t>
  </si>
  <si>
    <t>Tổng số</t>
  </si>
  <si>
    <t>QTQG</t>
  </si>
  <si>
    <t>A</t>
  </si>
  <si>
    <t>B</t>
  </si>
  <si>
    <t>C</t>
  </si>
  <si>
    <t>(1)=(2)+(7)</t>
  </si>
  <si>
    <t xml:space="preserve">I </t>
  </si>
  <si>
    <t>Chuẩn bị đầu tư</t>
  </si>
  <si>
    <t>Số dự án được quyết định chủ trương trong kỳ</t>
  </si>
  <si>
    <t>Số dự án được quyết định đầu tư trong kỳ</t>
  </si>
  <si>
    <t>Thực hiện đầu tư</t>
  </si>
  <si>
    <t>Số dự án thực hiện đầu tư trong kỳ</t>
  </si>
  <si>
    <t>Số dự án chuyển tiếp</t>
  </si>
  <si>
    <t>Số dự án khởi công mới trong kỳ</t>
  </si>
  <si>
    <t>Số dự án đã thực hiện báo cáo giám sát, đánh giá đầu tư theo quy định trên Hệ thống thông tin GSĐG trong kỳ</t>
  </si>
  <si>
    <t>Số dự án chưa thực hiện báo cáo giám sát, đánh giá đầu tư theo quy định trên Hệ thống thông tin GSĐG trong kỳ</t>
  </si>
  <si>
    <t>Số dự án đã thực hiện đánh giá trong kỳ</t>
  </si>
  <si>
    <t>Không phù hợp với quy hoạch</t>
  </si>
  <si>
    <t>Phê duyệt không đúng thẩm quyền</t>
  </si>
  <si>
    <t>Không thực hiện đầy đủ trình tự thẩm định dự án</t>
  </si>
  <si>
    <t>Tổng cộng tổng mức đầu tư của các dự án có thất thoát, lãng phí bị phát hiện</t>
  </si>
  <si>
    <t>Tổng số tiền bị thất thoát, lãng phí được xác định</t>
  </si>
  <si>
    <t>Số dự án chậm tiến độ trong kỳ</t>
  </si>
  <si>
    <t>Số dự án chậm tiến độ do thủ tục đầu tư</t>
  </si>
  <si>
    <t>Số dự án chậm tiến độ do công tác giải phóng mặt bằng</t>
  </si>
  <si>
    <t>c</t>
  </si>
  <si>
    <t>Số dự án chậm tiến độ do năng lực của chủ đầu tư, ban quản lý dự án và các nhà thầu</t>
  </si>
  <si>
    <t>d</t>
  </si>
  <si>
    <t>Số dự án chậm tiến độ do bố trí vốn không kịp thời</t>
  </si>
  <si>
    <t>đ</t>
  </si>
  <si>
    <t>Số dự án chậm do các nguyên nhân khác</t>
  </si>
  <si>
    <t>Số dự án phải điều chỉnh chủ trương đầu tư trong kỳ</t>
  </si>
  <si>
    <t>Số dự án phải điều chỉnh quyết định đầu tư trong kỳ</t>
  </si>
  <si>
    <t>Số dự án phải điều chỉnh mục tiêu, quy mô đầu tư</t>
  </si>
  <si>
    <t>Số dự án phải điều chỉnh vốn đầu tư</t>
  </si>
  <si>
    <t>Số dự án phải điều chỉnh tiến độ đầu tư</t>
  </si>
  <si>
    <t>Số dự án phải điều chỉnh do các nguyên nhân khác</t>
  </si>
  <si>
    <t>Số dự án phải ngừng thực hiện vì các lý do khác nhau</t>
  </si>
  <si>
    <t>Số dự án thực hiện lựa chọn nhà thầu trong kỳ</t>
  </si>
  <si>
    <t>Tổng số gói thầu đã tổ chức lựa chọn nhà thầu trong kỳ</t>
  </si>
  <si>
    <t>-</t>
  </si>
  <si>
    <t>Chỉ định thầu</t>
  </si>
  <si>
    <t>Đấu thầu hạn chế</t>
  </si>
  <si>
    <t>Đấu thầu rộng rãi</t>
  </si>
  <si>
    <t>Hình thức khác</t>
  </si>
  <si>
    <t>Tổng số gói thầu có vi phạm thủ tục đấu thầu được phát hiện trong kỳ</t>
  </si>
  <si>
    <t>Đấu thầu không đúng quy định</t>
  </si>
  <si>
    <t>Ký hợp đồng không đúng quy định</t>
  </si>
  <si>
    <t>Ill</t>
  </si>
  <si>
    <t>Kết thúc đầu tư, bàn giao đưa vào sử dụng</t>
  </si>
  <si>
    <t>Số dự án kết thúc đầu tư trong kỳ</t>
  </si>
  <si>
    <t>Lũy kế số dự án đã kết thúc nhưng chưa được quyết toán</t>
  </si>
  <si>
    <t>Số dự án được quyết toán trong kỳ</t>
  </si>
  <si>
    <t>Tình hình khai thác vận hành trong kỳ</t>
  </si>
  <si>
    <t>Số dự án đã đưa vào vận hành</t>
  </si>
  <si>
    <t>Số dự án đã đưa vào sử dụng có vấn đề về kỹ thuật, không có hiệu quả (nếu có)</t>
  </si>
  <si>
    <t>Số dự án được đánh giá tác động trong kỳ</t>
  </si>
  <si>
    <t>Ghi chú:</t>
  </si>
  <si>
    <t>- QTQG: Dự án quan trọng quốc gia</t>
  </si>
  <si>
    <t>- Phân loại dự án sử dụng vốn nhà nước ngoài đầu tư công theo tiêu chí phân loại dự án đầu tư công.</t>
  </si>
  <si>
    <t>Phụ biểu 03.2</t>
  </si>
  <si>
    <t>Tình hình thực hiện giám sát, đánh giá đầu tư các dự án đầu tư công phân theo nguồn vốn</t>
  </si>
  <si>
    <t>STT</t>
  </si>
  <si>
    <t>Dự án sử dụng vốn ODA và vốn vay ưu đãi của nhà tài trợ nước ngoài</t>
  </si>
  <si>
    <t>Dự án sử dụng vốn NSTW (vốn trong nước)</t>
  </si>
  <si>
    <t>Dự án sử dụng vốn NSĐP</t>
  </si>
  <si>
    <t>Dự án sử dụng vốn ĐTC khác</t>
  </si>
  <si>
    <t>Số dự án đã thực hiện báo cáo giám sát, đánh giá đầu tư theo quy định trên Hệ thống thông tin giám sát, đánh giá đầu tư trong kỳ</t>
  </si>
  <si>
    <t>Số dự án chưa thực hiện báo cáo giám sát, đánh giá đầu tư theo quy định trên Hệ thống thông tin giám sát, đánh giá đầu tư trong kỳ</t>
  </si>
  <si>
    <t>Phụ biểu 04</t>
  </si>
  <si>
    <t>Tình hình thực hiện giám sát, đánh giá đầu tư các dự án đầu tư theo phương thức PPP trong kỳ</t>
  </si>
  <si>
    <t>Phân theo nhóm dự án</t>
  </si>
  <si>
    <t>Tình hình thực hiện thủ tục đầu tư</t>
  </si>
  <si>
    <t>Số dự án được quyết định chủ trương đầu tư</t>
  </si>
  <si>
    <t>Số dự án có quyết định đầu tư</t>
  </si>
  <si>
    <t>Số dự án hoàn thành lựa chọn nhà đầu tư</t>
  </si>
  <si>
    <t>Chỉ định nhà đầu tư</t>
  </si>
  <si>
    <t>Số dự án được điều chỉnh chủ trương đầu tư</t>
  </si>
  <si>
    <t>Số dự án được điều chỉnh quyết định đầu tư</t>
  </si>
  <si>
    <t>Số dự án được ký kết hợp đồng</t>
  </si>
  <si>
    <t>Tình hình thực hiện đầu tư</t>
  </si>
  <si>
    <t>Số dự án thực hiện đầu tư</t>
  </si>
  <si>
    <t>Số dự án khởi công mới</t>
  </si>
  <si>
    <t>Số dự án đã thực hiện báo cáo giám sát, đánh giá đầu tư theo quy định</t>
  </si>
  <si>
    <r>
      <t xml:space="preserve">Số dự án đã thực hiện kiểm tra </t>
    </r>
    <r>
      <rPr>
        <i/>
        <sz val="12"/>
        <color theme="1"/>
        <rFont val="Times New Roman"/>
        <family val="1"/>
      </rPr>
      <t>(do người có thẩm quyền Quyết định đầu tư và cơ quan quản lý NN thực hiện)</t>
    </r>
  </si>
  <si>
    <t>Số dự án đã thực hiện đánh giá</t>
  </si>
  <si>
    <t>Số dự án có vi phạm quy định về thủ tục đầu tư, quản lý chất lượng được phát hiện</t>
  </si>
  <si>
    <r>
      <t xml:space="preserve">Số dự án có thất thoát, lãng phí được phát hiện </t>
    </r>
    <r>
      <rPr>
        <i/>
        <sz val="12"/>
        <color theme="1"/>
        <rFont val="Times New Roman"/>
        <family val="1"/>
      </rPr>
      <t>(theo kết luận của cơ quan có thẩm quyền)</t>
    </r>
  </si>
  <si>
    <t>Số dự án chậm tiến độ</t>
  </si>
  <si>
    <t>Số dự án chậm tiến độ do năng lực của Nhà đầu tư, nhà thầu</t>
  </si>
  <si>
    <t>Số dự án chậm tiến độ do nguyên nhân khác</t>
  </si>
  <si>
    <t>Số dự án phải điều chỉnh</t>
  </si>
  <si>
    <t>Số dự án kết thúc đầu tư</t>
  </si>
  <si>
    <t>Số dự án được quyết toán</t>
  </si>
  <si>
    <t>Tình hình khai thác vận hành</t>
  </si>
  <si>
    <t>Lũy kế số dự án đã đưa vào vận hành</t>
  </si>
  <si>
    <t>Số dự án đã đưa vào sử dụng có vấn đề về kỹ thuật.</t>
  </si>
  <si>
    <t>Số dự án đã đưa vào sử dụng nhưng hiệu quả thấp hoặc không hiệu quả (nếu có)</t>
  </si>
  <si>
    <t>(1) Dự án thuộc thẩm quyền quyết định chủ trương đầu tư của Quốc hội.</t>
  </si>
  <si>
    <t>(2) Dự án thuộc thẩm quyền quyết định chủ trương đầu tư của Thủ tướng Chính phủ.</t>
  </si>
  <si>
    <t>(3) Dự án thuộc thẩm quyền quyết định chủ trương đầu tư của Bộ trưởng, người đứng đầu cơ quan trung ương, cơ quan khác quy định tại khoản 1 Điều 5 của Luật PPP.</t>
  </si>
  <si>
    <t>(4) Dự án thuộc thẩm quyền quyết định chủ trương đầu tư của Hội đồng nhân dân cấp tỉnh.</t>
  </si>
  <si>
    <t>Phụ biểu 05</t>
  </si>
  <si>
    <t>Tình hình thực hiện giám sát đầu tư các dự án sử dụng các nguồn vốn khác</t>
  </si>
  <si>
    <t>Dự án FDI</t>
  </si>
  <si>
    <t>Dự án trong nước</t>
  </si>
  <si>
    <t>Số dự án được chấp thuận chủ trương đầu tư trong kỳ</t>
  </si>
  <si>
    <t>Số dự án được điều chỉnh chủ trương đầu tư trong kỳ</t>
  </si>
  <si>
    <t>Số dự án được cấp Giấy chứng nhận đăng ký đầu tư trong kỳ</t>
  </si>
  <si>
    <t>Số dự án được cấp Giấy chứng nhận đăng ký đầu tư điều chỉnh trong kỳ</t>
  </si>
  <si>
    <t>Dự án cấp Giấy chứng nhận đăng ký đầu tư</t>
  </si>
  <si>
    <t>Dự án không cấp Giấy chứng nhận đăng ký đầu tư</t>
  </si>
  <si>
    <t>Tổng vốn đầu tư đăng ký (tỷ đồng)</t>
  </si>
  <si>
    <t>Lũy kế tổng vốn đăng ký đầu tư</t>
  </si>
  <si>
    <t>Tổng số vốn đăng ký đầu tư tăng thêm trong kỳ</t>
  </si>
  <si>
    <t>Dự án đăng ký mới</t>
  </si>
  <si>
    <t>Dự án đăng ký điều chỉnh tăng vốn đầu tư</t>
  </si>
  <si>
    <t>Tổng vốn đầu tư thực hiện (tỷ đồng)</t>
  </si>
  <si>
    <t>Lũy kế tổng vốn đầu tư thực hiện</t>
  </si>
  <si>
    <t>Tổng vốn đầu tư thực hiện trong kỳ</t>
  </si>
  <si>
    <t>Vốn vay</t>
  </si>
  <si>
    <t>Vốn huy động hợp pháp khác</t>
  </si>
  <si>
    <t>Số dự án đã được kiểm tra, đánh giá trong kỳ</t>
  </si>
  <si>
    <t>Số dự án có vi phạm quy định về quản lý đầu tư được phát hiện trong kỳ</t>
  </si>
  <si>
    <t>Số dự án có vi phạm quy định về bảo vệ môi trường được phát hiện trong kỳ</t>
  </si>
  <si>
    <t>Số dự án có vi phạm quy định về sử dụng đất đai được phát hiện trong kỳ</t>
  </si>
  <si>
    <t>Số dự án có vi phạm quy định về quản lý tài nguyên được phát hiện trong kỳ</t>
  </si>
  <si>
    <t>Số dự án phải thu hồi Giấy chứng nhận đăng ký đầu tư trong kỳ</t>
  </si>
  <si>
    <t>Số dự án đã kết thúc đầu tư trong kỳ</t>
  </si>
  <si>
    <t>Số dự án đưa vào khai thác vận hành trong kỳ</t>
  </si>
  <si>
    <t>Số dự án có lợi nhuận</t>
  </si>
  <si>
    <t>Tình hình nộp ngân sách (tỷ đồng)</t>
  </si>
  <si>
    <t>(1) : Dự án thuộc diện Quốc hội, Thủ tướng Chính phủ chấp thuận chủ trương đầu tư.</t>
  </si>
  <si>
    <t>(2) : Dự án do Ủy ban nhân dân cấp tỉnh chấp thuận chủ trương đầu tư.</t>
  </si>
  <si>
    <t>(3) : Dự án không phải chấp thuận chủ trương đầu tư.</t>
  </si>
  <si>
    <t>Phụ biểu 06</t>
  </si>
  <si>
    <t>Tổng hợp kết quả giám sát đầu tư của cộng đồng</t>
  </si>
  <si>
    <t>Tổng số dự án</t>
  </si>
  <si>
    <t>Trong đó:</t>
  </si>
  <si>
    <t>Ghi chú</t>
  </si>
  <si>
    <t>Dự án sử dụng vốn và công sức cộng đồng; vốn ngân sách cấp xã; vốn tài trợ trực tiếp cho cấp xã</t>
  </si>
  <si>
    <t>Dự án đầu tư công, dự án sử dụng vốn nhà nước ngoài đầu tư công và dự án đầu tư theo phương thức PPP</t>
  </si>
  <si>
    <t>Dự án sử dụng vốn khác</t>
  </si>
  <si>
    <t>Tổng số dự án đầu tư trên địa bàn</t>
  </si>
  <si>
    <t>Tổng số dự án cộng đồng đã giám sát, trong đó:</t>
  </si>
  <si>
    <t>Đúng quy định</t>
  </si>
  <si>
    <t>Có vi phạm</t>
  </si>
  <si>
    <t>Chưa xác định được</t>
  </si>
  <si>
    <t>Số dự án cộng đồng chưa giám sát, trong đó:</t>
  </si>
  <si>
    <t>Do các cơ quan chưa công khai thông tin</t>
  </si>
  <si>
    <t>Do chủ đầu tư chưa công khai thông tin</t>
  </si>
  <si>
    <t>Lý do khác</t>
  </si>
  <si>
    <t>Tổng số dự án cộng đồng đã phản ánh có vi phạm:</t>
  </si>
  <si>
    <t>Đã có thông báo kết quả xử lý</t>
  </si>
  <si>
    <t>Chưa có thông báo kết quả xử lý</t>
  </si>
  <si>
    <t>Chủ đầu tư đã chấp hành theo thông báo</t>
  </si>
  <si>
    <t>Phụ biểu 07</t>
  </si>
  <si>
    <t>DANH MỤC CÁC DỰ ÁN NHÓM A, B, C SỬ DỤNG VỐN ĐẦU TƯ CÔNG</t>
  </si>
  <si>
    <t>Tên dự án</t>
  </si>
  <si>
    <t>Chủ đầu tư</t>
  </si>
  <si>
    <t>Tổng mức đầu tư</t>
  </si>
  <si>
    <t>Luỹ kế giá trị thực hiện đến hết năm báo cáo</t>
  </si>
  <si>
    <t>Luỹ kế giải ngân đến 31/01 năm tiếp theo</t>
  </si>
  <si>
    <t>Tình hình thực hiện báo cáo giám sát, đánh giá đầu tư</t>
  </si>
  <si>
    <t>Phát hiện vi phạm về thủ tục đầu tư</t>
  </si>
  <si>
    <t>Phát hiện vi phạm về quản lý chất lượng</t>
  </si>
  <si>
    <t>Chậm tiến độ</t>
  </si>
  <si>
    <t>DỰ ÁN KHỞI CÔNG MỚI</t>
  </si>
  <si>
    <t>Dự án nhóm A</t>
  </si>
  <si>
    <t>Dự án nhóm B</t>
  </si>
  <si>
    <t>Dự án nhóm C</t>
  </si>
  <si>
    <t>DỰ ÁN CHUYỂN TIẾP</t>
  </si>
  <si>
    <t>DỰ ÁN KẾT THÚC ĐẦU TƯ TRONG KỲ</t>
  </si>
  <si>
    <t>Các cột số: (9), (10), (11), (13), (14): đánh dấu x vào ô tương ứng (nếu có).</t>
  </si>
  <si>
    <t>Trường trung học cơ sở thị trấn Tuần Giáo huyện Tuần Giáo</t>
  </si>
  <si>
    <t>Nâng cấp đường QL6 - TT xã Rạng Đông - TT xã Phình Sáng - Phảng Củ, huyện Tuần Giáo</t>
  </si>
  <si>
    <t>UBND huyện</t>
  </si>
  <si>
    <t>Trung tâm văn hóa huyện Tuần Giáo</t>
  </si>
  <si>
    <t>x</t>
  </si>
  <si>
    <t>Đường từ bản Há Dùa xã Tênh Phông (GĐII)</t>
  </si>
  <si>
    <t>NSH bản Ten Hon + Thẩm Nặm xã Tênh Phông</t>
  </si>
  <si>
    <t>Thủy lợi bản Kệt xã Quài Cang</t>
  </si>
  <si>
    <t>Trường PTDT BT TH Bình Minh</t>
  </si>
  <si>
    <t>Đường từ bản Nôm đi bản Hua Nạ</t>
  </si>
  <si>
    <t>Đường + Ngầm bản Co Đứa xã Mường Khong</t>
  </si>
  <si>
    <t>Đường + Ngầm bản Khong Nưa xã Mường Khong</t>
  </si>
  <si>
    <t>Đường Huổi Khạ - Pú Piến xã Mường Mùn (GĐII)</t>
  </si>
  <si>
    <t>Đường TT xã Pú Xi - bản Pú Xi 2</t>
  </si>
  <si>
    <t>Đường từ bản Hua mức III đi bản Thẩm Táng xã Pú Xi (giai đoạn 1)</t>
  </si>
  <si>
    <t>Đường từ bản Chăn đi bản Hua Chăn xã Chiềng Đông</t>
  </si>
  <si>
    <t>Trường PTDTBT TH Mường Mùn</t>
  </si>
  <si>
    <t>NSH trung tâm xã Pú Xi</t>
  </si>
  <si>
    <t>Trường PTDTBT THCS Phình Sáng</t>
  </si>
  <si>
    <t>Trường PTDTBT TH Nậm Din</t>
  </si>
  <si>
    <t>Trường PTDTBT THCS Ta Ma</t>
  </si>
  <si>
    <t>Trường PTDTBT TH Nà Tòng</t>
  </si>
  <si>
    <t>Đường từ ngã ba đi Nà Đắng - bản Trạm Củ xã Ta Ma</t>
  </si>
  <si>
    <t>Đường từ bản Phiêng Hoa - Á Lềnh, xã Phình Sáng</t>
  </si>
  <si>
    <t>Đường bản Ly Xôm xã Chiềng Sinh</t>
  </si>
  <si>
    <t>KCH kênh nội đồng thủy lợi Chiềng Sinh II</t>
  </si>
  <si>
    <t>Trường THCS Quài Nưa</t>
  </si>
  <si>
    <t>Đường bản Nậm Bay xã Nà Tòng</t>
  </si>
  <si>
    <t>Ban QLDACCT</t>
  </si>
  <si>
    <t>Đường liên xã Nà Sáy - Mường Khong</t>
  </si>
  <si>
    <t>Trường PTDTBT tiểu học Khoong Hin</t>
  </si>
  <si>
    <t>Đường liên xã Rạng Đông - Nà Tòng</t>
  </si>
  <si>
    <t>Công trình nhà văn hóa bản Lói</t>
  </si>
  <si>
    <t>Công trình đường giao thông bản Yên - Thẩm Xả xã Mường Thín (giai đoạn 2)</t>
  </si>
  <si>
    <t>Công trình trụ sở xã Mường Khong</t>
  </si>
  <si>
    <t>Nguồn vốn chương trình nông thôn mới</t>
  </si>
  <si>
    <t>Cân đối ngân sách địa phương huyện quản lý</t>
  </si>
  <si>
    <t>Hạ tầng nhà máy xử lý rác thải huyện Tuần Giáo</t>
  </si>
  <si>
    <t>Đường từ ngầm Chiềng An đến khối Đoàn Kết</t>
  </si>
  <si>
    <t>Trung tâm giáo dục nghề nghiệp và giáo dục thường xuyên</t>
  </si>
  <si>
    <t>Công viên cây xanh trung tâm huyện Tuần Giáo</t>
  </si>
  <si>
    <t>Đường trung tâm xã Tênh Phông (Km1+967) - bản Thẳm Nặm, huyện Tuần Giáo</t>
  </si>
  <si>
    <t>Cân đối ngân sách địa phương tỉnh quản lý</t>
  </si>
  <si>
    <t>NSTW</t>
  </si>
  <si>
    <t>CTMTQG giảm nghèo bền vững</t>
  </si>
  <si>
    <t>CTMTQG phát triển KT-XH vùng đồng bào dân tộc thiểu số và miền núi giai đoạn 2021-2025</t>
  </si>
  <si>
    <r>
      <t xml:space="preserve">Số dự án đã thực hiện kiểm tra trong kỳ </t>
    </r>
    <r>
      <rPr>
        <i/>
        <sz val="12"/>
        <rFont val="Times New Roman"/>
        <family val="1"/>
      </rPr>
      <t>(do người có thẩm quyền Quyết định đầu tư và cơ quan quản lý NN thực hiện)</t>
    </r>
  </si>
  <si>
    <r>
      <t xml:space="preserve">Số dự án có vi phạm về thủ tục đầu tư được phát hiện trong kỳ </t>
    </r>
    <r>
      <rPr>
        <i/>
        <sz val="12"/>
        <rFont val="Times New Roman"/>
        <family val="1"/>
      </rPr>
      <t>(theo kết luận thanh tra, kiểm tra, kiểm toán)</t>
    </r>
  </si>
  <si>
    <r>
      <t xml:space="preserve">Số dự án có vi phạm quy định về quản lý chất lượng được phát hiện trong kỳ </t>
    </r>
    <r>
      <rPr>
        <i/>
        <sz val="12"/>
        <rFont val="Times New Roman"/>
        <family val="1"/>
      </rPr>
      <t>(theo quy định về quản lý chất lượng hiện hành)</t>
    </r>
  </si>
  <si>
    <r>
      <t xml:space="preserve">Số dự án có thất thoát, lãng phí được phát hiện trong kỳ </t>
    </r>
    <r>
      <rPr>
        <i/>
        <sz val="12"/>
        <rFont val="Times New Roman"/>
        <family val="1"/>
      </rPr>
      <t>(theo kết luận của cơ quan có thẩm quyền)</t>
    </r>
  </si>
  <si>
    <r>
      <t xml:space="preserve">Số dự án đã thực hiện kiểm tra trong kỳ </t>
    </r>
    <r>
      <rPr>
        <i/>
        <sz val="12"/>
        <rFont val="Times New Roman"/>
        <family val="1"/>
      </rPr>
      <t>(do người có thẩm quyền quyết định đầu tư và cơ quan quản lý nhà nước thực hiện)</t>
    </r>
  </si>
  <si>
    <r>
      <t>Chủ đầu tư dự án thuộc chương trình</t>
    </r>
    <r>
      <rPr>
        <b/>
        <vertAlign val="superscript"/>
        <sz val="12"/>
        <rFont val="Times New Roman"/>
        <family val="1"/>
      </rPr>
      <t>3</t>
    </r>
  </si>
  <si>
    <t>(1)</t>
  </si>
  <si>
    <t>(2)</t>
  </si>
  <si>
    <t>(3)</t>
  </si>
  <si>
    <t>(4)</t>
  </si>
  <si>
    <t>(6)</t>
  </si>
  <si>
    <t>(8)</t>
  </si>
  <si>
    <t>(9)</t>
  </si>
  <si>
    <t>(5)</t>
  </si>
  <si>
    <t>(7)</t>
  </si>
  <si>
    <t>(10)</t>
  </si>
  <si>
    <t>(11)</t>
  </si>
  <si>
    <t>(Năm 2023)</t>
  </si>
  <si>
    <t>Tên địa phương: Huyện Tuần Giáo</t>
  </si>
  <si>
    <r>
      <t>Năm:</t>
    </r>
    <r>
      <rPr>
        <sz val="12"/>
        <color theme="1"/>
        <rFont val="Times New Roman"/>
        <family val="1"/>
      </rPr>
      <t xml:space="preserve"> </t>
    </r>
    <r>
      <rPr>
        <b/>
        <sz val="12"/>
        <color theme="1"/>
        <rFont val="Times New Roman"/>
        <family val="1"/>
      </rPr>
      <t>2023</t>
    </r>
  </si>
  <si>
    <r>
      <t>Ghi chú:</t>
    </r>
    <r>
      <rPr>
        <i/>
        <sz val="12"/>
        <rFont val="Times New Roman"/>
        <family val="1"/>
      </rPr>
      <t xml:space="preserve"> </t>
    </r>
    <r>
      <rPr>
        <sz val="12"/>
        <rFont val="Times New Roman"/>
        <family val="1"/>
      </rPr>
      <t>Trường hợp dự án sử dụng đồng thời nhiều nguồn vốn (ODA, NSTW, NSĐP, vốn ĐTC khác) thì được tính trong tất cả các cột tương ứng với nguồn vốn sử dụng. Ví dụ: dự án sử dụng cả vốn ODA và vốn NSTW (trong nước) thì dự án đó được tổng hợp ở cả cột (1) và cột (6).</t>
    </r>
  </si>
  <si>
    <r>
      <t xml:space="preserve">Nguồn vốn </t>
    </r>
    <r>
      <rPr>
        <i/>
        <sz val="12"/>
        <rFont val="Times New Roman"/>
        <family val="1"/>
      </rPr>
      <t>(liệt kê các nguồn vốn sử dụng cho dự án)</t>
    </r>
  </si>
  <si>
    <r>
      <t xml:space="preserve">Kế hoạch vốn năm sau </t>
    </r>
    <r>
      <rPr>
        <i/>
        <sz val="12"/>
        <rFont val="Times New Roman"/>
        <family val="1"/>
      </rPr>
      <t>(bao gồm số chuyển nguồn)</t>
    </r>
  </si>
  <si>
    <r>
      <t>Tổng số tiền phải thu hồi, giảm trừ</t>
    </r>
    <r>
      <rPr>
        <b/>
        <vertAlign val="superscript"/>
        <sz val="12"/>
        <rFont val="Times New Roman"/>
        <family val="1"/>
      </rPr>
      <t>8</t>
    </r>
    <r>
      <rPr>
        <b/>
        <sz val="12"/>
        <rFont val="Times New Roman"/>
        <family val="1"/>
      </rPr>
      <t xml:space="preserve"> </t>
    </r>
    <r>
      <rPr>
        <i/>
        <sz val="12"/>
        <rFont val="Times New Roman"/>
        <family val="1"/>
      </rPr>
      <t>(nếu có)</t>
    </r>
  </si>
  <si>
    <r>
      <t>Thất thoát, lãng phí được phát hiện</t>
    </r>
    <r>
      <rPr>
        <b/>
        <vertAlign val="superscript"/>
        <sz val="12"/>
        <rFont val="Times New Roman"/>
        <family val="1"/>
      </rPr>
      <t>9</t>
    </r>
    <r>
      <rPr>
        <b/>
        <sz val="12"/>
        <rFont val="Times New Roman"/>
        <family val="1"/>
      </rPr>
      <t xml:space="preserve"> </t>
    </r>
    <r>
      <rPr>
        <i/>
        <sz val="12"/>
        <rFont val="Times New Roman"/>
        <family val="1"/>
      </rPr>
      <t>(nếu có)</t>
    </r>
  </si>
  <si>
    <r>
      <t>8</t>
    </r>
    <r>
      <rPr>
        <sz val="12"/>
        <rFont val="Times New Roman"/>
        <family val="1"/>
      </rPr>
      <t xml:space="preserve"> Sau thanh tra, kiểm tra, kiểm toán</t>
    </r>
  </si>
  <si>
    <r>
      <t>9</t>
    </r>
    <r>
      <rPr>
        <sz val="12"/>
        <rFont val="Times New Roman"/>
        <family val="1"/>
      </rPr>
      <t xml:space="preserve"> Theo kết luận của cơ quan có thẩm quyền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</si>
</sst>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4" x14ac:knownFonts="1">
    <font>
      <sz val="11"/>
      <color theme="1"/>
      <name val="Calibri"/>
      <family val="2"/>
      <scheme val="minor"/>
    </font>
    <font>
      <sz val="12"/>
      <color theme="1"/>
      <name val="Times New Roman"/>
      <family val="1"/>
    </font>
    <font>
      <b/>
      <sz val="12"/>
      <color theme="1"/>
      <name val="Times New Roman"/>
      <family val="1"/>
    </font>
    <font>
      <i/>
      <sz val="12"/>
      <color theme="1"/>
      <name val="Times New Roman"/>
      <family val="1"/>
    </font>
    <font>
      <b/>
      <vertAlign val="superscript"/>
      <sz val="12"/>
      <color theme="1"/>
      <name val="Times New Roman"/>
      <family val="1"/>
    </font>
    <font>
      <b/>
      <i/>
      <sz val="12"/>
      <color theme="1"/>
      <name val="Times New Roman"/>
      <family val="1"/>
    </font>
    <font>
      <b/>
      <i/>
      <vertAlign val="superscript"/>
      <sz val="12"/>
      <color theme="1"/>
      <name val="Times New Roman"/>
      <family val="1"/>
    </font>
    <font>
      <i/>
      <vertAlign val="superscript"/>
      <sz val="12"/>
      <color theme="1"/>
      <name val="Times New Roman"/>
      <family val="1"/>
    </font>
    <font>
      <vertAlign val="superscript"/>
      <sz val="12"/>
      <color theme="1"/>
      <name val="Times New Roman"/>
      <family val="1"/>
    </font>
    <font>
      <sz val="12"/>
      <name val="Times New Roman"/>
      <family val="1"/>
    </font>
    <font>
      <sz val="12"/>
      <color rgb="FF3333FF"/>
      <name val="Times New Roman"/>
      <family val="1"/>
    </font>
    <font>
      <sz val="11"/>
      <color rgb="FF3333FF"/>
      <name val="Calibri"/>
      <family val="2"/>
      <scheme val="minor"/>
    </font>
    <font>
      <b/>
      <sz val="12"/>
      <name val="Times New Roman"/>
      <family val="1"/>
    </font>
    <font>
      <sz val="11"/>
      <name val="Calibri"/>
      <family val="2"/>
      <scheme val="minor"/>
    </font>
    <font>
      <i/>
      <sz val="12"/>
      <name val="Times New Roman"/>
      <family val="1"/>
    </font>
    <font>
      <sz val="9"/>
      <color indexed="81"/>
      <name val="Tahoma"/>
    </font>
    <font>
      <b/>
      <sz val="9"/>
      <color indexed="81"/>
      <name val="Tahoma"/>
    </font>
    <font>
      <sz val="9"/>
      <color indexed="81"/>
      <name val="Tahoma"/>
      <family val="2"/>
    </font>
    <font>
      <b/>
      <sz val="9"/>
      <color indexed="81"/>
      <name val="Tahoma"/>
      <family val="2"/>
    </font>
    <font>
      <b/>
      <sz val="11"/>
      <color theme="1"/>
      <name val="Calibri"/>
      <family val="2"/>
      <scheme val="minor"/>
    </font>
    <font>
      <b/>
      <vertAlign val="superscript"/>
      <sz val="12"/>
      <name val="Times New Roman"/>
      <family val="1"/>
    </font>
    <font>
      <b/>
      <i/>
      <sz val="12"/>
      <name val="Times New Roman"/>
      <family val="1"/>
    </font>
    <font>
      <sz val="12"/>
      <name val="Calibri"/>
      <family val="2"/>
      <scheme val="minor"/>
    </font>
    <font>
      <vertAlign val="superscript"/>
      <sz val="12"/>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78">
    <xf numFmtId="0" fontId="0" fillId="0" borderId="0" xfId="0"/>
    <xf numFmtId="0" fontId="1" fillId="0" borderId="0" xfId="0" applyFont="1" applyAlignment="1">
      <alignment vertical="center"/>
    </xf>
    <xf numFmtId="0" fontId="0" fillId="0" borderId="0" xfId="0" applyAlignment="1">
      <alignment wrapText="1"/>
    </xf>
    <xf numFmtId="0" fontId="5" fillId="0" borderId="0" xfId="0" applyFont="1"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2" fillId="0" borderId="1"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11" fillId="0" borderId="0" xfId="0" applyFont="1"/>
    <xf numFmtId="0" fontId="12" fillId="0" borderId="1" xfId="0" applyFont="1" applyBorder="1" applyAlignment="1">
      <alignment horizontal="center" vertical="center" wrapText="1"/>
    </xf>
    <xf numFmtId="0" fontId="12" fillId="0" borderId="1" xfId="0" applyFont="1" applyBorder="1" applyAlignment="1">
      <alignment vertical="center" wrapText="1"/>
    </xf>
    <xf numFmtId="0" fontId="13" fillId="0" borderId="0" xfId="0" applyFont="1"/>
    <xf numFmtId="0" fontId="9" fillId="0" borderId="1" xfId="0" applyFont="1" applyBorder="1" applyAlignment="1">
      <alignment vertical="center" wrapText="1"/>
    </xf>
    <xf numFmtId="0" fontId="14" fillId="0" borderId="1" xfId="0" applyFont="1" applyBorder="1" applyAlignment="1">
      <alignment horizontal="center" vertical="center" wrapText="1"/>
    </xf>
    <xf numFmtId="0" fontId="14" fillId="0" borderId="1" xfId="0" applyFont="1" applyBorder="1" applyAlignment="1">
      <alignment vertical="center" wrapText="1"/>
    </xf>
    <xf numFmtId="0" fontId="9" fillId="0" borderId="0" xfId="0" applyFont="1" applyAlignment="1">
      <alignment vertical="center" wrapText="1"/>
    </xf>
    <xf numFmtId="0" fontId="1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9" fillId="0" borderId="0" xfId="0" applyFont="1"/>
    <xf numFmtId="0" fontId="13" fillId="0" borderId="0" xfId="0" applyFont="1" applyAlignment="1">
      <alignment wrapText="1"/>
    </xf>
    <xf numFmtId="0" fontId="1" fillId="0" borderId="1" xfId="0" quotePrefix="1" applyFont="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vertical="center" wrapText="1"/>
    </xf>
    <xf numFmtId="164" fontId="12"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wrapText="1"/>
    </xf>
    <xf numFmtId="164" fontId="9" fillId="0" borderId="1" xfId="0" applyNumberFormat="1" applyFont="1" applyBorder="1" applyAlignment="1">
      <alignment horizontal="center" vertical="center" wrapText="1"/>
    </xf>
    <xf numFmtId="4" fontId="9" fillId="0" borderId="1" xfId="0" applyNumberFormat="1" applyFont="1" applyBorder="1" applyAlignment="1">
      <alignment horizontal="center" vertical="center" wrapText="1"/>
    </xf>
    <xf numFmtId="164" fontId="0" fillId="0" borderId="0" xfId="0" applyNumberFormat="1"/>
    <xf numFmtId="164" fontId="2" fillId="0" borderId="1" xfId="0" applyNumberFormat="1" applyFont="1" applyBorder="1" applyAlignment="1">
      <alignment horizontal="center" vertical="center" wrapText="1"/>
    </xf>
    <xf numFmtId="164" fontId="21" fillId="0" borderId="1" xfId="0" applyNumberFormat="1" applyFont="1" applyBorder="1" applyAlignment="1">
      <alignment horizontal="center" vertical="center" wrapText="1"/>
    </xf>
    <xf numFmtId="4" fontId="21"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0" fontId="14" fillId="0" borderId="1" xfId="0" quotePrefix="1" applyFont="1" applyBorder="1" applyAlignment="1">
      <alignment horizontal="center" vertical="center" wrapText="1"/>
    </xf>
    <xf numFmtId="0" fontId="21" fillId="0" borderId="0" xfId="0" applyFont="1" applyAlignment="1">
      <alignment vertical="center"/>
    </xf>
    <xf numFmtId="0" fontId="9" fillId="0" borderId="0" xfId="0" applyFont="1" applyAlignment="1">
      <alignment vertical="center"/>
    </xf>
    <xf numFmtId="0" fontId="9" fillId="2" borderId="1" xfId="0" applyFont="1" applyFill="1" applyBorder="1" applyAlignment="1">
      <alignment horizontal="center" vertical="center" wrapText="1"/>
    </xf>
    <xf numFmtId="0" fontId="22" fillId="0" borderId="0" xfId="0" applyFont="1"/>
    <xf numFmtId="0" fontId="9" fillId="0" borderId="1" xfId="0" applyFont="1" applyBorder="1" applyAlignment="1">
      <alignment horizontal="justify" vertical="center" wrapText="1"/>
    </xf>
    <xf numFmtId="0" fontId="9" fillId="2" borderId="1" xfId="0" applyFont="1" applyFill="1" applyBorder="1" applyAlignment="1">
      <alignment horizontal="justify" vertical="center" wrapText="1"/>
    </xf>
    <xf numFmtId="0" fontId="22" fillId="2" borderId="0" xfId="0" applyFont="1" applyFill="1"/>
    <xf numFmtId="0" fontId="23"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righ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center" vertical="center" wrapText="1"/>
    </xf>
    <xf numFmtId="0" fontId="12" fillId="0" borderId="1" xfId="0" applyFont="1" applyBorder="1" applyAlignment="1">
      <alignment horizontal="center" vertical="center" wrapText="1"/>
    </xf>
    <xf numFmtId="0" fontId="14" fillId="0" borderId="2" xfId="0" quotePrefix="1" applyFont="1" applyBorder="1" applyAlignment="1">
      <alignment horizontal="center" vertical="center" wrapText="1"/>
    </xf>
    <xf numFmtId="0" fontId="14" fillId="0" borderId="3" xfId="0" applyFont="1" applyBorder="1" applyAlignment="1">
      <alignment horizontal="center" vertical="center" wrapText="1"/>
    </xf>
    <xf numFmtId="0" fontId="14" fillId="0" borderId="1" xfId="0" quotePrefix="1" applyFont="1" applyBorder="1" applyAlignment="1">
      <alignment horizontal="center" vertical="center" wrapText="1"/>
    </xf>
    <xf numFmtId="0" fontId="14"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2" borderId="1" xfId="0" applyFont="1" applyFill="1" applyBorder="1" applyAlignment="1">
      <alignment horizontal="center" vertical="center" wrapText="1"/>
    </xf>
    <xf numFmtId="164" fontId="9" fillId="0" borderId="1" xfId="0" applyNumberFormat="1" applyFont="1" applyBorder="1" applyAlignment="1">
      <alignment horizontal="center" vertical="center" wrapText="1"/>
    </xf>
    <xf numFmtId="164" fontId="9" fillId="0" borderId="2" xfId="0" applyNumberFormat="1" applyFont="1" applyBorder="1" applyAlignment="1">
      <alignment horizontal="center" vertical="center" wrapText="1"/>
    </xf>
    <xf numFmtId="164" fontId="9" fillId="0" borderId="3" xfId="0" applyNumberFormat="1" applyFont="1" applyBorder="1" applyAlignment="1">
      <alignment horizontal="center" vertical="center" wrapText="1"/>
    </xf>
    <xf numFmtId="0" fontId="9" fillId="0" borderId="0" xfId="0" applyFont="1" applyAlignment="1">
      <alignment vertical="center" wrapText="1"/>
    </xf>
    <xf numFmtId="0" fontId="12" fillId="0" borderId="0" xfId="0" applyFont="1" applyAlignment="1">
      <alignment horizontal="center" vertical="center"/>
    </xf>
    <xf numFmtId="0" fontId="21" fillId="0" borderId="7" xfId="0" applyFont="1" applyBorder="1" applyAlignment="1">
      <alignment horizontal="left" vertical="center" wrapText="1"/>
    </xf>
    <xf numFmtId="0" fontId="1" fillId="0" borderId="0" xfId="0" applyFont="1" applyAlignment="1">
      <alignment horizontal="left"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12" fillId="0" borderId="1" xfId="0" applyFont="1" applyBorder="1" applyAlignment="1">
      <alignment vertical="center" wrapText="1"/>
    </xf>
    <xf numFmtId="0" fontId="14" fillId="0" borderId="0" xfId="0" applyFont="1" applyAlignment="1">
      <alignment horizontal="right" vertical="center"/>
    </xf>
  </cellXfs>
  <cellStyles count="1">
    <cellStyle name="Normal"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showZeros="0" view="pageBreakPreview" topLeftCell="A19" zoomScaleNormal="100" zoomScaleSheetLayoutView="100" workbookViewId="0">
      <selection activeCell="S11" sqref="S11"/>
    </sheetView>
  </sheetViews>
  <sheetFormatPr defaultRowHeight="15" x14ac:dyDescent="0.25"/>
  <cols>
    <col min="2" max="2" width="28" customWidth="1"/>
    <col min="3" max="3" width="14.28515625" customWidth="1"/>
    <col min="6" max="6" width="11.7109375" customWidth="1"/>
    <col min="7" max="7" width="14.140625" customWidth="1"/>
    <col min="8" max="8" width="11.7109375" customWidth="1"/>
    <col min="9" max="9" width="14.140625" customWidth="1"/>
    <col min="10" max="10" width="12" customWidth="1"/>
    <col min="11" max="11" width="10.85546875" customWidth="1"/>
  </cols>
  <sheetData>
    <row r="1" spans="1:12" ht="15.75" x14ac:dyDescent="0.25">
      <c r="A1" s="49" t="s">
        <v>0</v>
      </c>
      <c r="B1" s="49"/>
      <c r="C1" s="49"/>
      <c r="D1" s="49"/>
      <c r="E1" s="49"/>
      <c r="F1" s="49"/>
      <c r="G1" s="49"/>
      <c r="H1" s="49"/>
      <c r="I1" s="49"/>
      <c r="J1" s="49"/>
      <c r="K1" s="49"/>
    </row>
    <row r="2" spans="1:12" ht="15.75" x14ac:dyDescent="0.25">
      <c r="A2" s="49" t="s">
        <v>1</v>
      </c>
      <c r="B2" s="49"/>
      <c r="C2" s="49"/>
      <c r="D2" s="49"/>
      <c r="E2" s="49"/>
      <c r="F2" s="49"/>
      <c r="G2" s="49"/>
      <c r="H2" s="49"/>
      <c r="I2" s="49"/>
      <c r="J2" s="49"/>
      <c r="K2" s="49"/>
    </row>
    <row r="3" spans="1:12" ht="15.75" x14ac:dyDescent="0.25">
      <c r="A3" s="50" t="s">
        <v>2</v>
      </c>
      <c r="B3" s="50"/>
      <c r="C3" s="50"/>
      <c r="D3" s="50"/>
      <c r="E3" s="50"/>
      <c r="F3" s="50"/>
      <c r="G3" s="50"/>
      <c r="H3" s="50"/>
      <c r="I3" s="50"/>
      <c r="J3" s="50"/>
      <c r="K3" s="50"/>
    </row>
    <row r="4" spans="1:12" ht="51.75" customHeight="1" x14ac:dyDescent="0.25">
      <c r="A4" s="48" t="s">
        <v>3</v>
      </c>
      <c r="B4" s="48" t="s">
        <v>4</v>
      </c>
      <c r="C4" s="48" t="s">
        <v>5</v>
      </c>
      <c r="D4" s="48" t="s">
        <v>6</v>
      </c>
      <c r="E4" s="48" t="s">
        <v>7</v>
      </c>
      <c r="F4" s="48" t="s">
        <v>8</v>
      </c>
      <c r="G4" s="48"/>
      <c r="H4" s="48" t="s">
        <v>9</v>
      </c>
      <c r="I4" s="48"/>
      <c r="J4" s="51" t="s">
        <v>10</v>
      </c>
      <c r="K4" s="51" t="s">
        <v>11</v>
      </c>
    </row>
    <row r="5" spans="1:12" ht="42" customHeight="1" x14ac:dyDescent="0.25">
      <c r="A5" s="48"/>
      <c r="B5" s="48"/>
      <c r="C5" s="48"/>
      <c r="D5" s="48"/>
      <c r="E5" s="48"/>
      <c r="F5" s="4" t="s">
        <v>12</v>
      </c>
      <c r="G5" s="4" t="s">
        <v>13</v>
      </c>
      <c r="H5" s="4" t="s">
        <v>12</v>
      </c>
      <c r="I5" s="4" t="s">
        <v>13</v>
      </c>
      <c r="J5" s="52"/>
      <c r="K5" s="52"/>
    </row>
    <row r="6" spans="1:12" ht="15.75" x14ac:dyDescent="0.25">
      <c r="A6" s="5"/>
      <c r="B6" s="6"/>
      <c r="C6" s="24" t="s">
        <v>305</v>
      </c>
      <c r="D6" s="24" t="s">
        <v>306</v>
      </c>
      <c r="E6" s="24" t="s">
        <v>307</v>
      </c>
      <c r="F6" s="24" t="s">
        <v>308</v>
      </c>
      <c r="G6" s="5" t="s">
        <v>14</v>
      </c>
      <c r="H6" s="24" t="s">
        <v>309</v>
      </c>
      <c r="I6" s="5" t="s">
        <v>15</v>
      </c>
      <c r="J6" s="24" t="s">
        <v>310</v>
      </c>
      <c r="K6" s="24" t="s">
        <v>311</v>
      </c>
    </row>
    <row r="7" spans="1:12" ht="15.75" x14ac:dyDescent="0.25">
      <c r="A7" s="13" t="s">
        <v>16</v>
      </c>
      <c r="B7" s="14" t="s">
        <v>17</v>
      </c>
      <c r="C7" s="27">
        <f>C8</f>
        <v>240.7688</v>
      </c>
      <c r="D7" s="13"/>
      <c r="E7" s="13"/>
      <c r="F7" s="13">
        <f>F8</f>
        <v>196.488</v>
      </c>
      <c r="G7" s="28">
        <f>G8</f>
        <v>81.608580513754276</v>
      </c>
      <c r="H7" s="27">
        <f>H8</f>
        <v>238.02968100000001</v>
      </c>
      <c r="I7" s="28">
        <f>I8</f>
        <v>98.862344705792452</v>
      </c>
      <c r="J7" s="21"/>
      <c r="K7" s="5"/>
    </row>
    <row r="8" spans="1:12" s="22" customFormat="1" ht="15.75" x14ac:dyDescent="0.25">
      <c r="A8" s="25">
        <v>1</v>
      </c>
      <c r="B8" s="26" t="s">
        <v>18</v>
      </c>
      <c r="C8" s="27">
        <f>C9</f>
        <v>240.7688</v>
      </c>
      <c r="D8" s="13"/>
      <c r="E8" s="13"/>
      <c r="F8" s="13">
        <f>F9</f>
        <v>196.488</v>
      </c>
      <c r="G8" s="28">
        <f>(F8/C8)*100</f>
        <v>81.608580513754276</v>
      </c>
      <c r="H8" s="27">
        <f>H9</f>
        <v>238.02968100000001</v>
      </c>
      <c r="I8" s="28">
        <f>(H8/C8)*100</f>
        <v>98.862344705792452</v>
      </c>
      <c r="J8" s="13">
        <f>J9</f>
        <v>0</v>
      </c>
      <c r="K8" s="4"/>
    </row>
    <row r="9" spans="1:12" ht="15.75" x14ac:dyDescent="0.25">
      <c r="A9" s="21" t="s">
        <v>19</v>
      </c>
      <c r="B9" s="16" t="s">
        <v>20</v>
      </c>
      <c r="C9" s="29">
        <f>SUM(C10:C11)</f>
        <v>240.7688</v>
      </c>
      <c r="D9" s="21"/>
      <c r="E9" s="21"/>
      <c r="F9" s="21">
        <f t="shared" ref="F9:J9" si="0">SUM(F10:F11)</f>
        <v>196.488</v>
      </c>
      <c r="G9" s="30">
        <f>(F9/C9)*100</f>
        <v>81.608580513754276</v>
      </c>
      <c r="H9" s="29">
        <f t="shared" si="0"/>
        <v>238.02968100000001</v>
      </c>
      <c r="I9" s="30">
        <f>(H9/C9)*100</f>
        <v>98.862344705792452</v>
      </c>
      <c r="J9" s="21">
        <f t="shared" si="0"/>
        <v>0</v>
      </c>
      <c r="K9" s="5"/>
    </row>
    <row r="10" spans="1:12" s="12" customFormat="1" ht="15.75" x14ac:dyDescent="0.25">
      <c r="A10" s="17" t="s">
        <v>21</v>
      </c>
      <c r="B10" s="18" t="s">
        <v>22</v>
      </c>
      <c r="C10" s="29">
        <v>210.25899999999999</v>
      </c>
      <c r="D10" s="21"/>
      <c r="E10" s="21"/>
      <c r="F10" s="21">
        <v>170.673</v>
      </c>
      <c r="G10" s="30">
        <f>(F10/C10)*100</f>
        <v>81.172744091810571</v>
      </c>
      <c r="H10" s="21">
        <v>207.52600000000001</v>
      </c>
      <c r="I10" s="30">
        <f>(H10/C10)*100</f>
        <v>98.700174546630592</v>
      </c>
      <c r="J10" s="21"/>
      <c r="K10" s="20"/>
    </row>
    <row r="11" spans="1:12" s="12" customFormat="1" ht="15.75" x14ac:dyDescent="0.25">
      <c r="A11" s="17" t="s">
        <v>23</v>
      </c>
      <c r="B11" s="18" t="s">
        <v>24</v>
      </c>
      <c r="C11" s="29">
        <f>2.5418+23.368+4.6</f>
        <v>30.509799999999998</v>
      </c>
      <c r="D11" s="21"/>
      <c r="E11" s="21"/>
      <c r="F11" s="21">
        <v>25.815000000000001</v>
      </c>
      <c r="G11" s="30">
        <f>(F11/C11)*100</f>
        <v>84.612157405161625</v>
      </c>
      <c r="H11" s="29">
        <v>30.503681</v>
      </c>
      <c r="I11" s="30">
        <f>(H11/C11)*100</f>
        <v>99.979944149093086</v>
      </c>
      <c r="J11" s="21"/>
      <c r="K11" s="20"/>
    </row>
    <row r="12" spans="1:12" ht="31.5" x14ac:dyDescent="0.25">
      <c r="A12" s="5" t="s">
        <v>25</v>
      </c>
      <c r="B12" s="6" t="s">
        <v>26</v>
      </c>
      <c r="C12" s="5"/>
      <c r="D12" s="5"/>
      <c r="E12" s="5"/>
      <c r="F12" s="5"/>
      <c r="G12" s="5"/>
      <c r="H12" s="5"/>
      <c r="I12" s="5"/>
      <c r="J12" s="5"/>
      <c r="K12" s="5"/>
      <c r="L12" s="31"/>
    </row>
    <row r="13" spans="1:12" ht="15.75" x14ac:dyDescent="0.25">
      <c r="A13" s="5" t="s">
        <v>27</v>
      </c>
      <c r="B13" s="6" t="s">
        <v>28</v>
      </c>
      <c r="C13" s="5"/>
      <c r="D13" s="5"/>
      <c r="E13" s="5"/>
      <c r="F13" s="5"/>
      <c r="G13" s="5"/>
      <c r="H13" s="5"/>
      <c r="I13" s="5"/>
      <c r="J13" s="5"/>
      <c r="K13" s="5"/>
    </row>
    <row r="14" spans="1:12" ht="31.5" x14ac:dyDescent="0.25">
      <c r="A14" s="8">
        <v>2</v>
      </c>
      <c r="B14" s="9" t="s">
        <v>29</v>
      </c>
      <c r="C14" s="5"/>
      <c r="D14" s="5"/>
      <c r="E14" s="5"/>
      <c r="F14" s="5"/>
      <c r="G14" s="5"/>
      <c r="H14" s="5"/>
      <c r="I14" s="5"/>
      <c r="J14" s="5"/>
      <c r="K14" s="5"/>
    </row>
    <row r="15" spans="1:12" ht="18.75" x14ac:dyDescent="0.25">
      <c r="A15" s="8">
        <v>3</v>
      </c>
      <c r="B15" s="9" t="s">
        <v>30</v>
      </c>
      <c r="C15" s="5"/>
      <c r="D15" s="5"/>
      <c r="E15" s="5"/>
      <c r="F15" s="5"/>
      <c r="G15" s="5"/>
      <c r="H15" s="5"/>
      <c r="I15" s="5"/>
      <c r="J15" s="5"/>
      <c r="K15" s="5"/>
    </row>
    <row r="16" spans="1:12" ht="15.75" x14ac:dyDescent="0.25">
      <c r="A16" s="5" t="s">
        <v>31</v>
      </c>
      <c r="B16" s="6" t="s">
        <v>32</v>
      </c>
      <c r="C16" s="5"/>
      <c r="D16" s="5"/>
      <c r="E16" s="5"/>
      <c r="F16" s="5"/>
      <c r="G16" s="5"/>
      <c r="H16" s="5"/>
      <c r="I16" s="5"/>
      <c r="J16" s="5"/>
      <c r="K16" s="5"/>
    </row>
    <row r="17" spans="1:11" ht="15.75" x14ac:dyDescent="0.25">
      <c r="A17" s="5" t="s">
        <v>33</v>
      </c>
      <c r="B17" s="6" t="s">
        <v>34</v>
      </c>
      <c r="C17" s="5"/>
      <c r="D17" s="5"/>
      <c r="E17" s="5"/>
      <c r="F17" s="5"/>
      <c r="G17" s="5"/>
      <c r="H17" s="5"/>
      <c r="I17" s="5"/>
      <c r="J17" s="5"/>
      <c r="K17" s="5"/>
    </row>
    <row r="18" spans="1:11" ht="37.5" customHeight="1" x14ac:dyDescent="0.25">
      <c r="A18" s="4" t="s">
        <v>35</v>
      </c>
      <c r="B18" s="7" t="s">
        <v>36</v>
      </c>
      <c r="C18" s="32">
        <f>C19+C20</f>
        <v>78.331885</v>
      </c>
      <c r="D18" s="4"/>
      <c r="E18" s="4"/>
      <c r="F18" s="32">
        <f>F19+F20</f>
        <v>74.921899999999994</v>
      </c>
      <c r="G18" s="28">
        <f>(F18/C18)*100</f>
        <v>95.646747170708323</v>
      </c>
      <c r="H18" s="32">
        <f>H19+H20</f>
        <v>74.921899999999994</v>
      </c>
      <c r="I18" s="28">
        <f>(H18/C18)*100</f>
        <v>95.646747170708323</v>
      </c>
      <c r="J18" s="5"/>
      <c r="K18" s="5"/>
    </row>
    <row r="19" spans="1:11" ht="37.5" customHeight="1" x14ac:dyDescent="0.25">
      <c r="A19" s="8">
        <v>1</v>
      </c>
      <c r="B19" s="9" t="s">
        <v>29</v>
      </c>
      <c r="C19" s="33">
        <f>40.503885+16.904+20.924</f>
        <v>78.331885</v>
      </c>
      <c r="D19" s="8"/>
      <c r="E19" s="8"/>
      <c r="F19" s="33">
        <f>38.5469+15.451+20.924</f>
        <v>74.921899999999994</v>
      </c>
      <c r="G19" s="34">
        <f>(F19/C19)*100</f>
        <v>95.646747170708323</v>
      </c>
      <c r="H19" s="33">
        <f>38.5469+15.451+20.924</f>
        <v>74.921899999999994</v>
      </c>
      <c r="I19" s="34">
        <f>(H19/C19)*100</f>
        <v>95.646747170708323</v>
      </c>
      <c r="J19" s="5"/>
      <c r="K19" s="5"/>
    </row>
    <row r="20" spans="1:11" ht="18.75" customHeight="1" x14ac:dyDescent="0.25">
      <c r="A20" s="8">
        <v>2</v>
      </c>
      <c r="B20" s="9" t="s">
        <v>37</v>
      </c>
      <c r="C20" s="5"/>
      <c r="D20" s="5"/>
      <c r="E20" s="5"/>
      <c r="F20" s="5"/>
      <c r="G20" s="5"/>
      <c r="H20" s="5"/>
      <c r="I20" s="5"/>
      <c r="J20" s="5"/>
      <c r="K20" s="5"/>
    </row>
    <row r="21" spans="1:11" ht="18.75" customHeight="1" x14ac:dyDescent="0.25">
      <c r="A21" s="5" t="s">
        <v>38</v>
      </c>
      <c r="B21" s="6" t="s">
        <v>32</v>
      </c>
      <c r="C21" s="5"/>
      <c r="D21" s="5"/>
      <c r="E21" s="5"/>
      <c r="F21" s="5"/>
      <c r="G21" s="5"/>
      <c r="H21" s="5"/>
      <c r="I21" s="5"/>
      <c r="J21" s="5"/>
      <c r="K21" s="5"/>
    </row>
    <row r="22" spans="1:11" ht="18.75" customHeight="1" x14ac:dyDescent="0.25">
      <c r="A22" s="5" t="s">
        <v>39</v>
      </c>
      <c r="B22" s="6" t="s">
        <v>34</v>
      </c>
      <c r="C22" s="5"/>
      <c r="D22" s="5"/>
      <c r="E22" s="5"/>
      <c r="F22" s="5"/>
      <c r="G22" s="5"/>
      <c r="H22" s="5"/>
      <c r="I22" s="5"/>
      <c r="J22" s="5"/>
      <c r="K22" s="5"/>
    </row>
    <row r="23" spans="1:11" ht="31.5" x14ac:dyDescent="0.25">
      <c r="A23" s="4" t="s">
        <v>40</v>
      </c>
      <c r="B23" s="7" t="s">
        <v>41</v>
      </c>
      <c r="C23" s="5"/>
      <c r="D23" s="5"/>
      <c r="E23" s="5"/>
      <c r="F23" s="5"/>
      <c r="G23" s="5"/>
      <c r="H23" s="5"/>
      <c r="I23" s="5"/>
      <c r="J23" s="5"/>
      <c r="K23" s="5"/>
    </row>
    <row r="24" spans="1:11" ht="31.5" x14ac:dyDescent="0.25">
      <c r="A24" s="8">
        <v>1</v>
      </c>
      <c r="B24" s="9" t="s">
        <v>42</v>
      </c>
      <c r="C24" s="5"/>
      <c r="D24" s="5"/>
      <c r="E24" s="5"/>
      <c r="F24" s="5"/>
      <c r="G24" s="5"/>
      <c r="H24" s="5"/>
      <c r="I24" s="5"/>
      <c r="J24" s="5"/>
      <c r="K24" s="5"/>
    </row>
    <row r="25" spans="1:11" ht="15.75" x14ac:dyDescent="0.25">
      <c r="A25" s="5" t="s">
        <v>19</v>
      </c>
      <c r="B25" s="6" t="s">
        <v>18</v>
      </c>
      <c r="C25" s="5"/>
      <c r="D25" s="5"/>
      <c r="E25" s="5"/>
      <c r="F25" s="5"/>
      <c r="G25" s="5"/>
      <c r="H25" s="5"/>
      <c r="I25" s="5"/>
      <c r="J25" s="5"/>
      <c r="K25" s="5"/>
    </row>
    <row r="26" spans="1:11" ht="15.75" x14ac:dyDescent="0.25">
      <c r="A26" s="5" t="s">
        <v>25</v>
      </c>
      <c r="B26" s="6" t="s">
        <v>43</v>
      </c>
      <c r="C26" s="5"/>
      <c r="D26" s="5"/>
      <c r="E26" s="5"/>
      <c r="F26" s="5"/>
      <c r="G26" s="5"/>
      <c r="H26" s="5"/>
      <c r="I26" s="5"/>
      <c r="J26" s="5"/>
      <c r="K26" s="5"/>
    </row>
    <row r="27" spans="1:11" ht="15.75" x14ac:dyDescent="0.25">
      <c r="A27" s="8">
        <v>2</v>
      </c>
      <c r="B27" s="9" t="s">
        <v>44</v>
      </c>
      <c r="C27" s="5"/>
      <c r="D27" s="5"/>
      <c r="E27" s="5"/>
      <c r="F27" s="5"/>
      <c r="G27" s="5"/>
      <c r="H27" s="5"/>
      <c r="I27" s="5"/>
      <c r="J27" s="5"/>
      <c r="K27" s="5"/>
    </row>
    <row r="28" spans="1:11" ht="15.75" x14ac:dyDescent="0.25">
      <c r="A28" s="8">
        <v>3</v>
      </c>
      <c r="B28" s="9" t="s">
        <v>45</v>
      </c>
      <c r="C28" s="5"/>
      <c r="D28" s="5"/>
      <c r="E28" s="5"/>
      <c r="F28" s="5"/>
      <c r="G28" s="5"/>
      <c r="H28" s="5"/>
      <c r="I28" s="5"/>
      <c r="J28" s="5"/>
      <c r="K28" s="5"/>
    </row>
    <row r="29" spans="1:11" ht="15.75" x14ac:dyDescent="0.25">
      <c r="A29" s="5" t="s">
        <v>31</v>
      </c>
      <c r="B29" s="6" t="s">
        <v>32</v>
      </c>
      <c r="C29" s="5"/>
      <c r="D29" s="5"/>
      <c r="E29" s="5"/>
      <c r="F29" s="5"/>
      <c r="G29" s="5"/>
      <c r="H29" s="5"/>
      <c r="I29" s="5"/>
      <c r="J29" s="5"/>
      <c r="K29" s="5"/>
    </row>
    <row r="30" spans="1:11" ht="15.75" x14ac:dyDescent="0.25">
      <c r="A30" s="5" t="s">
        <v>33</v>
      </c>
      <c r="B30" s="6" t="s">
        <v>34</v>
      </c>
      <c r="C30" s="5"/>
      <c r="D30" s="5"/>
      <c r="E30" s="5"/>
      <c r="F30" s="5"/>
      <c r="G30" s="5"/>
      <c r="H30" s="5"/>
      <c r="I30" s="5"/>
      <c r="J30" s="5"/>
      <c r="K30" s="5"/>
    </row>
    <row r="31" spans="1:11" ht="66" x14ac:dyDescent="0.25">
      <c r="A31" s="4" t="s">
        <v>46</v>
      </c>
      <c r="B31" s="7" t="s">
        <v>47</v>
      </c>
      <c r="C31" s="5"/>
      <c r="D31" s="5"/>
      <c r="E31" s="5"/>
      <c r="F31" s="5"/>
      <c r="G31" s="5"/>
      <c r="H31" s="5"/>
      <c r="I31" s="5"/>
      <c r="J31" s="5"/>
      <c r="K31" s="5"/>
    </row>
    <row r="32" spans="1:11" ht="15.75" x14ac:dyDescent="0.25">
      <c r="A32" s="5">
        <v>1</v>
      </c>
      <c r="B32" s="6" t="s">
        <v>48</v>
      </c>
      <c r="C32" s="5"/>
      <c r="D32" s="5"/>
      <c r="E32" s="5"/>
      <c r="F32" s="5"/>
      <c r="G32" s="5"/>
      <c r="H32" s="5"/>
      <c r="I32" s="5"/>
      <c r="J32" s="5"/>
      <c r="K32" s="5"/>
    </row>
    <row r="33" spans="1:11" ht="15.75" x14ac:dyDescent="0.25">
      <c r="A33" s="5">
        <v>2</v>
      </c>
      <c r="B33" s="6" t="s">
        <v>49</v>
      </c>
      <c r="C33" s="5"/>
      <c r="D33" s="5"/>
      <c r="E33" s="5"/>
      <c r="F33" s="5"/>
      <c r="G33" s="5"/>
      <c r="H33" s="5"/>
      <c r="I33" s="5"/>
      <c r="J33" s="5"/>
      <c r="K33" s="5"/>
    </row>
    <row r="34" spans="1:11" ht="21" customHeight="1" x14ac:dyDescent="0.25">
      <c r="A34" s="4" t="s">
        <v>50</v>
      </c>
      <c r="B34" s="7" t="s">
        <v>51</v>
      </c>
      <c r="C34" s="32">
        <f>C35+C36</f>
        <v>319.100685</v>
      </c>
      <c r="D34" s="32">
        <f t="shared" ref="D34:H34" si="1">D35+D36</f>
        <v>0</v>
      </c>
      <c r="E34" s="32">
        <f t="shared" si="1"/>
        <v>0</v>
      </c>
      <c r="F34" s="32">
        <f t="shared" si="1"/>
        <v>271.40989999999999</v>
      </c>
      <c r="G34" s="28">
        <f>(F34/C34)*100</f>
        <v>85.054627820682995</v>
      </c>
      <c r="H34" s="32">
        <f t="shared" si="1"/>
        <v>312.95158100000003</v>
      </c>
      <c r="I34" s="28">
        <f>(H34/C34)*100</f>
        <v>98.072989407716264</v>
      </c>
      <c r="J34" s="5"/>
      <c r="K34" s="5"/>
    </row>
    <row r="35" spans="1:11" ht="31.5" x14ac:dyDescent="0.25">
      <c r="A35" s="8">
        <v>1</v>
      </c>
      <c r="B35" s="9" t="s">
        <v>52</v>
      </c>
      <c r="C35" s="32">
        <f>C7</f>
        <v>240.7688</v>
      </c>
      <c r="D35" s="32">
        <f t="shared" ref="D35:K35" si="2">D7</f>
        <v>0</v>
      </c>
      <c r="E35" s="32">
        <f t="shared" si="2"/>
        <v>0</v>
      </c>
      <c r="F35" s="32">
        <f t="shared" si="2"/>
        <v>196.488</v>
      </c>
      <c r="G35" s="36">
        <f t="shared" si="2"/>
        <v>81.608580513754276</v>
      </c>
      <c r="H35" s="32">
        <f t="shared" si="2"/>
        <v>238.02968100000001</v>
      </c>
      <c r="I35" s="36">
        <f t="shared" si="2"/>
        <v>98.862344705792452</v>
      </c>
      <c r="J35" s="35">
        <f t="shared" si="2"/>
        <v>0</v>
      </c>
      <c r="K35" s="35">
        <f t="shared" si="2"/>
        <v>0</v>
      </c>
    </row>
    <row r="36" spans="1:11" ht="31.5" x14ac:dyDescent="0.25">
      <c r="A36" s="8">
        <v>2</v>
      </c>
      <c r="B36" s="9" t="s">
        <v>53</v>
      </c>
      <c r="C36" s="32">
        <f>C18</f>
        <v>78.331885</v>
      </c>
      <c r="D36" s="32">
        <f t="shared" ref="D36:I36" si="3">D18</f>
        <v>0</v>
      </c>
      <c r="E36" s="32">
        <f t="shared" si="3"/>
        <v>0</v>
      </c>
      <c r="F36" s="32">
        <f t="shared" si="3"/>
        <v>74.921899999999994</v>
      </c>
      <c r="G36" s="36">
        <f t="shared" si="3"/>
        <v>95.646747170708323</v>
      </c>
      <c r="H36" s="32">
        <f t="shared" si="3"/>
        <v>74.921899999999994</v>
      </c>
      <c r="I36" s="36">
        <f t="shared" si="3"/>
        <v>95.646747170708323</v>
      </c>
      <c r="J36" s="5"/>
      <c r="K36" s="5"/>
    </row>
    <row r="37" spans="1:11" ht="15.75" x14ac:dyDescent="0.25">
      <c r="A37" s="8">
        <v>3</v>
      </c>
      <c r="B37" s="9" t="s">
        <v>37</v>
      </c>
      <c r="C37" s="5"/>
      <c r="D37" s="5"/>
      <c r="E37" s="5"/>
      <c r="F37" s="5"/>
      <c r="G37" s="5"/>
      <c r="H37" s="5"/>
      <c r="I37" s="5"/>
      <c r="J37" s="5"/>
      <c r="K37" s="5"/>
    </row>
    <row r="38" spans="1:11" ht="31.5" x14ac:dyDescent="0.25">
      <c r="A38" s="5" t="s">
        <v>31</v>
      </c>
      <c r="B38" s="6" t="s">
        <v>54</v>
      </c>
      <c r="C38" s="5"/>
      <c r="D38" s="5"/>
      <c r="E38" s="5"/>
      <c r="F38" s="5"/>
      <c r="G38" s="5"/>
      <c r="H38" s="5"/>
      <c r="I38" s="5"/>
      <c r="J38" s="5"/>
      <c r="K38" s="5"/>
    </row>
    <row r="39" spans="1:11" ht="31.5" x14ac:dyDescent="0.25">
      <c r="A39" s="5" t="s">
        <v>33</v>
      </c>
      <c r="B39" s="6" t="s">
        <v>55</v>
      </c>
      <c r="C39" s="5"/>
      <c r="D39" s="5"/>
      <c r="E39" s="5"/>
      <c r="F39" s="5"/>
      <c r="G39" s="5"/>
      <c r="H39" s="5"/>
      <c r="I39" s="5"/>
      <c r="J39" s="5"/>
      <c r="K39" s="5"/>
    </row>
    <row r="40" spans="1:11" ht="15.75" x14ac:dyDescent="0.25">
      <c r="A40" s="1" t="s">
        <v>56</v>
      </c>
    </row>
    <row r="41" spans="1:11" ht="18.75" x14ac:dyDescent="0.25">
      <c r="A41" s="46" t="s">
        <v>57</v>
      </c>
      <c r="B41" s="46"/>
      <c r="C41" s="46"/>
      <c r="D41" s="46"/>
      <c r="E41" s="46"/>
      <c r="F41" s="46"/>
      <c r="G41" s="46"/>
      <c r="H41" s="46"/>
      <c r="I41" s="46"/>
      <c r="J41" s="46"/>
      <c r="K41" s="46"/>
    </row>
    <row r="42" spans="1:11" ht="18.75" x14ac:dyDescent="0.25">
      <c r="A42" s="46" t="s">
        <v>58</v>
      </c>
      <c r="B42" s="46"/>
      <c r="C42" s="46"/>
      <c r="D42" s="46"/>
      <c r="E42" s="46"/>
      <c r="F42" s="46"/>
      <c r="G42" s="46"/>
      <c r="H42" s="46"/>
      <c r="I42" s="46"/>
      <c r="J42" s="46"/>
      <c r="K42" s="46"/>
    </row>
    <row r="43" spans="1:11" ht="18.75" x14ac:dyDescent="0.25">
      <c r="A43" s="46" t="s">
        <v>59</v>
      </c>
      <c r="B43" s="46"/>
      <c r="C43" s="46"/>
      <c r="D43" s="46"/>
      <c r="E43" s="46"/>
      <c r="F43" s="46"/>
      <c r="G43" s="46"/>
      <c r="H43" s="46"/>
      <c r="I43" s="46"/>
      <c r="J43" s="46"/>
      <c r="K43" s="46"/>
    </row>
    <row r="44" spans="1:11" ht="48.75" customHeight="1" x14ac:dyDescent="0.25">
      <c r="A44" s="47" t="s">
        <v>60</v>
      </c>
      <c r="B44" s="47"/>
      <c r="C44" s="47"/>
      <c r="D44" s="47"/>
      <c r="E44" s="47"/>
      <c r="F44" s="47"/>
      <c r="G44" s="47"/>
      <c r="H44" s="47"/>
      <c r="I44" s="47"/>
      <c r="J44" s="47"/>
      <c r="K44" s="47"/>
    </row>
  </sheetData>
  <mergeCells count="16">
    <mergeCell ref="A43:K43"/>
    <mergeCell ref="A44:K44"/>
    <mergeCell ref="H4:I4"/>
    <mergeCell ref="A1:K1"/>
    <mergeCell ref="A2:K2"/>
    <mergeCell ref="A3:K3"/>
    <mergeCell ref="A41:K41"/>
    <mergeCell ref="A42:K42"/>
    <mergeCell ref="A4:A5"/>
    <mergeCell ref="B4:B5"/>
    <mergeCell ref="C4:C5"/>
    <mergeCell ref="D4:D5"/>
    <mergeCell ref="E4:E5"/>
    <mergeCell ref="F4:G4"/>
    <mergeCell ref="J4:J5"/>
    <mergeCell ref="K4:K5"/>
  </mergeCells>
  <pageMargins left="0.39370078740157483" right="0.19685039370078741" top="0.39370078740157483" bottom="0.39370078740157483" header="0.31496062992125984" footer="0.31496062992125984"/>
  <pageSetup paperSize="9" scale="97" orientation="landscape" r:id="rId1"/>
  <rowBreaks count="1" manualBreakCount="1">
    <brk id="24" max="10"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3"/>
  <sheetViews>
    <sheetView showZeros="0" view="pageBreakPreview" zoomScale="115" zoomScaleNormal="100" zoomScaleSheetLayoutView="115" workbookViewId="0">
      <selection activeCell="A3" sqref="A3"/>
    </sheetView>
  </sheetViews>
  <sheetFormatPr defaultRowHeight="15" x14ac:dyDescent="0.25"/>
  <cols>
    <col min="2" max="2" width="37.7109375" bestFit="1" customWidth="1"/>
    <col min="3" max="3" width="28.85546875" customWidth="1"/>
    <col min="4" max="4" width="28.5703125" customWidth="1"/>
    <col min="5" max="5" width="30.28515625" customWidth="1"/>
    <col min="7" max="7" width="12.85546875" bestFit="1" customWidth="1"/>
  </cols>
  <sheetData>
    <row r="1" spans="1:5" ht="15.75" x14ac:dyDescent="0.25">
      <c r="A1" s="49" t="s">
        <v>61</v>
      </c>
      <c r="B1" s="49"/>
      <c r="C1" s="49"/>
      <c r="D1" s="49"/>
      <c r="E1" s="49"/>
    </row>
    <row r="2" spans="1:5" ht="36" customHeight="1" x14ac:dyDescent="0.25">
      <c r="A2" s="53" t="s">
        <v>62</v>
      </c>
      <c r="B2" s="53"/>
      <c r="C2" s="53"/>
      <c r="D2" s="53"/>
      <c r="E2" s="53"/>
    </row>
    <row r="3" spans="1:5" ht="47.25" x14ac:dyDescent="0.25">
      <c r="A3" s="4" t="s">
        <v>3</v>
      </c>
      <c r="B3" s="4" t="s">
        <v>4</v>
      </c>
      <c r="C3" s="4" t="s">
        <v>63</v>
      </c>
      <c r="D3" s="4" t="s">
        <v>64</v>
      </c>
      <c r="E3" s="4" t="s">
        <v>65</v>
      </c>
    </row>
    <row r="4" spans="1:5" s="2" customFormat="1" ht="18.75" x14ac:dyDescent="0.25">
      <c r="A4" s="4" t="s">
        <v>16</v>
      </c>
      <c r="B4" s="7" t="s">
        <v>66</v>
      </c>
      <c r="C4" s="5"/>
      <c r="D4" s="5"/>
      <c r="E4" s="5"/>
    </row>
    <row r="5" spans="1:5" s="2" customFormat="1" ht="15.75" x14ac:dyDescent="0.25">
      <c r="A5" s="5">
        <v>1</v>
      </c>
      <c r="B5" s="6" t="s">
        <v>67</v>
      </c>
      <c r="C5" s="5"/>
      <c r="D5" s="5"/>
      <c r="E5" s="5"/>
    </row>
    <row r="6" spans="1:5" s="2" customFormat="1" ht="15.75" x14ac:dyDescent="0.25">
      <c r="A6" s="5">
        <v>2</v>
      </c>
      <c r="B6" s="6" t="s">
        <v>68</v>
      </c>
      <c r="C6" s="5"/>
      <c r="D6" s="5"/>
      <c r="E6" s="5"/>
    </row>
    <row r="7" spans="1:5" s="2" customFormat="1" ht="15.75" x14ac:dyDescent="0.25">
      <c r="A7" s="5">
        <v>3</v>
      </c>
      <c r="B7" s="6" t="s">
        <v>69</v>
      </c>
      <c r="C7" s="5"/>
      <c r="D7" s="5"/>
      <c r="E7" s="5"/>
    </row>
    <row r="8" spans="1:5" s="2" customFormat="1" ht="15.75" x14ac:dyDescent="0.25">
      <c r="A8" s="5">
        <v>4</v>
      </c>
      <c r="B8" s="6" t="s">
        <v>70</v>
      </c>
      <c r="C8" s="5"/>
      <c r="D8" s="5"/>
      <c r="E8" s="5"/>
    </row>
    <row r="9" spans="1:5" s="2" customFormat="1" ht="18.75" x14ac:dyDescent="0.25">
      <c r="A9" s="4" t="s">
        <v>35</v>
      </c>
      <c r="B9" s="7" t="s">
        <v>71</v>
      </c>
      <c r="C9" s="5"/>
      <c r="D9" s="5"/>
      <c r="E9" s="5"/>
    </row>
    <row r="10" spans="1:5" s="2" customFormat="1" ht="15.75" x14ac:dyDescent="0.25">
      <c r="A10" s="5">
        <v>1</v>
      </c>
      <c r="B10" s="6" t="s">
        <v>72</v>
      </c>
      <c r="C10" s="5"/>
      <c r="D10" s="5"/>
      <c r="E10" s="5"/>
    </row>
    <row r="11" spans="1:5" s="2" customFormat="1" ht="15.75" x14ac:dyDescent="0.25">
      <c r="A11" s="5">
        <v>2</v>
      </c>
      <c r="B11" s="6" t="s">
        <v>68</v>
      </c>
      <c r="C11" s="5"/>
      <c r="D11" s="5"/>
      <c r="E11" s="5"/>
    </row>
    <row r="12" spans="1:5" s="2" customFormat="1" ht="15.75" x14ac:dyDescent="0.25">
      <c r="A12" s="5">
        <v>3</v>
      </c>
      <c r="B12" s="6" t="s">
        <v>69</v>
      </c>
      <c r="C12" s="5"/>
      <c r="D12" s="5"/>
      <c r="E12" s="5"/>
    </row>
    <row r="13" spans="1:5" s="2" customFormat="1" ht="15.75" x14ac:dyDescent="0.25">
      <c r="A13" s="5">
        <v>4</v>
      </c>
      <c r="B13" s="6" t="s">
        <v>70</v>
      </c>
      <c r="C13" s="5"/>
      <c r="D13" s="5"/>
      <c r="E13" s="5"/>
    </row>
    <row r="14" spans="1:5" s="23" customFormat="1" ht="32.25" customHeight="1" x14ac:dyDescent="0.25">
      <c r="A14" s="13" t="s">
        <v>40</v>
      </c>
      <c r="B14" s="14" t="s">
        <v>304</v>
      </c>
      <c r="C14" s="21"/>
      <c r="D14" s="21"/>
      <c r="E14" s="21"/>
    </row>
    <row r="15" spans="1:5" s="23" customFormat="1" ht="21.75" customHeight="1" x14ac:dyDescent="0.25">
      <c r="A15" s="21">
        <v>1</v>
      </c>
      <c r="B15" s="16" t="s">
        <v>72</v>
      </c>
      <c r="C15" s="21">
        <v>32</v>
      </c>
      <c r="D15" s="21"/>
      <c r="E15" s="21"/>
    </row>
    <row r="16" spans="1:5" s="23" customFormat="1" ht="21.75" customHeight="1" x14ac:dyDescent="0.25">
      <c r="A16" s="21">
        <v>2</v>
      </c>
      <c r="B16" s="16" t="s">
        <v>68</v>
      </c>
      <c r="C16" s="21">
        <v>170.25899999999999</v>
      </c>
      <c r="D16" s="21"/>
      <c r="E16" s="21"/>
    </row>
    <row r="17" spans="1:5" s="23" customFormat="1" ht="21.75" customHeight="1" x14ac:dyDescent="0.25">
      <c r="A17" s="21">
        <v>3</v>
      </c>
      <c r="B17" s="16" t="s">
        <v>69</v>
      </c>
      <c r="C17" s="21">
        <v>152.673</v>
      </c>
      <c r="D17" s="21"/>
      <c r="E17" s="21"/>
    </row>
    <row r="18" spans="1:5" s="23" customFormat="1" ht="21.75" customHeight="1" x14ac:dyDescent="0.25">
      <c r="A18" s="21">
        <v>4</v>
      </c>
      <c r="B18" s="16" t="s">
        <v>70</v>
      </c>
      <c r="C18" s="21">
        <v>167.52500000000001</v>
      </c>
      <c r="D18" s="21"/>
      <c r="E18" s="21"/>
    </row>
    <row r="19" spans="1:5" ht="15.75" x14ac:dyDescent="0.25">
      <c r="A19" s="1" t="s">
        <v>56</v>
      </c>
    </row>
    <row r="20" spans="1:5" ht="37.5" customHeight="1" x14ac:dyDescent="0.25">
      <c r="A20" s="47" t="s">
        <v>73</v>
      </c>
      <c r="B20" s="47"/>
      <c r="C20" s="47"/>
      <c r="D20" s="47"/>
      <c r="E20" s="47"/>
    </row>
    <row r="21" spans="1:5" ht="37.5" customHeight="1" x14ac:dyDescent="0.25">
      <c r="A21" s="47" t="s">
        <v>74</v>
      </c>
      <c r="B21" s="47"/>
      <c r="C21" s="47"/>
      <c r="D21" s="47"/>
      <c r="E21" s="47"/>
    </row>
    <row r="22" spans="1:5" ht="37.5" customHeight="1" x14ac:dyDescent="0.25">
      <c r="A22" s="47" t="s">
        <v>75</v>
      </c>
      <c r="B22" s="47"/>
      <c r="C22" s="47"/>
      <c r="D22" s="47"/>
      <c r="E22" s="47"/>
    </row>
    <row r="23" spans="1:5" ht="37.5" customHeight="1" x14ac:dyDescent="0.25">
      <c r="A23" s="47" t="s">
        <v>76</v>
      </c>
      <c r="B23" s="47"/>
      <c r="C23" s="47"/>
      <c r="D23" s="47"/>
      <c r="E23" s="47"/>
    </row>
  </sheetData>
  <mergeCells count="6">
    <mergeCell ref="A23:E23"/>
    <mergeCell ref="A1:E1"/>
    <mergeCell ref="A2:E2"/>
    <mergeCell ref="A20:E20"/>
    <mergeCell ref="A21:E21"/>
    <mergeCell ref="A22:E22"/>
  </mergeCells>
  <pageMargins left="0.70866141732283472" right="0.23622047244094491" top="0.39370078740157483" bottom="0.39370078740157483" header="0.31496062992125984" footer="0.31496062992125984"/>
  <pageSetup paperSize="9"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58"/>
  <sheetViews>
    <sheetView showZeros="0" view="pageBreakPreview" zoomScale="85" zoomScaleNormal="85" zoomScaleSheetLayoutView="85" workbookViewId="0">
      <selection activeCell="A3" sqref="A3:A4"/>
    </sheetView>
  </sheetViews>
  <sheetFormatPr defaultRowHeight="15" x14ac:dyDescent="0.25"/>
  <cols>
    <col min="1" max="1" width="9.140625" style="15"/>
    <col min="2" max="2" width="41.42578125" style="15" customWidth="1"/>
    <col min="3" max="3" width="13.140625" style="15" customWidth="1"/>
    <col min="4" max="4" width="9.140625" style="15"/>
    <col min="5" max="5" width="10.28515625" style="15" customWidth="1"/>
    <col min="6" max="6" width="8" style="15" customWidth="1"/>
    <col min="7" max="7" width="2.140625" style="15" customWidth="1"/>
    <col min="8" max="8" width="4" style="15" customWidth="1"/>
    <col min="9" max="9" width="4.85546875" style="15" customWidth="1"/>
    <col min="10" max="10" width="3.28515625" style="15" customWidth="1"/>
    <col min="11" max="11" width="4.85546875" style="15" customWidth="1"/>
    <col min="12" max="12" width="6" style="15" customWidth="1"/>
    <col min="13" max="13" width="4.28515625" style="15" customWidth="1"/>
    <col min="14" max="14" width="8" style="15" customWidth="1"/>
    <col min="15" max="15" width="2.42578125" style="15" customWidth="1"/>
    <col min="16" max="16" width="8" style="15" customWidth="1"/>
    <col min="17" max="17" width="0.42578125" style="15" customWidth="1"/>
    <col min="18" max="18" width="8" style="15" customWidth="1"/>
    <col min="19" max="19" width="0.28515625" style="15" customWidth="1"/>
    <col min="20" max="20" width="3.28515625" style="15" customWidth="1"/>
    <col min="21" max="21" width="5.5703125" style="15" customWidth="1"/>
    <col min="22" max="16384" width="9.140625" style="15"/>
  </cols>
  <sheetData>
    <row r="1" spans="1:22" ht="15.75" x14ac:dyDescent="0.25">
      <c r="A1" s="67" t="s">
        <v>77</v>
      </c>
      <c r="B1" s="67"/>
      <c r="C1" s="67"/>
      <c r="D1" s="67"/>
      <c r="E1" s="67"/>
      <c r="F1" s="67"/>
      <c r="G1" s="67"/>
      <c r="H1" s="67"/>
      <c r="I1" s="67"/>
      <c r="J1" s="67"/>
      <c r="K1" s="67"/>
      <c r="L1" s="67"/>
      <c r="M1" s="67"/>
      <c r="N1" s="67"/>
      <c r="O1" s="67"/>
      <c r="P1" s="67"/>
      <c r="Q1" s="67"/>
      <c r="R1" s="67"/>
      <c r="S1" s="67"/>
      <c r="T1" s="67"/>
      <c r="U1" s="67"/>
    </row>
    <row r="2" spans="1:22" ht="15.75" x14ac:dyDescent="0.25">
      <c r="A2" s="67" t="s">
        <v>78</v>
      </c>
      <c r="B2" s="67"/>
      <c r="C2" s="67"/>
      <c r="D2" s="67"/>
      <c r="E2" s="67"/>
      <c r="F2" s="67"/>
      <c r="G2" s="67"/>
      <c r="H2" s="67"/>
      <c r="I2" s="67"/>
      <c r="J2" s="67"/>
      <c r="K2" s="67"/>
      <c r="L2" s="67"/>
      <c r="M2" s="67"/>
      <c r="N2" s="67"/>
      <c r="O2" s="67"/>
      <c r="P2" s="67"/>
      <c r="Q2" s="67"/>
      <c r="R2" s="67"/>
      <c r="S2" s="67"/>
      <c r="T2" s="67"/>
      <c r="U2" s="67"/>
    </row>
    <row r="3" spans="1:22" ht="36" customHeight="1" x14ac:dyDescent="0.25">
      <c r="A3" s="54" t="s">
        <v>3</v>
      </c>
      <c r="B3" s="54" t="s">
        <v>4</v>
      </c>
      <c r="C3" s="54" t="s">
        <v>51</v>
      </c>
      <c r="D3" s="54" t="s">
        <v>17</v>
      </c>
      <c r="E3" s="54"/>
      <c r="F3" s="54"/>
      <c r="G3" s="54"/>
      <c r="H3" s="54"/>
      <c r="I3" s="54"/>
      <c r="J3" s="54"/>
      <c r="K3" s="54"/>
      <c r="L3" s="54" t="s">
        <v>36</v>
      </c>
      <c r="M3" s="54"/>
      <c r="N3" s="54"/>
      <c r="O3" s="54"/>
      <c r="P3" s="54"/>
      <c r="Q3" s="54"/>
      <c r="R3" s="54"/>
      <c r="S3" s="54"/>
      <c r="T3" s="54"/>
      <c r="U3" s="54"/>
      <c r="V3" s="19"/>
    </row>
    <row r="4" spans="1:22" ht="25.5" customHeight="1" x14ac:dyDescent="0.25">
      <c r="A4" s="54"/>
      <c r="B4" s="54"/>
      <c r="C4" s="54"/>
      <c r="D4" s="13" t="s">
        <v>79</v>
      </c>
      <c r="E4" s="13" t="s">
        <v>80</v>
      </c>
      <c r="F4" s="54" t="s">
        <v>81</v>
      </c>
      <c r="G4" s="54"/>
      <c r="H4" s="54" t="s">
        <v>82</v>
      </c>
      <c r="I4" s="54"/>
      <c r="J4" s="54" t="s">
        <v>83</v>
      </c>
      <c r="K4" s="54"/>
      <c r="L4" s="54" t="s">
        <v>79</v>
      </c>
      <c r="M4" s="54"/>
      <c r="N4" s="54" t="s">
        <v>80</v>
      </c>
      <c r="O4" s="54"/>
      <c r="P4" s="54" t="s">
        <v>81</v>
      </c>
      <c r="Q4" s="54"/>
      <c r="R4" s="54" t="s">
        <v>82</v>
      </c>
      <c r="S4" s="54"/>
      <c r="T4" s="54" t="s">
        <v>83</v>
      </c>
      <c r="U4" s="54"/>
      <c r="V4" s="19"/>
    </row>
    <row r="5" spans="1:22" ht="26.25" customHeight="1" x14ac:dyDescent="0.25">
      <c r="A5" s="21"/>
      <c r="B5" s="18"/>
      <c r="C5" s="17" t="s">
        <v>84</v>
      </c>
      <c r="D5" s="37" t="s">
        <v>306</v>
      </c>
      <c r="E5" s="37" t="s">
        <v>307</v>
      </c>
      <c r="F5" s="55" t="s">
        <v>308</v>
      </c>
      <c r="G5" s="56"/>
      <c r="H5" s="55" t="s">
        <v>312</v>
      </c>
      <c r="I5" s="56"/>
      <c r="J5" s="55" t="s">
        <v>309</v>
      </c>
      <c r="K5" s="56"/>
      <c r="L5" s="57" t="s">
        <v>313</v>
      </c>
      <c r="M5" s="58"/>
      <c r="N5" s="57" t="s">
        <v>310</v>
      </c>
      <c r="O5" s="58"/>
      <c r="P5" s="57" t="s">
        <v>311</v>
      </c>
      <c r="Q5" s="58"/>
      <c r="R5" s="57" t="s">
        <v>314</v>
      </c>
      <c r="S5" s="58"/>
      <c r="T5" s="57" t="s">
        <v>315</v>
      </c>
      <c r="U5" s="58"/>
      <c r="V5" s="19"/>
    </row>
    <row r="6" spans="1:22" ht="27.75" customHeight="1" x14ac:dyDescent="0.25">
      <c r="A6" s="13" t="s">
        <v>85</v>
      </c>
      <c r="B6" s="14" t="s">
        <v>86</v>
      </c>
      <c r="C6" s="21"/>
      <c r="D6" s="21"/>
      <c r="E6" s="21"/>
      <c r="F6" s="59"/>
      <c r="G6" s="59"/>
      <c r="H6" s="59"/>
      <c r="I6" s="59"/>
      <c r="J6" s="59"/>
      <c r="K6" s="59"/>
      <c r="L6" s="59"/>
      <c r="M6" s="59"/>
      <c r="N6" s="59"/>
      <c r="O6" s="59"/>
      <c r="P6" s="59"/>
      <c r="Q6" s="59"/>
      <c r="R6" s="59"/>
      <c r="S6" s="59"/>
      <c r="T6" s="59"/>
      <c r="U6" s="59"/>
      <c r="V6" s="19"/>
    </row>
    <row r="7" spans="1:22" ht="37.5" customHeight="1" x14ac:dyDescent="0.25">
      <c r="A7" s="21">
        <v>1</v>
      </c>
      <c r="B7" s="16" t="s">
        <v>87</v>
      </c>
      <c r="C7" s="21">
        <f t="shared" ref="C7:C8" si="0">+D7+L7</f>
        <v>2</v>
      </c>
      <c r="D7" s="21">
        <f t="shared" ref="D7:D8" si="1">SUM(E7:K7)</f>
        <v>2</v>
      </c>
      <c r="E7" s="21"/>
      <c r="F7" s="59"/>
      <c r="G7" s="59"/>
      <c r="H7" s="59"/>
      <c r="I7" s="59"/>
      <c r="J7" s="60">
        <v>2</v>
      </c>
      <c r="K7" s="61"/>
      <c r="L7" s="59"/>
      <c r="M7" s="59"/>
      <c r="N7" s="59"/>
      <c r="O7" s="59"/>
      <c r="P7" s="59"/>
      <c r="Q7" s="59"/>
      <c r="R7" s="59"/>
      <c r="S7" s="59"/>
      <c r="T7" s="59"/>
      <c r="U7" s="59"/>
      <c r="V7" s="19"/>
    </row>
    <row r="8" spans="1:22" ht="28.5" customHeight="1" x14ac:dyDescent="0.25">
      <c r="A8" s="21">
        <v>2</v>
      </c>
      <c r="B8" s="16" t="s">
        <v>88</v>
      </c>
      <c r="C8" s="21">
        <f t="shared" si="0"/>
        <v>26</v>
      </c>
      <c r="D8" s="21">
        <f t="shared" si="1"/>
        <v>26</v>
      </c>
      <c r="E8" s="21"/>
      <c r="F8" s="59"/>
      <c r="G8" s="59"/>
      <c r="H8" s="59"/>
      <c r="I8" s="59"/>
      <c r="J8" s="60">
        <v>26</v>
      </c>
      <c r="K8" s="61"/>
      <c r="L8" s="59"/>
      <c r="M8" s="59"/>
      <c r="N8" s="59"/>
      <c r="O8" s="59"/>
      <c r="P8" s="59"/>
      <c r="Q8" s="59"/>
      <c r="R8" s="59"/>
      <c r="S8" s="59"/>
      <c r="T8" s="59"/>
      <c r="U8" s="59"/>
      <c r="V8" s="19"/>
    </row>
    <row r="9" spans="1:22" ht="33.75" customHeight="1" x14ac:dyDescent="0.25">
      <c r="A9" s="13" t="s">
        <v>35</v>
      </c>
      <c r="B9" s="14" t="s">
        <v>89</v>
      </c>
      <c r="C9" s="21"/>
      <c r="D9" s="21"/>
      <c r="E9" s="21"/>
      <c r="F9" s="59"/>
      <c r="G9" s="59"/>
      <c r="H9" s="59"/>
      <c r="I9" s="59"/>
      <c r="J9" s="59"/>
      <c r="K9" s="59"/>
      <c r="L9" s="59"/>
      <c r="M9" s="59"/>
      <c r="N9" s="59"/>
      <c r="O9" s="59"/>
      <c r="P9" s="59"/>
      <c r="Q9" s="59"/>
      <c r="R9" s="59"/>
      <c r="S9" s="59"/>
      <c r="T9" s="59"/>
      <c r="U9" s="59"/>
      <c r="V9" s="19"/>
    </row>
    <row r="10" spans="1:22" ht="25.5" customHeight="1" x14ac:dyDescent="0.25">
      <c r="A10" s="21">
        <v>1</v>
      </c>
      <c r="B10" s="16" t="s">
        <v>90</v>
      </c>
      <c r="C10" s="21">
        <f>SUM(C11:C12)</f>
        <v>111</v>
      </c>
      <c r="D10" s="21">
        <f>SUM(D11:D12)</f>
        <v>39</v>
      </c>
      <c r="E10" s="21"/>
      <c r="F10" s="59"/>
      <c r="G10" s="59"/>
      <c r="H10" s="60">
        <f>SUM(H11:I12)</f>
        <v>2</v>
      </c>
      <c r="I10" s="61"/>
      <c r="J10" s="60">
        <f t="shared" ref="J10" si="2">SUM(J11:K12)</f>
        <v>37</v>
      </c>
      <c r="K10" s="61"/>
      <c r="L10" s="60">
        <f t="shared" ref="L10" si="3">SUM(L11:M12)</f>
        <v>72</v>
      </c>
      <c r="M10" s="61"/>
      <c r="N10" s="59"/>
      <c r="O10" s="59"/>
      <c r="P10" s="59"/>
      <c r="Q10" s="59"/>
      <c r="R10" s="59"/>
      <c r="S10" s="59"/>
      <c r="T10" s="59">
        <f>T11+T12</f>
        <v>72</v>
      </c>
      <c r="U10" s="59"/>
      <c r="V10" s="19"/>
    </row>
    <row r="11" spans="1:22" ht="24.75" customHeight="1" x14ac:dyDescent="0.25">
      <c r="A11" s="17" t="s">
        <v>21</v>
      </c>
      <c r="B11" s="18" t="s">
        <v>91</v>
      </c>
      <c r="C11" s="21">
        <f t="shared" ref="C11:C14" si="4">+D11+L11</f>
        <v>40</v>
      </c>
      <c r="D11" s="21">
        <f t="shared" ref="D11:D14" si="5">SUM(E11:K11)</f>
        <v>14</v>
      </c>
      <c r="E11" s="21"/>
      <c r="F11" s="59"/>
      <c r="G11" s="59"/>
      <c r="H11" s="59">
        <v>1</v>
      </c>
      <c r="I11" s="59"/>
      <c r="J11" s="59">
        <v>13</v>
      </c>
      <c r="K11" s="59"/>
      <c r="L11" s="59">
        <f t="shared" ref="L11:L14" si="6">SUM(N11:U11)</f>
        <v>26</v>
      </c>
      <c r="M11" s="59"/>
      <c r="N11" s="59"/>
      <c r="O11" s="59"/>
      <c r="P11" s="59"/>
      <c r="Q11" s="59"/>
      <c r="R11" s="59"/>
      <c r="S11" s="59"/>
      <c r="T11" s="59">
        <f>16+10</f>
        <v>26</v>
      </c>
      <c r="U11" s="59"/>
      <c r="V11" s="19"/>
    </row>
    <row r="12" spans="1:22" ht="27" customHeight="1" x14ac:dyDescent="0.25">
      <c r="A12" s="17" t="s">
        <v>23</v>
      </c>
      <c r="B12" s="18" t="s">
        <v>92</v>
      </c>
      <c r="C12" s="21">
        <f t="shared" si="4"/>
        <v>71</v>
      </c>
      <c r="D12" s="21">
        <f t="shared" si="5"/>
        <v>25</v>
      </c>
      <c r="E12" s="21"/>
      <c r="F12" s="59"/>
      <c r="G12" s="59"/>
      <c r="H12" s="59">
        <v>1</v>
      </c>
      <c r="I12" s="59"/>
      <c r="J12" s="59">
        <f>23+1</f>
        <v>24</v>
      </c>
      <c r="K12" s="59"/>
      <c r="L12" s="59">
        <f t="shared" si="6"/>
        <v>46</v>
      </c>
      <c r="M12" s="59"/>
      <c r="N12" s="59"/>
      <c r="O12" s="59"/>
      <c r="P12" s="59"/>
      <c r="Q12" s="59"/>
      <c r="R12" s="59"/>
      <c r="S12" s="59"/>
      <c r="T12" s="62">
        <f>17+12+17</f>
        <v>46</v>
      </c>
      <c r="U12" s="62"/>
      <c r="V12" s="19"/>
    </row>
    <row r="13" spans="1:22" ht="57.75" customHeight="1" x14ac:dyDescent="0.25">
      <c r="A13" s="21">
        <v>2</v>
      </c>
      <c r="B13" s="16" t="s">
        <v>93</v>
      </c>
      <c r="C13" s="21">
        <f t="shared" si="4"/>
        <v>111</v>
      </c>
      <c r="D13" s="21">
        <f t="shared" si="5"/>
        <v>39</v>
      </c>
      <c r="E13" s="21"/>
      <c r="F13" s="59"/>
      <c r="G13" s="59"/>
      <c r="H13" s="59">
        <v>2</v>
      </c>
      <c r="I13" s="59"/>
      <c r="J13" s="59">
        <v>37</v>
      </c>
      <c r="K13" s="59"/>
      <c r="L13" s="59">
        <f t="shared" si="6"/>
        <v>72</v>
      </c>
      <c r="M13" s="59"/>
      <c r="N13" s="59"/>
      <c r="O13" s="59"/>
      <c r="P13" s="59"/>
      <c r="Q13" s="59"/>
      <c r="R13" s="59"/>
      <c r="S13" s="59"/>
      <c r="T13" s="59">
        <f>33+22+17</f>
        <v>72</v>
      </c>
      <c r="U13" s="59"/>
      <c r="V13" s="19"/>
    </row>
    <row r="14" spans="1:22" ht="54" customHeight="1" x14ac:dyDescent="0.25">
      <c r="A14" s="21">
        <v>3</v>
      </c>
      <c r="B14" s="16" t="s">
        <v>94</v>
      </c>
      <c r="C14" s="21">
        <f t="shared" si="4"/>
        <v>0</v>
      </c>
      <c r="D14" s="21">
        <f t="shared" si="5"/>
        <v>0</v>
      </c>
      <c r="E14" s="21"/>
      <c r="F14" s="59"/>
      <c r="G14" s="59"/>
      <c r="H14" s="59"/>
      <c r="I14" s="59"/>
      <c r="J14" s="59"/>
      <c r="K14" s="59"/>
      <c r="L14" s="59">
        <f t="shared" si="6"/>
        <v>0</v>
      </c>
      <c r="M14" s="59"/>
      <c r="N14" s="59"/>
      <c r="O14" s="59"/>
      <c r="P14" s="59"/>
      <c r="Q14" s="59"/>
      <c r="R14" s="59"/>
      <c r="S14" s="59"/>
      <c r="T14" s="59"/>
      <c r="U14" s="59"/>
      <c r="V14" s="19"/>
    </row>
    <row r="15" spans="1:22" ht="69.75" customHeight="1" x14ac:dyDescent="0.25">
      <c r="A15" s="21">
        <v>4</v>
      </c>
      <c r="B15" s="16" t="s">
        <v>303</v>
      </c>
      <c r="C15" s="21">
        <f>+D15+L15</f>
        <v>94</v>
      </c>
      <c r="D15" s="21">
        <f>SUM(E15:K15)</f>
        <v>0</v>
      </c>
      <c r="E15" s="21"/>
      <c r="F15" s="59"/>
      <c r="G15" s="59"/>
      <c r="H15" s="59"/>
      <c r="I15" s="59"/>
      <c r="J15" s="59"/>
      <c r="K15" s="59"/>
      <c r="L15" s="59">
        <f>SUM(N15:U15)</f>
        <v>94</v>
      </c>
      <c r="M15" s="59"/>
      <c r="N15" s="59"/>
      <c r="O15" s="59"/>
      <c r="P15" s="59"/>
      <c r="Q15" s="59"/>
      <c r="R15" s="59"/>
      <c r="S15" s="59"/>
      <c r="T15" s="59">
        <f>81+3+10</f>
        <v>94</v>
      </c>
      <c r="U15" s="59"/>
      <c r="V15" s="19"/>
    </row>
    <row r="16" spans="1:22" ht="24.75" customHeight="1" x14ac:dyDescent="0.25">
      <c r="A16" s="21">
        <v>5</v>
      </c>
      <c r="B16" s="16" t="s">
        <v>95</v>
      </c>
      <c r="C16" s="21">
        <f>+D16+L16</f>
        <v>94</v>
      </c>
      <c r="D16" s="21">
        <f>SUM(E16:K16)</f>
        <v>0</v>
      </c>
      <c r="E16" s="21"/>
      <c r="F16" s="59"/>
      <c r="G16" s="59"/>
      <c r="H16" s="59"/>
      <c r="I16" s="59"/>
      <c r="J16" s="59"/>
      <c r="K16" s="59"/>
      <c r="L16" s="59">
        <f>SUM(N16:U16)</f>
        <v>94</v>
      </c>
      <c r="M16" s="59"/>
      <c r="N16" s="59"/>
      <c r="O16" s="59"/>
      <c r="P16" s="59"/>
      <c r="Q16" s="59"/>
      <c r="R16" s="59"/>
      <c r="S16" s="59"/>
      <c r="T16" s="59">
        <v>94</v>
      </c>
      <c r="U16" s="59"/>
      <c r="V16" s="19"/>
    </row>
    <row r="17" spans="1:22" ht="47.25" x14ac:dyDescent="0.25">
      <c r="A17" s="21">
        <v>6</v>
      </c>
      <c r="B17" s="16" t="s">
        <v>300</v>
      </c>
      <c r="C17" s="21"/>
      <c r="D17" s="21"/>
      <c r="E17" s="21"/>
      <c r="F17" s="59"/>
      <c r="G17" s="59"/>
      <c r="H17" s="59"/>
      <c r="I17" s="59"/>
      <c r="J17" s="59"/>
      <c r="K17" s="59"/>
      <c r="L17" s="59"/>
      <c r="M17" s="59"/>
      <c r="N17" s="59"/>
      <c r="O17" s="59"/>
      <c r="P17" s="59"/>
      <c r="Q17" s="59"/>
      <c r="R17" s="59"/>
      <c r="S17" s="59"/>
      <c r="T17" s="59"/>
      <c r="U17" s="59"/>
      <c r="V17" s="19"/>
    </row>
    <row r="18" spans="1:22" ht="21" customHeight="1" x14ac:dyDescent="0.25">
      <c r="A18" s="17" t="s">
        <v>21</v>
      </c>
      <c r="B18" s="18" t="s">
        <v>96</v>
      </c>
      <c r="C18" s="21">
        <f>+D18+L18</f>
        <v>0</v>
      </c>
      <c r="D18" s="21">
        <f>SUM(E18:K18)</f>
        <v>0</v>
      </c>
      <c r="E18" s="21"/>
      <c r="F18" s="59"/>
      <c r="G18" s="59"/>
      <c r="H18" s="59"/>
      <c r="I18" s="59"/>
      <c r="J18" s="59"/>
      <c r="K18" s="59"/>
      <c r="L18" s="59">
        <f>SUM(N18:U18)</f>
        <v>0</v>
      </c>
      <c r="M18" s="59"/>
      <c r="N18" s="59"/>
      <c r="O18" s="59"/>
      <c r="P18" s="59"/>
      <c r="Q18" s="59"/>
      <c r="R18" s="59"/>
      <c r="S18" s="59"/>
      <c r="T18" s="59"/>
      <c r="U18" s="59"/>
      <c r="V18" s="19"/>
    </row>
    <row r="19" spans="1:22" ht="26.25" customHeight="1" x14ac:dyDescent="0.25">
      <c r="A19" s="17"/>
      <c r="B19" s="18" t="s">
        <v>97</v>
      </c>
      <c r="C19" s="21"/>
      <c r="D19" s="21"/>
      <c r="E19" s="21"/>
      <c r="F19" s="59"/>
      <c r="G19" s="59"/>
      <c r="H19" s="59"/>
      <c r="I19" s="59"/>
      <c r="J19" s="59"/>
      <c r="K19" s="59"/>
      <c r="L19" s="59"/>
      <c r="M19" s="59"/>
      <c r="N19" s="59"/>
      <c r="O19" s="59"/>
      <c r="P19" s="59"/>
      <c r="Q19" s="59"/>
      <c r="R19" s="59"/>
      <c r="S19" s="59"/>
      <c r="T19" s="59"/>
      <c r="U19" s="59"/>
      <c r="V19" s="19"/>
    </row>
    <row r="20" spans="1:22" ht="31.5" x14ac:dyDescent="0.25">
      <c r="A20" s="17" t="s">
        <v>23</v>
      </c>
      <c r="B20" s="18" t="s">
        <v>98</v>
      </c>
      <c r="C20" s="21">
        <f>+D20+L20</f>
        <v>0</v>
      </c>
      <c r="D20" s="21">
        <f>SUM(E20:K20)</f>
        <v>0</v>
      </c>
      <c r="E20" s="21"/>
      <c r="F20" s="59"/>
      <c r="G20" s="59"/>
      <c r="H20" s="59"/>
      <c r="I20" s="59"/>
      <c r="J20" s="59"/>
      <c r="K20" s="59"/>
      <c r="L20" s="59">
        <f>SUM(N20:U20)</f>
        <v>0</v>
      </c>
      <c r="M20" s="59"/>
      <c r="N20" s="59"/>
      <c r="O20" s="59"/>
      <c r="P20" s="59"/>
      <c r="Q20" s="59"/>
      <c r="R20" s="59"/>
      <c r="S20" s="59"/>
      <c r="T20" s="59"/>
      <c r="U20" s="59"/>
      <c r="V20" s="19"/>
    </row>
    <row r="21" spans="1:22" ht="47.25" x14ac:dyDescent="0.25">
      <c r="A21" s="21">
        <v>7</v>
      </c>
      <c r="B21" s="16" t="s">
        <v>301</v>
      </c>
      <c r="C21" s="21">
        <f>+D21+L21</f>
        <v>0</v>
      </c>
      <c r="D21" s="21">
        <f>SUM(E21:K21)</f>
        <v>0</v>
      </c>
      <c r="E21" s="21"/>
      <c r="F21" s="59"/>
      <c r="G21" s="59"/>
      <c r="H21" s="59"/>
      <c r="I21" s="59"/>
      <c r="J21" s="59"/>
      <c r="K21" s="59"/>
      <c r="L21" s="59">
        <f>SUM(N21:U21)</f>
        <v>0</v>
      </c>
      <c r="M21" s="59"/>
      <c r="N21" s="59"/>
      <c r="O21" s="59"/>
      <c r="P21" s="59"/>
      <c r="Q21" s="59"/>
      <c r="R21" s="59"/>
      <c r="S21" s="59"/>
      <c r="T21" s="59"/>
      <c r="U21" s="59"/>
      <c r="V21" s="19"/>
    </row>
    <row r="22" spans="1:22" ht="47.25" x14ac:dyDescent="0.25">
      <c r="A22" s="21">
        <v>8</v>
      </c>
      <c r="B22" s="16" t="s">
        <v>302</v>
      </c>
      <c r="C22" s="21">
        <f>+D22+L22</f>
        <v>40</v>
      </c>
      <c r="D22" s="21"/>
      <c r="E22" s="21"/>
      <c r="F22" s="59"/>
      <c r="G22" s="59"/>
      <c r="H22" s="59"/>
      <c r="I22" s="59"/>
      <c r="J22" s="59"/>
      <c r="K22" s="59"/>
      <c r="L22" s="59">
        <f>SUM(N22:U22)</f>
        <v>40</v>
      </c>
      <c r="M22" s="59"/>
      <c r="N22" s="59"/>
      <c r="O22" s="59"/>
      <c r="P22" s="59"/>
      <c r="Q22" s="59"/>
      <c r="R22" s="59"/>
      <c r="S22" s="59"/>
      <c r="T22" s="59">
        <v>40</v>
      </c>
      <c r="U22" s="59"/>
      <c r="V22" s="19"/>
    </row>
    <row r="23" spans="1:22" ht="38.25" customHeight="1" x14ac:dyDescent="0.25">
      <c r="A23" s="17" t="s">
        <v>21</v>
      </c>
      <c r="B23" s="18" t="s">
        <v>99</v>
      </c>
      <c r="C23" s="21">
        <f t="shared" ref="C23:C24" si="7">+D23+L23</f>
        <v>0</v>
      </c>
      <c r="D23" s="21">
        <f t="shared" ref="D23:D24" si="8">SUM(E23:K23)</f>
        <v>0</v>
      </c>
      <c r="E23" s="21"/>
      <c r="F23" s="59"/>
      <c r="G23" s="59"/>
      <c r="H23" s="59"/>
      <c r="I23" s="59"/>
      <c r="J23" s="59"/>
      <c r="K23" s="59"/>
      <c r="L23" s="59">
        <f t="shared" ref="L23:L24" si="9">SUM(N23:U23)</f>
        <v>0</v>
      </c>
      <c r="M23" s="59"/>
      <c r="N23" s="59"/>
      <c r="O23" s="59"/>
      <c r="P23" s="59"/>
      <c r="Q23" s="59"/>
      <c r="R23" s="59"/>
      <c r="S23" s="59"/>
      <c r="T23" s="59"/>
      <c r="U23" s="59"/>
      <c r="V23" s="19"/>
    </row>
    <row r="24" spans="1:22" ht="36" customHeight="1" x14ac:dyDescent="0.25">
      <c r="A24" s="17" t="s">
        <v>23</v>
      </c>
      <c r="B24" s="18" t="s">
        <v>100</v>
      </c>
      <c r="C24" s="29">
        <f t="shared" si="7"/>
        <v>0.52610000000000001</v>
      </c>
      <c r="D24" s="29">
        <f t="shared" si="8"/>
        <v>0</v>
      </c>
      <c r="E24" s="29"/>
      <c r="F24" s="63"/>
      <c r="G24" s="63"/>
      <c r="H24" s="63"/>
      <c r="I24" s="63"/>
      <c r="J24" s="63"/>
      <c r="K24" s="63"/>
      <c r="L24" s="64">
        <f t="shared" si="9"/>
        <v>0.52610000000000001</v>
      </c>
      <c r="M24" s="65"/>
      <c r="N24" s="59"/>
      <c r="O24" s="59"/>
      <c r="P24" s="59"/>
      <c r="Q24" s="59"/>
      <c r="R24" s="59"/>
      <c r="S24" s="59"/>
      <c r="T24" s="63">
        <v>0.52610000000000001</v>
      </c>
      <c r="U24" s="63"/>
      <c r="V24" s="19"/>
    </row>
    <row r="25" spans="1:22" ht="27" customHeight="1" x14ac:dyDescent="0.25">
      <c r="A25" s="21">
        <v>9</v>
      </c>
      <c r="B25" s="16" t="s">
        <v>101</v>
      </c>
      <c r="C25" s="21"/>
      <c r="D25" s="21"/>
      <c r="E25" s="21"/>
      <c r="F25" s="59"/>
      <c r="G25" s="59"/>
      <c r="H25" s="59"/>
      <c r="I25" s="59"/>
      <c r="J25" s="59"/>
      <c r="K25" s="59"/>
      <c r="L25" s="59"/>
      <c r="M25" s="59"/>
      <c r="N25" s="59"/>
      <c r="O25" s="59"/>
      <c r="P25" s="59"/>
      <c r="Q25" s="59"/>
      <c r="R25" s="59"/>
      <c r="S25" s="59"/>
      <c r="T25" s="59"/>
      <c r="U25" s="59"/>
      <c r="V25" s="19"/>
    </row>
    <row r="26" spans="1:22" ht="22.5" customHeight="1" x14ac:dyDescent="0.25">
      <c r="A26" s="17" t="s">
        <v>21</v>
      </c>
      <c r="B26" s="18" t="s">
        <v>102</v>
      </c>
      <c r="C26" s="21">
        <f t="shared" ref="C26:C30" si="10">+D26+L26</f>
        <v>0</v>
      </c>
      <c r="D26" s="21">
        <f t="shared" ref="D26:D30" si="11">SUM(E26:K26)</f>
        <v>0</v>
      </c>
      <c r="E26" s="21"/>
      <c r="F26" s="59"/>
      <c r="G26" s="59"/>
      <c r="H26" s="59"/>
      <c r="I26" s="59"/>
      <c r="J26" s="59"/>
      <c r="K26" s="59"/>
      <c r="L26" s="59">
        <f t="shared" ref="L26:L30" si="12">SUM(N26:U26)</f>
        <v>0</v>
      </c>
      <c r="M26" s="59"/>
      <c r="N26" s="59"/>
      <c r="O26" s="59"/>
      <c r="P26" s="59"/>
      <c r="Q26" s="59"/>
      <c r="R26" s="59"/>
      <c r="S26" s="59"/>
      <c r="T26" s="59"/>
      <c r="U26" s="59"/>
      <c r="V26" s="19"/>
    </row>
    <row r="27" spans="1:22" ht="35.25" customHeight="1" x14ac:dyDescent="0.25">
      <c r="A27" s="17" t="s">
        <v>23</v>
      </c>
      <c r="B27" s="18" t="s">
        <v>103</v>
      </c>
      <c r="C27" s="21">
        <f t="shared" si="10"/>
        <v>9</v>
      </c>
      <c r="D27" s="21">
        <f t="shared" si="11"/>
        <v>5</v>
      </c>
      <c r="E27" s="21"/>
      <c r="F27" s="59"/>
      <c r="G27" s="59"/>
      <c r="H27" s="59">
        <v>1</v>
      </c>
      <c r="I27" s="59"/>
      <c r="J27" s="59">
        <v>4</v>
      </c>
      <c r="K27" s="59"/>
      <c r="L27" s="59">
        <f t="shared" si="12"/>
        <v>4</v>
      </c>
      <c r="M27" s="59"/>
      <c r="N27" s="59"/>
      <c r="O27" s="59"/>
      <c r="P27" s="59"/>
      <c r="Q27" s="59"/>
      <c r="R27" s="59"/>
      <c r="S27" s="59"/>
      <c r="T27" s="59">
        <v>4</v>
      </c>
      <c r="U27" s="59"/>
      <c r="V27" s="19"/>
    </row>
    <row r="28" spans="1:22" ht="51.75" customHeight="1" x14ac:dyDescent="0.25">
      <c r="A28" s="17" t="s">
        <v>104</v>
      </c>
      <c r="B28" s="18" t="s">
        <v>105</v>
      </c>
      <c r="C28" s="21">
        <f t="shared" si="10"/>
        <v>0</v>
      </c>
      <c r="D28" s="21">
        <f t="shared" si="11"/>
        <v>0</v>
      </c>
      <c r="E28" s="21"/>
      <c r="F28" s="59"/>
      <c r="G28" s="59"/>
      <c r="H28" s="59"/>
      <c r="I28" s="59"/>
      <c r="J28" s="59"/>
      <c r="K28" s="59"/>
      <c r="L28" s="59">
        <f t="shared" si="12"/>
        <v>0</v>
      </c>
      <c r="M28" s="59"/>
      <c r="N28" s="59"/>
      <c r="O28" s="59"/>
      <c r="P28" s="59"/>
      <c r="Q28" s="59"/>
      <c r="R28" s="59"/>
      <c r="S28" s="59"/>
      <c r="T28" s="59"/>
      <c r="U28" s="59"/>
      <c r="V28" s="19"/>
    </row>
    <row r="29" spans="1:22" ht="36" customHeight="1" x14ac:dyDescent="0.25">
      <c r="A29" s="17" t="s">
        <v>106</v>
      </c>
      <c r="B29" s="18" t="s">
        <v>107</v>
      </c>
      <c r="C29" s="21">
        <f t="shared" si="10"/>
        <v>1</v>
      </c>
      <c r="D29" s="21">
        <f t="shared" si="11"/>
        <v>0</v>
      </c>
      <c r="E29" s="21"/>
      <c r="F29" s="59"/>
      <c r="G29" s="59"/>
      <c r="H29" s="59"/>
      <c r="I29" s="59"/>
      <c r="J29" s="59"/>
      <c r="K29" s="59"/>
      <c r="L29" s="59">
        <f t="shared" si="12"/>
        <v>1</v>
      </c>
      <c r="M29" s="59"/>
      <c r="N29" s="59"/>
      <c r="O29" s="59"/>
      <c r="P29" s="59"/>
      <c r="Q29" s="59"/>
      <c r="R29" s="59"/>
      <c r="S29" s="59"/>
      <c r="T29" s="59">
        <v>1</v>
      </c>
      <c r="U29" s="59"/>
      <c r="V29" s="19"/>
    </row>
    <row r="30" spans="1:22" ht="25.5" customHeight="1" x14ac:dyDescent="0.25">
      <c r="A30" s="17" t="s">
        <v>108</v>
      </c>
      <c r="B30" s="18" t="s">
        <v>109</v>
      </c>
      <c r="C30" s="21">
        <f t="shared" si="10"/>
        <v>0</v>
      </c>
      <c r="D30" s="21">
        <f t="shared" si="11"/>
        <v>0</v>
      </c>
      <c r="E30" s="21"/>
      <c r="F30" s="59"/>
      <c r="G30" s="59"/>
      <c r="H30" s="59"/>
      <c r="I30" s="59"/>
      <c r="J30" s="59"/>
      <c r="K30" s="59"/>
      <c r="L30" s="59">
        <f t="shared" si="12"/>
        <v>0</v>
      </c>
      <c r="M30" s="59"/>
      <c r="N30" s="59"/>
      <c r="O30" s="59"/>
      <c r="P30" s="59"/>
      <c r="Q30" s="59"/>
      <c r="R30" s="59"/>
      <c r="S30" s="59"/>
      <c r="T30" s="59"/>
      <c r="U30" s="59"/>
      <c r="V30" s="19"/>
    </row>
    <row r="31" spans="1:22" ht="36.75" customHeight="1" x14ac:dyDescent="0.25">
      <c r="A31" s="21">
        <v>10</v>
      </c>
      <c r="B31" s="16" t="s">
        <v>110</v>
      </c>
      <c r="C31" s="21">
        <f>+D31+L31</f>
        <v>2</v>
      </c>
      <c r="D31" s="21">
        <f>SUM(E31:K31)</f>
        <v>2</v>
      </c>
      <c r="E31" s="21"/>
      <c r="F31" s="59"/>
      <c r="G31" s="59"/>
      <c r="H31" s="59"/>
      <c r="I31" s="59"/>
      <c r="J31" s="59">
        <v>2</v>
      </c>
      <c r="K31" s="59"/>
      <c r="L31" s="59">
        <f>SUM(N31:U31)</f>
        <v>0</v>
      </c>
      <c r="M31" s="59"/>
      <c r="N31" s="59"/>
      <c r="O31" s="59"/>
      <c r="P31" s="59"/>
      <c r="Q31" s="59"/>
      <c r="R31" s="59"/>
      <c r="S31" s="59"/>
      <c r="T31" s="59"/>
      <c r="U31" s="59"/>
      <c r="V31" s="19"/>
    </row>
    <row r="32" spans="1:22" ht="36.75" customHeight="1" x14ac:dyDescent="0.25">
      <c r="A32" s="21">
        <v>11</v>
      </c>
      <c r="B32" s="16" t="s">
        <v>111</v>
      </c>
      <c r="C32" s="21"/>
      <c r="D32" s="21"/>
      <c r="E32" s="21"/>
      <c r="F32" s="59"/>
      <c r="G32" s="59"/>
      <c r="H32" s="59"/>
      <c r="I32" s="59"/>
      <c r="J32" s="59"/>
      <c r="K32" s="59"/>
      <c r="L32" s="59"/>
      <c r="M32" s="59"/>
      <c r="N32" s="59"/>
      <c r="O32" s="59"/>
      <c r="P32" s="59"/>
      <c r="Q32" s="59"/>
      <c r="R32" s="59"/>
      <c r="S32" s="59"/>
      <c r="T32" s="59"/>
      <c r="U32" s="59"/>
      <c r="V32" s="19"/>
    </row>
    <row r="33" spans="1:22" ht="31.5" x14ac:dyDescent="0.25">
      <c r="A33" s="17" t="s">
        <v>21</v>
      </c>
      <c r="B33" s="18" t="s">
        <v>112</v>
      </c>
      <c r="C33" s="21">
        <f t="shared" ref="C33:C36" si="13">+D33+L33</f>
        <v>3</v>
      </c>
      <c r="D33" s="21">
        <f t="shared" ref="D33:D36" si="14">SUM(E33:K33)</f>
        <v>3</v>
      </c>
      <c r="E33" s="21"/>
      <c r="F33" s="59"/>
      <c r="G33" s="59"/>
      <c r="H33" s="59"/>
      <c r="I33" s="59"/>
      <c r="J33" s="59">
        <v>3</v>
      </c>
      <c r="K33" s="59"/>
      <c r="L33" s="59">
        <f t="shared" ref="L33:L36" si="15">SUM(N33:U33)</f>
        <v>0</v>
      </c>
      <c r="M33" s="59"/>
      <c r="N33" s="59"/>
      <c r="O33" s="59"/>
      <c r="P33" s="59"/>
      <c r="Q33" s="59"/>
      <c r="R33" s="59"/>
      <c r="S33" s="59"/>
      <c r="T33" s="59"/>
      <c r="U33" s="59"/>
      <c r="V33" s="19"/>
    </row>
    <row r="34" spans="1:22" ht="24.75" customHeight="1" x14ac:dyDescent="0.25">
      <c r="A34" s="17" t="s">
        <v>23</v>
      </c>
      <c r="B34" s="18" t="s">
        <v>113</v>
      </c>
      <c r="C34" s="21">
        <f t="shared" si="13"/>
        <v>0</v>
      </c>
      <c r="D34" s="21">
        <f t="shared" si="14"/>
        <v>0</v>
      </c>
      <c r="E34" s="21"/>
      <c r="F34" s="59"/>
      <c r="G34" s="59"/>
      <c r="H34" s="59"/>
      <c r="I34" s="59"/>
      <c r="J34" s="59"/>
      <c r="K34" s="59"/>
      <c r="L34" s="59">
        <f t="shared" si="15"/>
        <v>0</v>
      </c>
      <c r="M34" s="59"/>
      <c r="N34" s="59"/>
      <c r="O34" s="59"/>
      <c r="P34" s="59"/>
      <c r="Q34" s="59"/>
      <c r="R34" s="59"/>
      <c r="S34" s="59"/>
      <c r="T34" s="59"/>
      <c r="U34" s="59"/>
      <c r="V34" s="19"/>
    </row>
    <row r="35" spans="1:22" ht="29.25" customHeight="1" x14ac:dyDescent="0.25">
      <c r="A35" s="17" t="s">
        <v>104</v>
      </c>
      <c r="B35" s="18" t="s">
        <v>114</v>
      </c>
      <c r="C35" s="21">
        <f t="shared" si="13"/>
        <v>9</v>
      </c>
      <c r="D35" s="21">
        <f t="shared" si="14"/>
        <v>4</v>
      </c>
      <c r="E35" s="21"/>
      <c r="F35" s="59"/>
      <c r="G35" s="59"/>
      <c r="H35" s="59">
        <v>1</v>
      </c>
      <c r="I35" s="59"/>
      <c r="J35" s="59">
        <v>3</v>
      </c>
      <c r="K35" s="59"/>
      <c r="L35" s="59">
        <f t="shared" si="15"/>
        <v>5</v>
      </c>
      <c r="M35" s="59"/>
      <c r="N35" s="59"/>
      <c r="O35" s="59"/>
      <c r="P35" s="59"/>
      <c r="Q35" s="59"/>
      <c r="R35" s="59"/>
      <c r="S35" s="59"/>
      <c r="T35" s="59">
        <v>5</v>
      </c>
      <c r="U35" s="59"/>
      <c r="V35" s="19"/>
    </row>
    <row r="36" spans="1:22" ht="31.5" x14ac:dyDescent="0.25">
      <c r="A36" s="17" t="s">
        <v>106</v>
      </c>
      <c r="B36" s="18" t="s">
        <v>115</v>
      </c>
      <c r="C36" s="21">
        <f t="shared" si="13"/>
        <v>0</v>
      </c>
      <c r="D36" s="21">
        <f t="shared" si="14"/>
        <v>0</v>
      </c>
      <c r="E36" s="21"/>
      <c r="F36" s="59"/>
      <c r="G36" s="59"/>
      <c r="H36" s="59"/>
      <c r="I36" s="59"/>
      <c r="J36" s="59"/>
      <c r="K36" s="59"/>
      <c r="L36" s="59">
        <f t="shared" si="15"/>
        <v>0</v>
      </c>
      <c r="M36" s="59"/>
      <c r="N36" s="59"/>
      <c r="O36" s="59"/>
      <c r="P36" s="59"/>
      <c r="Q36" s="59"/>
      <c r="R36" s="59"/>
      <c r="S36" s="59"/>
      <c r="T36" s="59"/>
      <c r="U36" s="59"/>
      <c r="V36" s="19"/>
    </row>
    <row r="37" spans="1:22" ht="31.5" x14ac:dyDescent="0.25">
      <c r="A37" s="21">
        <v>12</v>
      </c>
      <c r="B37" s="16" t="s">
        <v>116</v>
      </c>
      <c r="C37" s="21">
        <f>+D37+L37</f>
        <v>0</v>
      </c>
      <c r="D37" s="21">
        <f>SUM(E37:K37)</f>
        <v>0</v>
      </c>
      <c r="E37" s="21"/>
      <c r="F37" s="59"/>
      <c r="G37" s="59"/>
      <c r="H37" s="59"/>
      <c r="I37" s="59"/>
      <c r="J37" s="59"/>
      <c r="K37" s="59"/>
      <c r="L37" s="59">
        <f>SUM(N37:U37)</f>
        <v>0</v>
      </c>
      <c r="M37" s="59"/>
      <c r="N37" s="59"/>
      <c r="O37" s="59"/>
      <c r="P37" s="59"/>
      <c r="Q37" s="59"/>
      <c r="R37" s="59"/>
      <c r="S37" s="59"/>
      <c r="T37" s="59"/>
      <c r="U37" s="59"/>
      <c r="V37" s="19"/>
    </row>
    <row r="38" spans="1:22" ht="31.5" x14ac:dyDescent="0.25">
      <c r="A38" s="21">
        <v>13</v>
      </c>
      <c r="B38" s="16" t="s">
        <v>117</v>
      </c>
      <c r="C38" s="21">
        <f t="shared" ref="C38:C43" si="16">+D38+L38</f>
        <v>71</v>
      </c>
      <c r="D38" s="21">
        <f t="shared" ref="D38:D43" si="17">SUM(E38:K38)</f>
        <v>25</v>
      </c>
      <c r="E38" s="21"/>
      <c r="F38" s="59"/>
      <c r="G38" s="59"/>
      <c r="H38" s="59">
        <v>1</v>
      </c>
      <c r="I38" s="59"/>
      <c r="J38" s="59">
        <v>24</v>
      </c>
      <c r="K38" s="59"/>
      <c r="L38" s="60">
        <f>SUM(N38:U38)</f>
        <v>46</v>
      </c>
      <c r="M38" s="61"/>
      <c r="N38" s="59"/>
      <c r="O38" s="59"/>
      <c r="P38" s="59"/>
      <c r="Q38" s="59"/>
      <c r="R38" s="59"/>
      <c r="S38" s="59"/>
      <c r="T38" s="59">
        <f>17+12+17</f>
        <v>46</v>
      </c>
      <c r="U38" s="59"/>
      <c r="V38" s="19"/>
    </row>
    <row r="39" spans="1:22" ht="31.5" x14ac:dyDescent="0.25">
      <c r="A39" s="17" t="s">
        <v>21</v>
      </c>
      <c r="B39" s="18" t="s">
        <v>118</v>
      </c>
      <c r="C39" s="21">
        <f t="shared" si="16"/>
        <v>249</v>
      </c>
      <c r="D39" s="21">
        <f t="shared" si="17"/>
        <v>64</v>
      </c>
      <c r="E39" s="21"/>
      <c r="F39" s="59"/>
      <c r="G39" s="59"/>
      <c r="H39" s="60">
        <f>SUM(H40:I43)</f>
        <v>6</v>
      </c>
      <c r="I39" s="61"/>
      <c r="J39" s="60">
        <f>SUM(J40:K43)</f>
        <v>58</v>
      </c>
      <c r="K39" s="61"/>
      <c r="L39" s="60">
        <f>SUM(N39:U39)</f>
        <v>185</v>
      </c>
      <c r="M39" s="61"/>
      <c r="N39" s="59"/>
      <c r="O39" s="59"/>
      <c r="P39" s="59"/>
      <c r="Q39" s="59"/>
      <c r="R39" s="59"/>
      <c r="S39" s="59"/>
      <c r="T39" s="60">
        <f>SUM(T40:U43)</f>
        <v>185</v>
      </c>
      <c r="U39" s="61"/>
      <c r="V39" s="19"/>
    </row>
    <row r="40" spans="1:22" ht="15.75" x14ac:dyDescent="0.25">
      <c r="A40" s="21" t="s">
        <v>119</v>
      </c>
      <c r="B40" s="16" t="s">
        <v>120</v>
      </c>
      <c r="C40" s="21">
        <f t="shared" si="16"/>
        <v>180</v>
      </c>
      <c r="D40" s="21">
        <f t="shared" si="17"/>
        <v>34</v>
      </c>
      <c r="E40" s="21"/>
      <c r="F40" s="59"/>
      <c r="G40" s="59"/>
      <c r="H40" s="60">
        <v>3</v>
      </c>
      <c r="I40" s="61"/>
      <c r="J40" s="59">
        <v>31</v>
      </c>
      <c r="K40" s="59"/>
      <c r="L40" s="59">
        <f t="shared" ref="L40:L43" si="18">SUM(N40:U40)</f>
        <v>146</v>
      </c>
      <c r="M40" s="59"/>
      <c r="N40" s="59"/>
      <c r="O40" s="59"/>
      <c r="P40" s="59"/>
      <c r="Q40" s="59"/>
      <c r="R40" s="59"/>
      <c r="S40" s="59"/>
      <c r="T40" s="59">
        <f>74+24+48</f>
        <v>146</v>
      </c>
      <c r="U40" s="59"/>
      <c r="V40" s="19"/>
    </row>
    <row r="41" spans="1:22" ht="15.75" x14ac:dyDescent="0.25">
      <c r="A41" s="21" t="s">
        <v>119</v>
      </c>
      <c r="B41" s="16" t="s">
        <v>121</v>
      </c>
      <c r="C41" s="21">
        <f t="shared" si="16"/>
        <v>0</v>
      </c>
      <c r="D41" s="21">
        <f t="shared" si="17"/>
        <v>0</v>
      </c>
      <c r="E41" s="21"/>
      <c r="F41" s="59"/>
      <c r="G41" s="59"/>
      <c r="H41" s="60"/>
      <c r="I41" s="61"/>
      <c r="J41" s="59"/>
      <c r="K41" s="59"/>
      <c r="L41" s="59">
        <f t="shared" si="18"/>
        <v>0</v>
      </c>
      <c r="M41" s="59"/>
      <c r="N41" s="59"/>
      <c r="O41" s="59"/>
      <c r="P41" s="59"/>
      <c r="Q41" s="59"/>
      <c r="R41" s="59"/>
      <c r="S41" s="59"/>
      <c r="T41" s="59"/>
      <c r="U41" s="59"/>
      <c r="V41" s="19"/>
    </row>
    <row r="42" spans="1:22" ht="15.75" x14ac:dyDescent="0.25">
      <c r="A42" s="21" t="s">
        <v>119</v>
      </c>
      <c r="B42" s="16" t="s">
        <v>122</v>
      </c>
      <c r="C42" s="21">
        <f t="shared" si="16"/>
        <v>22</v>
      </c>
      <c r="D42" s="21">
        <f t="shared" si="17"/>
        <v>20</v>
      </c>
      <c r="E42" s="21"/>
      <c r="F42" s="59"/>
      <c r="G42" s="59"/>
      <c r="H42" s="60">
        <v>3</v>
      </c>
      <c r="I42" s="61"/>
      <c r="J42" s="59">
        <v>17</v>
      </c>
      <c r="K42" s="59"/>
      <c r="L42" s="59">
        <f t="shared" si="18"/>
        <v>2</v>
      </c>
      <c r="M42" s="59"/>
      <c r="N42" s="59"/>
      <c r="O42" s="59"/>
      <c r="P42" s="59"/>
      <c r="Q42" s="59"/>
      <c r="R42" s="59"/>
      <c r="S42" s="59"/>
      <c r="T42" s="59">
        <v>2</v>
      </c>
      <c r="U42" s="59"/>
      <c r="V42" s="19"/>
    </row>
    <row r="43" spans="1:22" ht="15.75" x14ac:dyDescent="0.25">
      <c r="A43" s="21" t="s">
        <v>119</v>
      </c>
      <c r="B43" s="16" t="s">
        <v>123</v>
      </c>
      <c r="C43" s="21">
        <f t="shared" si="16"/>
        <v>47</v>
      </c>
      <c r="D43" s="21">
        <f t="shared" si="17"/>
        <v>10</v>
      </c>
      <c r="E43" s="21"/>
      <c r="F43" s="59"/>
      <c r="G43" s="59"/>
      <c r="H43" s="60"/>
      <c r="I43" s="61"/>
      <c r="J43" s="59">
        <v>10</v>
      </c>
      <c r="K43" s="59"/>
      <c r="L43" s="59">
        <f t="shared" si="18"/>
        <v>37</v>
      </c>
      <c r="M43" s="59"/>
      <c r="N43" s="59"/>
      <c r="O43" s="59"/>
      <c r="P43" s="59"/>
      <c r="Q43" s="59"/>
      <c r="R43" s="59"/>
      <c r="S43" s="59"/>
      <c r="T43" s="59">
        <f>22+12+3</f>
        <v>37</v>
      </c>
      <c r="U43" s="59"/>
      <c r="V43" s="19"/>
    </row>
    <row r="44" spans="1:22" ht="31.5" x14ac:dyDescent="0.25">
      <c r="A44" s="17" t="s">
        <v>23</v>
      </c>
      <c r="B44" s="18" t="s">
        <v>124</v>
      </c>
      <c r="C44" s="21"/>
      <c r="D44" s="21"/>
      <c r="E44" s="21"/>
      <c r="F44" s="59"/>
      <c r="G44" s="59"/>
      <c r="H44" s="59"/>
      <c r="I44" s="59"/>
      <c r="J44" s="59"/>
      <c r="K44" s="59"/>
      <c r="L44" s="59"/>
      <c r="M44" s="59"/>
      <c r="N44" s="59"/>
      <c r="O44" s="59"/>
      <c r="P44" s="59"/>
      <c r="Q44" s="59"/>
      <c r="R44" s="59"/>
      <c r="S44" s="59"/>
      <c r="T44" s="59"/>
      <c r="U44" s="59"/>
      <c r="V44" s="19"/>
    </row>
    <row r="45" spans="1:22" ht="15.75" x14ac:dyDescent="0.25">
      <c r="A45" s="21" t="s">
        <v>119</v>
      </c>
      <c r="B45" s="16" t="s">
        <v>125</v>
      </c>
      <c r="C45" s="21">
        <f t="shared" ref="C45:C46" si="19">+D45+L45</f>
        <v>0</v>
      </c>
      <c r="D45" s="21">
        <f t="shared" ref="D45:D46" si="20">SUM(E45:K45)</f>
        <v>0</v>
      </c>
      <c r="E45" s="21"/>
      <c r="F45" s="59"/>
      <c r="G45" s="59"/>
      <c r="H45" s="59"/>
      <c r="I45" s="59"/>
      <c r="J45" s="59"/>
      <c r="K45" s="59"/>
      <c r="L45" s="59">
        <f t="shared" ref="L45:L46" si="21">SUM(N45:U45)</f>
        <v>0</v>
      </c>
      <c r="M45" s="59"/>
      <c r="N45" s="59"/>
      <c r="O45" s="59"/>
      <c r="P45" s="59"/>
      <c r="Q45" s="59"/>
      <c r="R45" s="59"/>
      <c r="S45" s="59"/>
      <c r="T45" s="59"/>
      <c r="U45" s="59"/>
      <c r="V45" s="19"/>
    </row>
    <row r="46" spans="1:22" ht="15.75" x14ac:dyDescent="0.25">
      <c r="A46" s="21" t="s">
        <v>119</v>
      </c>
      <c r="B46" s="16" t="s">
        <v>126</v>
      </c>
      <c r="C46" s="21">
        <f t="shared" si="19"/>
        <v>0</v>
      </c>
      <c r="D46" s="21">
        <f t="shared" si="20"/>
        <v>0</v>
      </c>
      <c r="E46" s="21"/>
      <c r="F46" s="59"/>
      <c r="G46" s="59"/>
      <c r="H46" s="59"/>
      <c r="I46" s="59"/>
      <c r="J46" s="59"/>
      <c r="K46" s="59"/>
      <c r="L46" s="59">
        <f t="shared" si="21"/>
        <v>0</v>
      </c>
      <c r="M46" s="59"/>
      <c r="N46" s="59"/>
      <c r="O46" s="59"/>
      <c r="P46" s="59"/>
      <c r="Q46" s="59"/>
      <c r="R46" s="59"/>
      <c r="S46" s="59"/>
      <c r="T46" s="59"/>
      <c r="U46" s="59"/>
      <c r="V46" s="19"/>
    </row>
    <row r="47" spans="1:22" ht="31.5" x14ac:dyDescent="0.25">
      <c r="A47" s="13" t="s">
        <v>127</v>
      </c>
      <c r="B47" s="14" t="s">
        <v>128</v>
      </c>
      <c r="C47" s="21"/>
      <c r="D47" s="21"/>
      <c r="E47" s="21"/>
      <c r="F47" s="59"/>
      <c r="G47" s="59"/>
      <c r="H47" s="59"/>
      <c r="I47" s="59"/>
      <c r="J47" s="59"/>
      <c r="K47" s="59"/>
      <c r="L47" s="59"/>
      <c r="M47" s="59"/>
      <c r="N47" s="59"/>
      <c r="O47" s="59"/>
      <c r="P47" s="59"/>
      <c r="Q47" s="59"/>
      <c r="R47" s="59"/>
      <c r="S47" s="59"/>
      <c r="T47" s="59"/>
      <c r="U47" s="59"/>
      <c r="V47" s="19"/>
    </row>
    <row r="48" spans="1:22" ht="21.75" customHeight="1" x14ac:dyDescent="0.25">
      <c r="A48" s="21">
        <v>1</v>
      </c>
      <c r="B48" s="16" t="s">
        <v>129</v>
      </c>
      <c r="C48" s="21">
        <f>+D48+L48</f>
        <v>49</v>
      </c>
      <c r="D48" s="21">
        <f>SUM(E48:K48)</f>
        <v>9</v>
      </c>
      <c r="E48" s="21"/>
      <c r="F48" s="59"/>
      <c r="G48" s="59"/>
      <c r="H48" s="59"/>
      <c r="I48" s="59"/>
      <c r="J48" s="59">
        <v>9</v>
      </c>
      <c r="K48" s="59"/>
      <c r="L48" s="59">
        <f>SUM(N48:U48)</f>
        <v>40</v>
      </c>
      <c r="M48" s="59"/>
      <c r="N48" s="59"/>
      <c r="O48" s="59"/>
      <c r="P48" s="59"/>
      <c r="Q48" s="59"/>
      <c r="R48" s="59"/>
      <c r="S48" s="59"/>
      <c r="T48" s="59">
        <f>13+10+17</f>
        <v>40</v>
      </c>
      <c r="U48" s="59"/>
      <c r="V48" s="19"/>
    </row>
    <row r="49" spans="1:22" ht="36" customHeight="1" x14ac:dyDescent="0.25">
      <c r="A49" s="21">
        <v>2</v>
      </c>
      <c r="B49" s="16" t="s">
        <v>130</v>
      </c>
      <c r="C49" s="21">
        <f t="shared" ref="C49:C50" si="22">+D49+L49</f>
        <v>51</v>
      </c>
      <c r="D49" s="21">
        <f t="shared" ref="D49:D50" si="23">SUM(E49:K49)</f>
        <v>9</v>
      </c>
      <c r="E49" s="21"/>
      <c r="F49" s="59"/>
      <c r="G49" s="59"/>
      <c r="H49" s="59"/>
      <c r="I49" s="59"/>
      <c r="J49" s="59">
        <v>9</v>
      </c>
      <c r="K49" s="59"/>
      <c r="L49" s="59">
        <f t="shared" ref="L49:L50" si="24">SUM(N49:U49)</f>
        <v>42</v>
      </c>
      <c r="M49" s="59"/>
      <c r="N49" s="59"/>
      <c r="O49" s="59"/>
      <c r="P49" s="59"/>
      <c r="Q49" s="59"/>
      <c r="R49" s="59"/>
      <c r="S49" s="59"/>
      <c r="T49" s="59">
        <f>13+12+17</f>
        <v>42</v>
      </c>
      <c r="U49" s="59"/>
      <c r="V49" s="19"/>
    </row>
    <row r="50" spans="1:22" ht="21" customHeight="1" x14ac:dyDescent="0.25">
      <c r="A50" s="21">
        <v>3</v>
      </c>
      <c r="B50" s="16" t="s">
        <v>131</v>
      </c>
      <c r="C50" s="21">
        <f t="shared" si="22"/>
        <v>10</v>
      </c>
      <c r="D50" s="21">
        <f t="shared" si="23"/>
        <v>0</v>
      </c>
      <c r="E50" s="21"/>
      <c r="F50" s="59"/>
      <c r="G50" s="59"/>
      <c r="H50" s="59"/>
      <c r="I50" s="59"/>
      <c r="J50" s="59"/>
      <c r="K50" s="59"/>
      <c r="L50" s="59">
        <f t="shared" si="24"/>
        <v>10</v>
      </c>
      <c r="M50" s="59"/>
      <c r="N50" s="59"/>
      <c r="O50" s="59"/>
      <c r="P50" s="59"/>
      <c r="Q50" s="59"/>
      <c r="R50" s="59"/>
      <c r="S50" s="59"/>
      <c r="T50" s="59">
        <v>10</v>
      </c>
      <c r="U50" s="59"/>
      <c r="V50" s="19"/>
    </row>
    <row r="51" spans="1:22" ht="21" customHeight="1" x14ac:dyDescent="0.25">
      <c r="A51" s="21">
        <v>4</v>
      </c>
      <c r="B51" s="16" t="s">
        <v>132</v>
      </c>
      <c r="C51" s="21"/>
      <c r="D51" s="21"/>
      <c r="E51" s="21"/>
      <c r="F51" s="59"/>
      <c r="G51" s="59"/>
      <c r="H51" s="59"/>
      <c r="I51" s="59"/>
      <c r="J51" s="59"/>
      <c r="K51" s="59"/>
      <c r="L51" s="59"/>
      <c r="M51" s="59"/>
      <c r="N51" s="59"/>
      <c r="O51" s="59"/>
      <c r="P51" s="59"/>
      <c r="Q51" s="59"/>
      <c r="R51" s="59"/>
      <c r="S51" s="59"/>
      <c r="T51" s="59"/>
      <c r="U51" s="59"/>
      <c r="V51" s="19"/>
    </row>
    <row r="52" spans="1:22" ht="21" customHeight="1" x14ac:dyDescent="0.25">
      <c r="A52" s="17" t="s">
        <v>21</v>
      </c>
      <c r="B52" s="18" t="s">
        <v>133</v>
      </c>
      <c r="C52" s="21">
        <f t="shared" ref="C52:C54" si="25">+D52+L52</f>
        <v>42</v>
      </c>
      <c r="D52" s="21">
        <f t="shared" ref="D52:D54" si="26">SUM(E52:K52)</f>
        <v>5</v>
      </c>
      <c r="E52" s="21"/>
      <c r="F52" s="59"/>
      <c r="G52" s="59"/>
      <c r="H52" s="59"/>
      <c r="I52" s="59"/>
      <c r="J52" s="59">
        <v>5</v>
      </c>
      <c r="K52" s="59"/>
      <c r="L52" s="59">
        <f t="shared" ref="L52:L54" si="27">SUM(N52:U52)</f>
        <v>37</v>
      </c>
      <c r="M52" s="59"/>
      <c r="N52" s="59"/>
      <c r="O52" s="59"/>
      <c r="P52" s="59"/>
      <c r="Q52" s="59"/>
      <c r="R52" s="59"/>
      <c r="S52" s="59"/>
      <c r="T52" s="59">
        <f>10+10+17</f>
        <v>37</v>
      </c>
      <c r="U52" s="59"/>
      <c r="V52" s="19"/>
    </row>
    <row r="53" spans="1:22" ht="31.5" x14ac:dyDescent="0.25">
      <c r="A53" s="17" t="s">
        <v>23</v>
      </c>
      <c r="B53" s="18" t="s">
        <v>134</v>
      </c>
      <c r="C53" s="21">
        <f t="shared" si="25"/>
        <v>0</v>
      </c>
      <c r="D53" s="21">
        <f t="shared" si="26"/>
        <v>0</v>
      </c>
      <c r="E53" s="21"/>
      <c r="F53" s="59"/>
      <c r="G53" s="59"/>
      <c r="H53" s="59"/>
      <c r="I53" s="59"/>
      <c r="J53" s="59"/>
      <c r="K53" s="59"/>
      <c r="L53" s="59">
        <f t="shared" si="27"/>
        <v>0</v>
      </c>
      <c r="M53" s="59"/>
      <c r="N53" s="59"/>
      <c r="O53" s="59"/>
      <c r="P53" s="59"/>
      <c r="Q53" s="59"/>
      <c r="R53" s="59"/>
      <c r="S53" s="59"/>
      <c r="T53" s="59"/>
      <c r="U53" s="59"/>
      <c r="V53" s="19"/>
    </row>
    <row r="54" spans="1:22" ht="15.75" x14ac:dyDescent="0.25">
      <c r="A54" s="17" t="s">
        <v>104</v>
      </c>
      <c r="B54" s="18" t="s">
        <v>135</v>
      </c>
      <c r="C54" s="21">
        <f t="shared" si="25"/>
        <v>0</v>
      </c>
      <c r="D54" s="21">
        <f t="shared" si="26"/>
        <v>0</v>
      </c>
      <c r="E54" s="21"/>
      <c r="F54" s="59"/>
      <c r="G54" s="59"/>
      <c r="H54" s="59"/>
      <c r="I54" s="59"/>
      <c r="J54" s="59"/>
      <c r="K54" s="59"/>
      <c r="L54" s="59">
        <f t="shared" si="27"/>
        <v>0</v>
      </c>
      <c r="M54" s="59"/>
      <c r="N54" s="59"/>
      <c r="O54" s="59"/>
      <c r="P54" s="59"/>
      <c r="Q54" s="59"/>
      <c r="R54" s="59"/>
      <c r="S54" s="59"/>
      <c r="T54" s="59"/>
      <c r="U54" s="59"/>
      <c r="V54" s="19"/>
    </row>
    <row r="55" spans="1:22" ht="9" customHeight="1" x14ac:dyDescent="0.25">
      <c r="A55" s="19"/>
      <c r="B55" s="19"/>
      <c r="C55" s="19"/>
      <c r="D55" s="19"/>
      <c r="E55" s="19"/>
      <c r="F55" s="19"/>
      <c r="G55" s="66"/>
      <c r="H55" s="66"/>
      <c r="I55" s="66"/>
      <c r="J55" s="66"/>
      <c r="K55" s="66"/>
      <c r="L55" s="66"/>
      <c r="M55" s="66"/>
      <c r="N55" s="66"/>
      <c r="O55" s="66"/>
      <c r="P55" s="66"/>
      <c r="Q55" s="66"/>
      <c r="R55" s="66"/>
      <c r="S55" s="66"/>
      <c r="T55" s="66"/>
      <c r="U55" s="66"/>
      <c r="V55" s="66"/>
    </row>
    <row r="56" spans="1:22" ht="15.75" x14ac:dyDescent="0.25">
      <c r="A56" s="38" t="s">
        <v>136</v>
      </c>
    </row>
    <row r="57" spans="1:22" ht="15.75" x14ac:dyDescent="0.25">
      <c r="A57" s="39" t="s">
        <v>137</v>
      </c>
    </row>
    <row r="58" spans="1:22" ht="15.75" x14ac:dyDescent="0.25">
      <c r="A58" s="39" t="s">
        <v>138</v>
      </c>
    </row>
  </sheetData>
  <mergeCells count="423">
    <mergeCell ref="S55:T55"/>
    <mergeCell ref="U55:V55"/>
    <mergeCell ref="A1:U1"/>
    <mergeCell ref="A2:U2"/>
    <mergeCell ref="G55:H55"/>
    <mergeCell ref="I55:J55"/>
    <mergeCell ref="K55:L55"/>
    <mergeCell ref="M55:N55"/>
    <mergeCell ref="O55:P55"/>
    <mergeCell ref="Q55:R55"/>
    <mergeCell ref="R53:S53"/>
    <mergeCell ref="T53:U53"/>
    <mergeCell ref="F54:G54"/>
    <mergeCell ref="H54:I54"/>
    <mergeCell ref="J54:K54"/>
    <mergeCell ref="L54:M54"/>
    <mergeCell ref="N54:O54"/>
    <mergeCell ref="P54:Q54"/>
    <mergeCell ref="R54:S54"/>
    <mergeCell ref="T54:U54"/>
    <mergeCell ref="F53:G53"/>
    <mergeCell ref="H53:I53"/>
    <mergeCell ref="J53:K53"/>
    <mergeCell ref="L53:M53"/>
    <mergeCell ref="N53:O53"/>
    <mergeCell ref="P53:Q53"/>
    <mergeCell ref="R51:S51"/>
    <mergeCell ref="T51:U51"/>
    <mergeCell ref="F52:G52"/>
    <mergeCell ref="H52:I52"/>
    <mergeCell ref="J52:K52"/>
    <mergeCell ref="L52:M52"/>
    <mergeCell ref="N52:O52"/>
    <mergeCell ref="P52:Q52"/>
    <mergeCell ref="R52:S52"/>
    <mergeCell ref="T52:U52"/>
    <mergeCell ref="F51:G51"/>
    <mergeCell ref="H51:I51"/>
    <mergeCell ref="J51:K51"/>
    <mergeCell ref="L51:M51"/>
    <mergeCell ref="N51:O51"/>
    <mergeCell ref="P51:Q51"/>
    <mergeCell ref="R49:S49"/>
    <mergeCell ref="T49:U49"/>
    <mergeCell ref="F50:G50"/>
    <mergeCell ref="H50:I50"/>
    <mergeCell ref="J50:K50"/>
    <mergeCell ref="L50:M50"/>
    <mergeCell ref="N50:O50"/>
    <mergeCell ref="P50:Q50"/>
    <mergeCell ref="R50:S50"/>
    <mergeCell ref="T50:U50"/>
    <mergeCell ref="F49:G49"/>
    <mergeCell ref="H49:I49"/>
    <mergeCell ref="J49:K49"/>
    <mergeCell ref="L49:M49"/>
    <mergeCell ref="N49:O49"/>
    <mergeCell ref="P49:Q49"/>
    <mergeCell ref="R47:S47"/>
    <mergeCell ref="T47:U47"/>
    <mergeCell ref="F48:G48"/>
    <mergeCell ref="H48:I48"/>
    <mergeCell ref="J48:K48"/>
    <mergeCell ref="L48:M48"/>
    <mergeCell ref="N48:O48"/>
    <mergeCell ref="P48:Q48"/>
    <mergeCell ref="R48:S48"/>
    <mergeCell ref="T48:U48"/>
    <mergeCell ref="F47:G47"/>
    <mergeCell ref="H47:I47"/>
    <mergeCell ref="J47:K47"/>
    <mergeCell ref="L47:M47"/>
    <mergeCell ref="N47:O47"/>
    <mergeCell ref="P47:Q47"/>
    <mergeCell ref="R45:S45"/>
    <mergeCell ref="T45:U45"/>
    <mergeCell ref="F46:G46"/>
    <mergeCell ref="H46:I46"/>
    <mergeCell ref="J46:K46"/>
    <mergeCell ref="L46:M46"/>
    <mergeCell ref="N46:O46"/>
    <mergeCell ref="P46:Q46"/>
    <mergeCell ref="R46:S46"/>
    <mergeCell ref="T46:U46"/>
    <mergeCell ref="F45:G45"/>
    <mergeCell ref="H45:I45"/>
    <mergeCell ref="J45:K45"/>
    <mergeCell ref="L45:M45"/>
    <mergeCell ref="N45:O45"/>
    <mergeCell ref="P45:Q45"/>
    <mergeCell ref="R43:S43"/>
    <mergeCell ref="T43:U43"/>
    <mergeCell ref="F44:G44"/>
    <mergeCell ref="H44:I44"/>
    <mergeCell ref="J44:K44"/>
    <mergeCell ref="L44:M44"/>
    <mergeCell ref="N44:O44"/>
    <mergeCell ref="P44:Q44"/>
    <mergeCell ref="R44:S44"/>
    <mergeCell ref="T44:U44"/>
    <mergeCell ref="F43:G43"/>
    <mergeCell ref="H43:I43"/>
    <mergeCell ref="J43:K43"/>
    <mergeCell ref="L43:M43"/>
    <mergeCell ref="N43:O43"/>
    <mergeCell ref="P43:Q43"/>
    <mergeCell ref="R41:S41"/>
    <mergeCell ref="T41:U41"/>
    <mergeCell ref="F42:G42"/>
    <mergeCell ref="H42:I42"/>
    <mergeCell ref="J42:K42"/>
    <mergeCell ref="L42:M42"/>
    <mergeCell ref="N42:O42"/>
    <mergeCell ref="P42:Q42"/>
    <mergeCell ref="R42:S42"/>
    <mergeCell ref="T42:U42"/>
    <mergeCell ref="F41:G41"/>
    <mergeCell ref="H41:I41"/>
    <mergeCell ref="J41:K41"/>
    <mergeCell ref="L41:M41"/>
    <mergeCell ref="N41:O41"/>
    <mergeCell ref="P41:Q41"/>
    <mergeCell ref="R39:S39"/>
    <mergeCell ref="T39:U39"/>
    <mergeCell ref="F40:G40"/>
    <mergeCell ref="H40:I40"/>
    <mergeCell ref="J40:K40"/>
    <mergeCell ref="L40:M40"/>
    <mergeCell ref="N40:O40"/>
    <mergeCell ref="P40:Q40"/>
    <mergeCell ref="R40:S40"/>
    <mergeCell ref="T40:U40"/>
    <mergeCell ref="F39:G39"/>
    <mergeCell ref="H39:I39"/>
    <mergeCell ref="J39:K39"/>
    <mergeCell ref="L39:M39"/>
    <mergeCell ref="N39:O39"/>
    <mergeCell ref="P39:Q39"/>
    <mergeCell ref="R37:S37"/>
    <mergeCell ref="T37:U37"/>
    <mergeCell ref="F38:G38"/>
    <mergeCell ref="H38:I38"/>
    <mergeCell ref="J38:K38"/>
    <mergeCell ref="L38:M38"/>
    <mergeCell ref="N38:O38"/>
    <mergeCell ref="P38:Q38"/>
    <mergeCell ref="R38:S38"/>
    <mergeCell ref="T38:U38"/>
    <mergeCell ref="F37:G37"/>
    <mergeCell ref="H37:I37"/>
    <mergeCell ref="J37:K37"/>
    <mergeCell ref="L37:M37"/>
    <mergeCell ref="N37:O37"/>
    <mergeCell ref="P37:Q37"/>
    <mergeCell ref="R35:S35"/>
    <mergeCell ref="T35:U35"/>
    <mergeCell ref="F36:G36"/>
    <mergeCell ref="H36:I36"/>
    <mergeCell ref="J36:K36"/>
    <mergeCell ref="L36:M36"/>
    <mergeCell ref="N36:O36"/>
    <mergeCell ref="P36:Q36"/>
    <mergeCell ref="R36:S36"/>
    <mergeCell ref="T36:U36"/>
    <mergeCell ref="F35:G35"/>
    <mergeCell ref="H35:I35"/>
    <mergeCell ref="J35:K35"/>
    <mergeCell ref="L35:M35"/>
    <mergeCell ref="N35:O35"/>
    <mergeCell ref="P35:Q35"/>
    <mergeCell ref="R33:S33"/>
    <mergeCell ref="T33:U33"/>
    <mergeCell ref="F34:G34"/>
    <mergeCell ref="H34:I34"/>
    <mergeCell ref="J34:K34"/>
    <mergeCell ref="L34:M34"/>
    <mergeCell ref="N34:O34"/>
    <mergeCell ref="P34:Q34"/>
    <mergeCell ref="R34:S34"/>
    <mergeCell ref="T34:U34"/>
    <mergeCell ref="F33:G33"/>
    <mergeCell ref="H33:I33"/>
    <mergeCell ref="J33:K33"/>
    <mergeCell ref="L33:M33"/>
    <mergeCell ref="N33:O33"/>
    <mergeCell ref="P33:Q33"/>
    <mergeCell ref="R31:S31"/>
    <mergeCell ref="T31:U31"/>
    <mergeCell ref="F32:G32"/>
    <mergeCell ref="H32:I32"/>
    <mergeCell ref="J32:K32"/>
    <mergeCell ref="L32:M32"/>
    <mergeCell ref="N32:O32"/>
    <mergeCell ref="P32:Q32"/>
    <mergeCell ref="R32:S32"/>
    <mergeCell ref="T32:U32"/>
    <mergeCell ref="F31:G31"/>
    <mergeCell ref="H31:I31"/>
    <mergeCell ref="J31:K31"/>
    <mergeCell ref="L31:M31"/>
    <mergeCell ref="N31:O31"/>
    <mergeCell ref="P31:Q31"/>
    <mergeCell ref="R29:S29"/>
    <mergeCell ref="T29:U29"/>
    <mergeCell ref="F30:G30"/>
    <mergeCell ref="H30:I30"/>
    <mergeCell ref="J30:K30"/>
    <mergeCell ref="L30:M30"/>
    <mergeCell ref="N30:O30"/>
    <mergeCell ref="P30:Q30"/>
    <mergeCell ref="R30:S30"/>
    <mergeCell ref="T30:U30"/>
    <mergeCell ref="F29:G29"/>
    <mergeCell ref="H29:I29"/>
    <mergeCell ref="J29:K29"/>
    <mergeCell ref="L29:M29"/>
    <mergeCell ref="N29:O29"/>
    <mergeCell ref="P29:Q29"/>
    <mergeCell ref="R27:S27"/>
    <mergeCell ref="T27:U27"/>
    <mergeCell ref="F28:G28"/>
    <mergeCell ref="H28:I28"/>
    <mergeCell ref="J28:K28"/>
    <mergeCell ref="L28:M28"/>
    <mergeCell ref="N28:O28"/>
    <mergeCell ref="P28:Q28"/>
    <mergeCell ref="R28:S28"/>
    <mergeCell ref="T28:U28"/>
    <mergeCell ref="F27:G27"/>
    <mergeCell ref="H27:I27"/>
    <mergeCell ref="J27:K27"/>
    <mergeCell ref="L27:M27"/>
    <mergeCell ref="N27:O27"/>
    <mergeCell ref="P27:Q27"/>
    <mergeCell ref="R25:S25"/>
    <mergeCell ref="T25:U25"/>
    <mergeCell ref="F26:G26"/>
    <mergeCell ref="H26:I26"/>
    <mergeCell ref="J26:K26"/>
    <mergeCell ref="L26:M26"/>
    <mergeCell ref="N26:O26"/>
    <mergeCell ref="P26:Q26"/>
    <mergeCell ref="R26:S26"/>
    <mergeCell ref="T26:U26"/>
    <mergeCell ref="F25:G25"/>
    <mergeCell ref="H25:I25"/>
    <mergeCell ref="J25:K25"/>
    <mergeCell ref="L25:M25"/>
    <mergeCell ref="N25:O25"/>
    <mergeCell ref="P25:Q25"/>
    <mergeCell ref="R23:S23"/>
    <mergeCell ref="T23:U23"/>
    <mergeCell ref="F24:G24"/>
    <mergeCell ref="H24:I24"/>
    <mergeCell ref="J24:K24"/>
    <mergeCell ref="L24:M24"/>
    <mergeCell ref="N24:O24"/>
    <mergeCell ref="P24:Q24"/>
    <mergeCell ref="R24:S24"/>
    <mergeCell ref="T24:U24"/>
    <mergeCell ref="F23:G23"/>
    <mergeCell ref="H23:I23"/>
    <mergeCell ref="J23:K23"/>
    <mergeCell ref="L23:M23"/>
    <mergeCell ref="N23:O23"/>
    <mergeCell ref="P23:Q23"/>
    <mergeCell ref="R21:S21"/>
    <mergeCell ref="T21:U21"/>
    <mergeCell ref="F22:G22"/>
    <mergeCell ref="H22:I22"/>
    <mergeCell ref="J22:K22"/>
    <mergeCell ref="L22:M22"/>
    <mergeCell ref="N22:O22"/>
    <mergeCell ref="P22:Q22"/>
    <mergeCell ref="R22:S22"/>
    <mergeCell ref="T22:U22"/>
    <mergeCell ref="F21:G21"/>
    <mergeCell ref="H21:I21"/>
    <mergeCell ref="J21:K21"/>
    <mergeCell ref="L21:M21"/>
    <mergeCell ref="N21:O21"/>
    <mergeCell ref="P21:Q21"/>
    <mergeCell ref="R19:S19"/>
    <mergeCell ref="T19:U19"/>
    <mergeCell ref="F20:G20"/>
    <mergeCell ref="H20:I20"/>
    <mergeCell ref="J20:K20"/>
    <mergeCell ref="L20:M20"/>
    <mergeCell ref="N20:O20"/>
    <mergeCell ref="P20:Q20"/>
    <mergeCell ref="R20:S20"/>
    <mergeCell ref="T20:U20"/>
    <mergeCell ref="F19:G19"/>
    <mergeCell ref="H19:I19"/>
    <mergeCell ref="J19:K19"/>
    <mergeCell ref="L19:M19"/>
    <mergeCell ref="N19:O19"/>
    <mergeCell ref="P19:Q19"/>
    <mergeCell ref="R17:S17"/>
    <mergeCell ref="T17:U17"/>
    <mergeCell ref="F18:G18"/>
    <mergeCell ref="H18:I18"/>
    <mergeCell ref="J18:K18"/>
    <mergeCell ref="L18:M18"/>
    <mergeCell ref="N18:O18"/>
    <mergeCell ref="P18:Q18"/>
    <mergeCell ref="R18:S18"/>
    <mergeCell ref="T18:U18"/>
    <mergeCell ref="F17:G17"/>
    <mergeCell ref="H17:I17"/>
    <mergeCell ref="J17:K17"/>
    <mergeCell ref="L17:M17"/>
    <mergeCell ref="N17:O17"/>
    <mergeCell ref="P17:Q17"/>
    <mergeCell ref="R15:S15"/>
    <mergeCell ref="T15:U15"/>
    <mergeCell ref="F16:G16"/>
    <mergeCell ref="H16:I16"/>
    <mergeCell ref="J16:K16"/>
    <mergeCell ref="L16:M16"/>
    <mergeCell ref="N16:O16"/>
    <mergeCell ref="P16:Q16"/>
    <mergeCell ref="R16:S16"/>
    <mergeCell ref="T16:U16"/>
    <mergeCell ref="F15:G15"/>
    <mergeCell ref="H15:I15"/>
    <mergeCell ref="J15:K15"/>
    <mergeCell ref="L15:M15"/>
    <mergeCell ref="N15:O15"/>
    <mergeCell ref="P15:Q15"/>
    <mergeCell ref="R13:S13"/>
    <mergeCell ref="T13:U13"/>
    <mergeCell ref="F14:G14"/>
    <mergeCell ref="H14:I14"/>
    <mergeCell ref="J14:K14"/>
    <mergeCell ref="L14:M14"/>
    <mergeCell ref="N14:O14"/>
    <mergeCell ref="P14:Q14"/>
    <mergeCell ref="R14:S14"/>
    <mergeCell ref="T14:U14"/>
    <mergeCell ref="F13:G13"/>
    <mergeCell ref="H13:I13"/>
    <mergeCell ref="J13:K13"/>
    <mergeCell ref="L13:M13"/>
    <mergeCell ref="N13:O13"/>
    <mergeCell ref="P13:Q13"/>
    <mergeCell ref="R11:S11"/>
    <mergeCell ref="T11:U11"/>
    <mergeCell ref="F12:G12"/>
    <mergeCell ref="H12:I12"/>
    <mergeCell ref="J12:K12"/>
    <mergeCell ref="L12:M12"/>
    <mergeCell ref="N12:O12"/>
    <mergeCell ref="P12:Q12"/>
    <mergeCell ref="R12:S12"/>
    <mergeCell ref="T12:U12"/>
    <mergeCell ref="F11:G11"/>
    <mergeCell ref="H11:I11"/>
    <mergeCell ref="J11:K11"/>
    <mergeCell ref="L11:M11"/>
    <mergeCell ref="N11:O11"/>
    <mergeCell ref="P11:Q11"/>
    <mergeCell ref="R9:S9"/>
    <mergeCell ref="T9:U9"/>
    <mergeCell ref="F10:G10"/>
    <mergeCell ref="H10:I10"/>
    <mergeCell ref="J10:K10"/>
    <mergeCell ref="L10:M10"/>
    <mergeCell ref="N10:O10"/>
    <mergeCell ref="P10:Q10"/>
    <mergeCell ref="R10:S10"/>
    <mergeCell ref="T10:U10"/>
    <mergeCell ref="F9:G9"/>
    <mergeCell ref="H9:I9"/>
    <mergeCell ref="J9:K9"/>
    <mergeCell ref="L9:M9"/>
    <mergeCell ref="N9:O9"/>
    <mergeCell ref="P9:Q9"/>
    <mergeCell ref="R7:S7"/>
    <mergeCell ref="T7:U7"/>
    <mergeCell ref="F8:G8"/>
    <mergeCell ref="H8:I8"/>
    <mergeCell ref="J8:K8"/>
    <mergeCell ref="L8:M8"/>
    <mergeCell ref="N8:O8"/>
    <mergeCell ref="P8:Q8"/>
    <mergeCell ref="R8:S8"/>
    <mergeCell ref="T8:U8"/>
    <mergeCell ref="F7:G7"/>
    <mergeCell ref="H7:I7"/>
    <mergeCell ref="J7:K7"/>
    <mergeCell ref="L7:M7"/>
    <mergeCell ref="N7:O7"/>
    <mergeCell ref="P7:Q7"/>
    <mergeCell ref="F5:G5"/>
    <mergeCell ref="H5:I5"/>
    <mergeCell ref="J5:K5"/>
    <mergeCell ref="L5:M5"/>
    <mergeCell ref="N5:O5"/>
    <mergeCell ref="P5:Q5"/>
    <mergeCell ref="R5:S5"/>
    <mergeCell ref="T5:U5"/>
    <mergeCell ref="F6:G6"/>
    <mergeCell ref="H6:I6"/>
    <mergeCell ref="J6:K6"/>
    <mergeCell ref="L6:M6"/>
    <mergeCell ref="N6:O6"/>
    <mergeCell ref="P6:Q6"/>
    <mergeCell ref="R6:S6"/>
    <mergeCell ref="T6:U6"/>
    <mergeCell ref="A3:A4"/>
    <mergeCell ref="B3:B4"/>
    <mergeCell ref="C3:C4"/>
    <mergeCell ref="D3:K3"/>
    <mergeCell ref="L3:U3"/>
    <mergeCell ref="F4:G4"/>
    <mergeCell ref="H4:I4"/>
    <mergeCell ref="J4:K4"/>
    <mergeCell ref="L4:M4"/>
    <mergeCell ref="N4:O4"/>
    <mergeCell ref="P4:Q4"/>
    <mergeCell ref="R4:S4"/>
    <mergeCell ref="T4:U4"/>
  </mergeCells>
  <pageMargins left="0.39370078740157483" right="0.19685039370078741" top="0.39370078740157483" bottom="0.39370078740157483" header="0.31496062992125984" footer="0.31496062992125984"/>
  <pageSetup paperSize="9" scale="90"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5"/>
  <sheetViews>
    <sheetView showZeros="0" view="pageBreakPreview" topLeftCell="A4" zoomScaleNormal="85" zoomScaleSheetLayoutView="100" workbookViewId="0">
      <selection activeCell="A3" sqref="A3:A4"/>
    </sheetView>
  </sheetViews>
  <sheetFormatPr defaultRowHeight="15" x14ac:dyDescent="0.25"/>
  <cols>
    <col min="1" max="1" width="5.42578125" style="15" customWidth="1"/>
    <col min="2" max="2" width="26.28515625" style="15" customWidth="1"/>
    <col min="3" max="17" width="9.140625" style="15"/>
    <col min="18" max="18" width="11.42578125" style="15" customWidth="1"/>
    <col min="19" max="16384" width="9.140625" style="15"/>
  </cols>
  <sheetData>
    <row r="1" spans="1:18" ht="15.75" x14ac:dyDescent="0.25">
      <c r="A1" s="67" t="s">
        <v>139</v>
      </c>
      <c r="B1" s="67"/>
      <c r="C1" s="67"/>
      <c r="D1" s="67"/>
      <c r="E1" s="67"/>
      <c r="F1" s="67"/>
      <c r="G1" s="67"/>
      <c r="H1" s="67"/>
      <c r="I1" s="67"/>
      <c r="J1" s="67"/>
      <c r="K1" s="67"/>
      <c r="L1" s="67"/>
      <c r="M1" s="67"/>
      <c r="N1" s="67"/>
      <c r="O1" s="67"/>
      <c r="P1" s="67"/>
      <c r="Q1" s="67"/>
      <c r="R1" s="67"/>
    </row>
    <row r="2" spans="1:18" ht="18" customHeight="1" x14ac:dyDescent="0.25">
      <c r="A2" s="67" t="s">
        <v>140</v>
      </c>
      <c r="B2" s="67"/>
      <c r="C2" s="67"/>
      <c r="D2" s="67"/>
      <c r="E2" s="67"/>
      <c r="F2" s="67"/>
      <c r="G2" s="67"/>
      <c r="H2" s="67"/>
      <c r="I2" s="67"/>
      <c r="J2" s="67"/>
      <c r="K2" s="67"/>
      <c r="L2" s="67"/>
      <c r="M2" s="67"/>
      <c r="N2" s="67"/>
      <c r="O2" s="67"/>
      <c r="P2" s="67"/>
      <c r="Q2" s="67"/>
      <c r="R2" s="67"/>
    </row>
    <row r="3" spans="1:18" ht="47.25" x14ac:dyDescent="0.25">
      <c r="A3" s="54" t="s">
        <v>141</v>
      </c>
      <c r="B3" s="54" t="s">
        <v>4</v>
      </c>
      <c r="C3" s="54" t="s">
        <v>142</v>
      </c>
      <c r="D3" s="54"/>
      <c r="E3" s="54"/>
      <c r="F3" s="54"/>
      <c r="G3" s="54"/>
      <c r="H3" s="54" t="s">
        <v>143</v>
      </c>
      <c r="I3" s="54"/>
      <c r="J3" s="54"/>
      <c r="K3" s="54"/>
      <c r="L3" s="54"/>
      <c r="M3" s="54" t="s">
        <v>144</v>
      </c>
      <c r="N3" s="54"/>
      <c r="O3" s="54"/>
      <c r="P3" s="54"/>
      <c r="Q3" s="54"/>
      <c r="R3" s="13" t="s">
        <v>145</v>
      </c>
    </row>
    <row r="4" spans="1:18" ht="21" customHeight="1" x14ac:dyDescent="0.25">
      <c r="A4" s="54"/>
      <c r="B4" s="54"/>
      <c r="C4" s="13" t="s">
        <v>79</v>
      </c>
      <c r="D4" s="13" t="s">
        <v>80</v>
      </c>
      <c r="E4" s="13" t="s">
        <v>81</v>
      </c>
      <c r="F4" s="13" t="s">
        <v>82</v>
      </c>
      <c r="G4" s="13" t="s">
        <v>83</v>
      </c>
      <c r="H4" s="13" t="s">
        <v>79</v>
      </c>
      <c r="I4" s="13" t="s">
        <v>80</v>
      </c>
      <c r="J4" s="13" t="s">
        <v>81</v>
      </c>
      <c r="K4" s="13" t="s">
        <v>82</v>
      </c>
      <c r="L4" s="13" t="s">
        <v>83</v>
      </c>
      <c r="M4" s="13" t="s">
        <v>79</v>
      </c>
      <c r="N4" s="13" t="s">
        <v>80</v>
      </c>
      <c r="O4" s="13" t="s">
        <v>81</v>
      </c>
      <c r="P4" s="13" t="s">
        <v>82</v>
      </c>
      <c r="Q4" s="13" t="s">
        <v>83</v>
      </c>
      <c r="R4" s="21"/>
    </row>
    <row r="5" spans="1:18" ht="15.75" x14ac:dyDescent="0.25">
      <c r="A5" s="21"/>
      <c r="B5" s="16"/>
      <c r="C5" s="17">
        <v>1</v>
      </c>
      <c r="D5" s="17">
        <v>2</v>
      </c>
      <c r="E5" s="17">
        <v>3</v>
      </c>
      <c r="F5" s="17">
        <v>4</v>
      </c>
      <c r="G5" s="17">
        <v>5</v>
      </c>
      <c r="H5" s="17">
        <v>6</v>
      </c>
      <c r="I5" s="17">
        <v>7</v>
      </c>
      <c r="J5" s="17">
        <v>8</v>
      </c>
      <c r="K5" s="17">
        <v>9</v>
      </c>
      <c r="L5" s="17">
        <v>10</v>
      </c>
      <c r="M5" s="17">
        <v>11</v>
      </c>
      <c r="N5" s="17">
        <v>12</v>
      </c>
      <c r="O5" s="17">
        <v>13</v>
      </c>
      <c r="P5" s="17">
        <v>14</v>
      </c>
      <c r="Q5" s="17">
        <v>15</v>
      </c>
      <c r="R5" s="17">
        <v>16</v>
      </c>
    </row>
    <row r="6" spans="1:18" ht="15.75" x14ac:dyDescent="0.25">
      <c r="A6" s="13" t="s">
        <v>16</v>
      </c>
      <c r="B6" s="14" t="s">
        <v>86</v>
      </c>
      <c r="C6" s="21"/>
      <c r="D6" s="21"/>
      <c r="E6" s="21"/>
      <c r="F6" s="21"/>
      <c r="G6" s="21"/>
      <c r="H6" s="21"/>
      <c r="I6" s="21"/>
      <c r="J6" s="21"/>
      <c r="K6" s="21"/>
      <c r="L6" s="21"/>
      <c r="M6" s="21"/>
      <c r="N6" s="21"/>
      <c r="O6" s="21"/>
      <c r="P6" s="21"/>
      <c r="Q6" s="21"/>
      <c r="R6" s="21"/>
    </row>
    <row r="7" spans="1:18" ht="41.25" customHeight="1" x14ac:dyDescent="0.25">
      <c r="A7" s="21">
        <v>1</v>
      </c>
      <c r="B7" s="16" t="s">
        <v>87</v>
      </c>
      <c r="C7" s="21">
        <f>SUM(D7:G7)</f>
        <v>0</v>
      </c>
      <c r="D7" s="21"/>
      <c r="E7" s="21"/>
      <c r="F7" s="21"/>
      <c r="G7" s="21"/>
      <c r="H7" s="21">
        <f>SUM(I7:L7)</f>
        <v>2</v>
      </c>
      <c r="I7" s="21"/>
      <c r="J7" s="21"/>
      <c r="K7" s="21"/>
      <c r="L7" s="21">
        <v>2</v>
      </c>
      <c r="M7" s="21">
        <f>SUM(N7:Q7)</f>
        <v>0</v>
      </c>
      <c r="N7" s="21"/>
      <c r="O7" s="21"/>
      <c r="P7" s="21"/>
      <c r="Q7" s="21"/>
      <c r="R7" s="21"/>
    </row>
    <row r="8" spans="1:18" ht="41.25" customHeight="1" x14ac:dyDescent="0.25">
      <c r="A8" s="21">
        <v>2</v>
      </c>
      <c r="B8" s="16" t="s">
        <v>88</v>
      </c>
      <c r="C8" s="21">
        <f>SUM(D8:G8)</f>
        <v>0</v>
      </c>
      <c r="D8" s="21"/>
      <c r="E8" s="21"/>
      <c r="F8" s="21"/>
      <c r="G8" s="21"/>
      <c r="H8" s="21">
        <f>SUM(I8:L8)</f>
        <v>26</v>
      </c>
      <c r="I8" s="21"/>
      <c r="J8" s="21"/>
      <c r="K8" s="21"/>
      <c r="L8" s="21">
        <v>26</v>
      </c>
      <c r="M8" s="21">
        <f>SUM(N8:Q8)</f>
        <v>0</v>
      </c>
      <c r="N8" s="21"/>
      <c r="O8" s="21"/>
      <c r="P8" s="21"/>
      <c r="Q8" s="21"/>
      <c r="R8" s="21"/>
    </row>
    <row r="9" spans="1:18" ht="22.5" customHeight="1" x14ac:dyDescent="0.25">
      <c r="A9" s="13" t="s">
        <v>35</v>
      </c>
      <c r="B9" s="14" t="s">
        <v>89</v>
      </c>
      <c r="C9" s="21"/>
      <c r="D9" s="21"/>
      <c r="E9" s="21"/>
      <c r="F9" s="21"/>
      <c r="G9" s="21"/>
      <c r="H9" s="21"/>
      <c r="I9" s="21"/>
      <c r="J9" s="21"/>
      <c r="K9" s="21"/>
      <c r="L9" s="21"/>
      <c r="M9" s="21"/>
      <c r="N9" s="21"/>
      <c r="O9" s="21"/>
      <c r="P9" s="21"/>
      <c r="Q9" s="21"/>
      <c r="R9" s="21"/>
    </row>
    <row r="10" spans="1:18" ht="33" customHeight="1" x14ac:dyDescent="0.25">
      <c r="A10" s="21">
        <v>1</v>
      </c>
      <c r="B10" s="16" t="s">
        <v>90</v>
      </c>
      <c r="C10" s="21"/>
      <c r="D10" s="21"/>
      <c r="E10" s="21"/>
      <c r="F10" s="21"/>
      <c r="G10" s="21"/>
      <c r="H10" s="21">
        <f>SUM(H11:H12)</f>
        <v>34</v>
      </c>
      <c r="I10" s="21"/>
      <c r="J10" s="21"/>
      <c r="K10" s="21">
        <f t="shared" ref="K10:M10" si="0">SUM(K11:K12)</f>
        <v>2</v>
      </c>
      <c r="L10" s="21">
        <f t="shared" si="0"/>
        <v>32</v>
      </c>
      <c r="M10" s="21">
        <f t="shared" si="0"/>
        <v>5</v>
      </c>
      <c r="N10" s="21"/>
      <c r="O10" s="21"/>
      <c r="P10" s="21"/>
      <c r="Q10" s="21">
        <f>SUM(Q11:Q12)</f>
        <v>5</v>
      </c>
      <c r="R10" s="21"/>
    </row>
    <row r="11" spans="1:18" ht="21" customHeight="1" x14ac:dyDescent="0.25">
      <c r="A11" s="17" t="s">
        <v>21</v>
      </c>
      <c r="B11" s="18" t="s">
        <v>91</v>
      </c>
      <c r="C11" s="21">
        <f t="shared" ref="C11:C12" si="1">SUM(D11:G11)</f>
        <v>0</v>
      </c>
      <c r="D11" s="21"/>
      <c r="E11" s="21"/>
      <c r="F11" s="21"/>
      <c r="G11" s="21"/>
      <c r="H11" s="21">
        <f t="shared" ref="H11:H12" si="2">SUM(I11:L11)</f>
        <v>9</v>
      </c>
      <c r="I11" s="21"/>
      <c r="J11" s="21"/>
      <c r="K11" s="21">
        <v>1</v>
      </c>
      <c r="L11" s="21">
        <v>8</v>
      </c>
      <c r="M11" s="21">
        <f t="shared" ref="M11:M12" si="3">SUM(N11:Q11)</f>
        <v>5</v>
      </c>
      <c r="N11" s="21"/>
      <c r="O11" s="21"/>
      <c r="P11" s="21"/>
      <c r="Q11" s="21">
        <v>5</v>
      </c>
      <c r="R11" s="21"/>
    </row>
    <row r="12" spans="1:18" ht="37.5" customHeight="1" x14ac:dyDescent="0.25">
      <c r="A12" s="17" t="s">
        <v>23</v>
      </c>
      <c r="B12" s="18" t="s">
        <v>92</v>
      </c>
      <c r="C12" s="21">
        <f t="shared" si="1"/>
        <v>0</v>
      </c>
      <c r="D12" s="21"/>
      <c r="E12" s="21"/>
      <c r="F12" s="21"/>
      <c r="G12" s="21"/>
      <c r="H12" s="21">
        <f t="shared" si="2"/>
        <v>25</v>
      </c>
      <c r="I12" s="21"/>
      <c r="J12" s="21"/>
      <c r="K12" s="21">
        <v>1</v>
      </c>
      <c r="L12" s="21">
        <v>24</v>
      </c>
      <c r="M12" s="21">
        <f t="shared" si="3"/>
        <v>0</v>
      </c>
      <c r="N12" s="21"/>
      <c r="O12" s="21"/>
      <c r="P12" s="21"/>
      <c r="Q12" s="21"/>
      <c r="R12" s="21"/>
    </row>
    <row r="13" spans="1:18" ht="84.75" customHeight="1" x14ac:dyDescent="0.25">
      <c r="A13" s="21">
        <v>2</v>
      </c>
      <c r="B13" s="16" t="s">
        <v>146</v>
      </c>
      <c r="C13" s="21">
        <f>SUM(D13:G13)</f>
        <v>0</v>
      </c>
      <c r="D13" s="21"/>
      <c r="E13" s="21"/>
      <c r="F13" s="21"/>
      <c r="G13" s="21"/>
      <c r="H13" s="21">
        <f>SUM(I13:L13)</f>
        <v>34</v>
      </c>
      <c r="I13" s="21"/>
      <c r="J13" s="21"/>
      <c r="K13" s="21">
        <v>2</v>
      </c>
      <c r="L13" s="21">
        <v>32</v>
      </c>
      <c r="M13" s="21">
        <f>SUM(N13:Q13)</f>
        <v>5</v>
      </c>
      <c r="N13" s="21"/>
      <c r="O13" s="21"/>
      <c r="P13" s="21"/>
      <c r="Q13" s="21">
        <v>5</v>
      </c>
      <c r="R13" s="21"/>
    </row>
    <row r="14" spans="1:18" ht="99" customHeight="1" x14ac:dyDescent="0.25">
      <c r="A14" s="21">
        <v>3</v>
      </c>
      <c r="B14" s="16" t="s">
        <v>147</v>
      </c>
      <c r="C14" s="21">
        <f>SUM(D14:G14)</f>
        <v>0</v>
      </c>
      <c r="D14" s="21"/>
      <c r="E14" s="21"/>
      <c r="F14" s="21"/>
      <c r="G14" s="21"/>
      <c r="H14" s="21">
        <f>SUM(I14:L14)</f>
        <v>0</v>
      </c>
      <c r="I14" s="21"/>
      <c r="J14" s="21"/>
      <c r="K14" s="21"/>
      <c r="L14" s="21"/>
      <c r="M14" s="21">
        <f>SUM(N14:Q14)</f>
        <v>0</v>
      </c>
      <c r="N14" s="21"/>
      <c r="O14" s="21"/>
      <c r="P14" s="21"/>
      <c r="Q14" s="21"/>
      <c r="R14" s="21"/>
    </row>
    <row r="15" spans="1:18" ht="97.5" customHeight="1" x14ac:dyDescent="0.25">
      <c r="A15" s="21">
        <v>4</v>
      </c>
      <c r="B15" s="16" t="s">
        <v>299</v>
      </c>
      <c r="C15" s="21">
        <f>SUM(D15:G15)</f>
        <v>0</v>
      </c>
      <c r="D15" s="21"/>
      <c r="E15" s="21"/>
      <c r="F15" s="21"/>
      <c r="G15" s="21"/>
      <c r="H15" s="21">
        <f>SUM(I15:L15)</f>
        <v>0</v>
      </c>
      <c r="I15" s="21"/>
      <c r="J15" s="21"/>
      <c r="K15" s="21"/>
      <c r="L15" s="21"/>
      <c r="M15" s="21">
        <f>SUM(N15:Q15)</f>
        <v>0</v>
      </c>
      <c r="N15" s="21"/>
      <c r="O15" s="21"/>
      <c r="P15" s="21"/>
      <c r="Q15" s="21"/>
      <c r="R15" s="21"/>
    </row>
    <row r="16" spans="1:18" ht="36.75" customHeight="1" x14ac:dyDescent="0.25">
      <c r="A16" s="21">
        <v>5</v>
      </c>
      <c r="B16" s="16" t="s">
        <v>95</v>
      </c>
      <c r="C16" s="21">
        <f>SUM(D16:G16)</f>
        <v>0</v>
      </c>
      <c r="D16" s="21"/>
      <c r="E16" s="21"/>
      <c r="F16" s="21"/>
      <c r="G16" s="21"/>
      <c r="H16" s="21">
        <f>SUM(I16:L16)</f>
        <v>0</v>
      </c>
      <c r="I16" s="21"/>
      <c r="J16" s="21"/>
      <c r="K16" s="21"/>
      <c r="L16" s="21"/>
      <c r="M16" s="21">
        <f>SUM(N16:Q16)</f>
        <v>0</v>
      </c>
      <c r="N16" s="21"/>
      <c r="O16" s="21"/>
      <c r="P16" s="21"/>
      <c r="Q16" s="21"/>
      <c r="R16" s="21"/>
    </row>
    <row r="17" spans="1:18" ht="78.75" x14ac:dyDescent="0.25">
      <c r="A17" s="21">
        <v>6</v>
      </c>
      <c r="B17" s="16" t="s">
        <v>300</v>
      </c>
      <c r="C17" s="21"/>
      <c r="D17" s="21"/>
      <c r="E17" s="21"/>
      <c r="F17" s="21"/>
      <c r="G17" s="21"/>
      <c r="H17" s="21"/>
      <c r="I17" s="21"/>
      <c r="J17" s="21"/>
      <c r="K17" s="21"/>
      <c r="L17" s="21"/>
      <c r="M17" s="21"/>
      <c r="N17" s="21"/>
      <c r="O17" s="21"/>
      <c r="P17" s="21"/>
      <c r="Q17" s="21"/>
      <c r="R17" s="21"/>
    </row>
    <row r="18" spans="1:18" ht="31.5" x14ac:dyDescent="0.25">
      <c r="A18" s="17" t="s">
        <v>21</v>
      </c>
      <c r="B18" s="18" t="s">
        <v>96</v>
      </c>
      <c r="C18" s="21">
        <f t="shared" ref="C18:C20" si="4">SUM(D18:G18)</f>
        <v>0</v>
      </c>
      <c r="D18" s="21"/>
      <c r="E18" s="21"/>
      <c r="F18" s="21"/>
      <c r="G18" s="21"/>
      <c r="H18" s="21">
        <f t="shared" ref="H18:H20" si="5">SUM(I18:L18)</f>
        <v>0</v>
      </c>
      <c r="I18" s="21"/>
      <c r="J18" s="21"/>
      <c r="K18" s="21"/>
      <c r="L18" s="21"/>
      <c r="M18" s="21">
        <f t="shared" ref="M18:M20" si="6">SUM(N18:Q18)</f>
        <v>0</v>
      </c>
      <c r="N18" s="21"/>
      <c r="O18" s="21"/>
      <c r="P18" s="21"/>
      <c r="Q18" s="21"/>
      <c r="R18" s="21"/>
    </row>
    <row r="19" spans="1:18" ht="31.5" x14ac:dyDescent="0.25">
      <c r="A19" s="17" t="s">
        <v>23</v>
      </c>
      <c r="B19" s="18" t="s">
        <v>97</v>
      </c>
      <c r="C19" s="21">
        <f t="shared" si="4"/>
        <v>0</v>
      </c>
      <c r="D19" s="21"/>
      <c r="E19" s="21"/>
      <c r="F19" s="21"/>
      <c r="G19" s="21"/>
      <c r="H19" s="21">
        <f t="shared" si="5"/>
        <v>0</v>
      </c>
      <c r="I19" s="21"/>
      <c r="J19" s="21"/>
      <c r="K19" s="21"/>
      <c r="L19" s="21"/>
      <c r="M19" s="21">
        <f t="shared" si="6"/>
        <v>0</v>
      </c>
      <c r="N19" s="21"/>
      <c r="O19" s="21"/>
      <c r="P19" s="21"/>
      <c r="Q19" s="21"/>
      <c r="R19" s="21"/>
    </row>
    <row r="20" spans="1:18" ht="31.5" x14ac:dyDescent="0.25">
      <c r="A20" s="17" t="s">
        <v>104</v>
      </c>
      <c r="B20" s="18" t="s">
        <v>98</v>
      </c>
      <c r="C20" s="21">
        <f t="shared" si="4"/>
        <v>0</v>
      </c>
      <c r="D20" s="21"/>
      <c r="E20" s="21"/>
      <c r="F20" s="21"/>
      <c r="G20" s="21"/>
      <c r="H20" s="21">
        <f t="shared" si="5"/>
        <v>0</v>
      </c>
      <c r="I20" s="21"/>
      <c r="J20" s="21"/>
      <c r="K20" s="21"/>
      <c r="L20" s="21"/>
      <c r="M20" s="21">
        <f t="shared" si="6"/>
        <v>0</v>
      </c>
      <c r="N20" s="21"/>
      <c r="O20" s="21"/>
      <c r="P20" s="21"/>
      <c r="Q20" s="21"/>
      <c r="R20" s="21"/>
    </row>
    <row r="21" spans="1:18" ht="78.75" x14ac:dyDescent="0.25">
      <c r="A21" s="21">
        <v>7</v>
      </c>
      <c r="B21" s="16" t="s">
        <v>301</v>
      </c>
      <c r="C21" s="21">
        <f>SUM(D21:G21)</f>
        <v>0</v>
      </c>
      <c r="D21" s="21"/>
      <c r="E21" s="21"/>
      <c r="F21" s="21"/>
      <c r="G21" s="21"/>
      <c r="H21" s="21">
        <f>SUM(I21:L21)</f>
        <v>0</v>
      </c>
      <c r="I21" s="21"/>
      <c r="J21" s="21"/>
      <c r="K21" s="21"/>
      <c r="L21" s="21"/>
      <c r="M21" s="21">
        <f>SUM(N21:Q21)</f>
        <v>0</v>
      </c>
      <c r="N21" s="21"/>
      <c r="O21" s="21"/>
      <c r="P21" s="21"/>
      <c r="Q21" s="21"/>
      <c r="R21" s="21"/>
    </row>
    <row r="22" spans="1:18" ht="63" x14ac:dyDescent="0.25">
      <c r="A22" s="21">
        <v>8</v>
      </c>
      <c r="B22" s="16" t="s">
        <v>302</v>
      </c>
      <c r="C22" s="21"/>
      <c r="D22" s="21"/>
      <c r="E22" s="21"/>
      <c r="F22" s="21"/>
      <c r="G22" s="21"/>
      <c r="H22" s="21"/>
      <c r="I22" s="21"/>
      <c r="J22" s="21"/>
      <c r="K22" s="21"/>
      <c r="L22" s="21"/>
      <c r="M22" s="21"/>
      <c r="N22" s="21"/>
      <c r="O22" s="21"/>
      <c r="P22" s="21"/>
      <c r="Q22" s="21"/>
      <c r="R22" s="21"/>
    </row>
    <row r="23" spans="1:18" ht="72" customHeight="1" x14ac:dyDescent="0.25">
      <c r="A23" s="17" t="s">
        <v>21</v>
      </c>
      <c r="B23" s="18" t="s">
        <v>99</v>
      </c>
      <c r="C23" s="21">
        <f t="shared" ref="C23:C30" si="7">SUM(D23:G23)</f>
        <v>0</v>
      </c>
      <c r="D23" s="21"/>
      <c r="E23" s="21"/>
      <c r="F23" s="21"/>
      <c r="G23" s="21"/>
      <c r="H23" s="21">
        <f t="shared" ref="H23:H30" si="8">SUM(I23:L23)</f>
        <v>0</v>
      </c>
      <c r="I23" s="21"/>
      <c r="J23" s="21"/>
      <c r="K23" s="21"/>
      <c r="L23" s="21"/>
      <c r="M23" s="21">
        <f t="shared" ref="M23:M30" si="9">SUM(N23:Q23)</f>
        <v>0</v>
      </c>
      <c r="N23" s="21"/>
      <c r="O23" s="21"/>
      <c r="P23" s="21"/>
      <c r="Q23" s="21"/>
      <c r="R23" s="21"/>
    </row>
    <row r="24" spans="1:18" ht="39.75" customHeight="1" x14ac:dyDescent="0.25">
      <c r="A24" s="17" t="s">
        <v>23</v>
      </c>
      <c r="B24" s="18" t="s">
        <v>100</v>
      </c>
      <c r="C24" s="21">
        <f t="shared" si="7"/>
        <v>0</v>
      </c>
      <c r="D24" s="21"/>
      <c r="E24" s="21"/>
      <c r="F24" s="21"/>
      <c r="G24" s="21"/>
      <c r="H24" s="21">
        <f t="shared" si="8"/>
        <v>0</v>
      </c>
      <c r="I24" s="21"/>
      <c r="J24" s="21"/>
      <c r="K24" s="21"/>
      <c r="L24" s="21"/>
      <c r="M24" s="21">
        <f t="shared" si="9"/>
        <v>0</v>
      </c>
      <c r="N24" s="21"/>
      <c r="O24" s="21"/>
      <c r="P24" s="21"/>
      <c r="Q24" s="21"/>
      <c r="R24" s="21"/>
    </row>
    <row r="25" spans="1:18" ht="39.75" customHeight="1" x14ac:dyDescent="0.25">
      <c r="A25" s="21">
        <v>9</v>
      </c>
      <c r="B25" s="16" t="s">
        <v>101</v>
      </c>
      <c r="C25" s="21">
        <f t="shared" si="7"/>
        <v>0</v>
      </c>
      <c r="D25" s="21"/>
      <c r="E25" s="21"/>
      <c r="F25" s="21"/>
      <c r="G25" s="21"/>
      <c r="H25" s="21">
        <f>SUM(H26:H30)</f>
        <v>2</v>
      </c>
      <c r="I25" s="21"/>
      <c r="J25" s="21"/>
      <c r="K25" s="21">
        <f t="shared" ref="K25:L25" si="10">SUM(K26:K30)</f>
        <v>1</v>
      </c>
      <c r="L25" s="21">
        <f t="shared" si="10"/>
        <v>1</v>
      </c>
      <c r="M25" s="21">
        <f>SUM(M26:M30)</f>
        <v>3</v>
      </c>
      <c r="N25" s="21"/>
      <c r="O25" s="21"/>
      <c r="P25" s="21"/>
      <c r="Q25" s="21">
        <f>SUM(Q26:Q30)</f>
        <v>3</v>
      </c>
      <c r="R25" s="21"/>
    </row>
    <row r="26" spans="1:18" ht="39.75" customHeight="1" x14ac:dyDescent="0.25">
      <c r="A26" s="17" t="s">
        <v>21</v>
      </c>
      <c r="B26" s="18" t="s">
        <v>102</v>
      </c>
      <c r="C26" s="21">
        <f t="shared" si="7"/>
        <v>0</v>
      </c>
      <c r="D26" s="21"/>
      <c r="E26" s="21"/>
      <c r="F26" s="21"/>
      <c r="G26" s="21"/>
      <c r="H26" s="21">
        <f t="shared" si="8"/>
        <v>0</v>
      </c>
      <c r="I26" s="21"/>
      <c r="J26" s="21"/>
      <c r="K26" s="21"/>
      <c r="L26" s="21"/>
      <c r="M26" s="21">
        <f t="shared" si="9"/>
        <v>0</v>
      </c>
      <c r="N26" s="21"/>
      <c r="O26" s="21"/>
      <c r="P26" s="21"/>
      <c r="Q26" s="21"/>
      <c r="R26" s="21"/>
    </row>
    <row r="27" spans="1:18" ht="47.25" x14ac:dyDescent="0.25">
      <c r="A27" s="17" t="s">
        <v>23</v>
      </c>
      <c r="B27" s="18" t="s">
        <v>103</v>
      </c>
      <c r="C27" s="21">
        <f t="shared" si="7"/>
        <v>0</v>
      </c>
      <c r="D27" s="21"/>
      <c r="E27" s="21"/>
      <c r="F27" s="21"/>
      <c r="G27" s="21"/>
      <c r="H27" s="21">
        <f t="shared" si="8"/>
        <v>2</v>
      </c>
      <c r="I27" s="21"/>
      <c r="J27" s="21"/>
      <c r="K27" s="21">
        <v>1</v>
      </c>
      <c r="L27" s="21">
        <v>1</v>
      </c>
      <c r="M27" s="21">
        <f t="shared" si="9"/>
        <v>3</v>
      </c>
      <c r="N27" s="21"/>
      <c r="O27" s="21"/>
      <c r="P27" s="21"/>
      <c r="Q27" s="21">
        <v>3</v>
      </c>
      <c r="R27" s="21"/>
    </row>
    <row r="28" spans="1:18" ht="63" x14ac:dyDescent="0.25">
      <c r="A28" s="17" t="s">
        <v>104</v>
      </c>
      <c r="B28" s="18" t="s">
        <v>105</v>
      </c>
      <c r="C28" s="21">
        <f t="shared" si="7"/>
        <v>0</v>
      </c>
      <c r="D28" s="21"/>
      <c r="E28" s="21"/>
      <c r="F28" s="21"/>
      <c r="G28" s="21"/>
      <c r="H28" s="21">
        <f t="shared" si="8"/>
        <v>0</v>
      </c>
      <c r="I28" s="21"/>
      <c r="J28" s="21"/>
      <c r="K28" s="21"/>
      <c r="L28" s="21"/>
      <c r="M28" s="21">
        <f t="shared" si="9"/>
        <v>0</v>
      </c>
      <c r="N28" s="21"/>
      <c r="O28" s="21"/>
      <c r="P28" s="21"/>
      <c r="Q28" s="21"/>
      <c r="R28" s="21"/>
    </row>
    <row r="29" spans="1:18" ht="49.5" customHeight="1" x14ac:dyDescent="0.25">
      <c r="A29" s="17" t="s">
        <v>106</v>
      </c>
      <c r="B29" s="18" t="s">
        <v>107</v>
      </c>
      <c r="C29" s="21">
        <f t="shared" si="7"/>
        <v>0</v>
      </c>
      <c r="D29" s="21"/>
      <c r="E29" s="21"/>
      <c r="F29" s="21"/>
      <c r="G29" s="21"/>
      <c r="H29" s="21">
        <f t="shared" si="8"/>
        <v>0</v>
      </c>
      <c r="I29" s="21"/>
      <c r="J29" s="21"/>
      <c r="K29" s="21"/>
      <c r="L29" s="21"/>
      <c r="M29" s="21">
        <f t="shared" si="9"/>
        <v>0</v>
      </c>
      <c r="N29" s="21"/>
      <c r="O29" s="21"/>
      <c r="P29" s="21"/>
      <c r="Q29" s="21"/>
      <c r="R29" s="21"/>
    </row>
    <row r="30" spans="1:18" ht="49.5" customHeight="1" x14ac:dyDescent="0.25">
      <c r="A30" s="17" t="s">
        <v>108</v>
      </c>
      <c r="B30" s="18" t="s">
        <v>109</v>
      </c>
      <c r="C30" s="21">
        <f t="shared" si="7"/>
        <v>0</v>
      </c>
      <c r="D30" s="21"/>
      <c r="E30" s="21"/>
      <c r="F30" s="21"/>
      <c r="G30" s="21"/>
      <c r="H30" s="21">
        <f t="shared" si="8"/>
        <v>0</v>
      </c>
      <c r="I30" s="21"/>
      <c r="J30" s="21"/>
      <c r="K30" s="21"/>
      <c r="L30" s="21"/>
      <c r="M30" s="21">
        <f t="shared" si="9"/>
        <v>0</v>
      </c>
      <c r="N30" s="21"/>
      <c r="O30" s="21"/>
      <c r="P30" s="21"/>
      <c r="Q30" s="21"/>
      <c r="R30" s="21"/>
    </row>
    <row r="31" spans="1:18" ht="49.5" customHeight="1" x14ac:dyDescent="0.25">
      <c r="A31" s="21">
        <v>10</v>
      </c>
      <c r="B31" s="16" t="s">
        <v>110</v>
      </c>
      <c r="C31" s="21">
        <f>SUM(D31:G31)</f>
        <v>0</v>
      </c>
      <c r="D31" s="21"/>
      <c r="E31" s="21"/>
      <c r="F31" s="21"/>
      <c r="G31" s="21"/>
      <c r="H31" s="21">
        <f>SUM(I31:L31)</f>
        <v>0</v>
      </c>
      <c r="I31" s="21"/>
      <c r="J31" s="21"/>
      <c r="K31" s="21"/>
      <c r="L31" s="21"/>
      <c r="M31" s="21">
        <f>SUM(N31:Q31)</f>
        <v>2</v>
      </c>
      <c r="N31" s="21"/>
      <c r="O31" s="21"/>
      <c r="P31" s="21"/>
      <c r="Q31" s="40">
        <v>2</v>
      </c>
      <c r="R31" s="21"/>
    </row>
    <row r="32" spans="1:18" ht="49.5" customHeight="1" x14ac:dyDescent="0.25">
      <c r="A32" s="21">
        <v>11</v>
      </c>
      <c r="B32" s="16" t="s">
        <v>111</v>
      </c>
      <c r="C32" s="21"/>
      <c r="D32" s="21"/>
      <c r="E32" s="21"/>
      <c r="F32" s="21"/>
      <c r="G32" s="21"/>
      <c r="H32" s="21">
        <f>SUM(H33:H36)</f>
        <v>2</v>
      </c>
      <c r="I32" s="21"/>
      <c r="J32" s="21"/>
      <c r="K32" s="21">
        <f t="shared" ref="K32:M32" si="11">SUM(K33:K36)</f>
        <v>1</v>
      </c>
      <c r="L32" s="21">
        <f t="shared" si="11"/>
        <v>1</v>
      </c>
      <c r="M32" s="21">
        <f t="shared" si="11"/>
        <v>5</v>
      </c>
      <c r="N32" s="21"/>
      <c r="O32" s="21"/>
      <c r="P32" s="21"/>
      <c r="Q32" s="21">
        <f>SUM(Q33:Q36)</f>
        <v>5</v>
      </c>
      <c r="R32" s="21"/>
    </row>
    <row r="33" spans="1:18" ht="49.5" customHeight="1" x14ac:dyDescent="0.25">
      <c r="A33" s="17" t="s">
        <v>21</v>
      </c>
      <c r="B33" s="18" t="s">
        <v>112</v>
      </c>
      <c r="C33" s="21">
        <f t="shared" ref="C33:C36" si="12">SUM(D33:G33)</f>
        <v>0</v>
      </c>
      <c r="D33" s="21"/>
      <c r="E33" s="21"/>
      <c r="F33" s="21"/>
      <c r="G33" s="21"/>
      <c r="H33" s="21">
        <f t="shared" ref="H33:H36" si="13">SUM(I33:L33)</f>
        <v>1</v>
      </c>
      <c r="I33" s="21"/>
      <c r="J33" s="21"/>
      <c r="K33" s="21"/>
      <c r="L33" s="21">
        <v>1</v>
      </c>
      <c r="M33" s="21">
        <f t="shared" ref="M33:M36" si="14">SUM(N33:Q33)</f>
        <v>2</v>
      </c>
      <c r="N33" s="21"/>
      <c r="O33" s="21"/>
      <c r="P33" s="21"/>
      <c r="Q33" s="40">
        <v>2</v>
      </c>
      <c r="R33" s="21"/>
    </row>
    <row r="34" spans="1:18" ht="38.25" customHeight="1" x14ac:dyDescent="0.25">
      <c r="A34" s="17" t="s">
        <v>23</v>
      </c>
      <c r="B34" s="18" t="s">
        <v>113</v>
      </c>
      <c r="C34" s="21">
        <f t="shared" si="12"/>
        <v>0</v>
      </c>
      <c r="D34" s="21"/>
      <c r="E34" s="21"/>
      <c r="F34" s="21"/>
      <c r="G34" s="21"/>
      <c r="H34" s="21">
        <f t="shared" si="13"/>
        <v>0</v>
      </c>
      <c r="I34" s="21"/>
      <c r="J34" s="21"/>
      <c r="K34" s="21"/>
      <c r="L34" s="21"/>
      <c r="M34" s="21">
        <f t="shared" si="14"/>
        <v>0</v>
      </c>
      <c r="N34" s="21"/>
      <c r="O34" s="21"/>
      <c r="P34" s="21"/>
      <c r="Q34" s="40"/>
      <c r="R34" s="21"/>
    </row>
    <row r="35" spans="1:18" ht="38.25" customHeight="1" x14ac:dyDescent="0.25">
      <c r="A35" s="17" t="s">
        <v>104</v>
      </c>
      <c r="B35" s="18" t="s">
        <v>114</v>
      </c>
      <c r="C35" s="21">
        <f t="shared" si="12"/>
        <v>0</v>
      </c>
      <c r="D35" s="21"/>
      <c r="E35" s="21"/>
      <c r="F35" s="21"/>
      <c r="G35" s="21"/>
      <c r="H35" s="21">
        <f t="shared" si="13"/>
        <v>1</v>
      </c>
      <c r="I35" s="21"/>
      <c r="J35" s="21"/>
      <c r="K35" s="40">
        <v>1</v>
      </c>
      <c r="L35" s="21"/>
      <c r="M35" s="21">
        <f t="shared" si="14"/>
        <v>3</v>
      </c>
      <c r="N35" s="21"/>
      <c r="O35" s="21"/>
      <c r="P35" s="21"/>
      <c r="Q35" s="40">
        <v>3</v>
      </c>
      <c r="R35" s="21"/>
    </row>
    <row r="36" spans="1:18" ht="38.25" customHeight="1" x14ac:dyDescent="0.25">
      <c r="A36" s="17" t="s">
        <v>106</v>
      </c>
      <c r="B36" s="18" t="s">
        <v>115</v>
      </c>
      <c r="C36" s="21">
        <f t="shared" si="12"/>
        <v>0</v>
      </c>
      <c r="D36" s="21"/>
      <c r="E36" s="21"/>
      <c r="F36" s="21"/>
      <c r="G36" s="21"/>
      <c r="H36" s="21">
        <f t="shared" si="13"/>
        <v>0</v>
      </c>
      <c r="I36" s="21"/>
      <c r="J36" s="21"/>
      <c r="K36" s="21"/>
      <c r="L36" s="21"/>
      <c r="M36" s="21">
        <f t="shared" si="14"/>
        <v>0</v>
      </c>
      <c r="N36" s="21"/>
      <c r="O36" s="21"/>
      <c r="P36" s="21"/>
      <c r="Q36" s="21"/>
      <c r="R36" s="21"/>
    </row>
    <row r="37" spans="1:18" ht="48.75" customHeight="1" x14ac:dyDescent="0.25">
      <c r="A37" s="21">
        <v>12</v>
      </c>
      <c r="B37" s="16" t="s">
        <v>116</v>
      </c>
      <c r="C37" s="21">
        <f>SUM(D37:G37)</f>
        <v>0</v>
      </c>
      <c r="D37" s="21"/>
      <c r="E37" s="21"/>
      <c r="F37" s="21"/>
      <c r="G37" s="21"/>
      <c r="H37" s="21">
        <f>SUM(I37:L37)</f>
        <v>0</v>
      </c>
      <c r="I37" s="21"/>
      <c r="J37" s="21"/>
      <c r="K37" s="21"/>
      <c r="L37" s="21"/>
      <c r="M37" s="21">
        <f>SUM(N37:Q37)</f>
        <v>0</v>
      </c>
      <c r="N37" s="21"/>
      <c r="O37" s="21"/>
      <c r="P37" s="21"/>
      <c r="Q37" s="21"/>
      <c r="R37" s="21"/>
    </row>
    <row r="38" spans="1:18" ht="38.25" customHeight="1" x14ac:dyDescent="0.25">
      <c r="A38" s="21">
        <v>13</v>
      </c>
      <c r="B38" s="16" t="s">
        <v>117</v>
      </c>
      <c r="C38" s="21"/>
      <c r="D38" s="21"/>
      <c r="E38" s="21"/>
      <c r="F38" s="21"/>
      <c r="G38" s="21"/>
      <c r="H38" s="21">
        <f t="shared" ref="H38:H43" si="15">SUM(I38:L38)</f>
        <v>25</v>
      </c>
      <c r="I38" s="21"/>
      <c r="J38" s="21"/>
      <c r="K38" s="21">
        <v>1</v>
      </c>
      <c r="L38" s="21">
        <v>24</v>
      </c>
      <c r="M38" s="21"/>
      <c r="N38" s="21"/>
      <c r="O38" s="21"/>
      <c r="P38" s="21"/>
      <c r="Q38" s="21"/>
      <c r="R38" s="21"/>
    </row>
    <row r="39" spans="1:18" ht="47.25" x14ac:dyDescent="0.25">
      <c r="A39" s="17" t="s">
        <v>21</v>
      </c>
      <c r="B39" s="18" t="s">
        <v>118</v>
      </c>
      <c r="C39" s="21"/>
      <c r="D39" s="21"/>
      <c r="E39" s="21"/>
      <c r="F39" s="21"/>
      <c r="G39" s="21"/>
      <c r="H39" s="21">
        <f>SUM(H40:H43)</f>
        <v>64</v>
      </c>
      <c r="I39" s="21"/>
      <c r="J39" s="21"/>
      <c r="K39" s="21">
        <f t="shared" ref="K39:M39" si="16">SUM(K40:K43)</f>
        <v>6</v>
      </c>
      <c r="L39" s="21">
        <f t="shared" si="16"/>
        <v>58</v>
      </c>
      <c r="M39" s="21">
        <f t="shared" si="16"/>
        <v>0</v>
      </c>
      <c r="N39" s="21"/>
      <c r="O39" s="21"/>
      <c r="P39" s="21"/>
      <c r="Q39" s="21"/>
      <c r="R39" s="21"/>
    </row>
    <row r="40" spans="1:18" ht="21" customHeight="1" x14ac:dyDescent="0.25">
      <c r="A40" s="21" t="s">
        <v>119</v>
      </c>
      <c r="B40" s="16" t="s">
        <v>120</v>
      </c>
      <c r="C40" s="21">
        <f t="shared" ref="C40:C43" si="17">SUM(D40:G40)</f>
        <v>0</v>
      </c>
      <c r="D40" s="21"/>
      <c r="E40" s="21"/>
      <c r="F40" s="21"/>
      <c r="G40" s="21"/>
      <c r="H40" s="21">
        <f t="shared" si="15"/>
        <v>34</v>
      </c>
      <c r="I40" s="21"/>
      <c r="J40" s="21"/>
      <c r="K40" s="21">
        <v>3</v>
      </c>
      <c r="L40" s="21">
        <v>31</v>
      </c>
      <c r="M40" s="21">
        <f t="shared" ref="M40:M43" si="18">SUM(N40:Q40)</f>
        <v>0</v>
      </c>
      <c r="N40" s="21"/>
      <c r="O40" s="21"/>
      <c r="P40" s="21"/>
      <c r="Q40" s="21"/>
      <c r="R40" s="21"/>
    </row>
    <row r="41" spans="1:18" ht="21" customHeight="1" x14ac:dyDescent="0.25">
      <c r="A41" s="21" t="s">
        <v>119</v>
      </c>
      <c r="B41" s="16" t="s">
        <v>121</v>
      </c>
      <c r="C41" s="21">
        <f t="shared" si="17"/>
        <v>0</v>
      </c>
      <c r="D41" s="21"/>
      <c r="E41" s="21"/>
      <c r="F41" s="21"/>
      <c r="G41" s="21"/>
      <c r="H41" s="21">
        <f t="shared" si="15"/>
        <v>0</v>
      </c>
      <c r="I41" s="21"/>
      <c r="J41" s="21"/>
      <c r="K41" s="21"/>
      <c r="L41" s="21"/>
      <c r="M41" s="21">
        <f t="shared" si="18"/>
        <v>0</v>
      </c>
      <c r="N41" s="21"/>
      <c r="O41" s="21"/>
      <c r="P41" s="21"/>
      <c r="Q41" s="21"/>
      <c r="R41" s="21"/>
    </row>
    <row r="42" spans="1:18" ht="21" customHeight="1" x14ac:dyDescent="0.25">
      <c r="A42" s="21" t="s">
        <v>119</v>
      </c>
      <c r="B42" s="16" t="s">
        <v>122</v>
      </c>
      <c r="C42" s="21">
        <f t="shared" si="17"/>
        <v>0</v>
      </c>
      <c r="D42" s="21"/>
      <c r="E42" s="21"/>
      <c r="F42" s="21"/>
      <c r="G42" s="21"/>
      <c r="H42" s="21">
        <f t="shared" si="15"/>
        <v>20</v>
      </c>
      <c r="I42" s="21"/>
      <c r="J42" s="21"/>
      <c r="K42" s="21">
        <v>3</v>
      </c>
      <c r="L42" s="21">
        <v>17</v>
      </c>
      <c r="M42" s="21">
        <f t="shared" si="18"/>
        <v>0</v>
      </c>
      <c r="N42" s="21"/>
      <c r="O42" s="21"/>
      <c r="P42" s="21"/>
      <c r="Q42" s="21"/>
      <c r="R42" s="21"/>
    </row>
    <row r="43" spans="1:18" ht="21" customHeight="1" x14ac:dyDescent="0.25">
      <c r="A43" s="21" t="s">
        <v>119</v>
      </c>
      <c r="B43" s="16" t="s">
        <v>123</v>
      </c>
      <c r="C43" s="21">
        <f t="shared" si="17"/>
        <v>0</v>
      </c>
      <c r="D43" s="21"/>
      <c r="E43" s="21"/>
      <c r="F43" s="21"/>
      <c r="G43" s="21"/>
      <c r="H43" s="21">
        <f t="shared" si="15"/>
        <v>10</v>
      </c>
      <c r="I43" s="21"/>
      <c r="J43" s="21"/>
      <c r="K43" s="21"/>
      <c r="L43" s="21">
        <v>10</v>
      </c>
      <c r="M43" s="21">
        <f t="shared" si="18"/>
        <v>0</v>
      </c>
      <c r="N43" s="21"/>
      <c r="O43" s="21"/>
      <c r="P43" s="21"/>
      <c r="Q43" s="21"/>
      <c r="R43" s="21"/>
    </row>
    <row r="44" spans="1:18" ht="47.25" x14ac:dyDescent="0.25">
      <c r="A44" s="17" t="s">
        <v>23</v>
      </c>
      <c r="B44" s="18" t="s">
        <v>124</v>
      </c>
      <c r="C44" s="21"/>
      <c r="D44" s="21"/>
      <c r="E44" s="21"/>
      <c r="F44" s="21"/>
      <c r="G44" s="21"/>
      <c r="H44" s="21">
        <f>SUM(H45:H46)</f>
        <v>0</v>
      </c>
      <c r="I44" s="21"/>
      <c r="J44" s="21"/>
      <c r="K44" s="21"/>
      <c r="L44" s="21"/>
      <c r="M44" s="21">
        <f>SUM(M45:M46)</f>
        <v>0</v>
      </c>
      <c r="N44" s="21"/>
      <c r="O44" s="21"/>
      <c r="P44" s="21"/>
      <c r="Q44" s="21"/>
      <c r="R44" s="21"/>
    </row>
    <row r="45" spans="1:18" ht="34.5" customHeight="1" x14ac:dyDescent="0.25">
      <c r="A45" s="21" t="s">
        <v>119</v>
      </c>
      <c r="B45" s="16" t="s">
        <v>125</v>
      </c>
      <c r="C45" s="21">
        <f t="shared" ref="C45:C46" si="19">SUM(D45:G45)</f>
        <v>0</v>
      </c>
      <c r="D45" s="21"/>
      <c r="E45" s="21"/>
      <c r="F45" s="21"/>
      <c r="G45" s="21"/>
      <c r="H45" s="21">
        <f t="shared" ref="H45:H46" si="20">SUM(I45:L45)</f>
        <v>0</v>
      </c>
      <c r="I45" s="21"/>
      <c r="J45" s="21"/>
      <c r="K45" s="21"/>
      <c r="L45" s="21"/>
      <c r="M45" s="21">
        <f t="shared" ref="M45:M46" si="21">SUM(N45:Q45)</f>
        <v>0</v>
      </c>
      <c r="N45" s="21"/>
      <c r="O45" s="21"/>
      <c r="P45" s="21"/>
      <c r="Q45" s="21"/>
      <c r="R45" s="21"/>
    </row>
    <row r="46" spans="1:18" ht="36" customHeight="1" x14ac:dyDescent="0.25">
      <c r="A46" s="21" t="s">
        <v>119</v>
      </c>
      <c r="B46" s="16" t="s">
        <v>126</v>
      </c>
      <c r="C46" s="21">
        <f t="shared" si="19"/>
        <v>0</v>
      </c>
      <c r="D46" s="21"/>
      <c r="E46" s="21"/>
      <c r="F46" s="21"/>
      <c r="G46" s="21"/>
      <c r="H46" s="21">
        <f t="shared" si="20"/>
        <v>0</v>
      </c>
      <c r="I46" s="21"/>
      <c r="J46" s="21"/>
      <c r="K46" s="21"/>
      <c r="L46" s="21"/>
      <c r="M46" s="21">
        <f t="shared" si="21"/>
        <v>0</v>
      </c>
      <c r="N46" s="21"/>
      <c r="O46" s="21"/>
      <c r="P46" s="21"/>
      <c r="Q46" s="21"/>
      <c r="R46" s="21"/>
    </row>
    <row r="47" spans="1:18" ht="38.25" customHeight="1" x14ac:dyDescent="0.25">
      <c r="A47" s="13" t="s">
        <v>40</v>
      </c>
      <c r="B47" s="14" t="s">
        <v>128</v>
      </c>
      <c r="C47" s="21"/>
      <c r="D47" s="21"/>
      <c r="E47" s="21"/>
      <c r="F47" s="21"/>
      <c r="G47" s="21"/>
      <c r="H47" s="21"/>
      <c r="I47" s="21"/>
      <c r="J47" s="21"/>
      <c r="K47" s="21"/>
      <c r="L47" s="21"/>
      <c r="M47" s="21"/>
      <c r="N47" s="21"/>
      <c r="O47" s="21"/>
      <c r="P47" s="21"/>
      <c r="Q47" s="21"/>
      <c r="R47" s="21"/>
    </row>
    <row r="48" spans="1:18" ht="38.25" customHeight="1" x14ac:dyDescent="0.25">
      <c r="A48" s="21">
        <v>1</v>
      </c>
      <c r="B48" s="16" t="s">
        <v>129</v>
      </c>
      <c r="C48" s="21">
        <f t="shared" ref="C48:C50" si="22">SUM(D48:G48)</f>
        <v>0</v>
      </c>
      <c r="D48" s="21"/>
      <c r="E48" s="21"/>
      <c r="F48" s="21"/>
      <c r="G48" s="21"/>
      <c r="H48" s="21">
        <f t="shared" ref="H48:H50" si="23">SUM(I48:L48)</f>
        <v>6</v>
      </c>
      <c r="I48" s="21"/>
      <c r="J48" s="21"/>
      <c r="K48" s="21"/>
      <c r="L48" s="21">
        <v>6</v>
      </c>
      <c r="M48" s="21">
        <f t="shared" ref="M48:M50" si="24">SUM(N48:Q48)</f>
        <v>3</v>
      </c>
      <c r="N48" s="21"/>
      <c r="O48" s="21"/>
      <c r="P48" s="21"/>
      <c r="Q48" s="21">
        <v>3</v>
      </c>
      <c r="R48" s="21"/>
    </row>
    <row r="49" spans="1:18" ht="53.25" customHeight="1" x14ac:dyDescent="0.25">
      <c r="A49" s="21">
        <v>2</v>
      </c>
      <c r="B49" s="16" t="s">
        <v>130</v>
      </c>
      <c r="C49" s="21">
        <f t="shared" si="22"/>
        <v>0</v>
      </c>
      <c r="D49" s="21"/>
      <c r="E49" s="21"/>
      <c r="F49" s="21"/>
      <c r="G49" s="21"/>
      <c r="H49" s="21">
        <f t="shared" si="23"/>
        <v>6</v>
      </c>
      <c r="I49" s="21"/>
      <c r="J49" s="21"/>
      <c r="K49" s="21"/>
      <c r="L49" s="21">
        <v>6</v>
      </c>
      <c r="M49" s="21">
        <f t="shared" si="24"/>
        <v>3</v>
      </c>
      <c r="N49" s="21"/>
      <c r="O49" s="21"/>
      <c r="P49" s="21"/>
      <c r="Q49" s="21">
        <v>3</v>
      </c>
      <c r="R49" s="21"/>
    </row>
    <row r="50" spans="1:18" ht="39.75" customHeight="1" x14ac:dyDescent="0.25">
      <c r="A50" s="21">
        <v>3</v>
      </c>
      <c r="B50" s="16" t="s">
        <v>131</v>
      </c>
      <c r="C50" s="21">
        <f t="shared" si="22"/>
        <v>0</v>
      </c>
      <c r="D50" s="21"/>
      <c r="E50" s="21"/>
      <c r="F50" s="21"/>
      <c r="G50" s="21"/>
      <c r="H50" s="21">
        <f t="shared" si="23"/>
        <v>0</v>
      </c>
      <c r="I50" s="21"/>
      <c r="J50" s="21"/>
      <c r="K50" s="21"/>
      <c r="L50" s="21"/>
      <c r="M50" s="21">
        <f t="shared" si="24"/>
        <v>0</v>
      </c>
      <c r="N50" s="21"/>
      <c r="O50" s="21"/>
      <c r="P50" s="21"/>
      <c r="Q50" s="21"/>
      <c r="R50" s="21"/>
    </row>
    <row r="51" spans="1:18" ht="39.75" customHeight="1" x14ac:dyDescent="0.25">
      <c r="A51" s="21">
        <v>4</v>
      </c>
      <c r="B51" s="16" t="s">
        <v>132</v>
      </c>
      <c r="C51" s="21"/>
      <c r="D51" s="21"/>
      <c r="E51" s="21"/>
      <c r="F51" s="21"/>
      <c r="G51" s="21"/>
      <c r="H51" s="21">
        <f>SUM(H52:H54)</f>
        <v>5</v>
      </c>
      <c r="I51" s="21"/>
      <c r="J51" s="21"/>
      <c r="K51" s="21"/>
      <c r="L51" s="21">
        <f t="shared" ref="L51:M51" si="25">SUM(L52:L54)</f>
        <v>5</v>
      </c>
      <c r="M51" s="21">
        <f t="shared" si="25"/>
        <v>0</v>
      </c>
      <c r="N51" s="21"/>
      <c r="O51" s="21"/>
      <c r="P51" s="21"/>
      <c r="Q51" s="21"/>
      <c r="R51" s="21"/>
    </row>
    <row r="52" spans="1:18" ht="34.5" customHeight="1" x14ac:dyDescent="0.25">
      <c r="A52" s="17" t="s">
        <v>21</v>
      </c>
      <c r="B52" s="18" t="s">
        <v>133</v>
      </c>
      <c r="C52" s="21">
        <f t="shared" ref="C52:C54" si="26">SUM(D52:G52)</f>
        <v>0</v>
      </c>
      <c r="D52" s="21"/>
      <c r="E52" s="21"/>
      <c r="F52" s="21"/>
      <c r="G52" s="21"/>
      <c r="H52" s="21">
        <f t="shared" ref="H52:H54" si="27">SUM(I52:L52)</f>
        <v>5</v>
      </c>
      <c r="I52" s="21"/>
      <c r="J52" s="21"/>
      <c r="K52" s="21"/>
      <c r="L52" s="21">
        <v>5</v>
      </c>
      <c r="M52" s="21">
        <f t="shared" ref="M52:M54" si="28">SUM(N52:Q52)</f>
        <v>0</v>
      </c>
      <c r="N52" s="21"/>
      <c r="O52" s="21"/>
      <c r="P52" s="21"/>
      <c r="Q52" s="21"/>
      <c r="R52" s="21"/>
    </row>
    <row r="53" spans="1:18" ht="69" customHeight="1" x14ac:dyDescent="0.25">
      <c r="A53" s="17" t="s">
        <v>23</v>
      </c>
      <c r="B53" s="18" t="s">
        <v>134</v>
      </c>
      <c r="C53" s="21">
        <f t="shared" si="26"/>
        <v>0</v>
      </c>
      <c r="D53" s="21"/>
      <c r="E53" s="21"/>
      <c r="F53" s="21"/>
      <c r="G53" s="21"/>
      <c r="H53" s="21">
        <f t="shared" si="27"/>
        <v>0</v>
      </c>
      <c r="I53" s="21"/>
      <c r="J53" s="21"/>
      <c r="K53" s="21"/>
      <c r="L53" s="21"/>
      <c r="M53" s="21">
        <f t="shared" si="28"/>
        <v>0</v>
      </c>
      <c r="N53" s="21"/>
      <c r="O53" s="21"/>
      <c r="P53" s="21"/>
      <c r="Q53" s="21"/>
      <c r="R53" s="21"/>
    </row>
    <row r="54" spans="1:18" ht="41.25" customHeight="1" x14ac:dyDescent="0.25">
      <c r="A54" s="17" t="s">
        <v>104</v>
      </c>
      <c r="B54" s="18" t="s">
        <v>135</v>
      </c>
      <c r="C54" s="21">
        <f t="shared" si="26"/>
        <v>0</v>
      </c>
      <c r="D54" s="21"/>
      <c r="E54" s="21"/>
      <c r="F54" s="21"/>
      <c r="G54" s="21"/>
      <c r="H54" s="21">
        <f t="shared" si="27"/>
        <v>0</v>
      </c>
      <c r="I54" s="21"/>
      <c r="J54" s="21"/>
      <c r="K54" s="21"/>
      <c r="L54" s="21"/>
      <c r="M54" s="21">
        <f t="shared" si="28"/>
        <v>0</v>
      </c>
      <c r="N54" s="21"/>
      <c r="O54" s="21"/>
      <c r="P54" s="21"/>
      <c r="Q54" s="21"/>
      <c r="R54" s="21"/>
    </row>
    <row r="55" spans="1:18" ht="38.25" customHeight="1" x14ac:dyDescent="0.25">
      <c r="A55" s="68" t="s">
        <v>319</v>
      </c>
      <c r="B55" s="68"/>
      <c r="C55" s="68"/>
      <c r="D55" s="68"/>
      <c r="E55" s="68"/>
      <c r="F55" s="68"/>
      <c r="G55" s="68"/>
      <c r="H55" s="68"/>
      <c r="I55" s="68"/>
      <c r="J55" s="68"/>
      <c r="K55" s="68"/>
      <c r="L55" s="68"/>
      <c r="M55" s="68"/>
      <c r="N55" s="68"/>
      <c r="O55" s="68"/>
      <c r="P55" s="68"/>
      <c r="Q55" s="68"/>
      <c r="R55" s="68"/>
    </row>
  </sheetData>
  <mergeCells count="8">
    <mergeCell ref="A55:R55"/>
    <mergeCell ref="A1:R1"/>
    <mergeCell ref="A2:R2"/>
    <mergeCell ref="A3:A4"/>
    <mergeCell ref="B3:B4"/>
    <mergeCell ref="C3:G3"/>
    <mergeCell ref="H3:L3"/>
    <mergeCell ref="M3:Q3"/>
  </mergeCells>
  <pageMargins left="0.39370078740157483" right="0.19685039370078741" top="0.39370078740157483" bottom="0.39370078740157483" header="0.31496062992125984" footer="0.31496062992125984"/>
  <pageSetup paperSize="9" scale="78"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G48"/>
  <sheetViews>
    <sheetView view="pageBreakPreview" zoomScaleNormal="100" zoomScaleSheetLayoutView="100" workbookViewId="0">
      <selection activeCell="A3" sqref="A3:A4"/>
    </sheetView>
  </sheetViews>
  <sheetFormatPr defaultRowHeight="15" x14ac:dyDescent="0.25"/>
  <cols>
    <col min="2" max="2" width="46" customWidth="1"/>
    <col min="4" max="7" width="17.85546875" customWidth="1"/>
  </cols>
  <sheetData>
    <row r="1" spans="1:7" ht="15.75" x14ac:dyDescent="0.25">
      <c r="A1" s="49" t="s">
        <v>148</v>
      </c>
      <c r="B1" s="49"/>
      <c r="C1" s="49"/>
      <c r="D1" s="49"/>
      <c r="E1" s="49"/>
      <c r="F1" s="49"/>
      <c r="G1" s="49"/>
    </row>
    <row r="2" spans="1:7" ht="15.75" x14ac:dyDescent="0.25">
      <c r="A2" s="49" t="s">
        <v>149</v>
      </c>
      <c r="B2" s="49"/>
      <c r="C2" s="49"/>
      <c r="D2" s="49"/>
      <c r="E2" s="49"/>
      <c r="F2" s="49"/>
      <c r="G2" s="49"/>
    </row>
    <row r="3" spans="1:7" ht="15.75" x14ac:dyDescent="0.25">
      <c r="A3" s="48" t="s">
        <v>3</v>
      </c>
      <c r="B3" s="48" t="s">
        <v>4</v>
      </c>
      <c r="C3" s="48" t="s">
        <v>79</v>
      </c>
      <c r="D3" s="48" t="s">
        <v>150</v>
      </c>
      <c r="E3" s="48"/>
      <c r="F3" s="48"/>
      <c r="G3" s="48"/>
    </row>
    <row r="4" spans="1:7" ht="15.75" x14ac:dyDescent="0.25">
      <c r="A4" s="48"/>
      <c r="B4" s="48"/>
      <c r="C4" s="48"/>
      <c r="D4" s="10">
        <v>1</v>
      </c>
      <c r="E4" s="10">
        <v>2</v>
      </c>
      <c r="F4" s="10">
        <v>3</v>
      </c>
      <c r="G4" s="10">
        <v>4</v>
      </c>
    </row>
    <row r="5" spans="1:7" ht="15.75" x14ac:dyDescent="0.25">
      <c r="A5" s="4" t="s">
        <v>16</v>
      </c>
      <c r="B5" s="7" t="s">
        <v>151</v>
      </c>
      <c r="C5" s="5"/>
      <c r="D5" s="5"/>
      <c r="E5" s="5"/>
      <c r="F5" s="5"/>
      <c r="G5" s="5"/>
    </row>
    <row r="6" spans="1:7" ht="15.75" x14ac:dyDescent="0.25">
      <c r="A6" s="5">
        <v>1</v>
      </c>
      <c r="B6" s="6" t="s">
        <v>152</v>
      </c>
      <c r="C6" s="5">
        <f>SUM(D6:G6)</f>
        <v>0</v>
      </c>
      <c r="D6" s="5"/>
      <c r="E6" s="5"/>
      <c r="F6" s="5"/>
      <c r="G6" s="5"/>
    </row>
    <row r="7" spans="1:7" ht="15.75" x14ac:dyDescent="0.25">
      <c r="A7" s="5">
        <v>2</v>
      </c>
      <c r="B7" s="6" t="s">
        <v>153</v>
      </c>
      <c r="C7" s="5">
        <f>SUM(D7:G7)</f>
        <v>0</v>
      </c>
      <c r="D7" s="5"/>
      <c r="E7" s="5"/>
      <c r="F7" s="5"/>
      <c r="G7" s="5"/>
    </row>
    <row r="8" spans="1:7" ht="15.75" x14ac:dyDescent="0.25">
      <c r="A8" s="5">
        <v>3</v>
      </c>
      <c r="B8" s="6" t="s">
        <v>154</v>
      </c>
      <c r="C8" s="5"/>
      <c r="D8" s="5"/>
      <c r="E8" s="5"/>
      <c r="F8" s="5"/>
      <c r="G8" s="5"/>
    </row>
    <row r="9" spans="1:7" ht="15.75" x14ac:dyDescent="0.25">
      <c r="A9" s="10" t="s">
        <v>21</v>
      </c>
      <c r="B9" s="11" t="s">
        <v>155</v>
      </c>
      <c r="C9" s="5">
        <f t="shared" ref="C9:C13" si="0">SUM(D9:G9)</f>
        <v>0</v>
      </c>
      <c r="D9" s="5"/>
      <c r="E9" s="5"/>
      <c r="F9" s="5"/>
      <c r="G9" s="5"/>
    </row>
    <row r="10" spans="1:7" ht="15.75" x14ac:dyDescent="0.25">
      <c r="A10" s="10" t="s">
        <v>23</v>
      </c>
      <c r="B10" s="11" t="s">
        <v>122</v>
      </c>
      <c r="C10" s="5">
        <f t="shared" si="0"/>
        <v>0</v>
      </c>
      <c r="D10" s="5"/>
      <c r="E10" s="5"/>
      <c r="F10" s="5"/>
      <c r="G10" s="5"/>
    </row>
    <row r="11" spans="1:7" ht="15.75" x14ac:dyDescent="0.25">
      <c r="A11" s="5">
        <v>4</v>
      </c>
      <c r="B11" s="6" t="s">
        <v>156</v>
      </c>
      <c r="C11" s="5">
        <f t="shared" si="0"/>
        <v>0</v>
      </c>
      <c r="D11" s="5"/>
      <c r="E11" s="5"/>
      <c r="F11" s="5"/>
      <c r="G11" s="5"/>
    </row>
    <row r="12" spans="1:7" ht="15.75" x14ac:dyDescent="0.25">
      <c r="A12" s="5">
        <v>5</v>
      </c>
      <c r="B12" s="6" t="s">
        <v>157</v>
      </c>
      <c r="C12" s="5">
        <f t="shared" si="0"/>
        <v>0</v>
      </c>
      <c r="D12" s="5"/>
      <c r="E12" s="5"/>
      <c r="F12" s="5"/>
      <c r="G12" s="5"/>
    </row>
    <row r="13" spans="1:7" ht="15.75" x14ac:dyDescent="0.25">
      <c r="A13" s="5">
        <v>6</v>
      </c>
      <c r="B13" s="6" t="s">
        <v>158</v>
      </c>
      <c r="C13" s="5">
        <f t="shared" si="0"/>
        <v>0</v>
      </c>
      <c r="D13" s="5"/>
      <c r="E13" s="5"/>
      <c r="F13" s="5"/>
      <c r="G13" s="5"/>
    </row>
    <row r="14" spans="1:7" ht="15.75" x14ac:dyDescent="0.25">
      <c r="A14" s="4" t="s">
        <v>35</v>
      </c>
      <c r="B14" s="7" t="s">
        <v>159</v>
      </c>
      <c r="C14" s="5"/>
      <c r="D14" s="5"/>
      <c r="E14" s="5"/>
      <c r="F14" s="5"/>
      <c r="G14" s="5"/>
    </row>
    <row r="15" spans="1:7" ht="15.75" x14ac:dyDescent="0.25">
      <c r="A15" s="5">
        <v>1</v>
      </c>
      <c r="B15" s="6" t="s">
        <v>160</v>
      </c>
      <c r="C15" s="5"/>
      <c r="D15" s="5"/>
      <c r="E15" s="5"/>
      <c r="F15" s="5"/>
      <c r="G15" s="5"/>
    </row>
    <row r="16" spans="1:7" ht="15.75" x14ac:dyDescent="0.25">
      <c r="A16" s="10" t="s">
        <v>21</v>
      </c>
      <c r="B16" s="11" t="s">
        <v>91</v>
      </c>
      <c r="C16" s="5">
        <f t="shared" ref="C16:C21" si="1">SUM(D16:G16)</f>
        <v>0</v>
      </c>
      <c r="D16" s="5"/>
      <c r="E16" s="5"/>
      <c r="F16" s="5"/>
      <c r="G16" s="5"/>
    </row>
    <row r="17" spans="1:7" ht="15.75" x14ac:dyDescent="0.25">
      <c r="A17" s="10" t="s">
        <v>23</v>
      </c>
      <c r="B17" s="11" t="s">
        <v>161</v>
      </c>
      <c r="C17" s="5">
        <f t="shared" si="1"/>
        <v>0</v>
      </c>
      <c r="D17" s="5"/>
      <c r="E17" s="5"/>
      <c r="F17" s="5"/>
      <c r="G17" s="5"/>
    </row>
    <row r="18" spans="1:7" ht="31.5" x14ac:dyDescent="0.25">
      <c r="A18" s="5">
        <v>2</v>
      </c>
      <c r="B18" s="6" t="s">
        <v>162</v>
      </c>
      <c r="C18" s="5">
        <f t="shared" si="1"/>
        <v>0</v>
      </c>
      <c r="D18" s="5"/>
      <c r="E18" s="5"/>
      <c r="F18" s="5"/>
      <c r="G18" s="5"/>
    </row>
    <row r="19" spans="1:7" ht="47.25" x14ac:dyDescent="0.25">
      <c r="A19" s="5">
        <v>3</v>
      </c>
      <c r="B19" s="6" t="s">
        <v>163</v>
      </c>
      <c r="C19" s="5">
        <f t="shared" si="1"/>
        <v>0</v>
      </c>
      <c r="D19" s="5"/>
      <c r="E19" s="5"/>
      <c r="F19" s="5"/>
      <c r="G19" s="5"/>
    </row>
    <row r="20" spans="1:7" ht="15.75" x14ac:dyDescent="0.25">
      <c r="A20" s="5">
        <v>4</v>
      </c>
      <c r="B20" s="6" t="s">
        <v>164</v>
      </c>
      <c r="C20" s="5">
        <f t="shared" si="1"/>
        <v>0</v>
      </c>
      <c r="D20" s="5"/>
      <c r="E20" s="5"/>
      <c r="F20" s="5"/>
      <c r="G20" s="5"/>
    </row>
    <row r="21" spans="1:7" ht="31.5" x14ac:dyDescent="0.25">
      <c r="A21" s="5">
        <v>5</v>
      </c>
      <c r="B21" s="6" t="s">
        <v>165</v>
      </c>
      <c r="C21" s="5">
        <f t="shared" si="1"/>
        <v>0</v>
      </c>
      <c r="D21" s="5"/>
      <c r="E21" s="5"/>
      <c r="F21" s="5"/>
      <c r="G21" s="5"/>
    </row>
    <row r="22" spans="1:7" ht="31.5" x14ac:dyDescent="0.25">
      <c r="A22" s="5">
        <v>6</v>
      </c>
      <c r="B22" s="6" t="s">
        <v>166</v>
      </c>
      <c r="C22" s="5"/>
      <c r="D22" s="5"/>
      <c r="E22" s="5"/>
      <c r="F22" s="5"/>
      <c r="G22" s="5"/>
    </row>
    <row r="23" spans="1:7" ht="31.5" x14ac:dyDescent="0.25">
      <c r="A23" s="10" t="s">
        <v>21</v>
      </c>
      <c r="B23" s="11" t="s">
        <v>99</v>
      </c>
      <c r="C23" s="5">
        <f t="shared" ref="C23:C24" si="2">SUM(D23:G23)</f>
        <v>0</v>
      </c>
      <c r="D23" s="5"/>
      <c r="E23" s="5"/>
      <c r="F23" s="5"/>
      <c r="G23" s="5"/>
    </row>
    <row r="24" spans="1:7" ht="31.5" x14ac:dyDescent="0.25">
      <c r="A24" s="10" t="s">
        <v>23</v>
      </c>
      <c r="B24" s="11" t="s">
        <v>100</v>
      </c>
      <c r="C24" s="5">
        <f t="shared" si="2"/>
        <v>0</v>
      </c>
      <c r="D24" s="5"/>
      <c r="E24" s="5"/>
      <c r="F24" s="5"/>
      <c r="G24" s="5"/>
    </row>
    <row r="25" spans="1:7" ht="15.75" x14ac:dyDescent="0.25">
      <c r="A25" s="5">
        <v>7</v>
      </c>
      <c r="B25" s="6" t="s">
        <v>167</v>
      </c>
      <c r="C25" s="5"/>
      <c r="D25" s="5"/>
      <c r="E25" s="5"/>
      <c r="F25" s="5"/>
      <c r="G25" s="5"/>
    </row>
    <row r="26" spans="1:7" ht="15.75" x14ac:dyDescent="0.25">
      <c r="A26" s="10" t="s">
        <v>21</v>
      </c>
      <c r="B26" s="11" t="s">
        <v>102</v>
      </c>
      <c r="C26" s="5">
        <f t="shared" ref="C26:C29" si="3">SUM(D26:G26)</f>
        <v>0</v>
      </c>
      <c r="D26" s="5"/>
      <c r="E26" s="5"/>
      <c r="F26" s="5"/>
      <c r="G26" s="5"/>
    </row>
    <row r="27" spans="1:7" ht="31.5" x14ac:dyDescent="0.25">
      <c r="A27" s="10" t="s">
        <v>23</v>
      </c>
      <c r="B27" s="11" t="s">
        <v>103</v>
      </c>
      <c r="C27" s="5">
        <f t="shared" si="3"/>
        <v>0</v>
      </c>
      <c r="D27" s="5"/>
      <c r="E27" s="5"/>
      <c r="F27" s="5"/>
      <c r="G27" s="5"/>
    </row>
    <row r="28" spans="1:7" ht="31.5" x14ac:dyDescent="0.25">
      <c r="A28" s="10" t="s">
        <v>104</v>
      </c>
      <c r="B28" s="11" t="s">
        <v>168</v>
      </c>
      <c r="C28" s="5">
        <f t="shared" si="3"/>
        <v>0</v>
      </c>
      <c r="D28" s="5"/>
      <c r="E28" s="5"/>
      <c r="F28" s="5"/>
      <c r="G28" s="5"/>
    </row>
    <row r="29" spans="1:7" ht="15.75" x14ac:dyDescent="0.25">
      <c r="A29" s="10" t="s">
        <v>106</v>
      </c>
      <c r="B29" s="11" t="s">
        <v>169</v>
      </c>
      <c r="C29" s="5">
        <f t="shared" si="3"/>
        <v>0</v>
      </c>
      <c r="D29" s="5"/>
      <c r="E29" s="5"/>
      <c r="F29" s="5"/>
      <c r="G29" s="5"/>
    </row>
    <row r="30" spans="1:7" ht="15.75" x14ac:dyDescent="0.25">
      <c r="A30" s="5">
        <v>8</v>
      </c>
      <c r="B30" s="6" t="s">
        <v>170</v>
      </c>
      <c r="C30" s="5"/>
      <c r="D30" s="5"/>
      <c r="E30" s="5"/>
      <c r="F30" s="5"/>
      <c r="G30" s="5"/>
    </row>
    <row r="31" spans="1:7" ht="31.5" x14ac:dyDescent="0.25">
      <c r="A31" s="10" t="s">
        <v>21</v>
      </c>
      <c r="B31" s="11" t="s">
        <v>112</v>
      </c>
      <c r="C31" s="5">
        <f t="shared" ref="C31:C34" si="4">SUM(D31:G31)</f>
        <v>0</v>
      </c>
      <c r="D31" s="5"/>
      <c r="E31" s="5"/>
      <c r="F31" s="5"/>
      <c r="G31" s="5"/>
    </row>
    <row r="32" spans="1:7" ht="15.75" x14ac:dyDescent="0.25">
      <c r="A32" s="10" t="s">
        <v>23</v>
      </c>
      <c r="B32" s="11" t="s">
        <v>113</v>
      </c>
      <c r="C32" s="5">
        <f t="shared" si="4"/>
        <v>0</v>
      </c>
      <c r="D32" s="5"/>
      <c r="E32" s="5"/>
      <c r="F32" s="5"/>
      <c r="G32" s="5"/>
    </row>
    <row r="33" spans="1:7" ht="15.75" x14ac:dyDescent="0.25">
      <c r="A33" s="10" t="s">
        <v>104</v>
      </c>
      <c r="B33" s="11" t="s">
        <v>114</v>
      </c>
      <c r="C33" s="5">
        <f t="shared" si="4"/>
        <v>0</v>
      </c>
      <c r="D33" s="5"/>
      <c r="E33" s="5"/>
      <c r="F33" s="5"/>
      <c r="G33" s="5"/>
    </row>
    <row r="34" spans="1:7" ht="31.5" x14ac:dyDescent="0.25">
      <c r="A34" s="10" t="s">
        <v>106</v>
      </c>
      <c r="B34" s="11" t="s">
        <v>115</v>
      </c>
      <c r="C34" s="5">
        <f t="shared" si="4"/>
        <v>0</v>
      </c>
      <c r="D34" s="5"/>
      <c r="E34" s="5"/>
      <c r="F34" s="5"/>
      <c r="G34" s="5"/>
    </row>
    <row r="35" spans="1:7" ht="31.5" x14ac:dyDescent="0.25">
      <c r="A35" s="5">
        <v>9</v>
      </c>
      <c r="B35" s="6" t="s">
        <v>116</v>
      </c>
      <c r="C35" s="5"/>
      <c r="D35" s="5"/>
      <c r="E35" s="5"/>
      <c r="F35" s="5"/>
      <c r="G35" s="5"/>
    </row>
    <row r="36" spans="1:7" ht="15.75" x14ac:dyDescent="0.25">
      <c r="A36" s="4" t="s">
        <v>40</v>
      </c>
      <c r="B36" s="7" t="s">
        <v>128</v>
      </c>
      <c r="C36" s="5"/>
      <c r="D36" s="5"/>
      <c r="E36" s="5"/>
      <c r="F36" s="5"/>
      <c r="G36" s="5"/>
    </row>
    <row r="37" spans="1:7" ht="15.75" x14ac:dyDescent="0.25">
      <c r="A37" s="5">
        <v>1</v>
      </c>
      <c r="B37" s="6" t="s">
        <v>171</v>
      </c>
      <c r="C37" s="5">
        <f t="shared" ref="C37:C39" si="5">SUM(D37:G37)</f>
        <v>0</v>
      </c>
      <c r="D37" s="5"/>
      <c r="E37" s="5"/>
      <c r="F37" s="5"/>
      <c r="G37" s="5"/>
    </row>
    <row r="38" spans="1:7" ht="31.5" x14ac:dyDescent="0.25">
      <c r="A38" s="5">
        <v>2</v>
      </c>
      <c r="B38" s="6" t="s">
        <v>130</v>
      </c>
      <c r="C38" s="5">
        <f t="shared" si="5"/>
        <v>0</v>
      </c>
      <c r="D38" s="5"/>
      <c r="E38" s="5"/>
      <c r="F38" s="5"/>
      <c r="G38" s="5"/>
    </row>
    <row r="39" spans="1:7" ht="15.75" x14ac:dyDescent="0.25">
      <c r="A39" s="5">
        <v>3</v>
      </c>
      <c r="B39" s="6" t="s">
        <v>172</v>
      </c>
      <c r="C39" s="5">
        <f t="shared" si="5"/>
        <v>0</v>
      </c>
      <c r="D39" s="5"/>
      <c r="E39" s="5"/>
      <c r="F39" s="5"/>
      <c r="G39" s="5"/>
    </row>
    <row r="40" spans="1:7" ht="15.75" x14ac:dyDescent="0.25">
      <c r="A40" s="5">
        <v>4</v>
      </c>
      <c r="B40" s="6" t="s">
        <v>173</v>
      </c>
      <c r="C40" s="5"/>
      <c r="D40" s="5"/>
      <c r="E40" s="5"/>
      <c r="F40" s="5"/>
      <c r="G40" s="5"/>
    </row>
    <row r="41" spans="1:7" ht="15.75" x14ac:dyDescent="0.25">
      <c r="A41" s="10" t="s">
        <v>21</v>
      </c>
      <c r="B41" s="11" t="s">
        <v>174</v>
      </c>
      <c r="C41" s="5">
        <f t="shared" ref="C41:C43" si="6">SUM(D41:G41)</f>
        <v>0</v>
      </c>
      <c r="D41" s="5"/>
      <c r="E41" s="5"/>
      <c r="F41" s="5"/>
      <c r="G41" s="5"/>
    </row>
    <row r="42" spans="1:7" ht="31.5" x14ac:dyDescent="0.25">
      <c r="A42" s="10" t="s">
        <v>23</v>
      </c>
      <c r="B42" s="11" t="s">
        <v>175</v>
      </c>
      <c r="C42" s="5">
        <f t="shared" si="6"/>
        <v>0</v>
      </c>
      <c r="D42" s="5"/>
      <c r="E42" s="5"/>
      <c r="F42" s="5"/>
      <c r="G42" s="5"/>
    </row>
    <row r="43" spans="1:7" ht="31.5" x14ac:dyDescent="0.25">
      <c r="A43" s="10" t="s">
        <v>104</v>
      </c>
      <c r="B43" s="11" t="s">
        <v>176</v>
      </c>
      <c r="C43" s="5">
        <f t="shared" si="6"/>
        <v>0</v>
      </c>
      <c r="D43" s="5"/>
      <c r="E43" s="5"/>
      <c r="F43" s="5"/>
      <c r="G43" s="5"/>
    </row>
    <row r="44" spans="1:7" ht="15.75" x14ac:dyDescent="0.25">
      <c r="A44" s="3" t="s">
        <v>136</v>
      </c>
    </row>
    <row r="45" spans="1:7" ht="15.75" x14ac:dyDescent="0.25">
      <c r="A45" s="1" t="s">
        <v>177</v>
      </c>
    </row>
    <row r="46" spans="1:7" ht="15.75" x14ac:dyDescent="0.25">
      <c r="A46" s="1" t="s">
        <v>178</v>
      </c>
    </row>
    <row r="47" spans="1:7" ht="31.5" customHeight="1" x14ac:dyDescent="0.25">
      <c r="A47" s="69" t="s">
        <v>179</v>
      </c>
      <c r="B47" s="69"/>
      <c r="C47" s="69"/>
      <c r="D47" s="69"/>
      <c r="E47" s="69"/>
      <c r="F47" s="69"/>
      <c r="G47" s="69"/>
    </row>
    <row r="48" spans="1:7" ht="15.75" x14ac:dyDescent="0.25">
      <c r="A48" s="1" t="s">
        <v>180</v>
      </c>
    </row>
  </sheetData>
  <mergeCells count="7">
    <mergeCell ref="A1:G1"/>
    <mergeCell ref="A2:G2"/>
    <mergeCell ref="A47:G47"/>
    <mergeCell ref="A3:A4"/>
    <mergeCell ref="B3:B4"/>
    <mergeCell ref="C3:C4"/>
    <mergeCell ref="D3:G3"/>
  </mergeCells>
  <pageMargins left="0.39370078740157483" right="0.19685039370078741" top="0.39370078740157483" bottom="0.3937007874015748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I36"/>
  <sheetViews>
    <sheetView view="pageBreakPreview" topLeftCell="A19" zoomScale="115" zoomScaleNormal="115" zoomScaleSheetLayoutView="115" workbookViewId="0">
      <selection activeCell="A3" sqref="A3:A4"/>
    </sheetView>
  </sheetViews>
  <sheetFormatPr defaultRowHeight="15" x14ac:dyDescent="0.25"/>
  <cols>
    <col min="2" max="2" width="42.28515625" customWidth="1"/>
    <col min="4" max="9" width="10.140625" customWidth="1"/>
  </cols>
  <sheetData>
    <row r="1" spans="1:9" ht="15.75" x14ac:dyDescent="0.25">
      <c r="A1" s="49" t="s">
        <v>181</v>
      </c>
      <c r="B1" s="49"/>
      <c r="C1" s="49"/>
      <c r="D1" s="49"/>
      <c r="E1" s="49"/>
      <c r="F1" s="49"/>
      <c r="G1" s="49"/>
      <c r="H1" s="49"/>
      <c r="I1" s="49"/>
    </row>
    <row r="2" spans="1:9" ht="15.75" x14ac:dyDescent="0.25">
      <c r="A2" s="49" t="s">
        <v>182</v>
      </c>
      <c r="B2" s="49"/>
      <c r="C2" s="49"/>
      <c r="D2" s="49"/>
      <c r="E2" s="49"/>
      <c r="F2" s="49"/>
      <c r="G2" s="49"/>
      <c r="H2" s="49"/>
      <c r="I2" s="49"/>
    </row>
    <row r="3" spans="1:9" ht="15.75" x14ac:dyDescent="0.25">
      <c r="A3" s="48" t="s">
        <v>3</v>
      </c>
      <c r="B3" s="48" t="s">
        <v>4</v>
      </c>
      <c r="C3" s="48" t="s">
        <v>79</v>
      </c>
      <c r="D3" s="48" t="s">
        <v>183</v>
      </c>
      <c r="E3" s="48"/>
      <c r="F3" s="48"/>
      <c r="G3" s="48" t="s">
        <v>184</v>
      </c>
      <c r="H3" s="48"/>
      <c r="I3" s="48"/>
    </row>
    <row r="4" spans="1:9" ht="15.75" x14ac:dyDescent="0.25">
      <c r="A4" s="48"/>
      <c r="B4" s="48"/>
      <c r="C4" s="48"/>
      <c r="D4" s="10">
        <v>1</v>
      </c>
      <c r="E4" s="10">
        <v>2</v>
      </c>
      <c r="F4" s="10">
        <v>3</v>
      </c>
      <c r="G4" s="10">
        <v>4</v>
      </c>
      <c r="H4" s="10">
        <v>5</v>
      </c>
      <c r="I4" s="10">
        <v>6</v>
      </c>
    </row>
    <row r="5" spans="1:9" ht="31.5" x14ac:dyDescent="0.25">
      <c r="A5" s="5">
        <v>1</v>
      </c>
      <c r="B5" s="6" t="s">
        <v>185</v>
      </c>
      <c r="C5" s="5"/>
      <c r="D5" s="5"/>
      <c r="E5" s="5"/>
      <c r="F5" s="5"/>
      <c r="G5" s="5"/>
      <c r="H5" s="5"/>
      <c r="I5" s="5"/>
    </row>
    <row r="6" spans="1:9" ht="31.5" x14ac:dyDescent="0.25">
      <c r="A6" s="5">
        <v>2</v>
      </c>
      <c r="B6" s="6" t="s">
        <v>186</v>
      </c>
      <c r="C6" s="5"/>
      <c r="D6" s="5"/>
      <c r="E6" s="5"/>
      <c r="F6" s="5"/>
      <c r="G6" s="5"/>
      <c r="H6" s="5"/>
      <c r="I6" s="5"/>
    </row>
    <row r="7" spans="1:9" ht="31.5" x14ac:dyDescent="0.25">
      <c r="A7" s="5">
        <v>3</v>
      </c>
      <c r="B7" s="6" t="s">
        <v>187</v>
      </c>
      <c r="C7" s="5"/>
      <c r="D7" s="5"/>
      <c r="E7" s="5"/>
      <c r="F7" s="5"/>
      <c r="G7" s="5"/>
      <c r="H7" s="5"/>
      <c r="I7" s="5"/>
    </row>
    <row r="8" spans="1:9" ht="31.5" x14ac:dyDescent="0.25">
      <c r="A8" s="5">
        <v>4</v>
      </c>
      <c r="B8" s="6" t="s">
        <v>188</v>
      </c>
      <c r="C8" s="5"/>
      <c r="D8" s="5"/>
      <c r="E8" s="5"/>
      <c r="F8" s="5"/>
      <c r="G8" s="5"/>
      <c r="H8" s="5"/>
      <c r="I8" s="5"/>
    </row>
    <row r="9" spans="1:9" ht="15.75" x14ac:dyDescent="0.25">
      <c r="A9" s="5">
        <v>5</v>
      </c>
      <c r="B9" s="6" t="s">
        <v>90</v>
      </c>
      <c r="C9" s="5"/>
      <c r="D9" s="5"/>
      <c r="E9" s="5"/>
      <c r="F9" s="5"/>
      <c r="G9" s="5"/>
      <c r="H9" s="5"/>
      <c r="I9" s="5"/>
    </row>
    <row r="10" spans="1:9" ht="31.5" x14ac:dyDescent="0.25">
      <c r="A10" s="10" t="s">
        <v>21</v>
      </c>
      <c r="B10" s="11" t="s">
        <v>189</v>
      </c>
      <c r="C10" s="5"/>
      <c r="D10" s="5"/>
      <c r="E10" s="5"/>
      <c r="F10" s="5"/>
      <c r="G10" s="5"/>
      <c r="H10" s="5"/>
      <c r="I10" s="5"/>
    </row>
    <row r="11" spans="1:9" ht="31.5" x14ac:dyDescent="0.25">
      <c r="A11" s="10" t="s">
        <v>23</v>
      </c>
      <c r="B11" s="11" t="s">
        <v>190</v>
      </c>
      <c r="C11" s="5"/>
      <c r="D11" s="5"/>
      <c r="E11" s="5"/>
      <c r="F11" s="5"/>
      <c r="G11" s="5"/>
      <c r="H11" s="5"/>
      <c r="I11" s="5"/>
    </row>
    <row r="12" spans="1:9" ht="15.75" x14ac:dyDescent="0.25">
      <c r="A12" s="5">
        <v>6</v>
      </c>
      <c r="B12" s="6" t="s">
        <v>191</v>
      </c>
      <c r="C12" s="5"/>
      <c r="D12" s="5"/>
      <c r="E12" s="5"/>
      <c r="F12" s="5"/>
      <c r="G12" s="5"/>
      <c r="H12" s="5"/>
      <c r="I12" s="5"/>
    </row>
    <row r="13" spans="1:9" ht="15.75" x14ac:dyDescent="0.25">
      <c r="A13" s="10" t="s">
        <v>21</v>
      </c>
      <c r="B13" s="11" t="s">
        <v>192</v>
      </c>
      <c r="C13" s="5"/>
      <c r="D13" s="5"/>
      <c r="E13" s="5"/>
      <c r="F13" s="5"/>
      <c r="G13" s="5"/>
      <c r="H13" s="5"/>
      <c r="I13" s="5"/>
    </row>
    <row r="14" spans="1:9" ht="31.5" x14ac:dyDescent="0.25">
      <c r="A14" s="10" t="s">
        <v>23</v>
      </c>
      <c r="B14" s="11" t="s">
        <v>193</v>
      </c>
      <c r="C14" s="5"/>
      <c r="D14" s="5"/>
      <c r="E14" s="5"/>
      <c r="F14" s="5"/>
      <c r="G14" s="5"/>
      <c r="H14" s="5"/>
      <c r="I14" s="5"/>
    </row>
    <row r="15" spans="1:9" ht="15.75" x14ac:dyDescent="0.25">
      <c r="A15" s="5" t="s">
        <v>119</v>
      </c>
      <c r="B15" s="6" t="s">
        <v>194</v>
      </c>
      <c r="C15" s="5"/>
      <c r="D15" s="5"/>
      <c r="E15" s="5"/>
      <c r="F15" s="5"/>
      <c r="G15" s="5"/>
      <c r="H15" s="5"/>
      <c r="I15" s="5"/>
    </row>
    <row r="16" spans="1:9" ht="15.75" x14ac:dyDescent="0.25">
      <c r="A16" s="5" t="s">
        <v>119</v>
      </c>
      <c r="B16" s="6" t="s">
        <v>195</v>
      </c>
      <c r="C16" s="5"/>
      <c r="D16" s="5"/>
      <c r="E16" s="5"/>
      <c r="F16" s="5"/>
      <c r="G16" s="5"/>
      <c r="H16" s="5"/>
      <c r="I16" s="5"/>
    </row>
    <row r="17" spans="1:9" ht="15.75" x14ac:dyDescent="0.25">
      <c r="A17" s="5">
        <v>7</v>
      </c>
      <c r="B17" s="6" t="s">
        <v>196</v>
      </c>
      <c r="C17" s="5"/>
      <c r="D17" s="5"/>
      <c r="E17" s="5"/>
      <c r="F17" s="5"/>
      <c r="G17" s="5"/>
      <c r="H17" s="5"/>
      <c r="I17" s="5"/>
    </row>
    <row r="18" spans="1:9" ht="15.75" x14ac:dyDescent="0.25">
      <c r="A18" s="10" t="s">
        <v>21</v>
      </c>
      <c r="B18" s="11" t="s">
        <v>197</v>
      </c>
      <c r="C18" s="5"/>
      <c r="D18" s="5"/>
      <c r="E18" s="5"/>
      <c r="F18" s="5"/>
      <c r="G18" s="5"/>
      <c r="H18" s="5"/>
      <c r="I18" s="5"/>
    </row>
    <row r="19" spans="1:9" ht="15.75" x14ac:dyDescent="0.25">
      <c r="A19" s="10" t="s">
        <v>23</v>
      </c>
      <c r="B19" s="11" t="s">
        <v>198</v>
      </c>
      <c r="C19" s="5"/>
      <c r="D19" s="5"/>
      <c r="E19" s="5"/>
      <c r="F19" s="5"/>
      <c r="G19" s="5"/>
      <c r="H19" s="5"/>
      <c r="I19" s="5"/>
    </row>
    <row r="20" spans="1:9" ht="15.75" x14ac:dyDescent="0.25">
      <c r="A20" s="5" t="s">
        <v>119</v>
      </c>
      <c r="B20" s="6" t="s">
        <v>44</v>
      </c>
      <c r="C20" s="5"/>
      <c r="D20" s="5"/>
      <c r="E20" s="5"/>
      <c r="F20" s="5"/>
      <c r="G20" s="5"/>
      <c r="H20" s="5"/>
      <c r="I20" s="5"/>
    </row>
    <row r="21" spans="1:9" ht="15.75" x14ac:dyDescent="0.25">
      <c r="A21" s="5" t="s">
        <v>119</v>
      </c>
      <c r="B21" s="6" t="s">
        <v>199</v>
      </c>
      <c r="C21" s="5"/>
      <c r="D21" s="5"/>
      <c r="E21" s="5"/>
      <c r="F21" s="5"/>
      <c r="G21" s="5"/>
      <c r="H21" s="5"/>
      <c r="I21" s="5"/>
    </row>
    <row r="22" spans="1:9" ht="15.75" x14ac:dyDescent="0.25">
      <c r="A22" s="5" t="s">
        <v>119</v>
      </c>
      <c r="B22" s="6" t="s">
        <v>200</v>
      </c>
      <c r="C22" s="5"/>
      <c r="D22" s="5"/>
      <c r="E22" s="5"/>
      <c r="F22" s="5"/>
      <c r="G22" s="5"/>
      <c r="H22" s="5"/>
      <c r="I22" s="5"/>
    </row>
    <row r="23" spans="1:9" ht="15.75" x14ac:dyDescent="0.25">
      <c r="A23" s="5">
        <v>8</v>
      </c>
      <c r="B23" s="6" t="s">
        <v>201</v>
      </c>
      <c r="C23" s="5"/>
      <c r="D23" s="5"/>
      <c r="E23" s="5"/>
      <c r="F23" s="5"/>
      <c r="G23" s="5"/>
      <c r="H23" s="5"/>
      <c r="I23" s="5"/>
    </row>
    <row r="24" spans="1:9" ht="31.5" x14ac:dyDescent="0.25">
      <c r="A24" s="5">
        <v>9</v>
      </c>
      <c r="B24" s="6" t="s">
        <v>202</v>
      </c>
      <c r="C24" s="5"/>
      <c r="D24" s="5"/>
      <c r="E24" s="5"/>
      <c r="F24" s="5"/>
      <c r="G24" s="5"/>
      <c r="H24" s="5"/>
      <c r="I24" s="5"/>
    </row>
    <row r="25" spans="1:9" ht="31.5" x14ac:dyDescent="0.25">
      <c r="A25" s="5">
        <v>10</v>
      </c>
      <c r="B25" s="6" t="s">
        <v>203</v>
      </c>
      <c r="C25" s="5"/>
      <c r="D25" s="5"/>
      <c r="E25" s="5"/>
      <c r="F25" s="5"/>
      <c r="G25" s="5"/>
      <c r="H25" s="5"/>
      <c r="I25" s="5"/>
    </row>
    <row r="26" spans="1:9" ht="31.5" x14ac:dyDescent="0.25">
      <c r="A26" s="5">
        <v>11</v>
      </c>
      <c r="B26" s="6" t="s">
        <v>204</v>
      </c>
      <c r="C26" s="5"/>
      <c r="D26" s="5"/>
      <c r="E26" s="5"/>
      <c r="F26" s="5"/>
      <c r="G26" s="5"/>
      <c r="H26" s="5"/>
      <c r="I26" s="5"/>
    </row>
    <row r="27" spans="1:9" ht="31.5" x14ac:dyDescent="0.25">
      <c r="A27" s="5">
        <v>12</v>
      </c>
      <c r="B27" s="6" t="s">
        <v>205</v>
      </c>
      <c r="C27" s="5"/>
      <c r="D27" s="5"/>
      <c r="E27" s="5"/>
      <c r="F27" s="5"/>
      <c r="G27" s="5"/>
      <c r="H27" s="5"/>
      <c r="I27" s="5"/>
    </row>
    <row r="28" spans="1:9" ht="31.5" x14ac:dyDescent="0.25">
      <c r="A28" s="5">
        <v>13</v>
      </c>
      <c r="B28" s="6" t="s">
        <v>206</v>
      </c>
      <c r="C28" s="5"/>
      <c r="D28" s="5"/>
      <c r="E28" s="5"/>
      <c r="F28" s="5"/>
      <c r="G28" s="5"/>
      <c r="H28" s="5"/>
      <c r="I28" s="5"/>
    </row>
    <row r="29" spans="1:9" ht="15.75" x14ac:dyDescent="0.25">
      <c r="A29" s="5">
        <v>14</v>
      </c>
      <c r="B29" s="6" t="s">
        <v>207</v>
      </c>
      <c r="C29" s="5"/>
      <c r="D29" s="5"/>
      <c r="E29" s="5"/>
      <c r="F29" s="5"/>
      <c r="G29" s="5"/>
      <c r="H29" s="5"/>
      <c r="I29" s="5"/>
    </row>
    <row r="30" spans="1:9" ht="15.75" x14ac:dyDescent="0.25">
      <c r="A30" s="5">
        <v>15</v>
      </c>
      <c r="B30" s="6" t="s">
        <v>208</v>
      </c>
      <c r="C30" s="5"/>
      <c r="D30" s="5"/>
      <c r="E30" s="5"/>
      <c r="F30" s="5"/>
      <c r="G30" s="5"/>
      <c r="H30" s="5"/>
      <c r="I30" s="5"/>
    </row>
    <row r="31" spans="1:9" ht="15.75" x14ac:dyDescent="0.25">
      <c r="A31" s="10" t="s">
        <v>21</v>
      </c>
      <c r="B31" s="11" t="s">
        <v>209</v>
      </c>
      <c r="C31" s="5"/>
      <c r="D31" s="5"/>
      <c r="E31" s="5"/>
      <c r="F31" s="5"/>
      <c r="G31" s="5"/>
      <c r="H31" s="5"/>
      <c r="I31" s="5"/>
    </row>
    <row r="32" spans="1:9" ht="15.75" x14ac:dyDescent="0.25">
      <c r="A32" s="10" t="s">
        <v>23</v>
      </c>
      <c r="B32" s="11" t="s">
        <v>210</v>
      </c>
      <c r="C32" s="5"/>
      <c r="D32" s="5"/>
      <c r="E32" s="5"/>
      <c r="F32" s="5"/>
      <c r="G32" s="5"/>
      <c r="H32" s="5"/>
      <c r="I32" s="5"/>
    </row>
    <row r="33" spans="1:1" ht="15.75" x14ac:dyDescent="0.25">
      <c r="A33" s="3" t="s">
        <v>136</v>
      </c>
    </row>
    <row r="34" spans="1:1" ht="15.75" x14ac:dyDescent="0.25">
      <c r="A34" s="1" t="s">
        <v>211</v>
      </c>
    </row>
    <row r="35" spans="1:1" ht="15.75" x14ac:dyDescent="0.25">
      <c r="A35" s="1" t="s">
        <v>212</v>
      </c>
    </row>
    <row r="36" spans="1:1" ht="15.75" x14ac:dyDescent="0.25">
      <c r="A36" s="1" t="s">
        <v>213</v>
      </c>
    </row>
  </sheetData>
  <mergeCells count="7">
    <mergeCell ref="A1:I1"/>
    <mergeCell ref="A2:I2"/>
    <mergeCell ref="A3:A4"/>
    <mergeCell ref="B3:B4"/>
    <mergeCell ref="C3:C4"/>
    <mergeCell ref="D3:F3"/>
    <mergeCell ref="G3:I3"/>
  </mergeCells>
  <pageMargins left="0.7" right="0.7" top="0.75" bottom="0.75" header="0.3" footer="0.3"/>
  <pageSetup paperSize="9" scale="7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G19"/>
  <sheetViews>
    <sheetView view="pageBreakPreview" zoomScale="115" zoomScaleNormal="100" zoomScaleSheetLayoutView="115" workbookViewId="0">
      <selection activeCell="A5" sqref="A5:A6"/>
    </sheetView>
  </sheetViews>
  <sheetFormatPr defaultRowHeight="15" x14ac:dyDescent="0.25"/>
  <cols>
    <col min="1" max="1" width="5.140625" bestFit="1" customWidth="1"/>
    <col min="2" max="2" width="34.140625" customWidth="1"/>
    <col min="3" max="3" width="15.140625" bestFit="1" customWidth="1"/>
    <col min="4" max="4" width="25.28515625" bestFit="1" customWidth="1"/>
    <col min="5" max="5" width="25.85546875" bestFit="1" customWidth="1"/>
    <col min="6" max="6" width="14.85546875" bestFit="1" customWidth="1"/>
  </cols>
  <sheetData>
    <row r="1" spans="1:7" ht="15.75" x14ac:dyDescent="0.25">
      <c r="A1" s="49" t="s">
        <v>214</v>
      </c>
      <c r="B1" s="49"/>
      <c r="C1" s="49"/>
      <c r="D1" s="49"/>
      <c r="E1" s="49"/>
      <c r="F1" s="49"/>
      <c r="G1" s="49"/>
    </row>
    <row r="2" spans="1:7" ht="15.75" x14ac:dyDescent="0.25">
      <c r="A2" s="49" t="s">
        <v>215</v>
      </c>
      <c r="B2" s="49"/>
      <c r="C2" s="49"/>
      <c r="D2" s="49"/>
      <c r="E2" s="49"/>
      <c r="F2" s="49"/>
      <c r="G2" s="49"/>
    </row>
    <row r="3" spans="1:7" ht="15.75" x14ac:dyDescent="0.25">
      <c r="A3" s="49" t="s">
        <v>317</v>
      </c>
      <c r="B3" s="49"/>
      <c r="C3" s="49"/>
      <c r="D3" s="49"/>
      <c r="E3" s="49"/>
      <c r="F3" s="49"/>
      <c r="G3" s="49"/>
    </row>
    <row r="4" spans="1:7" ht="15.75" x14ac:dyDescent="0.25">
      <c r="A4" s="49" t="s">
        <v>318</v>
      </c>
      <c r="B4" s="49"/>
      <c r="C4" s="49"/>
      <c r="D4" s="49"/>
      <c r="E4" s="49"/>
      <c r="F4" s="49"/>
      <c r="G4" s="49"/>
    </row>
    <row r="5" spans="1:7" ht="15.75" x14ac:dyDescent="0.25">
      <c r="A5" s="48" t="s">
        <v>141</v>
      </c>
      <c r="B5" s="48" t="s">
        <v>4</v>
      </c>
      <c r="C5" s="48" t="s">
        <v>216</v>
      </c>
      <c r="D5" s="48" t="s">
        <v>217</v>
      </c>
      <c r="E5" s="48"/>
      <c r="F5" s="48"/>
      <c r="G5" s="4" t="s">
        <v>218</v>
      </c>
    </row>
    <row r="6" spans="1:7" ht="78.75" x14ac:dyDescent="0.25">
      <c r="A6" s="48"/>
      <c r="B6" s="48"/>
      <c r="C6" s="48"/>
      <c r="D6" s="4" t="s">
        <v>219</v>
      </c>
      <c r="E6" s="4" t="s">
        <v>220</v>
      </c>
      <c r="F6" s="4" t="s">
        <v>221</v>
      </c>
      <c r="G6" s="5"/>
    </row>
    <row r="7" spans="1:7" ht="24.75" customHeight="1" x14ac:dyDescent="0.25">
      <c r="A7" s="5">
        <v>1</v>
      </c>
      <c r="B7" s="6" t="s">
        <v>222</v>
      </c>
      <c r="C7" s="5"/>
      <c r="D7" s="5"/>
      <c r="E7" s="5"/>
      <c r="F7" s="5"/>
      <c r="G7" s="5"/>
    </row>
    <row r="8" spans="1:7" ht="36.75" customHeight="1" x14ac:dyDescent="0.25">
      <c r="A8" s="5">
        <v>2</v>
      </c>
      <c r="B8" s="6" t="s">
        <v>223</v>
      </c>
      <c r="C8" s="5"/>
      <c r="D8" s="5"/>
      <c r="E8" s="5"/>
      <c r="F8" s="5"/>
      <c r="G8" s="5"/>
    </row>
    <row r="9" spans="1:7" ht="24" customHeight="1" x14ac:dyDescent="0.25">
      <c r="A9" s="10" t="s">
        <v>21</v>
      </c>
      <c r="B9" s="11" t="s">
        <v>224</v>
      </c>
      <c r="C9" s="5"/>
      <c r="D9" s="5"/>
      <c r="E9" s="5"/>
      <c r="F9" s="5"/>
      <c r="G9" s="5"/>
    </row>
    <row r="10" spans="1:7" ht="24" customHeight="1" x14ac:dyDescent="0.25">
      <c r="A10" s="10" t="s">
        <v>23</v>
      </c>
      <c r="B10" s="11" t="s">
        <v>225</v>
      </c>
      <c r="C10" s="5"/>
      <c r="D10" s="5"/>
      <c r="E10" s="5"/>
      <c r="F10" s="5"/>
      <c r="G10" s="5"/>
    </row>
    <row r="11" spans="1:7" ht="24" customHeight="1" x14ac:dyDescent="0.25">
      <c r="A11" s="10" t="s">
        <v>104</v>
      </c>
      <c r="B11" s="11" t="s">
        <v>226</v>
      </c>
      <c r="C11" s="5"/>
      <c r="D11" s="5"/>
      <c r="E11" s="5"/>
      <c r="F11" s="5"/>
      <c r="G11" s="5"/>
    </row>
    <row r="12" spans="1:7" ht="34.5" customHeight="1" x14ac:dyDescent="0.25">
      <c r="A12" s="5">
        <v>3</v>
      </c>
      <c r="B12" s="6" t="s">
        <v>227</v>
      </c>
      <c r="C12" s="5"/>
      <c r="D12" s="5"/>
      <c r="E12" s="5"/>
      <c r="F12" s="5"/>
      <c r="G12" s="5"/>
    </row>
    <row r="13" spans="1:7" ht="31.5" x14ac:dyDescent="0.25">
      <c r="A13" s="10" t="s">
        <v>21</v>
      </c>
      <c r="B13" s="11" t="s">
        <v>228</v>
      </c>
      <c r="C13" s="5"/>
      <c r="D13" s="5"/>
      <c r="E13" s="5"/>
      <c r="F13" s="5"/>
      <c r="G13" s="5"/>
    </row>
    <row r="14" spans="1:7" ht="31.5" x14ac:dyDescent="0.25">
      <c r="A14" s="10" t="s">
        <v>23</v>
      </c>
      <c r="B14" s="11" t="s">
        <v>229</v>
      </c>
      <c r="C14" s="5"/>
      <c r="D14" s="5"/>
      <c r="E14" s="5"/>
      <c r="F14" s="5"/>
      <c r="G14" s="5"/>
    </row>
    <row r="15" spans="1:7" ht="23.25" customHeight="1" x14ac:dyDescent="0.25">
      <c r="A15" s="10" t="s">
        <v>104</v>
      </c>
      <c r="B15" s="11" t="s">
        <v>230</v>
      </c>
      <c r="C15" s="5"/>
      <c r="D15" s="5"/>
      <c r="E15" s="5"/>
      <c r="F15" s="5"/>
      <c r="G15" s="5"/>
    </row>
    <row r="16" spans="1:7" ht="31.5" x14ac:dyDescent="0.25">
      <c r="A16" s="5">
        <v>4</v>
      </c>
      <c r="B16" s="6" t="s">
        <v>231</v>
      </c>
      <c r="C16" s="5"/>
      <c r="D16" s="5"/>
      <c r="E16" s="5"/>
      <c r="F16" s="5"/>
      <c r="G16" s="5"/>
    </row>
    <row r="17" spans="1:7" ht="22.5" customHeight="1" x14ac:dyDescent="0.25">
      <c r="A17" s="10" t="s">
        <v>21</v>
      </c>
      <c r="B17" s="11" t="s">
        <v>232</v>
      </c>
      <c r="C17" s="5"/>
      <c r="D17" s="5"/>
      <c r="E17" s="5"/>
      <c r="F17" s="5"/>
      <c r="G17" s="5"/>
    </row>
    <row r="18" spans="1:7" ht="22.5" customHeight="1" x14ac:dyDescent="0.25">
      <c r="A18" s="10" t="s">
        <v>23</v>
      </c>
      <c r="B18" s="11" t="s">
        <v>233</v>
      </c>
      <c r="C18" s="5"/>
      <c r="D18" s="5"/>
      <c r="E18" s="5"/>
      <c r="F18" s="5"/>
      <c r="G18" s="5"/>
    </row>
    <row r="19" spans="1:7" ht="38.25" customHeight="1" x14ac:dyDescent="0.25">
      <c r="A19" s="10" t="s">
        <v>104</v>
      </c>
      <c r="B19" s="11" t="s">
        <v>234</v>
      </c>
      <c r="C19" s="5"/>
      <c r="D19" s="5"/>
      <c r="E19" s="5"/>
      <c r="F19" s="5"/>
      <c r="G19" s="5"/>
    </row>
  </sheetData>
  <mergeCells count="8">
    <mergeCell ref="A5:A6"/>
    <mergeCell ref="B5:B6"/>
    <mergeCell ref="C5:C6"/>
    <mergeCell ref="D5:F5"/>
    <mergeCell ref="A1:G1"/>
    <mergeCell ref="A2:G2"/>
    <mergeCell ref="A3:G3"/>
    <mergeCell ref="A4:G4"/>
  </mergeCells>
  <pageMargins left="0.70866141732283472" right="0.70866141732283472" top="0.74803149606299213" bottom="0.3937007874015748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69"/>
  <sheetViews>
    <sheetView showZeros="0" tabSelected="1" view="pageBreakPreview" zoomScale="85" zoomScaleNormal="85" zoomScaleSheetLayoutView="85" workbookViewId="0">
      <selection activeCell="K15" sqref="K15"/>
    </sheetView>
  </sheetViews>
  <sheetFormatPr defaultRowHeight="15" x14ac:dyDescent="0.25"/>
  <cols>
    <col min="1" max="1" width="9.140625" style="15"/>
    <col min="2" max="2" width="33.28515625" style="15" customWidth="1"/>
    <col min="3" max="4" width="11.7109375" style="15" customWidth="1"/>
    <col min="5" max="5" width="18" style="15" customWidth="1"/>
    <col min="6" max="14" width="11.7109375" style="15" customWidth="1"/>
    <col min="15" max="16384" width="9.140625" style="15"/>
  </cols>
  <sheetData>
    <row r="1" spans="1:14" ht="15.75" x14ac:dyDescent="0.25">
      <c r="A1" s="67" t="s">
        <v>235</v>
      </c>
      <c r="B1" s="67"/>
      <c r="C1" s="67"/>
      <c r="D1" s="67"/>
      <c r="E1" s="67"/>
      <c r="F1" s="67"/>
      <c r="G1" s="67"/>
      <c r="H1" s="67"/>
      <c r="I1" s="67"/>
      <c r="J1" s="67"/>
      <c r="K1" s="67"/>
      <c r="L1" s="67"/>
      <c r="M1" s="67"/>
      <c r="N1" s="67"/>
    </row>
    <row r="2" spans="1:14" ht="15.75" x14ac:dyDescent="0.25">
      <c r="A2" s="67" t="s">
        <v>236</v>
      </c>
      <c r="B2" s="67"/>
      <c r="C2" s="67"/>
      <c r="D2" s="67"/>
      <c r="E2" s="67"/>
      <c r="F2" s="67"/>
      <c r="G2" s="67"/>
      <c r="H2" s="67"/>
      <c r="I2" s="67"/>
      <c r="J2" s="67"/>
      <c r="K2" s="67"/>
      <c r="L2" s="67"/>
      <c r="M2" s="67"/>
      <c r="N2" s="67"/>
    </row>
    <row r="3" spans="1:14" ht="15.75" x14ac:dyDescent="0.25">
      <c r="A3" s="67" t="s">
        <v>316</v>
      </c>
      <c r="B3" s="67"/>
      <c r="C3" s="67"/>
      <c r="D3" s="67"/>
      <c r="E3" s="67"/>
      <c r="F3" s="67"/>
      <c r="G3" s="67"/>
      <c r="H3" s="67"/>
      <c r="I3" s="67"/>
      <c r="J3" s="67"/>
      <c r="K3" s="67"/>
      <c r="L3" s="67"/>
      <c r="M3" s="67"/>
      <c r="N3" s="67"/>
    </row>
    <row r="4" spans="1:14" ht="15.75" x14ac:dyDescent="0.25">
      <c r="A4" s="77" t="s">
        <v>2</v>
      </c>
      <c r="B4" s="77"/>
      <c r="C4" s="77"/>
      <c r="D4" s="77"/>
      <c r="E4" s="77"/>
      <c r="F4" s="77"/>
      <c r="G4" s="77"/>
      <c r="H4" s="77"/>
      <c r="I4" s="77"/>
      <c r="J4" s="77"/>
      <c r="K4" s="77"/>
      <c r="L4" s="77"/>
      <c r="M4" s="77"/>
      <c r="N4" s="77"/>
    </row>
    <row r="5" spans="1:14" ht="94.5" x14ac:dyDescent="0.25">
      <c r="A5" s="13" t="s">
        <v>3</v>
      </c>
      <c r="B5" s="13" t="s">
        <v>237</v>
      </c>
      <c r="C5" s="13" t="s">
        <v>238</v>
      </c>
      <c r="D5" s="13" t="s">
        <v>239</v>
      </c>
      <c r="E5" s="13" t="s">
        <v>320</v>
      </c>
      <c r="F5" s="13" t="s">
        <v>240</v>
      </c>
      <c r="G5" s="13" t="s">
        <v>241</v>
      </c>
      <c r="H5" s="13" t="s">
        <v>321</v>
      </c>
      <c r="I5" s="13" t="s">
        <v>242</v>
      </c>
      <c r="J5" s="13" t="s">
        <v>243</v>
      </c>
      <c r="K5" s="13" t="s">
        <v>244</v>
      </c>
      <c r="L5" s="13" t="s">
        <v>322</v>
      </c>
      <c r="M5" s="13" t="s">
        <v>323</v>
      </c>
      <c r="N5" s="13" t="s">
        <v>245</v>
      </c>
    </row>
    <row r="6" spans="1:14" ht="15.75" x14ac:dyDescent="0.25">
      <c r="A6" s="21">
        <v>-1</v>
      </c>
      <c r="B6" s="21">
        <v>-2</v>
      </c>
      <c r="C6" s="21">
        <v>-3</v>
      </c>
      <c r="D6" s="21">
        <v>-4</v>
      </c>
      <c r="E6" s="21">
        <v>-5</v>
      </c>
      <c r="F6" s="21">
        <v>-6</v>
      </c>
      <c r="G6" s="21">
        <v>-7</v>
      </c>
      <c r="H6" s="21">
        <v>-8</v>
      </c>
      <c r="I6" s="21">
        <v>-9</v>
      </c>
      <c r="J6" s="21">
        <v>-10</v>
      </c>
      <c r="K6" s="21">
        <v>-11</v>
      </c>
      <c r="L6" s="21">
        <v>-12</v>
      </c>
      <c r="M6" s="21">
        <v>-13</v>
      </c>
      <c r="N6" s="21">
        <v>-14</v>
      </c>
    </row>
    <row r="7" spans="1:14" s="41" customFormat="1" ht="20.25" customHeight="1" x14ac:dyDescent="0.25">
      <c r="A7" s="13" t="s">
        <v>81</v>
      </c>
      <c r="B7" s="76" t="s">
        <v>246</v>
      </c>
      <c r="C7" s="76"/>
      <c r="D7" s="76"/>
      <c r="E7" s="76"/>
      <c r="F7" s="76"/>
      <c r="G7" s="76"/>
      <c r="H7" s="76"/>
      <c r="I7" s="76"/>
      <c r="J7" s="76"/>
      <c r="K7" s="76"/>
      <c r="L7" s="76"/>
      <c r="M7" s="76"/>
      <c r="N7" s="14"/>
    </row>
    <row r="8" spans="1:14" s="41" customFormat="1" ht="20.25" customHeight="1" x14ac:dyDescent="0.25">
      <c r="A8" s="13" t="s">
        <v>16</v>
      </c>
      <c r="B8" s="76" t="s">
        <v>247</v>
      </c>
      <c r="C8" s="76"/>
      <c r="D8" s="76"/>
      <c r="E8" s="76"/>
      <c r="F8" s="76"/>
      <c r="G8" s="76"/>
      <c r="H8" s="76"/>
      <c r="I8" s="76"/>
      <c r="J8" s="76"/>
      <c r="K8" s="76"/>
      <c r="L8" s="76"/>
      <c r="M8" s="76"/>
      <c r="N8" s="76"/>
    </row>
    <row r="9" spans="1:14" s="41" customFormat="1" ht="20.25" customHeight="1" x14ac:dyDescent="0.25">
      <c r="A9" s="13" t="s">
        <v>35</v>
      </c>
      <c r="B9" s="76" t="s">
        <v>248</v>
      </c>
      <c r="C9" s="76"/>
      <c r="D9" s="76"/>
      <c r="E9" s="76"/>
      <c r="F9" s="76"/>
      <c r="G9" s="76"/>
      <c r="H9" s="76"/>
      <c r="I9" s="76"/>
      <c r="J9" s="76"/>
      <c r="K9" s="76"/>
      <c r="L9" s="76"/>
      <c r="M9" s="76"/>
      <c r="N9" s="21"/>
    </row>
    <row r="10" spans="1:14" s="41" customFormat="1" ht="57" customHeight="1" x14ac:dyDescent="0.25">
      <c r="A10" s="21">
        <v>1</v>
      </c>
      <c r="B10" s="42" t="s">
        <v>254</v>
      </c>
      <c r="C10" s="70" t="s">
        <v>255</v>
      </c>
      <c r="D10" s="21">
        <v>80</v>
      </c>
      <c r="E10" s="21" t="s">
        <v>296</v>
      </c>
      <c r="F10" s="40">
        <f>4.88+2.71</f>
        <v>7.59</v>
      </c>
      <c r="G10" s="40">
        <v>20.5</v>
      </c>
      <c r="H10" s="40">
        <v>10</v>
      </c>
      <c r="I10" s="21" t="s">
        <v>257</v>
      </c>
      <c r="J10" s="21"/>
      <c r="K10" s="21"/>
      <c r="L10" s="21"/>
      <c r="M10" s="21"/>
      <c r="N10" s="21"/>
    </row>
    <row r="11" spans="1:14" s="41" customFormat="1" ht="36.75" customHeight="1" x14ac:dyDescent="0.25">
      <c r="A11" s="21">
        <v>2</v>
      </c>
      <c r="B11" s="42" t="s">
        <v>256</v>
      </c>
      <c r="C11" s="72"/>
      <c r="D11" s="21">
        <v>65</v>
      </c>
      <c r="E11" s="21" t="s">
        <v>297</v>
      </c>
      <c r="F11" s="21">
        <f>34.155+2.516</f>
        <v>36.670999999999999</v>
      </c>
      <c r="G11" s="21">
        <v>48.689</v>
      </c>
      <c r="H11" s="21">
        <v>13.077999999999999</v>
      </c>
      <c r="I11" s="21" t="s">
        <v>257</v>
      </c>
      <c r="J11" s="21"/>
      <c r="K11" s="21"/>
      <c r="L11" s="21"/>
      <c r="M11" s="21"/>
      <c r="N11" s="21"/>
    </row>
    <row r="12" spans="1:14" s="41" customFormat="1" ht="21.75" customHeight="1" x14ac:dyDescent="0.25">
      <c r="A12" s="13" t="s">
        <v>40</v>
      </c>
      <c r="B12" s="76" t="s">
        <v>249</v>
      </c>
      <c r="C12" s="76"/>
      <c r="D12" s="76"/>
      <c r="E12" s="76"/>
      <c r="F12" s="76"/>
      <c r="G12" s="76"/>
      <c r="H12" s="76"/>
      <c r="I12" s="76"/>
      <c r="J12" s="76"/>
      <c r="K12" s="76"/>
      <c r="L12" s="76"/>
      <c r="M12" s="76"/>
      <c r="N12" s="21"/>
    </row>
    <row r="13" spans="1:14" s="41" customFormat="1" ht="36.75" customHeight="1" x14ac:dyDescent="0.25">
      <c r="A13" s="21">
        <v>1</v>
      </c>
      <c r="B13" s="42" t="s">
        <v>258</v>
      </c>
      <c r="C13" s="70" t="s">
        <v>281</v>
      </c>
      <c r="D13" s="21">
        <v>5.5</v>
      </c>
      <c r="E13" s="70" t="s">
        <v>298</v>
      </c>
      <c r="F13" s="21">
        <f>1.341+0.315</f>
        <v>1.6559999999999999</v>
      </c>
      <c r="G13" s="21">
        <v>2.5</v>
      </c>
      <c r="H13" s="21">
        <v>2.39</v>
      </c>
      <c r="I13" s="21" t="s">
        <v>257</v>
      </c>
      <c r="J13" s="21"/>
      <c r="K13" s="21"/>
      <c r="L13" s="21"/>
      <c r="M13" s="21"/>
      <c r="N13" s="21"/>
    </row>
    <row r="14" spans="1:14" s="41" customFormat="1" ht="36.75" customHeight="1" x14ac:dyDescent="0.25">
      <c r="A14" s="21">
        <v>2</v>
      </c>
      <c r="B14" s="42" t="s">
        <v>259</v>
      </c>
      <c r="C14" s="71"/>
      <c r="D14" s="21">
        <v>4.2969999999999997</v>
      </c>
      <c r="E14" s="71"/>
      <c r="F14" s="21">
        <f>1.401+0.312</f>
        <v>1.7130000000000001</v>
      </c>
      <c r="G14" s="21">
        <v>2.5</v>
      </c>
      <c r="H14" s="21">
        <v>1.63</v>
      </c>
      <c r="I14" s="21" t="s">
        <v>257</v>
      </c>
      <c r="J14" s="21"/>
      <c r="K14" s="21"/>
      <c r="L14" s="21"/>
      <c r="M14" s="21"/>
      <c r="N14" s="21"/>
    </row>
    <row r="15" spans="1:14" s="41" customFormat="1" ht="29.25" customHeight="1" x14ac:dyDescent="0.25">
      <c r="A15" s="21">
        <v>3</v>
      </c>
      <c r="B15" s="42" t="s">
        <v>260</v>
      </c>
      <c r="C15" s="71"/>
      <c r="D15" s="21">
        <v>3.5</v>
      </c>
      <c r="E15" s="71"/>
      <c r="F15" s="21">
        <f>2.044+0.173</f>
        <v>2.2170000000000001</v>
      </c>
      <c r="G15" s="21">
        <v>1.5</v>
      </c>
      <c r="H15" s="21">
        <v>0.91500000000000004</v>
      </c>
      <c r="I15" s="21" t="s">
        <v>257</v>
      </c>
      <c r="J15" s="21"/>
      <c r="K15" s="21"/>
      <c r="L15" s="21"/>
      <c r="M15" s="21"/>
      <c r="N15" s="21"/>
    </row>
    <row r="16" spans="1:14" s="41" customFormat="1" ht="34.5" customHeight="1" x14ac:dyDescent="0.25">
      <c r="A16" s="21">
        <v>4</v>
      </c>
      <c r="B16" s="42" t="s">
        <v>261</v>
      </c>
      <c r="C16" s="71"/>
      <c r="D16" s="21">
        <v>14.028</v>
      </c>
      <c r="E16" s="71"/>
      <c r="F16" s="21">
        <f>9.838+0.608</f>
        <v>10.446</v>
      </c>
      <c r="G16" s="21">
        <v>7.5</v>
      </c>
      <c r="H16" s="21">
        <v>5.8259999999999996</v>
      </c>
      <c r="I16" s="21" t="s">
        <v>257</v>
      </c>
      <c r="J16" s="21"/>
      <c r="K16" s="21"/>
      <c r="L16" s="21"/>
      <c r="M16" s="21"/>
      <c r="N16" s="21"/>
    </row>
    <row r="17" spans="1:14" s="41" customFormat="1" ht="42.75" customHeight="1" x14ac:dyDescent="0.25">
      <c r="A17" s="21">
        <v>5</v>
      </c>
      <c r="B17" s="42" t="s">
        <v>262</v>
      </c>
      <c r="C17" s="71"/>
      <c r="D17" s="21">
        <v>13.545</v>
      </c>
      <c r="E17" s="71"/>
      <c r="F17" s="21">
        <f>3.442+0.755</f>
        <v>4.1970000000000001</v>
      </c>
      <c r="G17" s="21">
        <v>5</v>
      </c>
      <c r="H17" s="21">
        <v>5</v>
      </c>
      <c r="I17" s="21" t="s">
        <v>257</v>
      </c>
      <c r="J17" s="21"/>
      <c r="K17" s="21"/>
      <c r="L17" s="21"/>
      <c r="M17" s="21"/>
      <c r="N17" s="21"/>
    </row>
    <row r="18" spans="1:14" s="41" customFormat="1" ht="40.5" customHeight="1" x14ac:dyDescent="0.25">
      <c r="A18" s="21">
        <v>6</v>
      </c>
      <c r="B18" s="42" t="s">
        <v>263</v>
      </c>
      <c r="C18" s="71"/>
      <c r="D18" s="21">
        <v>6</v>
      </c>
      <c r="E18" s="71"/>
      <c r="F18" s="21">
        <f>4.707+0.446</f>
        <v>5.1529999999999996</v>
      </c>
      <c r="G18" s="21">
        <v>5</v>
      </c>
      <c r="H18" s="21">
        <v>0.34</v>
      </c>
      <c r="I18" s="21" t="s">
        <v>257</v>
      </c>
      <c r="J18" s="21"/>
      <c r="K18" s="21"/>
      <c r="L18" s="21"/>
      <c r="M18" s="21"/>
      <c r="N18" s="21"/>
    </row>
    <row r="19" spans="1:14" s="41" customFormat="1" ht="41.25" customHeight="1" x14ac:dyDescent="0.25">
      <c r="A19" s="21">
        <v>7</v>
      </c>
      <c r="B19" s="42" t="s">
        <v>264</v>
      </c>
      <c r="C19" s="71"/>
      <c r="D19" s="21">
        <v>4</v>
      </c>
      <c r="E19" s="71"/>
      <c r="F19" s="21">
        <f>3.369+0.291</f>
        <v>3.66</v>
      </c>
      <c r="G19" s="21">
        <v>3</v>
      </c>
      <c r="H19" s="21">
        <v>0.77</v>
      </c>
      <c r="I19" s="21" t="s">
        <v>257</v>
      </c>
      <c r="J19" s="21"/>
      <c r="K19" s="21"/>
      <c r="L19" s="21"/>
      <c r="M19" s="21"/>
      <c r="N19" s="21"/>
    </row>
    <row r="20" spans="1:14" s="41" customFormat="1" ht="42.75" customHeight="1" x14ac:dyDescent="0.25">
      <c r="A20" s="21">
        <v>8</v>
      </c>
      <c r="B20" s="42" t="s">
        <v>265</v>
      </c>
      <c r="C20" s="71"/>
      <c r="D20" s="21">
        <v>6</v>
      </c>
      <c r="E20" s="71"/>
      <c r="F20" s="21">
        <f>5.034+0.477</f>
        <v>5.5110000000000001</v>
      </c>
      <c r="G20" s="21">
        <v>5</v>
      </c>
      <c r="H20" s="21">
        <v>0.7</v>
      </c>
      <c r="I20" s="21" t="s">
        <v>257</v>
      </c>
      <c r="J20" s="21"/>
      <c r="K20" s="21"/>
      <c r="L20" s="21"/>
      <c r="M20" s="21"/>
      <c r="N20" s="21"/>
    </row>
    <row r="21" spans="1:14" s="41" customFormat="1" ht="42.75" customHeight="1" x14ac:dyDescent="0.25">
      <c r="A21" s="21">
        <v>9</v>
      </c>
      <c r="B21" s="42" t="s">
        <v>266</v>
      </c>
      <c r="C21" s="71"/>
      <c r="D21" s="21">
        <v>10.1</v>
      </c>
      <c r="E21" s="71"/>
      <c r="F21" s="21">
        <f>3.997+0.486</f>
        <v>4.4829999999999997</v>
      </c>
      <c r="G21" s="21">
        <v>5</v>
      </c>
      <c r="H21" s="21">
        <v>3</v>
      </c>
      <c r="I21" s="21" t="s">
        <v>257</v>
      </c>
      <c r="J21" s="21"/>
      <c r="K21" s="21"/>
      <c r="L21" s="21"/>
      <c r="M21" s="21"/>
      <c r="N21" s="21"/>
    </row>
    <row r="22" spans="1:14" s="41" customFormat="1" ht="51.75" customHeight="1" x14ac:dyDescent="0.25">
      <c r="A22" s="21">
        <v>10</v>
      </c>
      <c r="B22" s="42" t="s">
        <v>267</v>
      </c>
      <c r="C22" s="71"/>
      <c r="D22" s="21">
        <v>14.9</v>
      </c>
      <c r="E22" s="71"/>
      <c r="F22" s="21">
        <f>4.7+0.819</f>
        <v>5.5190000000000001</v>
      </c>
      <c r="G22" s="21">
        <v>8.5</v>
      </c>
      <c r="H22" s="21">
        <v>4</v>
      </c>
      <c r="I22" s="21" t="s">
        <v>257</v>
      </c>
      <c r="J22" s="21"/>
      <c r="K22" s="21"/>
      <c r="L22" s="21"/>
      <c r="M22" s="21"/>
      <c r="N22" s="21"/>
    </row>
    <row r="23" spans="1:14" s="41" customFormat="1" ht="39.75" customHeight="1" x14ac:dyDescent="0.25">
      <c r="A23" s="21">
        <v>11</v>
      </c>
      <c r="B23" s="42" t="s">
        <v>268</v>
      </c>
      <c r="C23" s="71"/>
      <c r="D23" s="21">
        <v>14.9</v>
      </c>
      <c r="E23" s="71"/>
      <c r="F23" s="21">
        <f>1.656+0.834</f>
        <v>2.4899999999999998</v>
      </c>
      <c r="G23" s="21">
        <v>6</v>
      </c>
      <c r="H23" s="21">
        <v>5</v>
      </c>
      <c r="I23" s="21" t="s">
        <v>257</v>
      </c>
      <c r="J23" s="21"/>
      <c r="K23" s="21"/>
      <c r="L23" s="21"/>
      <c r="M23" s="21"/>
      <c r="N23" s="21"/>
    </row>
    <row r="24" spans="1:14" s="41" customFormat="1" ht="39" customHeight="1" x14ac:dyDescent="0.25">
      <c r="A24" s="21">
        <v>12</v>
      </c>
      <c r="B24" s="42" t="s">
        <v>269</v>
      </c>
      <c r="C24" s="71"/>
      <c r="D24" s="21">
        <v>10</v>
      </c>
      <c r="E24" s="71"/>
      <c r="F24" s="21">
        <f>3.082+0.458</f>
        <v>3.54</v>
      </c>
      <c r="G24" s="21">
        <v>4</v>
      </c>
      <c r="H24" s="21">
        <v>5.5</v>
      </c>
      <c r="I24" s="21" t="s">
        <v>257</v>
      </c>
      <c r="J24" s="21"/>
      <c r="K24" s="21"/>
      <c r="L24" s="21"/>
      <c r="M24" s="21"/>
      <c r="N24" s="21"/>
    </row>
    <row r="25" spans="1:14" s="41" customFormat="1" ht="28.5" customHeight="1" x14ac:dyDescent="0.25">
      <c r="A25" s="21">
        <v>13</v>
      </c>
      <c r="B25" s="42" t="s">
        <v>270</v>
      </c>
      <c r="C25" s="71"/>
      <c r="D25" s="21">
        <v>2.9</v>
      </c>
      <c r="E25" s="71"/>
      <c r="F25" s="21">
        <f>2.311+0.277</f>
        <v>2.5880000000000001</v>
      </c>
      <c r="G25" s="21">
        <v>1</v>
      </c>
      <c r="H25" s="21">
        <v>1.7549999999999999</v>
      </c>
      <c r="I25" s="21" t="s">
        <v>257</v>
      </c>
      <c r="J25" s="21"/>
      <c r="K25" s="21"/>
      <c r="L25" s="21"/>
      <c r="M25" s="21"/>
      <c r="N25" s="21"/>
    </row>
    <row r="26" spans="1:14" s="41" customFormat="1" ht="34.5" customHeight="1" x14ac:dyDescent="0.25">
      <c r="A26" s="21">
        <v>14</v>
      </c>
      <c r="B26" s="42" t="s">
        <v>271</v>
      </c>
      <c r="C26" s="71"/>
      <c r="D26" s="21">
        <v>14.9</v>
      </c>
      <c r="E26" s="71"/>
      <c r="F26" s="21">
        <f>11.891+0.936</f>
        <v>12.827</v>
      </c>
      <c r="G26" s="21">
        <v>11</v>
      </c>
      <c r="H26" s="21">
        <v>3.1549999999999998</v>
      </c>
      <c r="I26" s="21" t="s">
        <v>257</v>
      </c>
      <c r="J26" s="21"/>
      <c r="K26" s="21"/>
      <c r="L26" s="21"/>
      <c r="M26" s="21"/>
      <c r="N26" s="21"/>
    </row>
    <row r="27" spans="1:14" s="41" customFormat="1" ht="24" customHeight="1" x14ac:dyDescent="0.25">
      <c r="A27" s="21">
        <v>15</v>
      </c>
      <c r="B27" s="42" t="s">
        <v>272</v>
      </c>
      <c r="C27" s="71"/>
      <c r="D27" s="21">
        <v>14.9</v>
      </c>
      <c r="E27" s="71"/>
      <c r="F27" s="21">
        <f>7.264+0.664</f>
        <v>7.9279999999999999</v>
      </c>
      <c r="G27" s="21">
        <v>6</v>
      </c>
      <c r="H27" s="21">
        <v>8.1549999999999994</v>
      </c>
      <c r="I27" s="21" t="s">
        <v>257</v>
      </c>
      <c r="J27" s="21"/>
      <c r="K27" s="21"/>
      <c r="L27" s="21"/>
      <c r="M27" s="21"/>
      <c r="N27" s="21"/>
    </row>
    <row r="28" spans="1:14" s="41" customFormat="1" ht="24" customHeight="1" x14ac:dyDescent="0.25">
      <c r="A28" s="21">
        <v>16</v>
      </c>
      <c r="B28" s="42" t="s">
        <v>273</v>
      </c>
      <c r="C28" s="71"/>
      <c r="D28" s="21">
        <v>14.9</v>
      </c>
      <c r="E28" s="71"/>
      <c r="F28" s="21">
        <f>2.678+0.697</f>
        <v>3.375</v>
      </c>
      <c r="G28" s="21">
        <v>6</v>
      </c>
      <c r="H28" s="21">
        <v>8.1549999999999994</v>
      </c>
      <c r="I28" s="21" t="s">
        <v>257</v>
      </c>
      <c r="J28" s="21"/>
      <c r="K28" s="21"/>
      <c r="L28" s="21"/>
      <c r="M28" s="21"/>
      <c r="N28" s="21"/>
    </row>
    <row r="29" spans="1:14" s="41" customFormat="1" ht="24" customHeight="1" x14ac:dyDescent="0.25">
      <c r="A29" s="21">
        <v>17</v>
      </c>
      <c r="B29" s="42" t="s">
        <v>274</v>
      </c>
      <c r="C29" s="71"/>
      <c r="D29" s="21">
        <v>14.9</v>
      </c>
      <c r="E29" s="71"/>
      <c r="F29" s="21">
        <f>5.601+0.602</f>
        <v>6.2030000000000003</v>
      </c>
      <c r="G29" s="21">
        <v>6</v>
      </c>
      <c r="H29" s="21">
        <v>8.1549999999999994</v>
      </c>
      <c r="I29" s="21" t="s">
        <v>257</v>
      </c>
      <c r="J29" s="21"/>
      <c r="K29" s="21"/>
      <c r="L29" s="21"/>
      <c r="M29" s="21"/>
      <c r="N29" s="21"/>
    </row>
    <row r="30" spans="1:14" s="41" customFormat="1" ht="36.75" customHeight="1" x14ac:dyDescent="0.25">
      <c r="A30" s="21">
        <v>18</v>
      </c>
      <c r="B30" s="42" t="s">
        <v>275</v>
      </c>
      <c r="C30" s="71"/>
      <c r="D30" s="21">
        <v>13</v>
      </c>
      <c r="E30" s="71"/>
      <c r="F30" s="21">
        <f>10.605+0.634</f>
        <v>11.239000000000001</v>
      </c>
      <c r="G30" s="21">
        <v>5</v>
      </c>
      <c r="H30" s="21">
        <v>6.5</v>
      </c>
      <c r="I30" s="21" t="s">
        <v>257</v>
      </c>
      <c r="J30" s="21"/>
      <c r="K30" s="21"/>
      <c r="L30" s="21"/>
      <c r="M30" s="21"/>
      <c r="N30" s="21"/>
    </row>
    <row r="31" spans="1:14" s="41" customFormat="1" ht="39.75" customHeight="1" x14ac:dyDescent="0.25">
      <c r="A31" s="21">
        <v>19</v>
      </c>
      <c r="B31" s="42" t="s">
        <v>276</v>
      </c>
      <c r="C31" s="71"/>
      <c r="D31" s="21">
        <v>40</v>
      </c>
      <c r="E31" s="71"/>
      <c r="F31" s="21">
        <v>1.069</v>
      </c>
      <c r="G31" s="21">
        <v>7.67</v>
      </c>
      <c r="H31" s="21">
        <v>10</v>
      </c>
      <c r="I31" s="21" t="s">
        <v>257</v>
      </c>
      <c r="J31" s="21"/>
      <c r="K31" s="21"/>
      <c r="L31" s="21"/>
      <c r="M31" s="21"/>
      <c r="N31" s="21"/>
    </row>
    <row r="32" spans="1:14" s="41" customFormat="1" ht="39.75" customHeight="1" x14ac:dyDescent="0.25">
      <c r="A32" s="21">
        <v>20</v>
      </c>
      <c r="B32" s="42" t="s">
        <v>277</v>
      </c>
      <c r="C32" s="71"/>
      <c r="D32" s="21">
        <v>2.5</v>
      </c>
      <c r="E32" s="71"/>
      <c r="F32" s="21">
        <v>0.432</v>
      </c>
      <c r="G32" s="21">
        <v>1</v>
      </c>
      <c r="H32" s="21">
        <v>1.375</v>
      </c>
      <c r="I32" s="21" t="s">
        <v>257</v>
      </c>
      <c r="J32" s="21"/>
      <c r="K32" s="21"/>
      <c r="L32" s="21"/>
      <c r="M32" s="21"/>
      <c r="N32" s="21"/>
    </row>
    <row r="33" spans="1:14" s="41" customFormat="1" ht="42.75" customHeight="1" x14ac:dyDescent="0.25">
      <c r="A33" s="21">
        <v>21</v>
      </c>
      <c r="B33" s="42" t="s">
        <v>278</v>
      </c>
      <c r="C33" s="71"/>
      <c r="D33" s="21">
        <v>3.2</v>
      </c>
      <c r="E33" s="71"/>
      <c r="F33" s="21">
        <f>1.908+0.223</f>
        <v>2.1309999999999998</v>
      </c>
      <c r="G33" s="21">
        <v>2</v>
      </c>
      <c r="H33" s="21">
        <v>1.04</v>
      </c>
      <c r="I33" s="21" t="s">
        <v>257</v>
      </c>
      <c r="J33" s="21"/>
      <c r="K33" s="21"/>
      <c r="L33" s="21"/>
      <c r="M33" s="21"/>
      <c r="N33" s="21"/>
    </row>
    <row r="34" spans="1:14" s="41" customFormat="1" ht="27" customHeight="1" x14ac:dyDescent="0.25">
      <c r="A34" s="21">
        <v>22</v>
      </c>
      <c r="B34" s="42" t="s">
        <v>279</v>
      </c>
      <c r="C34" s="71"/>
      <c r="D34" s="21">
        <v>5</v>
      </c>
      <c r="E34" s="71"/>
      <c r="F34" s="21">
        <f>0.647+0.207</f>
        <v>0.85399999999999998</v>
      </c>
      <c r="G34" s="21">
        <v>2</v>
      </c>
      <c r="H34" s="21">
        <v>2.75</v>
      </c>
      <c r="I34" s="21" t="s">
        <v>257</v>
      </c>
      <c r="J34" s="21"/>
      <c r="K34" s="21"/>
      <c r="L34" s="21"/>
      <c r="M34" s="21"/>
      <c r="N34" s="21"/>
    </row>
    <row r="35" spans="1:14" s="41" customFormat="1" ht="46.5" customHeight="1" x14ac:dyDescent="0.25">
      <c r="A35" s="21">
        <v>23</v>
      </c>
      <c r="B35" s="42" t="s">
        <v>280</v>
      </c>
      <c r="C35" s="72"/>
      <c r="D35" s="21">
        <v>3.286</v>
      </c>
      <c r="E35" s="72"/>
      <c r="F35" s="21">
        <v>1.038</v>
      </c>
      <c r="G35" s="21">
        <v>1.5</v>
      </c>
      <c r="H35" s="21">
        <v>1.6220000000000001</v>
      </c>
      <c r="I35" s="21" t="s">
        <v>257</v>
      </c>
      <c r="J35" s="21"/>
      <c r="K35" s="21"/>
      <c r="L35" s="21"/>
      <c r="M35" s="21"/>
      <c r="N35" s="21"/>
    </row>
    <row r="36" spans="1:14" s="41" customFormat="1" ht="42" customHeight="1" x14ac:dyDescent="0.25">
      <c r="A36" s="21">
        <v>24</v>
      </c>
      <c r="B36" s="42" t="s">
        <v>282</v>
      </c>
      <c r="C36" s="70" t="s">
        <v>255</v>
      </c>
      <c r="D36" s="21">
        <v>26</v>
      </c>
      <c r="E36" s="70" t="s">
        <v>297</v>
      </c>
      <c r="F36" s="29">
        <f>13.39+2.706636</f>
        <v>16.096636</v>
      </c>
      <c r="G36" s="29">
        <v>18.239757000000001</v>
      </c>
      <c r="H36" s="29">
        <v>5.7649999999999997</v>
      </c>
      <c r="I36" s="21" t="s">
        <v>257</v>
      </c>
      <c r="J36" s="21"/>
      <c r="K36" s="21"/>
      <c r="L36" s="21"/>
      <c r="M36" s="21"/>
      <c r="N36" s="21"/>
    </row>
    <row r="37" spans="1:14" s="41" customFormat="1" ht="45" customHeight="1" x14ac:dyDescent="0.25">
      <c r="A37" s="21">
        <v>25</v>
      </c>
      <c r="B37" s="42" t="s">
        <v>283</v>
      </c>
      <c r="C37" s="71"/>
      <c r="D37" s="21">
        <v>30</v>
      </c>
      <c r="E37" s="71"/>
      <c r="F37" s="29">
        <v>7.1420320000000004</v>
      </c>
      <c r="G37" s="29">
        <v>14.927068999999999</v>
      </c>
      <c r="H37" s="29">
        <v>8</v>
      </c>
      <c r="I37" s="21" t="s">
        <v>257</v>
      </c>
      <c r="J37" s="21"/>
      <c r="K37" s="21"/>
      <c r="L37" s="21"/>
      <c r="M37" s="21"/>
      <c r="N37" s="21"/>
    </row>
    <row r="38" spans="1:14" s="41" customFormat="1" ht="45" customHeight="1" x14ac:dyDescent="0.25">
      <c r="A38" s="21">
        <v>26</v>
      </c>
      <c r="B38" s="42" t="s">
        <v>284</v>
      </c>
      <c r="C38" s="72"/>
      <c r="D38" s="21">
        <v>30</v>
      </c>
      <c r="E38" s="72"/>
      <c r="F38" s="29">
        <v>2.2393429999999999</v>
      </c>
      <c r="G38" s="29">
        <v>10</v>
      </c>
      <c r="H38" s="29">
        <v>10</v>
      </c>
      <c r="I38" s="21" t="s">
        <v>257</v>
      </c>
      <c r="J38" s="21"/>
      <c r="K38" s="21"/>
      <c r="L38" s="21"/>
      <c r="M38" s="21"/>
      <c r="N38" s="21"/>
    </row>
    <row r="39" spans="1:14" s="41" customFormat="1" ht="19.5" customHeight="1" x14ac:dyDescent="0.25">
      <c r="A39" s="13" t="s">
        <v>82</v>
      </c>
      <c r="B39" s="76" t="s">
        <v>250</v>
      </c>
      <c r="C39" s="76"/>
      <c r="D39" s="76"/>
      <c r="E39" s="76"/>
      <c r="F39" s="76"/>
      <c r="G39" s="76"/>
      <c r="H39" s="76"/>
      <c r="I39" s="76"/>
      <c r="J39" s="76"/>
      <c r="K39" s="76"/>
      <c r="L39" s="76"/>
      <c r="M39" s="76"/>
      <c r="N39" s="76"/>
    </row>
    <row r="40" spans="1:14" s="41" customFormat="1" ht="19.5" customHeight="1" x14ac:dyDescent="0.25">
      <c r="A40" s="13" t="s">
        <v>16</v>
      </c>
      <c r="B40" s="76" t="s">
        <v>247</v>
      </c>
      <c r="C40" s="76"/>
      <c r="D40" s="76"/>
      <c r="E40" s="76"/>
      <c r="F40" s="76"/>
      <c r="G40" s="76"/>
      <c r="H40" s="76"/>
      <c r="I40" s="76"/>
      <c r="J40" s="76"/>
      <c r="K40" s="76"/>
      <c r="L40" s="76"/>
      <c r="M40" s="76"/>
      <c r="N40" s="76"/>
    </row>
    <row r="41" spans="1:14" s="41" customFormat="1" ht="15.75" x14ac:dyDescent="0.25">
      <c r="A41" s="13" t="s">
        <v>35</v>
      </c>
      <c r="B41" s="76" t="s">
        <v>248</v>
      </c>
      <c r="C41" s="76"/>
      <c r="D41" s="76"/>
      <c r="E41" s="76"/>
      <c r="F41" s="76"/>
      <c r="G41" s="76"/>
      <c r="H41" s="76"/>
      <c r="I41" s="76"/>
      <c r="J41" s="76"/>
      <c r="K41" s="76"/>
      <c r="L41" s="76"/>
      <c r="M41" s="76"/>
      <c r="N41" s="76"/>
    </row>
    <row r="42" spans="1:14" s="41" customFormat="1" ht="41.25" customHeight="1" x14ac:dyDescent="0.25">
      <c r="A42" s="21">
        <v>1</v>
      </c>
      <c r="B42" s="42" t="s">
        <v>253</v>
      </c>
      <c r="C42" s="21" t="s">
        <v>255</v>
      </c>
      <c r="D42" s="21">
        <v>45</v>
      </c>
      <c r="E42" s="21" t="s">
        <v>22</v>
      </c>
      <c r="F42" s="40">
        <v>34.125999999999998</v>
      </c>
      <c r="G42" s="40">
        <v>35.454000000000001</v>
      </c>
      <c r="H42" s="40">
        <v>9.0220000000000002</v>
      </c>
      <c r="I42" s="21" t="s">
        <v>257</v>
      </c>
      <c r="J42" s="21"/>
      <c r="K42" s="21"/>
      <c r="L42" s="21"/>
      <c r="M42" s="21"/>
      <c r="N42" s="21"/>
    </row>
    <row r="43" spans="1:14" s="41" customFormat="1" ht="21" customHeight="1" x14ac:dyDescent="0.25">
      <c r="A43" s="13" t="s">
        <v>40</v>
      </c>
      <c r="B43" s="76" t="s">
        <v>249</v>
      </c>
      <c r="C43" s="76"/>
      <c r="D43" s="76"/>
      <c r="E43" s="76"/>
      <c r="F43" s="76"/>
      <c r="G43" s="76"/>
      <c r="H43" s="76"/>
      <c r="I43" s="76"/>
      <c r="J43" s="76"/>
      <c r="K43" s="76"/>
      <c r="L43" s="76"/>
      <c r="M43" s="76"/>
      <c r="N43" s="76"/>
    </row>
    <row r="44" spans="1:14" s="44" customFormat="1" ht="36" customHeight="1" x14ac:dyDescent="0.25">
      <c r="A44" s="40">
        <v>1</v>
      </c>
      <c r="B44" s="43" t="s">
        <v>285</v>
      </c>
      <c r="C44" s="73" t="s">
        <v>281</v>
      </c>
      <c r="D44" s="40">
        <v>1.95</v>
      </c>
      <c r="E44" s="70" t="s">
        <v>288</v>
      </c>
      <c r="F44" s="40">
        <v>1.806</v>
      </c>
      <c r="G44" s="40">
        <v>1.806</v>
      </c>
      <c r="H44" s="40"/>
      <c r="I44" s="40" t="s">
        <v>257</v>
      </c>
      <c r="J44" s="40"/>
      <c r="K44" s="40"/>
      <c r="L44" s="40"/>
      <c r="M44" s="40"/>
      <c r="N44" s="40"/>
    </row>
    <row r="45" spans="1:14" s="44" customFormat="1" ht="54" customHeight="1" x14ac:dyDescent="0.25">
      <c r="A45" s="40">
        <v>2</v>
      </c>
      <c r="B45" s="43" t="s">
        <v>286</v>
      </c>
      <c r="C45" s="74"/>
      <c r="D45" s="40">
        <v>5.9</v>
      </c>
      <c r="E45" s="71"/>
      <c r="F45" s="40">
        <v>5.6470000000000002</v>
      </c>
      <c r="G45" s="40">
        <v>5.6470000000000002</v>
      </c>
      <c r="H45" s="40"/>
      <c r="I45" s="40" t="s">
        <v>257</v>
      </c>
      <c r="J45" s="40"/>
      <c r="K45" s="40"/>
      <c r="L45" s="40"/>
      <c r="M45" s="40"/>
      <c r="N45" s="40"/>
    </row>
    <row r="46" spans="1:14" s="44" customFormat="1" ht="36.75" customHeight="1" x14ac:dyDescent="0.25">
      <c r="A46" s="40">
        <v>3</v>
      </c>
      <c r="B46" s="43" t="s">
        <v>287</v>
      </c>
      <c r="C46" s="74"/>
      <c r="D46" s="40">
        <v>14.9</v>
      </c>
      <c r="E46" s="72"/>
      <c r="F46" s="40">
        <v>13.555</v>
      </c>
      <c r="G46" s="40">
        <v>13.555</v>
      </c>
      <c r="H46" s="40"/>
      <c r="I46" s="40" t="s">
        <v>257</v>
      </c>
      <c r="J46" s="40"/>
      <c r="K46" s="40"/>
      <c r="L46" s="40"/>
      <c r="M46" s="40"/>
      <c r="N46" s="40"/>
    </row>
    <row r="47" spans="1:14" s="44" customFormat="1" ht="47.25" customHeight="1" x14ac:dyDescent="0.25">
      <c r="A47" s="40">
        <v>4</v>
      </c>
      <c r="B47" s="43" t="s">
        <v>290</v>
      </c>
      <c r="C47" s="74"/>
      <c r="D47" s="40">
        <v>4.5</v>
      </c>
      <c r="E47" s="70" t="s">
        <v>289</v>
      </c>
      <c r="F47" s="40">
        <v>4.6920000000000002</v>
      </c>
      <c r="G47" s="40">
        <v>4.6920000000000002</v>
      </c>
      <c r="H47" s="40">
        <v>0</v>
      </c>
      <c r="I47" s="40" t="s">
        <v>257</v>
      </c>
      <c r="J47" s="40"/>
      <c r="K47" s="40"/>
      <c r="L47" s="40"/>
      <c r="M47" s="40"/>
      <c r="N47" s="40"/>
    </row>
    <row r="48" spans="1:14" s="44" customFormat="1" ht="37.5" customHeight="1" x14ac:dyDescent="0.25">
      <c r="A48" s="40">
        <v>5</v>
      </c>
      <c r="B48" s="43" t="s">
        <v>291</v>
      </c>
      <c r="C48" s="74"/>
      <c r="D48" s="40">
        <v>40</v>
      </c>
      <c r="E48" s="71"/>
      <c r="F48" s="40">
        <v>24.405000000000001</v>
      </c>
      <c r="G48" s="40">
        <v>24.21</v>
      </c>
      <c r="H48" s="40">
        <v>5.7190000000000003</v>
      </c>
      <c r="I48" s="40" t="s">
        <v>257</v>
      </c>
      <c r="J48" s="40"/>
      <c r="K48" s="40"/>
      <c r="L48" s="40"/>
      <c r="M48" s="40"/>
      <c r="N48" s="40"/>
    </row>
    <row r="49" spans="1:14" s="44" customFormat="1" ht="39.75" customHeight="1" x14ac:dyDescent="0.25">
      <c r="A49" s="40">
        <v>6</v>
      </c>
      <c r="B49" s="43" t="s">
        <v>292</v>
      </c>
      <c r="C49" s="74"/>
      <c r="D49" s="40">
        <v>18</v>
      </c>
      <c r="E49" s="71"/>
      <c r="F49" s="40">
        <v>15.034000000000001</v>
      </c>
      <c r="G49" s="40">
        <v>15.034000000000001</v>
      </c>
      <c r="H49" s="40">
        <v>2.9660000000000002</v>
      </c>
      <c r="I49" s="40" t="s">
        <v>257</v>
      </c>
      <c r="J49" s="40"/>
      <c r="K49" s="40"/>
      <c r="L49" s="40">
        <v>6.8000000000000005E-2</v>
      </c>
      <c r="M49" s="40"/>
      <c r="N49" s="40"/>
    </row>
    <row r="50" spans="1:14" s="44" customFormat="1" ht="43.5" customHeight="1" x14ac:dyDescent="0.25">
      <c r="A50" s="40">
        <v>7</v>
      </c>
      <c r="B50" s="43" t="s">
        <v>293</v>
      </c>
      <c r="C50" s="75"/>
      <c r="D50" s="40">
        <v>33</v>
      </c>
      <c r="E50" s="72"/>
      <c r="F50" s="40">
        <v>18.89</v>
      </c>
      <c r="G50" s="40">
        <v>20.463000000000001</v>
      </c>
      <c r="H50" s="40">
        <v>4.76</v>
      </c>
      <c r="I50" s="40" t="s">
        <v>257</v>
      </c>
      <c r="J50" s="40"/>
      <c r="K50" s="40"/>
      <c r="L50" s="40">
        <v>0.14499999999999999</v>
      </c>
      <c r="M50" s="40"/>
      <c r="N50" s="40"/>
    </row>
    <row r="51" spans="1:14" s="44" customFormat="1" ht="47.25" x14ac:dyDescent="0.25">
      <c r="A51" s="40">
        <v>8</v>
      </c>
      <c r="B51" s="43" t="s">
        <v>294</v>
      </c>
      <c r="C51" s="40" t="s">
        <v>255</v>
      </c>
      <c r="D51" s="40">
        <v>14</v>
      </c>
      <c r="E51" s="21" t="s">
        <v>295</v>
      </c>
      <c r="F51" s="40">
        <v>12.871</v>
      </c>
      <c r="G51" s="40">
        <v>11.6</v>
      </c>
      <c r="H51" s="40">
        <v>0.2</v>
      </c>
      <c r="I51" s="40" t="s">
        <v>257</v>
      </c>
      <c r="J51" s="40"/>
      <c r="K51" s="40"/>
      <c r="L51" s="40"/>
      <c r="M51" s="40"/>
      <c r="N51" s="40"/>
    </row>
    <row r="52" spans="1:14" s="41" customFormat="1" ht="15.75" x14ac:dyDescent="0.25">
      <c r="A52" s="13" t="s">
        <v>83</v>
      </c>
      <c r="B52" s="76" t="s">
        <v>251</v>
      </c>
      <c r="C52" s="76"/>
      <c r="D52" s="76"/>
      <c r="E52" s="76"/>
      <c r="F52" s="76"/>
      <c r="G52" s="76"/>
      <c r="H52" s="76"/>
      <c r="I52" s="76"/>
      <c r="J52" s="76"/>
      <c r="K52" s="76"/>
      <c r="L52" s="76"/>
      <c r="M52" s="76"/>
      <c r="N52" s="76"/>
    </row>
    <row r="53" spans="1:14" s="41" customFormat="1" ht="15.75" x14ac:dyDescent="0.25">
      <c r="A53" s="13" t="s">
        <v>16</v>
      </c>
      <c r="B53" s="76" t="s">
        <v>247</v>
      </c>
      <c r="C53" s="76"/>
      <c r="D53" s="76"/>
      <c r="E53" s="76"/>
      <c r="F53" s="76"/>
      <c r="G53" s="76"/>
      <c r="H53" s="76"/>
      <c r="I53" s="76"/>
      <c r="J53" s="76"/>
      <c r="K53" s="76"/>
      <c r="L53" s="76"/>
      <c r="M53" s="76"/>
      <c r="N53" s="76"/>
    </row>
    <row r="54" spans="1:14" s="41" customFormat="1" ht="15.75" x14ac:dyDescent="0.25">
      <c r="A54" s="13" t="s">
        <v>35</v>
      </c>
      <c r="B54" s="76" t="s">
        <v>248</v>
      </c>
      <c r="C54" s="76"/>
      <c r="D54" s="76"/>
      <c r="E54" s="76"/>
      <c r="F54" s="76"/>
      <c r="G54" s="76"/>
      <c r="H54" s="76"/>
      <c r="I54" s="76"/>
      <c r="J54" s="76"/>
      <c r="K54" s="76"/>
      <c r="L54" s="76"/>
      <c r="M54" s="76"/>
      <c r="N54" s="76"/>
    </row>
    <row r="55" spans="1:14" s="41" customFormat="1" ht="15.75" x14ac:dyDescent="0.25">
      <c r="A55" s="13" t="s">
        <v>40</v>
      </c>
      <c r="B55" s="76" t="s">
        <v>249</v>
      </c>
      <c r="C55" s="76"/>
      <c r="D55" s="76"/>
      <c r="E55" s="76"/>
      <c r="F55" s="76"/>
      <c r="G55" s="76"/>
      <c r="H55" s="76"/>
      <c r="I55" s="76"/>
      <c r="J55" s="76"/>
      <c r="K55" s="76"/>
      <c r="L55" s="76"/>
      <c r="M55" s="76"/>
      <c r="N55" s="76"/>
    </row>
    <row r="56" spans="1:14" s="41" customFormat="1" ht="42.75" customHeight="1" x14ac:dyDescent="0.25">
      <c r="A56" s="21">
        <v>1</v>
      </c>
      <c r="B56" s="42" t="s">
        <v>263</v>
      </c>
      <c r="C56" s="21" t="s">
        <v>281</v>
      </c>
      <c r="D56" s="21">
        <v>6</v>
      </c>
      <c r="E56" s="70" t="s">
        <v>298</v>
      </c>
      <c r="F56" s="21">
        <f>4.707+0.446</f>
        <v>5.1529999999999996</v>
      </c>
      <c r="G56" s="21">
        <v>5</v>
      </c>
      <c r="H56" s="21">
        <v>0.34</v>
      </c>
      <c r="I56" s="21" t="s">
        <v>257</v>
      </c>
      <c r="J56" s="21"/>
      <c r="K56" s="21"/>
      <c r="L56" s="21"/>
      <c r="M56" s="21"/>
      <c r="N56" s="21"/>
    </row>
    <row r="57" spans="1:14" s="41" customFormat="1" ht="42.75" customHeight="1" x14ac:dyDescent="0.25">
      <c r="A57" s="21">
        <v>2</v>
      </c>
      <c r="B57" s="42" t="s">
        <v>264</v>
      </c>
      <c r="C57" s="21" t="s">
        <v>281</v>
      </c>
      <c r="D57" s="21">
        <v>4</v>
      </c>
      <c r="E57" s="71"/>
      <c r="F57" s="21">
        <f>3.369+0.291</f>
        <v>3.66</v>
      </c>
      <c r="G57" s="21">
        <v>3</v>
      </c>
      <c r="H57" s="21">
        <v>0.77</v>
      </c>
      <c r="I57" s="21" t="s">
        <v>257</v>
      </c>
      <c r="J57" s="21"/>
      <c r="K57" s="21"/>
      <c r="L57" s="21"/>
      <c r="M57" s="21"/>
      <c r="N57" s="21"/>
    </row>
    <row r="58" spans="1:14" s="41" customFormat="1" ht="42.75" customHeight="1" x14ac:dyDescent="0.25">
      <c r="A58" s="21">
        <v>3</v>
      </c>
      <c r="B58" s="42" t="s">
        <v>265</v>
      </c>
      <c r="C58" s="21" t="s">
        <v>281</v>
      </c>
      <c r="D58" s="21">
        <v>6</v>
      </c>
      <c r="E58" s="72"/>
      <c r="F58" s="21">
        <f>5.034+0.477</f>
        <v>5.5110000000000001</v>
      </c>
      <c r="G58" s="21">
        <v>5</v>
      </c>
      <c r="H58" s="21">
        <v>0.7</v>
      </c>
      <c r="I58" s="21" t="s">
        <v>257</v>
      </c>
      <c r="J58" s="21"/>
      <c r="K58" s="21"/>
      <c r="L58" s="21"/>
      <c r="M58" s="21"/>
      <c r="N58" s="21"/>
    </row>
    <row r="59" spans="1:14" s="44" customFormat="1" ht="31.5" x14ac:dyDescent="0.25">
      <c r="A59" s="21">
        <v>4</v>
      </c>
      <c r="B59" s="43" t="s">
        <v>285</v>
      </c>
      <c r="C59" s="40" t="s">
        <v>281</v>
      </c>
      <c r="D59" s="40">
        <v>1.95</v>
      </c>
      <c r="E59" s="70" t="s">
        <v>288</v>
      </c>
      <c r="F59" s="40">
        <v>1.806</v>
      </c>
      <c r="G59" s="40">
        <v>1.806</v>
      </c>
      <c r="H59" s="40"/>
      <c r="I59" s="40" t="s">
        <v>257</v>
      </c>
      <c r="J59" s="40"/>
      <c r="K59" s="40"/>
      <c r="L59" s="40"/>
      <c r="M59" s="40"/>
      <c r="N59" s="40"/>
    </row>
    <row r="60" spans="1:14" s="44" customFormat="1" ht="55.5" customHeight="1" x14ac:dyDescent="0.25">
      <c r="A60" s="21">
        <v>5</v>
      </c>
      <c r="B60" s="43" t="s">
        <v>286</v>
      </c>
      <c r="C60" s="40" t="s">
        <v>281</v>
      </c>
      <c r="D60" s="40">
        <v>5.9</v>
      </c>
      <c r="E60" s="71"/>
      <c r="F60" s="40">
        <v>5.6470000000000002</v>
      </c>
      <c r="G60" s="40">
        <v>5.6470000000000002</v>
      </c>
      <c r="H60" s="40"/>
      <c r="I60" s="40" t="s">
        <v>257</v>
      </c>
      <c r="J60" s="40"/>
      <c r="K60" s="40"/>
      <c r="L60" s="40"/>
      <c r="M60" s="40"/>
      <c r="N60" s="40"/>
    </row>
    <row r="61" spans="1:14" s="44" customFormat="1" ht="41.25" customHeight="1" x14ac:dyDescent="0.25">
      <c r="A61" s="21">
        <v>6</v>
      </c>
      <c r="B61" s="43" t="s">
        <v>287</v>
      </c>
      <c r="C61" s="40" t="s">
        <v>281</v>
      </c>
      <c r="D61" s="40">
        <v>14.9</v>
      </c>
      <c r="E61" s="72"/>
      <c r="F61" s="40">
        <v>13.555</v>
      </c>
      <c r="G61" s="40">
        <v>13.555</v>
      </c>
      <c r="H61" s="40"/>
      <c r="I61" s="40" t="s">
        <v>257</v>
      </c>
      <c r="J61" s="40"/>
      <c r="K61" s="40"/>
      <c r="L61" s="40"/>
      <c r="M61" s="40"/>
      <c r="N61" s="40"/>
    </row>
    <row r="62" spans="1:14" s="44" customFormat="1" ht="39.75" customHeight="1" x14ac:dyDescent="0.25">
      <c r="A62" s="21">
        <v>7</v>
      </c>
      <c r="B62" s="43" t="s">
        <v>290</v>
      </c>
      <c r="C62" s="40" t="s">
        <v>281</v>
      </c>
      <c r="D62" s="40">
        <v>4.5</v>
      </c>
      <c r="E62" s="70" t="s">
        <v>289</v>
      </c>
      <c r="F62" s="40">
        <v>4.6920000000000002</v>
      </c>
      <c r="G62" s="40">
        <v>4.6920000000000002</v>
      </c>
      <c r="H62" s="40"/>
      <c r="I62" s="40" t="s">
        <v>257</v>
      </c>
      <c r="J62" s="40"/>
      <c r="K62" s="40"/>
      <c r="L62" s="40"/>
      <c r="M62" s="40"/>
      <c r="N62" s="40"/>
    </row>
    <row r="63" spans="1:14" s="44" customFormat="1" ht="39.75" customHeight="1" x14ac:dyDescent="0.25">
      <c r="A63" s="21">
        <v>8</v>
      </c>
      <c r="B63" s="43" t="s">
        <v>292</v>
      </c>
      <c r="C63" s="40" t="s">
        <v>281</v>
      </c>
      <c r="D63" s="40">
        <v>18</v>
      </c>
      <c r="E63" s="72"/>
      <c r="F63" s="40">
        <v>15.034000000000001</v>
      </c>
      <c r="G63" s="40">
        <v>15.034000000000001</v>
      </c>
      <c r="H63" s="40">
        <v>2.9660000000000002</v>
      </c>
      <c r="I63" s="40" t="s">
        <v>257</v>
      </c>
      <c r="J63" s="40"/>
      <c r="K63" s="40"/>
      <c r="L63" s="40">
        <v>6.8000000000000005E-2</v>
      </c>
      <c r="M63" s="40"/>
      <c r="N63" s="40"/>
    </row>
    <row r="64" spans="1:14" s="44" customFormat="1" ht="54" customHeight="1" x14ac:dyDescent="0.25">
      <c r="A64" s="21">
        <v>9</v>
      </c>
      <c r="B64" s="43" t="s">
        <v>294</v>
      </c>
      <c r="C64" s="40" t="s">
        <v>255</v>
      </c>
      <c r="D64" s="40">
        <v>14</v>
      </c>
      <c r="E64" s="21" t="s">
        <v>295</v>
      </c>
      <c r="F64" s="40">
        <v>12.871</v>
      </c>
      <c r="G64" s="40">
        <v>11.6</v>
      </c>
      <c r="H64" s="40">
        <v>0.2</v>
      </c>
      <c r="I64" s="40" t="s">
        <v>257</v>
      </c>
      <c r="J64" s="40"/>
      <c r="K64" s="40"/>
      <c r="L64" s="40"/>
      <c r="M64" s="40"/>
      <c r="N64" s="40"/>
    </row>
    <row r="65" spans="1:1" ht="15.75" x14ac:dyDescent="0.25">
      <c r="A65" s="38" t="s">
        <v>136</v>
      </c>
    </row>
    <row r="66" spans="1:1" ht="15.75" x14ac:dyDescent="0.25">
      <c r="A66" s="39" t="s">
        <v>252</v>
      </c>
    </row>
    <row r="67" spans="1:1" ht="15.75" x14ac:dyDescent="0.25">
      <c r="A67" s="39" t="s">
        <v>56</v>
      </c>
    </row>
    <row r="68" spans="1:1" ht="18.75" x14ac:dyDescent="0.25">
      <c r="A68" s="45" t="s">
        <v>324</v>
      </c>
    </row>
    <row r="69" spans="1:1" ht="18.75" x14ac:dyDescent="0.25">
      <c r="A69" s="45" t="s">
        <v>325</v>
      </c>
    </row>
  </sheetData>
  <mergeCells count="27">
    <mergeCell ref="E59:E61"/>
    <mergeCell ref="E62:E63"/>
    <mergeCell ref="E36:E38"/>
    <mergeCell ref="E13:E35"/>
    <mergeCell ref="A1:N1"/>
    <mergeCell ref="A2:N2"/>
    <mergeCell ref="A3:N3"/>
    <mergeCell ref="A4:N4"/>
    <mergeCell ref="B12:M12"/>
    <mergeCell ref="B7:M7"/>
    <mergeCell ref="B8:N8"/>
    <mergeCell ref="B9:M9"/>
    <mergeCell ref="B53:N53"/>
    <mergeCell ref="B54:N54"/>
    <mergeCell ref="B55:N55"/>
    <mergeCell ref="B39:N39"/>
    <mergeCell ref="C13:C35"/>
    <mergeCell ref="C36:C38"/>
    <mergeCell ref="C10:C11"/>
    <mergeCell ref="C44:C50"/>
    <mergeCell ref="E56:E58"/>
    <mergeCell ref="B40:N40"/>
    <mergeCell ref="B41:N41"/>
    <mergeCell ref="B43:N43"/>
    <mergeCell ref="B52:N52"/>
    <mergeCell ref="E44:E46"/>
    <mergeCell ref="E47:E50"/>
  </mergeCells>
  <pageMargins left="0.46" right="0.23" top="0.56000000000000005" bottom="0.44" header="0.3" footer="0.24"/>
  <pageSetup paperSize="9" scale="52" fitToHeight="0" orientation="portrait" blackAndWhite="1" r:id="rId1"/>
  <colBreaks count="1" manualBreakCount="1">
    <brk id="1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27</vt:i4>
      </vt:variant>
    </vt:vector>
  </HeadingPairs>
  <TitlesOfParts>
    <vt:vector size="35" baseType="lpstr">
      <vt:lpstr>Phụ biểu 01</vt:lpstr>
      <vt:lpstr>Phụ biểu 02</vt:lpstr>
      <vt:lpstr>Phụ biểu 03.1</vt:lpstr>
      <vt:lpstr>Phụ biểu 03.2</vt:lpstr>
      <vt:lpstr>Phụ biểu 04</vt:lpstr>
      <vt:lpstr>Phụ biểu 05</vt:lpstr>
      <vt:lpstr>Phụ biểu 06</vt:lpstr>
      <vt:lpstr>Phụ biểu 07</vt:lpstr>
      <vt:lpstr>'Phụ biểu 01'!chuong_pl_1_1</vt:lpstr>
      <vt:lpstr>'Phụ biểu 01'!chuong_pl_1_1_name</vt:lpstr>
      <vt:lpstr>'Phụ biểu 02'!chuong_pl_1_2</vt:lpstr>
      <vt:lpstr>'Phụ biểu 02'!chuong_pl_1_2_name</vt:lpstr>
      <vt:lpstr>'Phụ biểu 03.1'!chuong_pl_1_3</vt:lpstr>
      <vt:lpstr>'Phụ biểu 03.1'!chuong_pl_1_3_name</vt:lpstr>
      <vt:lpstr>'Phụ biểu 03.2'!chuong_pl_1_4</vt:lpstr>
      <vt:lpstr>'Phụ biểu 03.2'!chuong_pl_1_4_name</vt:lpstr>
      <vt:lpstr>'Phụ biểu 04'!chuong_pl_1_5</vt:lpstr>
      <vt:lpstr>'Phụ biểu 04'!chuong_pl_1_5_name</vt:lpstr>
      <vt:lpstr>'Phụ biểu 05'!chuong_pl_1_6</vt:lpstr>
      <vt:lpstr>'Phụ biểu 05'!chuong_pl_1_6_name</vt:lpstr>
      <vt:lpstr>'Phụ biểu 06'!chuong_pl_1_7</vt:lpstr>
      <vt:lpstr>'Phụ biểu 06'!chuong_pl_1_7_name</vt:lpstr>
      <vt:lpstr>'Phụ biểu 07'!chuong_pl_1_8</vt:lpstr>
      <vt:lpstr>'Phụ biểu 07'!chuong_pl_1_8_name</vt:lpstr>
      <vt:lpstr>'Phụ biểu 01'!Print_Area</vt:lpstr>
      <vt:lpstr>'Phụ biểu 02'!Print_Area</vt:lpstr>
      <vt:lpstr>'Phụ biểu 03.1'!Print_Area</vt:lpstr>
      <vt:lpstr>'Phụ biểu 03.2'!Print_Area</vt:lpstr>
      <vt:lpstr>'Phụ biểu 04'!Print_Area</vt:lpstr>
      <vt:lpstr>'Phụ biểu 07'!Print_Area</vt:lpstr>
      <vt:lpstr>'Phụ biểu 01'!Print_Titles</vt:lpstr>
      <vt:lpstr>'Phụ biểu 03.1'!Print_Titles</vt:lpstr>
      <vt:lpstr>'Phụ biểu 03.2'!Print_Titles</vt:lpstr>
      <vt:lpstr>'Phụ biểu 04'!Print_Titles</vt:lpstr>
      <vt:lpstr>'Phụ biểu 07'!Print_Titles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Trương Kiên Cương</cp:lastModifiedBy>
  <cp:lastPrinted>2024-02-23T00:02:26Z</cp:lastPrinted>
  <dcterms:created xsi:type="dcterms:W3CDTF">2024-02-19T06:42:02Z</dcterms:created>
  <dcterms:modified xsi:type="dcterms:W3CDTF">2024-02-23T02:12:32Z</dcterms:modified>
</cp:coreProperties>
</file>