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00" windowHeight="7545" tabRatio="895" activeTab="0"/>
  </bookViews>
  <sheets>
    <sheet name="BIỂU SỐ 01" sheetId="1" r:id="rId1"/>
    <sheet name="BIỂU SỐ 02" sheetId="2" r:id="rId2"/>
    <sheet name="BIỂU SỐ 03-LĐ-TB&amp;XH " sheetId="3" r:id="rId3"/>
    <sheet name="BIỂU SỐ 04 - GD&amp;ĐT" sheetId="4" r:id="rId4"/>
    <sheet name="BIỂU SỐ 05 - Y TẾ" sheetId="5" r:id="rId5"/>
    <sheet name="BIỂU SỐ 06 - VH-TT" sheetId="6" r:id="rId6"/>
  </sheets>
  <definedNames>
    <definedName name="_xlnm.Print_Titles" localSheetId="0">'BIỂU SỐ 01'!$7:$9</definedName>
    <definedName name="_xlnm.Print_Titles" localSheetId="2">'BIỂU SỐ 03-LĐ-TB&amp;XH '!$6:$8</definedName>
    <definedName name="_xlnm.Print_Titles" localSheetId="3">'BIỂU SỐ 04 - GD&amp;ĐT'!$7:$7</definedName>
    <definedName name="_xlnm.Print_Titles" localSheetId="4">'BIỂU SỐ 05 - Y TẾ'!$7:$8</definedName>
    <definedName name="_xlnm.Print_Titles" localSheetId="5">'BIỂU SỐ 06 - VH-TT'!$8:$9</definedName>
  </definedNames>
  <calcPr fullCalcOnLoad="1"/>
</workbook>
</file>

<file path=xl/sharedStrings.xml><?xml version="1.0" encoding="utf-8"?>
<sst xmlns="http://schemas.openxmlformats.org/spreadsheetml/2006/main" count="975" uniqueCount="532">
  <si>
    <t>Chỉ tiêu</t>
  </si>
  <si>
    <t>I</t>
  </si>
  <si>
    <t>Rừng phòng hộ</t>
  </si>
  <si>
    <t>II</t>
  </si>
  <si>
    <t>ĐVT</t>
  </si>
  <si>
    <t>STT</t>
  </si>
  <si>
    <t>Thực hiện 2017</t>
  </si>
  <si>
    <t>%</t>
  </si>
  <si>
    <t xml:space="preserve"> -</t>
  </si>
  <si>
    <t>KNTS mới</t>
  </si>
  <si>
    <t>KNTS chuyển tiếp</t>
  </si>
  <si>
    <t>Rừng thay thế</t>
  </si>
  <si>
    <t>Ban QLRPH Tuần Giáo</t>
  </si>
  <si>
    <t>Huyện Tuần Giáo</t>
  </si>
  <si>
    <t>III</t>
  </si>
  <si>
    <t>IV</t>
  </si>
  <si>
    <t>Trong đó giao cho các xã</t>
  </si>
  <si>
    <t xml:space="preserve">Phân vùng </t>
  </si>
  <si>
    <t>Chiềng Sinh</t>
  </si>
  <si>
    <t>Chiềng Đông</t>
  </si>
  <si>
    <t>Nà Sáy</t>
  </si>
  <si>
    <t>Mường Khong</t>
  </si>
  <si>
    <t>Mường Thín</t>
  </si>
  <si>
    <t>TT. Tuần Giáo</t>
  </si>
  <si>
    <t>Quài Tở</t>
  </si>
  <si>
    <t>Quài Cang</t>
  </si>
  <si>
    <t>Quài Nưa</t>
  </si>
  <si>
    <t>Mùn Chung</t>
  </si>
  <si>
    <t>Nà Tòng</t>
  </si>
  <si>
    <t>Mường Mùn</t>
  </si>
  <si>
    <t>Pú Xi</t>
  </si>
  <si>
    <t>Tênh Phông</t>
  </si>
  <si>
    <t>Tỏa Tình</t>
  </si>
  <si>
    <t>Pú Nhung</t>
  </si>
  <si>
    <t>Phình Sáng</t>
  </si>
  <si>
    <t>Rạng Đông</t>
  </si>
  <si>
    <t>Ta Ma</t>
  </si>
  <si>
    <t>Vùng 1</t>
  </si>
  <si>
    <t>Vùng 2</t>
  </si>
  <si>
    <t>Vùng 3</t>
  </si>
  <si>
    <t>A</t>
  </si>
  <si>
    <t>Nông nghiệp</t>
  </si>
  <si>
    <t>*</t>
  </si>
  <si>
    <t>Tấn</t>
  </si>
  <si>
    <t xml:space="preserve"> Trong đó: </t>
  </si>
  <si>
    <t xml:space="preserve"> - Cơ cấu thóc ruộng trong TSLLT</t>
  </si>
  <si>
    <t xml:space="preserve"> Lúa cả năm</t>
  </si>
  <si>
    <t>ha</t>
  </si>
  <si>
    <t>tấn</t>
  </si>
  <si>
    <t>a</t>
  </si>
  <si>
    <t>Lúa xuân:</t>
  </si>
  <si>
    <t xml:space="preserve">                  + Diện tích</t>
  </si>
  <si>
    <t xml:space="preserve">                  + Năng suất</t>
  </si>
  <si>
    <t>tạ/ ha</t>
  </si>
  <si>
    <t xml:space="preserve">                  + Sản lượng</t>
  </si>
  <si>
    <t>b</t>
  </si>
  <si>
    <t>Lúa mùa:</t>
  </si>
  <si>
    <t>c</t>
  </si>
  <si>
    <t>Lúa nương:</t>
  </si>
  <si>
    <t>Cây ngô:</t>
  </si>
  <si>
    <t xml:space="preserve">             Tổng diện tích</t>
  </si>
  <si>
    <t xml:space="preserve">             Tổng sản lượng</t>
  </si>
  <si>
    <t>Các loại cây lấy bột:</t>
  </si>
  <si>
    <t xml:space="preserve">                  + Tổng diện tích</t>
  </si>
  <si>
    <t xml:space="preserve">                  + Tổng sản lượng</t>
  </si>
  <si>
    <t xml:space="preserve"> Cây sắn:</t>
  </si>
  <si>
    <t>Cây chất bột khác:</t>
  </si>
  <si>
    <t>Cây công nghiệp:</t>
  </si>
  <si>
    <t>Cây công nghiêp ngắn ngày:</t>
  </si>
  <si>
    <t>Cây đậu tương:</t>
  </si>
  <si>
    <t>Đậu tương vụ xuân:</t>
  </si>
  <si>
    <t>Đậu tương vụ thu:</t>
  </si>
  <si>
    <t>Cây lạc:</t>
  </si>
  <si>
    <t xml:space="preserve">             Tổng diện tích:</t>
  </si>
  <si>
    <t xml:space="preserve">             Tổng sản lượng:</t>
  </si>
  <si>
    <t>Lạc vụ xuân:</t>
  </si>
  <si>
    <t>Lạc vụ thu:</t>
  </si>
  <si>
    <t>Cây công nghiệp dài ngày:</t>
  </si>
  <si>
    <t>Cây cà phê:</t>
  </si>
  <si>
    <t xml:space="preserve">                  + Sản lượng cà phê nhân</t>
  </si>
  <si>
    <t xml:space="preserve"> Thảo quả:</t>
  </si>
  <si>
    <t>Cây cao su:</t>
  </si>
  <si>
    <t>Sa nhân</t>
  </si>
  <si>
    <t>Cây Táo mèo</t>
  </si>
  <si>
    <t>Con</t>
  </si>
  <si>
    <t xml:space="preserve"> Tốc độ tăng đàn</t>
  </si>
  <si>
    <t>Thủy sản:</t>
  </si>
  <si>
    <t xml:space="preserve"> Diện tích nuôi thả </t>
  </si>
  <si>
    <t>Lâm nghiệp:</t>
  </si>
  <si>
    <t xml:space="preserve"> Trồng rừng tập trung:</t>
  </si>
  <si>
    <t xml:space="preserve"> - </t>
  </si>
  <si>
    <t>Chăm sóc rừng trồng</t>
  </si>
  <si>
    <t xml:space="preserve"> Trồng cây phong trào, tết trồng cây</t>
  </si>
  <si>
    <t>Biểu số 01</t>
  </si>
  <si>
    <t xml:space="preserve"> Tổng Sản lượng</t>
  </si>
  <si>
    <t>Sản lượng nuôi trồng</t>
  </si>
  <si>
    <t>Sản lượng khai thác</t>
  </si>
  <si>
    <t>Sản lượng một số sản phẩm công nghiệp chủ yếu</t>
  </si>
  <si>
    <t>Đá khai thác</t>
  </si>
  <si>
    <t>m3</t>
  </si>
  <si>
    <t>Tr.viên</t>
  </si>
  <si>
    <t>Nước máy sản xuất</t>
  </si>
  <si>
    <t>1000 m3</t>
  </si>
  <si>
    <t>Biểu số 02</t>
  </si>
  <si>
    <t>1.1</t>
  </si>
  <si>
    <t>1.2</t>
  </si>
  <si>
    <t>2.3</t>
  </si>
  <si>
    <t>V</t>
  </si>
  <si>
    <t>Sản xuất cây lương thực</t>
  </si>
  <si>
    <t xml:space="preserve">Tổng diện tích cây lương thực </t>
  </si>
  <si>
    <t>Tổng Sản lượng lương thực</t>
  </si>
  <si>
    <t xml:space="preserve"> - Sản lượng thóc</t>
  </si>
  <si>
    <t xml:space="preserve"> - Sản lượng thóc ruộng</t>
  </si>
  <si>
    <t xml:space="preserve">          Tổng diện tích</t>
  </si>
  <si>
    <t xml:space="preserve">          Tổng Sản lượng</t>
  </si>
  <si>
    <t xml:space="preserve">                  + Năng suất </t>
  </si>
  <si>
    <t xml:space="preserve">                  + Sản lượng </t>
  </si>
  <si>
    <t>Ngô vụ xuân</t>
  </si>
  <si>
    <t>Ngô vụ thu</t>
  </si>
  <si>
    <t xml:space="preserve">                  + Diện tích </t>
  </si>
  <si>
    <t>Ngô vụ đông</t>
  </si>
  <si>
    <t>Cây trồng khác</t>
  </si>
  <si>
    <t xml:space="preserve">                 + Diện tích</t>
  </si>
  <si>
    <t xml:space="preserve">                + Diện tích</t>
  </si>
  <si>
    <t>Chăn nuôi, thủy sản</t>
  </si>
  <si>
    <t>Diện tích cây mắc ca hiện có</t>
  </si>
  <si>
    <t xml:space="preserve">Khoán bảo vệ rừng </t>
  </si>
  <si>
    <t>KN tái sinh rừng</t>
  </si>
  <si>
    <t>4.1</t>
  </si>
  <si>
    <t>4.2</t>
  </si>
  <si>
    <t xml:space="preserve"> Cây</t>
  </si>
  <si>
    <t xml:space="preserve">Độ che phủ rừng </t>
  </si>
  <si>
    <t xml:space="preserve"> Tổng đàn trâu:</t>
  </si>
  <si>
    <t>Tổng đàn bò:</t>
  </si>
  <si>
    <t>Tổng đàn lợn:</t>
  </si>
  <si>
    <t>Tổng đàn gia cầm:</t>
  </si>
  <si>
    <t>Gạch các loại</t>
  </si>
  <si>
    <t>Thực hiện 2019</t>
  </si>
  <si>
    <t>Kế hoạch 2020 
(tỉnh giao)</t>
  </si>
  <si>
    <t>Trong đó:</t>
  </si>
  <si>
    <t>Trồng rừng sản xuất</t>
  </si>
  <si>
    <t>Trồng rừng phòng hộ</t>
  </si>
  <si>
    <t>Biểu số 03</t>
  </si>
  <si>
    <t>Số TT</t>
  </si>
  <si>
    <t xml:space="preserve"> Đơn vị tính </t>
  </si>
  <si>
    <t>Thực hiện 2011</t>
  </si>
  <si>
    <t>Thực hiện 2012</t>
  </si>
  <si>
    <t>Thực hiện 2013</t>
  </si>
  <si>
    <t>Thực hiện 2014</t>
  </si>
  <si>
    <t>Thực hiện 2016</t>
  </si>
  <si>
    <t>Kế hoạch 2019 tỉnh giao</t>
  </si>
  <si>
    <t>Nghị quyết HĐND huyện</t>
  </si>
  <si>
    <t>DÂN SỐ TRUNG BÌNH</t>
  </si>
  <si>
    <t xml:space="preserve"> Người</t>
  </si>
  <si>
    <t xml:space="preserve"> Trong đó: Nữ</t>
  </si>
  <si>
    <t xml:space="preserve">          - Dân số thành thị</t>
  </si>
  <si>
    <t xml:space="preserve">          - Dân số nông thôn</t>
  </si>
  <si>
    <t>Lao động việc làm</t>
  </si>
  <si>
    <t>Tổng số người trong độ tuổi LĐ</t>
  </si>
  <si>
    <t xml:space="preserve"> L.Động</t>
  </si>
  <si>
    <t>Tỷ lệ so với dân số</t>
  </si>
  <si>
    <t>Số lao động chia theo khu vực</t>
  </si>
  <si>
    <t xml:space="preserve"> - Lao động khu vực thành thị</t>
  </si>
  <si>
    <t xml:space="preserve"> - Lao động khu vực nông thôn</t>
  </si>
  <si>
    <t>Số người trong độ tuổi có khả năng LĐ</t>
  </si>
  <si>
    <t>Tỷ lệ so với lao động trong độ tuổi</t>
  </si>
  <si>
    <t>Tổng số lao động qua đào tạo</t>
  </si>
  <si>
    <t>Tỷ lệ LĐ qua đào tạo so với người trong độ tuổi lao động</t>
  </si>
  <si>
    <t>Số LĐ được tạo việc làm mới trong năm</t>
  </si>
  <si>
    <t>Tr. đó: Tạo việc làm từ xuất khẩu lao động</t>
  </si>
  <si>
    <t>Đào tạo nghề</t>
  </si>
  <si>
    <t>H/viên</t>
  </si>
  <si>
    <t xml:space="preserve"> - Sơ cấp nghề và dạy nghề dưới 3 tháng</t>
  </si>
  <si>
    <t>Tr. đó: Dạy nghề cho LĐ nông thôn</t>
  </si>
  <si>
    <t>Chăm sóc và bảo vệ trẻ em</t>
  </si>
  <si>
    <t>Tổng số trẻ em có hoàn cảnh đặc biệt</t>
  </si>
  <si>
    <t>Trẻ</t>
  </si>
  <si>
    <t>Tổng số trẻ em có HCĐBKK được hưởng trợ cấp tại cộng đồng</t>
  </si>
  <si>
    <t>Số xã, thị trấn đạt tiêu chuẩn phù hợp với trẻ em</t>
  </si>
  <si>
    <t>Xã, TT</t>
  </si>
  <si>
    <t>Tỷ lệ xã, thị trấn đạt tiêu chuẩn phù hợp với trẻ em</t>
  </si>
  <si>
    <t>Số trẻ em mồ côi được nuôi dưỡng tại TT BTXH tỉnh</t>
  </si>
  <si>
    <t>Số trẻ em mồ côi được nuôi dưỡng tại làng trẻ SOS ĐBP</t>
  </si>
  <si>
    <t>Số trẻ em không nơi nương tựa đượng nhận nuôi dưỡng tại cộng đồng</t>
  </si>
  <si>
    <t>Số cán bộ làm công tác bảo vệ trẻ em/cán bộ công tác xã hội các cấp tham gia quản lý trường hợp</t>
  </si>
  <si>
    <t>Người</t>
  </si>
  <si>
    <t>Các vấn đề xã hội</t>
  </si>
  <si>
    <t>IV.1</t>
  </si>
  <si>
    <t>Trật tự an toàn xã hội</t>
  </si>
  <si>
    <t>Số người được cai nghiện trong năm</t>
  </si>
  <si>
    <t>Đối tượng</t>
  </si>
  <si>
    <t>Trong đó: - Cai bắt buộc</t>
  </si>
  <si>
    <t xml:space="preserve">                - Cai tại gia đình và cộng đồng</t>
  </si>
  <si>
    <t>IV.2</t>
  </si>
  <si>
    <t>Xoá đói giảm nghèo</t>
  </si>
  <si>
    <t>Tổng số hộ cuối năm</t>
  </si>
  <si>
    <t xml:space="preserve"> Hộ</t>
  </si>
  <si>
    <t>Số hộ nghèo đầu kỳ theo chuẩn Quốc gia</t>
  </si>
  <si>
    <t xml:space="preserve">Số hộ nghèo cuối kỳ theo chuẩn Quốc gia </t>
  </si>
  <si>
    <t>Tỷ lệ hộ nghèo (theo tiêu chuẩn năm 2016)</t>
  </si>
  <si>
    <t>Kế hoạch giảm nghèo trong năm</t>
  </si>
  <si>
    <t>Số hộ thoát nghèo</t>
  </si>
  <si>
    <t>Số hộ tái nghèo, phát sinh nghèo</t>
  </si>
  <si>
    <t>Số hộ cận nghèo</t>
  </si>
  <si>
    <t>Tỷ lệ hộ cận nghèo</t>
  </si>
  <si>
    <t>Tỷ lệ hộ nghèo là người dân tộc thiểu số</t>
  </si>
  <si>
    <t>IV.3</t>
  </si>
  <si>
    <t>Bảo hiểm xã hội</t>
  </si>
  <si>
    <t>Đối tượng thuộc diện tham gia BHXH bắt buộc</t>
  </si>
  <si>
    <t>Số người tham gia BHXH bắt buộc</t>
  </si>
  <si>
    <t>Tỷ lệ tham gia BHXH bắt buộc</t>
  </si>
  <si>
    <t>98.7</t>
  </si>
  <si>
    <t>Đối tượng thuộc diện tham gia BHXH thất nghiệp</t>
  </si>
  <si>
    <t>Số người tham gia BHXH thất nghiệp</t>
  </si>
  <si>
    <t>Tỷ lệ tham gia BHXH thất nghiệp</t>
  </si>
  <si>
    <t>95.6</t>
  </si>
  <si>
    <t>Đối tượng thuộc diện tham gia BHXH tự nguyện</t>
  </si>
  <si>
    <t>Số người tham gia BHXH tự nguyện</t>
  </si>
  <si>
    <t>0.32</t>
  </si>
  <si>
    <t>HUYỆN TUẦN GIÁO</t>
  </si>
  <si>
    <t>Đơn vị tính</t>
  </si>
  <si>
    <t xml:space="preserve">  Thực hiện  2017-2018</t>
  </si>
  <si>
    <t>Kế hoạch 2020-2021
(tỉnh giao)</t>
  </si>
  <si>
    <t>Số học sinh có mặt đầu năm học</t>
  </si>
  <si>
    <t>Học sinh</t>
  </si>
  <si>
    <t>GIÁO DỤC MẦM NON</t>
  </si>
  <si>
    <t>Tổng số trẻ mầm non</t>
  </si>
  <si>
    <t>Cháu</t>
  </si>
  <si>
    <t>- Số cháu vào nhà trẻ</t>
  </si>
  <si>
    <t>- Số học sinh mẫu giáo</t>
  </si>
  <si>
    <t>-Số trẻ 5 tuổi</t>
  </si>
  <si>
    <t>Tổng số lớp và nhóm trẻ</t>
  </si>
  <si>
    <t>Lớp</t>
  </si>
  <si>
    <t>- Số nhóm trẻ</t>
  </si>
  <si>
    <t>Nhóm</t>
  </si>
  <si>
    <t>- Số lớp mẫu giáo</t>
  </si>
  <si>
    <t>- Số lớp 5 tuổi</t>
  </si>
  <si>
    <t>1.3</t>
  </si>
  <si>
    <t>Các tỷ lệ huy động</t>
  </si>
  <si>
    <t xml:space="preserve"> - Tỷ lệ huy động trẻ ra lớp/dân số độ tuổi</t>
  </si>
  <si>
    <t xml:space="preserve"> - Tỷ lệ trẻ mầm non là nữ</t>
  </si>
  <si>
    <t xml:space="preserve"> - Tỷ lệ trẻ suy dinh dưỡng thể nhẹ cân</t>
  </si>
  <si>
    <t xml:space="preserve"> - Tỷ lệ trẻ suy dinh dưỡng thể thấp còi</t>
  </si>
  <si>
    <t xml:space="preserve"> - Tỷ lệ trẻ huy động trẻ từ 3 tháng đến dưới 36 tháng tuổi ra lớp</t>
  </si>
  <si>
    <t xml:space="preserve"> - Tỷ lệ trẻ từ 3-5 tuổi ra lớp</t>
  </si>
  <si>
    <t xml:space="preserve"> - Tỷ lệ trẻ 5 tuổi ra lớp mẫu giáo</t>
  </si>
  <si>
    <t>GIÁO DỤC PHỔ THÔNG</t>
  </si>
  <si>
    <t>2.1</t>
  </si>
  <si>
    <t>Tổng số học sinh</t>
  </si>
  <si>
    <t>Trong đó: Học sinh bán trú</t>
  </si>
  <si>
    <t>HS</t>
  </si>
  <si>
    <t>2.2</t>
  </si>
  <si>
    <t>Tổng số lớp</t>
  </si>
  <si>
    <t xml:space="preserve"> - Tỷ lệ học sinh nữ/ tổng số học sinh</t>
  </si>
  <si>
    <t xml:space="preserve"> - Tỷ lệ hoc sinh đúng độ tuổi đi học</t>
  </si>
  <si>
    <t xml:space="preserve"> - Tỷ lệ học sinh bỏ học</t>
  </si>
  <si>
    <t xml:space="preserve"> - Tỷ lệ học sinh lưu ban</t>
  </si>
  <si>
    <t>2.3.1</t>
  </si>
  <si>
    <t>Tiểu học</t>
  </si>
  <si>
    <t xml:space="preserve"> Tổng số lớp</t>
  </si>
  <si>
    <t xml:space="preserve"> - Tỷ lệ học sinh 6 tuổi  học lớp 1</t>
  </si>
  <si>
    <t xml:space="preserve"> - Tỷ lệ học sinh 6-10 tuổi học Tiểu học</t>
  </si>
  <si>
    <t xml:space="preserve"> - Tỷ lệ học sinh nữ/tổng số học sinh</t>
  </si>
  <si>
    <t>2.3.2</t>
  </si>
  <si>
    <t>Trung học cơ sở</t>
  </si>
  <si>
    <t xml:space="preserve"> - Tỷ lệ học sinh 11 tuổi lớp 6</t>
  </si>
  <si>
    <t xml:space="preserve"> - Tỷ lệ học sinh 11-14 tuổi học THCS</t>
  </si>
  <si>
    <t>2.3.3</t>
  </si>
  <si>
    <t>Trung học phổ thông</t>
  </si>
  <si>
    <r>
      <t xml:space="preserve"> - Tr. đó: + </t>
    </r>
    <r>
      <rPr>
        <sz val="11"/>
        <rFont val="Times New Roman"/>
        <family val="1"/>
      </rPr>
      <t>Học sinh trường DTNT</t>
    </r>
  </si>
  <si>
    <r>
      <t xml:space="preserve">               + </t>
    </r>
    <r>
      <rPr>
        <sz val="11"/>
        <rFont val="Times New Roman"/>
        <family val="1"/>
      </rPr>
      <t>Học sinh bán trú</t>
    </r>
  </si>
  <si>
    <t xml:space="preserve"> - Tỷ lệ học sinh 15 tuổi vào lớp 10</t>
  </si>
  <si>
    <t xml:space="preserve"> - Tỷ lệ học sinh 15-18 tuổi vào THPT</t>
  </si>
  <si>
    <t>Hệ bổ túc văn hoá</t>
  </si>
  <si>
    <t xml:space="preserve"> - Học sinh PCGD tiểu học - XMC</t>
  </si>
  <si>
    <t xml:space="preserve"> - Học sinh PCGD - THCS</t>
  </si>
  <si>
    <t xml:space="preserve"> - Học sinh Bổ túc THPT</t>
  </si>
  <si>
    <t>Hướng nghiệp dạy nghề cho HS phổ thông</t>
  </si>
  <si>
    <t>- Học sinh THCS</t>
  </si>
  <si>
    <t>- Học sinh THPT</t>
  </si>
  <si>
    <t>Phổ cập giáo dục - Xóa mù chữ</t>
  </si>
  <si>
    <t>Tổng số xã, thị trấn toàn huyện</t>
  </si>
  <si>
    <t>Xã, thị trấn</t>
  </si>
  <si>
    <t>Số xã đạt chuẩn PC GDMN cho trẻ 5 tuổi</t>
  </si>
  <si>
    <t>Số xã đạt chuẩn PC GDTH mức độ 1</t>
  </si>
  <si>
    <t>Số xã đạt chuẩn PC GDTH mức độ 2</t>
  </si>
  <si>
    <t>Số xã đạt chuẩn PC GDTH mức độ 3</t>
  </si>
  <si>
    <t>Số xã đạt chuẩn PCGD THCS mức độ 1</t>
  </si>
  <si>
    <t>Số xã đạt chuẩn PCGD THCS mức độ 2</t>
  </si>
  <si>
    <t>Số xã đạt chuẩn PCGD THCS mức độ 3</t>
  </si>
  <si>
    <t>Số xã đạt chuẩn Xoá mù chữ mức độ 1</t>
  </si>
  <si>
    <t>Số xã đạt chuẩn Xoá mù chữ mức độ 2</t>
  </si>
  <si>
    <t>Cơ sở Giáo dục</t>
  </si>
  <si>
    <t xml:space="preserve"> Trường</t>
  </si>
  <si>
    <t>Trường mầm non</t>
  </si>
  <si>
    <t>Trong đó: Số trường đạt chuẩn Quốc gia</t>
  </si>
  <si>
    <t>Các trường phổ thông</t>
  </si>
  <si>
    <t>Trường</t>
  </si>
  <si>
    <t>- Các trường PT DTNT</t>
  </si>
  <si>
    <t xml:space="preserve"> - Tổng số trường đạt chuẩn Quốc gia</t>
  </si>
  <si>
    <t xml:space="preserve"> - Tổng số trường PT DTBT</t>
  </si>
  <si>
    <t>Trường Tiểu học</t>
  </si>
  <si>
    <t xml:space="preserve"> - Tổng số trường PTDTBT</t>
  </si>
  <si>
    <t>Trường trung học cơ sở</t>
  </si>
  <si>
    <t xml:space="preserve"> - Tổng số trường PTDT bán trú</t>
  </si>
  <si>
    <t>Trường Trung học phổ thông</t>
  </si>
  <si>
    <t xml:space="preserve"> Trung tâm GDNN-GDTX huyện </t>
  </si>
  <si>
    <t>Phát triển trẻ thơ</t>
  </si>
  <si>
    <t>Số cán bộ quản lý, giáo viên, nhân viên mầm non được tập huấn về tư vấn dinh dưỡng và tâm lý cho trẻ</t>
  </si>
  <si>
    <t>Số nhân viên nấu ăn có chứng chỉ nghề nấu ăn</t>
  </si>
  <si>
    <t>Số điểm trường mầm non có nhà vệ sinh hợp vệ sinh</t>
  </si>
  <si>
    <t>Điểm trường</t>
  </si>
  <si>
    <t>Số điểm trường mầm non có nguồn nước sử dụng hợp vệ sinh</t>
  </si>
  <si>
    <t>Số nhóm/lớp mầm non có đủ thiết bị, đồ dùng, đồ chơi tối thiểu theo quy định</t>
  </si>
  <si>
    <t>Số điểm trường mầm con có 05 loại đồ chơi ngoài trời trở lên trong danh mục quy định</t>
  </si>
  <si>
    <t>VI</t>
  </si>
  <si>
    <t>Các chỉ tiêu phát triển thiên nên kỷ đối với đồng bào dân tộc thiểu số</t>
  </si>
  <si>
    <t>Tỷ lệ trẻ em DTTS nhập học đúng độ tuổi bậc tiểu học</t>
  </si>
  <si>
    <t>Tỷ lệ người DTTS hoàn thành chương trình tiểu học</t>
  </si>
  <si>
    <t xml:space="preserve">Tỷ lệ người DTTS biết chữ trong độ tuổi từ 15 tuổi đến 60 tuổi </t>
  </si>
  <si>
    <t xml:space="preserve">Tỷ lệ nữ người DTTS biết chữ trong độ tuổi từ 15 tuổi đến 60 tuổi </t>
  </si>
  <si>
    <t>Tỷ lệ học sinh nữ DTTS ở cấp tiểu học, THCS, THPT</t>
  </si>
  <si>
    <t>Biểu số 06</t>
  </si>
  <si>
    <t xml:space="preserve"> Số TT</t>
  </si>
  <si>
    <t xml:space="preserve"> Chỉ tiêu hoạt động</t>
  </si>
  <si>
    <t xml:space="preserve"> Thực hiện  2017</t>
  </si>
  <si>
    <t>CƠ QUAN, ĐƠN VỊ ĐẢM NHIỆM</t>
  </si>
  <si>
    <t>Kế hoạch
2020
(tỉnh giao)</t>
  </si>
  <si>
    <t xml:space="preserve">A </t>
  </si>
  <si>
    <t>LĨNH VỰC VĂN HOÁ - GIA ĐÌNH</t>
  </si>
  <si>
    <t>Phong trào toàn dân đoàn kết XDĐSVH</t>
  </si>
  <si>
    <t>1</t>
  </si>
  <si>
    <t>Số hộ đăng ký tiêu chuẩn GD văn hoá</t>
  </si>
  <si>
    <t>Hộ GĐ</t>
  </si>
  <si>
    <t>2</t>
  </si>
  <si>
    <t>Số gia đình đạt tiêu chuẩn VH</t>
  </si>
  <si>
    <t>Tỷ lệ gia đình đạt văn hóa chiếm trong tổng số gia đình toàn huyện</t>
  </si>
  <si>
    <t>3</t>
  </si>
  <si>
    <t>Số khối, bản đăng ký đạt tiêu chuẩn VH</t>
  </si>
  <si>
    <t>Khối, Bản</t>
  </si>
  <si>
    <t>4</t>
  </si>
  <si>
    <t>Số khối, bản đạt tiêu chuẩn VH</t>
  </si>
  <si>
    <t>Tỷ lệ khối, bản đạt văn hóa chiếm trong tổng số khối, bản  toàn huyện</t>
  </si>
  <si>
    <t>Số khối bản toàn huyện</t>
  </si>
  <si>
    <t>5</t>
  </si>
  <si>
    <t>Số cơ quan, đơn vị, DN, trường học đăng ký đạt tiêu chuẩn VH</t>
  </si>
  <si>
    <t>Cơ quan</t>
  </si>
  <si>
    <t>6</t>
  </si>
  <si>
    <t>Số cơ quan, đơn vị, DN, trường học đạt tiêu chuẩn VH</t>
  </si>
  <si>
    <t>Tỷ lệ cơ quan, đơn vị, DN, trường học đạt VH chiếm trong tổng số cơ quan, đơn vị, trường học toàn huyện</t>
  </si>
  <si>
    <t>7</t>
  </si>
  <si>
    <t>Số xã đăng ký đạt chuẩn VH nông thôn mới</t>
  </si>
  <si>
    <t>Xã</t>
  </si>
  <si>
    <t>8</t>
  </si>
  <si>
    <t>Số xã đạt chuẩn VH nông thôn mới</t>
  </si>
  <si>
    <t>Tỷ lệ xã đạt chuẩn VH nông thôn mới</t>
  </si>
  <si>
    <t>9</t>
  </si>
  <si>
    <t>Số thị trấn đăng ký đạt chuẩn văn minh đô thị</t>
  </si>
  <si>
    <t>Thị trấn</t>
  </si>
  <si>
    <t>10</t>
  </si>
  <si>
    <t>Số thị trấn đạt chuẩn văn minh đô thị</t>
  </si>
  <si>
    <t>Tỷ lệ thị trấn đạt chuẩn văn minh đô thị</t>
  </si>
  <si>
    <t>Lĩnh vực gia đình</t>
  </si>
  <si>
    <t>Số Ban chỉ đạo mô hình phòng chống bạo lực gia đình được thành lập tại các xã, thị trấn</t>
  </si>
  <si>
    <t>BCĐ</t>
  </si>
  <si>
    <t xml:space="preserve">Tỷ lệ xã, thị trấn có Ban chỉ đạo mô hình phòng chống bạo lực gia đình </t>
  </si>
  <si>
    <t>Số Câu lạc bộ gia đình phát triển bền vững tại các khối bản</t>
  </si>
  <si>
    <t>CLB</t>
  </si>
  <si>
    <t xml:space="preserve">Tỷ lệ khối, bản có Câu lạc bộ gia đình phát triển bền vững </t>
  </si>
  <si>
    <t>Tỷ lệ gia đình được tuyên truyền phổ biến các luật có liên quan đến lĩnh vực gia đình</t>
  </si>
  <si>
    <t>2.4</t>
  </si>
  <si>
    <t>Tỷ lệ xã, phường, thị trấn xây dựng kế hoạch công tác gia đình và phòng chống bạo lực gia đình;</t>
  </si>
  <si>
    <t>Phát triển thiết chế văn hóa, thể thao cơ sở</t>
  </si>
  <si>
    <t>Nhà văn hóa huyện</t>
  </si>
  <si>
    <t>Nhà</t>
  </si>
  <si>
    <t>Nhà thư viện huyện</t>
  </si>
  <si>
    <t>Xã, thị trấn có nhà VH-TT</t>
  </si>
  <si>
    <t>Tỷ lệ xã, thị trấn có nhà VH-TT</t>
  </si>
  <si>
    <t>Số sân thể thao phổ thông cấp xã</t>
  </si>
  <si>
    <t>Sân TT</t>
  </si>
  <si>
    <t>Tỷ lệ xã, thị trấn có sân thể thao phổ thông</t>
  </si>
  <si>
    <t>Số khối, bản có nhà VH và điểm sinh hoạt cộng đồng</t>
  </si>
  <si>
    <t xml:space="preserve">Tỷ lệ khối, bản có nhà VH </t>
  </si>
  <si>
    <t>Số sân bóng mini tại thôn, bản</t>
  </si>
  <si>
    <t>Sân</t>
  </si>
  <si>
    <t>B</t>
  </si>
  <si>
    <t>LĨNH VỰC THỂ DỤC, THỂ THAO</t>
  </si>
  <si>
    <t>Thể thao quần chúng</t>
  </si>
  <si>
    <t>Số người tham gia luyện tập thường xuyên  ít nhất 01 môn thể thao;</t>
  </si>
  <si>
    <t>Tỷ lệ người tham gia luyện tập thường xuyên ít nhất 01 môn thể thao trong tổng dân số toàn huyện</t>
  </si>
  <si>
    <t>Số gia đình được công nhận gia đình thể thao</t>
  </si>
  <si>
    <t>Gia đình</t>
  </si>
  <si>
    <t>Tỷ lệ gia đình được công nhận danh hiệu gia đình thể thao trong tổng số hộ gia đình toàn huyện</t>
  </si>
  <si>
    <t>Số câu lạc bộ thể thao cơ sở</t>
  </si>
  <si>
    <t>C</t>
  </si>
  <si>
    <t>BƯU CHÍNH - VIỄN THÔNG</t>
  </si>
  <si>
    <t>Bưu chính</t>
  </si>
  <si>
    <t>Số xã có điểm bưu điện văn hoá xã</t>
  </si>
  <si>
    <t>Tỷ lệ xã có điểm bưu điện văn hoá xã</t>
  </si>
  <si>
    <t>Số dân phục vụ bình quân</t>
  </si>
  <si>
    <t>Người/điểm</t>
  </si>
  <si>
    <t>Bán kính phục vụ bình quân</t>
  </si>
  <si>
    <t>Km/điểm</t>
  </si>
  <si>
    <t>4,25</t>
  </si>
  <si>
    <t>Viễn Thông</t>
  </si>
  <si>
    <t>Tổng số thuê bao điện thoại</t>
  </si>
  <si>
    <t>Thuê bao</t>
  </si>
  <si>
    <t>Số thuê bao điện thoại trung bình 100 dân</t>
  </si>
  <si>
    <t>Máy/100 dân</t>
  </si>
  <si>
    <t>80,04</t>
  </si>
  <si>
    <t>Số xã, thị trấn có trạm thông tin di động 3G</t>
  </si>
  <si>
    <t>Internet</t>
  </si>
  <si>
    <t>Số thuê bao internet</t>
  </si>
  <si>
    <t>Số thuê bao internet trung bình 100 dân</t>
  </si>
  <si>
    <t>Thuê bao/100 dân</t>
  </si>
  <si>
    <t>4,9</t>
  </si>
  <si>
    <t>Băng thông rộng</t>
  </si>
  <si>
    <t>Tỷ lệ băng thông rộng</t>
  </si>
  <si>
    <t>Biểu số 05</t>
  </si>
  <si>
    <t>Nội dung</t>
  </si>
  <si>
    <t xml:space="preserve">Đơn vị tính </t>
  </si>
  <si>
    <t xml:space="preserve"> Tỷ lệ TE&lt;1 tuổi TCĐĐ các loại Vắc xin</t>
  </si>
  <si>
    <t xml:space="preserve"> Tỷ lệ PN được khám thai 3 lần/3 kỳ thai nghén</t>
  </si>
  <si>
    <t>Tỷ lệ phụ nữ DTTS được khám thai ít nhất 3 lần trong kỳ mang thai</t>
  </si>
  <si>
    <t xml:space="preserve"> Tỷ lệ phụ nữ có thai được tiêm phòng UV2+</t>
  </si>
  <si>
    <t xml:space="preserve"> Tỷ suất tử vong TE dưới 1 tuổi</t>
  </si>
  <si>
    <t>%o</t>
  </si>
  <si>
    <t>Tỷ suất tử vong trẻ em DTTS dưới 1 tuổi trên 1000 trẻ DTTS đẻ sống</t>
  </si>
  <si>
    <t xml:space="preserve"> Tỷ suất tử vong TE dưới 5 tuổi</t>
  </si>
  <si>
    <t>Tỷ suất tử vong trẻ em DTTS dưới 5 tuổi trên 1000 trẻ DTTS đẻ sống</t>
  </si>
  <si>
    <t>Tỷ lệ trẻ sơ sinh dưới 2500 gr</t>
  </si>
  <si>
    <t>Tỷ lệ trẻ nhỏ được bú mẹ hoàn toàn trong 6 tháng đầu</t>
  </si>
  <si>
    <t>Tỷ lệ TE dưới 5 tuổi SDD (cân nặng/tuổi)</t>
  </si>
  <si>
    <t>Tỷ lệ SĐ cân nặng/tuổi của trẻ em DTTS dưới 5 tuổi</t>
  </si>
  <si>
    <t>Tỷ lệ TE dưới 5 tuổi bị SDD thể thấp còi (chiều cao theo tuổi)</t>
  </si>
  <si>
    <t xml:space="preserve"> Tỷ lệ DS dùng muối Iốt và chế phẩm chứa Iốt</t>
  </si>
  <si>
    <t>Tỷ lệ hộ gia đình sử dụng nhà tiêu vệ sinh hợp vệ sinh</t>
  </si>
  <si>
    <t>Tỷ lệ hộ gia đình DTTS sử dụng nhà tiêu vệ sinh hợp vệ sinh</t>
  </si>
  <si>
    <t xml:space="preserve"> Tỷ lệ mắc một số bệnh xã hội/dân số:</t>
  </si>
  <si>
    <t xml:space="preserve"> - Sốt rét</t>
  </si>
  <si>
    <t>1/1000</t>
  </si>
  <si>
    <t>Cơ sở cung cấp dịch vụ y tế</t>
  </si>
  <si>
    <t xml:space="preserve"> Khu điều trị bệnh nhân phong</t>
  </si>
  <si>
    <t>Cơ sở</t>
  </si>
  <si>
    <t xml:space="preserve"> Bệnh viện huyện</t>
  </si>
  <si>
    <t>BV</t>
  </si>
  <si>
    <t xml:space="preserve"> Phòng khám đa khoa khu vực</t>
  </si>
  <si>
    <t>PK</t>
  </si>
  <si>
    <t xml:space="preserve"> Đội y tế dự phòng</t>
  </si>
  <si>
    <t>Đội</t>
  </si>
  <si>
    <t xml:space="preserve"> Đội Bảo vệ bà mẹ trẻ em - KHHGĐ</t>
  </si>
  <si>
    <t xml:space="preserve"> TTYT huyện</t>
  </si>
  <si>
    <t>TT</t>
  </si>
  <si>
    <t xml:space="preserve"> TT Dân số - KHHGĐ các huyện</t>
  </si>
  <si>
    <t xml:space="preserve"> Trạm y tế xã, thị trấn</t>
  </si>
  <si>
    <t>Trạm</t>
  </si>
  <si>
    <t xml:space="preserve"> Tỷ lệ xã có trạm y tế</t>
  </si>
  <si>
    <t xml:space="preserve"> Giường bệnh:</t>
  </si>
  <si>
    <t xml:space="preserve"> Tổng số giường bệnh toàn huyện </t>
  </si>
  <si>
    <t>Giường</t>
  </si>
  <si>
    <t xml:space="preserve"> Trong đó: Giường Quốc lập</t>
  </si>
  <si>
    <t xml:space="preserve"> Tỷ lệ giường bệnh Quốc lập / vạn dân</t>
  </si>
  <si>
    <t>1/10.000</t>
  </si>
  <si>
    <t xml:space="preserve"> Giường bệnh TTYT huyện:</t>
  </si>
  <si>
    <t>Tr. đó: -  Giường bệnh Bệnh viện huyện</t>
  </si>
  <si>
    <t xml:space="preserve">          - Giường bệnh PKĐKKV</t>
  </si>
  <si>
    <t xml:space="preserve"> Giường bệnh Trạm y tế xã (giường lưu)</t>
  </si>
  <si>
    <t xml:space="preserve"> Giường bệnh Trại phong</t>
  </si>
  <si>
    <t xml:space="preserve"> Nhân lực y tế:</t>
  </si>
  <si>
    <t xml:space="preserve"> Tỷ lệ Bác sỹ/vạn dân</t>
  </si>
  <si>
    <t xml:space="preserve"> Tỷ lệ Dược sỹ đại học/vạn dân</t>
  </si>
  <si>
    <t xml:space="preserve"> Tỷ lệ xã có bác sỹ hoạt động</t>
  </si>
  <si>
    <t xml:space="preserve"> Tỷ lệ xã có NHS hoặc YSSN</t>
  </si>
  <si>
    <t xml:space="preserve"> Tỷ lệ bản có Nhân viên y tế thôn bản</t>
  </si>
  <si>
    <t xml:space="preserve"> Chuẩn quốc gia về y tế xã</t>
  </si>
  <si>
    <t xml:space="preserve"> Xã, thị trấn đạt Bộ tiêu chí quốc gia về y tế xã</t>
  </si>
  <si>
    <t xml:space="preserve"> Tỷ lệ xã đạt Bộ tiêu chí quốc gia về y tế xã</t>
  </si>
  <si>
    <t xml:space="preserve"> Dân số </t>
  </si>
  <si>
    <t xml:space="preserve"> Dân số</t>
  </si>
  <si>
    <t xml:space="preserve"> Dân số trung bình </t>
  </si>
  <si>
    <t xml:space="preserve"> - Tỷ lệ sinh</t>
  </si>
  <si>
    <t xml:space="preserve"> - Tỷ lệ tăng tự nhiên</t>
  </si>
  <si>
    <t xml:space="preserve"> - Mức giảm tỷ lệ sinh</t>
  </si>
  <si>
    <t xml:space="preserve"> - Tỷ lệ phát triển dân số</t>
  </si>
  <si>
    <t xml:space="preserve"> Dân số phân theo giới tính:</t>
  </si>
  <si>
    <t xml:space="preserve"> - Dân số nam</t>
  </si>
  <si>
    <t xml:space="preserve">    Tỷ lệ so với tổng dân số</t>
  </si>
  <si>
    <t xml:space="preserve"> - Dân số nữ</t>
  </si>
  <si>
    <t xml:space="preserve"> Dân số phân theo thành thị, nông thôn:</t>
  </si>
  <si>
    <t xml:space="preserve"> - Dân số thành thị</t>
  </si>
  <si>
    <t xml:space="preserve"> - Dân số nông thôn</t>
  </si>
  <si>
    <t xml:space="preserve"> Kế hoạch hóa gia đình</t>
  </si>
  <si>
    <t xml:space="preserve"> - Tỷ lệ nữ từ 15 - 49 tuổi so với dân số</t>
  </si>
  <si>
    <t>27,1</t>
  </si>
  <si>
    <t xml:space="preserve"> - Tỷ lệ PN 15 - 49 tuổi có chồng</t>
  </si>
  <si>
    <t>19,9</t>
  </si>
  <si>
    <t xml:space="preserve"> - Tỷ lệ các cặp vợ chồng thực hiện các BPTT</t>
  </si>
  <si>
    <t>67,6</t>
  </si>
  <si>
    <t xml:space="preserve"> - Tỷ lệ các bà mẹ sinh con thứ 3 trở lên so với tổng số bà mẹ sinh con trong năm</t>
  </si>
  <si>
    <t>16,39</t>
  </si>
  <si>
    <t>VII</t>
  </si>
  <si>
    <t>Số người tham gia Bảo hiểm y tế</t>
  </si>
  <si>
    <t>- Tỷ lệ người dân tham gia Bảo hiểm y tế</t>
  </si>
  <si>
    <t>VIII</t>
  </si>
  <si>
    <t>Bổ sung mới các chỉ tiêu về phòng chống HIV/AIDS</t>
  </si>
  <si>
    <t>Số người cai nghiện các chất dạng thuốc phiện được điều trị thay thế bằng thuốc Methadone</t>
  </si>
  <si>
    <t>Tỷ lệ thông bản có sân bóng mini</t>
  </si>
  <si>
    <t>Biểu số 04</t>
  </si>
  <si>
    <t xml:space="preserve"> CHỈ TIÊU SẢN XUẤT NÔNG NGHIỆP CHỦ YẾU NĂM 2021 - HUYỆN TUẦN GIÁO</t>
  </si>
  <si>
    <t>(Kèm theo Quyết định số        /QĐ-UBND ngày    /01/2021 của UBND huyện Tuần Giáo)</t>
  </si>
  <si>
    <t xml:space="preserve">  Thực hiện 2019</t>
  </si>
  <si>
    <t>Thực hiện 2020</t>
  </si>
  <si>
    <t>Kế hoạch 2021</t>
  </si>
  <si>
    <t>Thực hiện 2019-2020</t>
  </si>
  <si>
    <t>Ước TH 
2020-2021</t>
  </si>
  <si>
    <t>Kế hoạch 2021-2022</t>
  </si>
  <si>
    <t xml:space="preserve"> Thực hiện 
2020</t>
  </si>
  <si>
    <t>Kế hoạch 
2021</t>
  </si>
  <si>
    <t>Năm 2021</t>
  </si>
  <si>
    <t>Thực hiện
2020</t>
  </si>
  <si>
    <t>Ghi chú</t>
  </si>
  <si>
    <t>PHÒNG NÔNG NGHIỆP VÀ NÔNG THÔN CHỦ TRÌ THỰC HIỆN
- Căn cứ Quyết định số 1336/QĐ-UBND ngày 09/12/2020 của UBND tỉnh Điện Biên tổ chức rà soát, bổ sung các chỉ tiêu có trên địa bàn huyện còn thiếu.
- Đối với các chỉ tiêu không thể đạt theo số giao của UBND tỉnh hay giảm sút so với thực hiện năm 2020 đề nghị nêu rõ lý do trong cột ghi chú.</t>
  </si>
  <si>
    <t>PHÒNG KINH TẾ - HẠ TẦNG CHỦ TRÌ, THỰC HIỆN
- Căn cứ Quyết định số 1336/QĐ-UBND ngày 09/12/2020 của UBND tỉnh Điện Biên tổ chức rà soát, bổ sung các chỉ tiêu có trên địa bàn huyện còn thiếu.
- Đối với các chỉ tiêu không thể đạt theo số giao của UBND tỉnh hay giảm sút so với thực hiện năm 2020 đề nghị nêu rõ lý do trong cột ghi chú.</t>
  </si>
  <si>
    <t>PHÒNG LAO ĐỘNG - TB&amp;XH CHỦ TRÌ, PHỐI HỢP VỚI CHI CỤC THỐNG KÊ, 
TRUNG TÂM Y TẾ, BẢO HIỂM XÃ HỘI THỰC HIỆN 
- Căn cứ Quyết định số 1336/QĐ-UBND ngày 09/12/2020 của UBND tỉnh Điện Biên tổ chức rà soát, bổ sung các chỉ tiêu có trên địa bàn huyện còn thiếu.
- Đối với các chỉ tiêu không thể đạt theo số giao của UBND tỉnh hay giảm sút so với thực hiện năm 2020 đề nghị nêu rõ lý do trong cột ghi chú.</t>
  </si>
  <si>
    <t>PHÒNG GIÁO DỤC - ĐÀO TẠO CHỦ TRÌ, PHỐI HỢP VỚI CÁC TRƯỜNG THPT, 
TRUNG TÂM GDTX-GDNN THỰC HIỆN
- Căn cứ Quyết định số 1336/QĐ-UBND ngày 09/12/2020 của UBND tỉnh Điện Biên tổ chức rà soát, bổ sung các chỉ tiêu có trên địa bàn huyện còn thiếu.
- Đối với các chỉ tiêu không thể đạt theo số giao của UBND tỉnh hay giảm sút so với thực hiện năm 2020 đề nghị nêu rõ lý do trong cột ghi chú.</t>
  </si>
  <si>
    <t>PHÒNG Y TẾ CHỦ TRÌ, PHỐI HỢP VỚI TRUNG TÂM Y TẾ, BẢO HIỂM XÃ HỘI THỰC HIỆN
Lưu ý: Liên hệ với phòng LĐ-TB&amp;XH thống nhất các số liệu về dân số
- Căn cứ Quyết định số 1336/QĐ-UBND ngày 09/12/2020 của UBND tỉnh Điện Biên tổ chức rà soát, bổ sung các chỉ tiêu có trên địa bàn huyện còn thiếu.
- Đối với các chỉ tiêu không thể đạt theo số giao của UBND tỉnh hay giảm sút so với thực hiện năm 2020 đề nghị nêu rõ lý do trong cột ghi chú.</t>
  </si>
  <si>
    <t>PHÒNG VĂN HÓA - THÔNG TIN CHỦ TRÌ, PHỐI HỢP VỚI CÁC CƠ QUAN, ĐƠN VỊ LIÊN QUAN THỰC HIỆN
- Căn cứ Quyết định số 1336/QĐ-UBND ngày 09/12/2020 của UBND tỉnh Điện Biên tổ chức rà soát, bổ sung các chỉ tiêu có trên địa bàn huyện còn thiếu.
- Đối với các chỉ tiêu không thể đạt theo số giao của UBND tỉnh hay giảm sút so với thực hiện năm 2020 đề nghị nêu rõ lý do trong cột ghi chú.</t>
  </si>
  <si>
    <t>CHỈ TIÊU SẢN XUẤT CÔNG NGHIỆP CHỦ YẾU NĂM 2021 - HUYỆN TUẦN GIÁO</t>
  </si>
  <si>
    <t>CHỈ TIÊU XÃ HỘI NĂM 2021 - HUYỆN TUẦN GIÁO</t>
  </si>
  <si>
    <t xml:space="preserve"> CHỈ TIÊU PHÁT TRIỂN SỰ NGHIỆP GIÁO DỤC NĂM 2021 (NĂM HỌC 2021-2022)</t>
  </si>
  <si>
    <t>CHỈ TIÊU PHÁT TRIỂN SỰ NGHIỆP Y TẾ NĂM 2021 - HUYỆN TUẦN GIÁO</t>
  </si>
  <si>
    <t>CHỈ TIÊU PHÁT TRIỂN SỰ NGHIỆP VĂN HOÁ - THỂ THAO NĂM 2021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</si>
</sst>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0_);_(* \(#,##0.0\);_(* &quot;-&quot;??_);_(@_)"/>
    <numFmt numFmtId="174" formatCode="_(* #,##0.00_);_(* \(#,##0.00\);_(* &quot;-&quot;???_);_(@_)"/>
    <numFmt numFmtId="175" formatCode="_(* #,##0_);_(* \(#,##0\);_(* &quot;-&quot;??_);_(@_)"/>
    <numFmt numFmtId="176" formatCode="_(* #,##0_);_(* \(#,##0\);_(* &quot;-&quot;???_);_(@_)"/>
    <numFmt numFmtId="177" formatCode="_-* #,##0\ _₫_-;\-* #,##0\ _₫_-;_-* &quot;-&quot;??\ _₫_-;_-@_-"/>
    <numFmt numFmtId="178" formatCode="_(* #,##0.00_);_(* \(#,##0.00\);_(* &quot;-&quot;?_);_(@_)"/>
    <numFmt numFmtId="179" formatCode="_-* #,##0.000\ _₫_-;\-* #,##0.000\ _₫_-;_-* &quot;-&quot;??\ _₫_-;_-@_-"/>
    <numFmt numFmtId="180" formatCode="_(* #,##0.0000_);_(* \(#,##0.0000\);_(* &quot;-&quot;??_);_(@_)"/>
    <numFmt numFmtId="181" formatCode="_(* #,##0.000_);_(* \(#,##0.000\);_(* &quot;-&quot;??_);_(@_)"/>
    <numFmt numFmtId="182" formatCode="_-* #,##0.0000\ _₫_-;\-* #,##0.0000\ _₫_-;_-* &quot;-&quot;??\ _₫_-;_-@_-"/>
    <numFmt numFmtId="183" formatCode="_-* #,##0.00000\ _₫_-;\-* #,##0.00000\ _₫_-;_-* &quot;-&quot;??\ _₫_-;_-@_-"/>
    <numFmt numFmtId="184" formatCode="0.0"/>
    <numFmt numFmtId="185" formatCode="_-* #,##0.0\ _₫_-;\-* #,##0.0\ _₫_-;_-* &quot;-&quot;??\ _₫_-;_-@_-"/>
    <numFmt numFmtId="186" formatCode="_(* #,##0.0_);_(* \(#,##0.0\);_(* &quot;-&quot;?_);_(@_)"/>
    <numFmt numFmtId="187" formatCode="0.0000"/>
    <numFmt numFmtId="188" formatCode="#,##0.0"/>
    <numFmt numFmtId="189" formatCode="_(* #,##0_);_(* \(#,##0\);_(* &quot;-&quot;?_);_(@_)"/>
    <numFmt numFmtId="190" formatCode="_(* #,##0.00000_);_(* \(#,##0.00000\);_(* &quot;-&quot;?_);_(@_)"/>
    <numFmt numFmtId="191" formatCode="_(* #,##0.0000_);_(* \(#,##0.0000\);_(* &quot;-&quot;?_);_(@_)"/>
    <numFmt numFmtId="192" formatCode="_(* #,##0.000_);_(* \(#,##0.000\);_(* &quot;-&quot;?_);_(@_)"/>
    <numFmt numFmtId="193" formatCode="_-* #,##0.0_-;\-* #,##0.0_-;_-* &quot;-&quot;??_-;_-@_-"/>
    <numFmt numFmtId="194" formatCode="_-* #,##0.00_-;\-* #,##0.00_-;_-* &quot;-&quot;??_-;_-@_-"/>
    <numFmt numFmtId="195" formatCode="_-* #,##0_-;\-* #,##0_-;_-* &quot;-&quot;??_-;_-@_-"/>
    <numFmt numFmtId="196" formatCode="_-* #,##0.0\ _₫_-;\-* #,##0.0\ _₫_-;_-* &quot;-&quot;?\ _₫_-;_-@_-"/>
    <numFmt numFmtId="197" formatCode="#,##0.00_ ;\-#,##0.00\ "/>
    <numFmt numFmtId="198" formatCode="#,##0.0_ ;\-#,##0.0\ "/>
    <numFmt numFmtId="199" formatCode="#,##0_ ;\-#,##0\ "/>
    <numFmt numFmtId="200" formatCode="0.00000"/>
    <numFmt numFmtId="201" formatCode="0.000"/>
    <numFmt numFmtId="202" formatCode="_-* #,##0.0000_-;\-* #,##0.0000_-;_-* &quot;-&quot;??_-;_-@_-"/>
    <numFmt numFmtId="203" formatCode="_-* #,##0.000_-;\-* #,##0.000_-;_-* &quot;-&quot;??_-;_-@_-"/>
    <numFmt numFmtId="204" formatCode="_-* #,##0.00000_-;\-* #,##0.00000_-;_-* &quot;-&quot;??_-;_-@_-"/>
    <numFmt numFmtId="205" formatCode="_(* #,##0.0_);_(* \(#,##0.0\);_(* &quot;-&quot;_);_(@_)"/>
    <numFmt numFmtId="206" formatCode="_(* #,##0.00_);_(* \(#,##0.00\);_(* &quot;-&quot;_);_(@_)"/>
    <numFmt numFmtId="207" formatCode="_-* #,##0.0\ _₫_-;\-* #,##0.0\ _₫_-;_-* &quot;-&quot;\ _₫_-;_-@_-"/>
    <numFmt numFmtId="208" formatCode="0.0;[Red]0.0"/>
    <numFmt numFmtId="209" formatCode="_(* #,##0.00000_);_(* \(#,##0.00000\);_(* &quot;-&quot;??_);_(@_)"/>
    <numFmt numFmtId="210" formatCode="_-* #,##0.00\ _₫_-;\-* #,##0.00\ _₫_-;_-* &quot;-&quot;\ _₫_-;_-@_-"/>
    <numFmt numFmtId="211" formatCode="#,##0.0_);\(#,##0.0\)"/>
  </numFmts>
  <fonts count="71">
    <font>
      <sz val="10"/>
      <name val="Arial"/>
      <family val="0"/>
    </font>
    <font>
      <b/>
      <sz val="12"/>
      <name val="Times New Roman"/>
      <family val="1"/>
    </font>
    <font>
      <b/>
      <sz val="10"/>
      <name val="Times New Roman"/>
      <family val="1"/>
    </font>
    <font>
      <sz val="10"/>
      <name val="Times New Roman"/>
      <family val="1"/>
    </font>
    <font>
      <u val="single"/>
      <sz val="10"/>
      <color indexed="12"/>
      <name val="Arial"/>
      <family val="2"/>
    </font>
    <font>
      <u val="single"/>
      <sz val="10"/>
      <color indexed="36"/>
      <name val="Arial"/>
      <family val="2"/>
    </font>
    <font>
      <b/>
      <sz val="10"/>
      <name val="Arial"/>
      <family val="2"/>
    </font>
    <font>
      <i/>
      <sz val="13"/>
      <name val="3C_Times_T"/>
      <family val="0"/>
    </font>
    <font>
      <sz val="10"/>
      <color indexed="8"/>
      <name val="Arial"/>
      <family val="2"/>
    </font>
    <font>
      <i/>
      <sz val="10"/>
      <name val="MS Sans Serif"/>
      <family val="2"/>
    </font>
    <font>
      <sz val="12"/>
      <name val="VNI-Times"/>
      <family val="0"/>
    </font>
    <font>
      <sz val="12"/>
      <name val="Times New Roman"/>
      <family val="1"/>
    </font>
    <font>
      <sz val="12"/>
      <name val=".VnTime"/>
      <family val="2"/>
    </font>
    <font>
      <b/>
      <i/>
      <sz val="12"/>
      <name val="Times New Roman"/>
      <family val="1"/>
    </font>
    <font>
      <b/>
      <i/>
      <sz val="10"/>
      <name val="Times New Roman"/>
      <family val="1"/>
    </font>
    <font>
      <i/>
      <sz val="10"/>
      <name val="Times New Roman"/>
      <family val="1"/>
    </font>
    <font>
      <b/>
      <sz val="14"/>
      <name val="Times New Roman"/>
      <family val="1"/>
    </font>
    <font>
      <i/>
      <sz val="14"/>
      <name val="Times New Roman"/>
      <family val="1"/>
    </font>
    <font>
      <sz val="8"/>
      <name val="Arial"/>
      <family val="0"/>
    </font>
    <font>
      <i/>
      <sz val="12"/>
      <name val="Times New Roman"/>
      <family val="1"/>
    </font>
    <font>
      <b/>
      <i/>
      <sz val="9"/>
      <name val="Times New Roman"/>
      <family val="1"/>
    </font>
    <font>
      <sz val="9"/>
      <name val="Times New Roman"/>
      <family val="1"/>
    </font>
    <font>
      <b/>
      <sz val="9"/>
      <name val="Times New Roman"/>
      <family val="1"/>
    </font>
    <font>
      <i/>
      <sz val="9"/>
      <name val="Times New Roman"/>
      <family val="1"/>
    </font>
    <font>
      <b/>
      <sz val="9"/>
      <color indexed="8"/>
      <name val="Times New Roman"/>
      <family val="1"/>
    </font>
    <font>
      <sz val="9"/>
      <color indexed="8"/>
      <name val="Times New Roman"/>
      <family val="1"/>
    </font>
    <font>
      <b/>
      <sz val="11"/>
      <name val="Times New Roman"/>
      <family val="1"/>
    </font>
    <font>
      <sz val="10"/>
      <name val="Helv"/>
      <family val="2"/>
    </font>
    <font>
      <b/>
      <u val="single"/>
      <sz val="11"/>
      <name val="Times New Roman"/>
      <family val="1"/>
    </font>
    <font>
      <sz val="14"/>
      <name val="Times New Roman"/>
      <family val="1"/>
    </font>
    <font>
      <i/>
      <sz val="11"/>
      <name val="Times New Roman"/>
      <family val="1"/>
    </font>
    <font>
      <sz val="11"/>
      <name val="Times New Roman"/>
      <family val="1"/>
    </font>
    <font>
      <sz val="11"/>
      <name val="Helv"/>
      <family val="2"/>
    </font>
    <font>
      <b/>
      <i/>
      <sz val="11"/>
      <name val="Times New Roman"/>
      <family val="1"/>
    </font>
    <font>
      <sz val="13"/>
      <name val="Times New Roman"/>
      <family val="1"/>
    </font>
    <font>
      <u val="single"/>
      <sz val="11"/>
      <name val="Times New Roman"/>
      <family val="1"/>
    </font>
    <font>
      <b/>
      <sz val="1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double"/>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hair"/>
      <bottom>
        <color indexed="63"/>
      </bottom>
    </border>
    <border>
      <left>
        <color indexed="63"/>
      </left>
      <right>
        <color indexed="63"/>
      </right>
      <top style="hair"/>
      <bottom style="hair"/>
    </border>
    <border>
      <left style="thin"/>
      <right style="thin"/>
      <top>
        <color indexed="63"/>
      </top>
      <bottom style="hair"/>
    </border>
    <border>
      <left>
        <color indexed="63"/>
      </left>
      <right style="thin"/>
      <top style="hair"/>
      <bottom style="hair"/>
    </border>
    <border>
      <left>
        <color indexed="63"/>
      </left>
      <right style="thin"/>
      <top style="thin"/>
      <bottom style="hair"/>
    </border>
    <border>
      <left>
        <color indexed="63"/>
      </left>
      <right style="thin"/>
      <top style="hair"/>
      <bottom style="double"/>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s>
  <cellStyleXfs count="7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46">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vertical="center" wrapText="1"/>
    </xf>
    <xf numFmtId="0" fontId="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3" fontId="11" fillId="0" borderId="10"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0" fontId="11" fillId="0" borderId="10" xfId="0" applyFont="1" applyFill="1" applyBorder="1" applyAlignment="1">
      <alignment horizontal="left" vertical="center" wrapText="1"/>
    </xf>
    <xf numFmtId="193" fontId="11" fillId="0" borderId="10" xfId="43" applyNumberFormat="1" applyFont="1" applyFill="1" applyBorder="1" applyAlignment="1">
      <alignment vertical="center" wrapText="1"/>
    </xf>
    <xf numFmtId="0" fontId="11" fillId="0" borderId="11" xfId="0" applyFont="1" applyFill="1" applyBorder="1" applyAlignment="1">
      <alignment vertical="center" wrapText="1"/>
    </xf>
    <xf numFmtId="0" fontId="11" fillId="0" borderId="0" xfId="0" applyFont="1" applyFill="1" applyAlignment="1">
      <alignment vertical="center" wrapText="1"/>
    </xf>
    <xf numFmtId="0" fontId="11" fillId="0" borderId="10" xfId="0" applyFont="1" applyFill="1" applyBorder="1" applyAlignment="1">
      <alignment horizontal="center" vertical="center" wrapText="1"/>
    </xf>
    <xf numFmtId="0" fontId="1" fillId="32" borderId="0" xfId="0" applyFont="1" applyFill="1" applyAlignment="1">
      <alignment horizontal="center"/>
    </xf>
    <xf numFmtId="185" fontId="1" fillId="32" borderId="0" xfId="43" applyNumberFormat="1" applyFont="1" applyFill="1" applyAlignment="1">
      <alignment horizontal="center"/>
    </xf>
    <xf numFmtId="0" fontId="1" fillId="32" borderId="0" xfId="0" applyFont="1" applyFill="1" applyAlignment="1">
      <alignment/>
    </xf>
    <xf numFmtId="0" fontId="11" fillId="32" borderId="0" xfId="0" applyFont="1" applyFill="1" applyAlignment="1">
      <alignment/>
    </xf>
    <xf numFmtId="192" fontId="1" fillId="32" borderId="0" xfId="0" applyNumberFormat="1" applyFont="1" applyFill="1" applyAlignment="1">
      <alignment horizontal="center"/>
    </xf>
    <xf numFmtId="185" fontId="11" fillId="32" borderId="0" xfId="43" applyNumberFormat="1" applyFont="1" applyFill="1" applyAlignment="1">
      <alignment/>
    </xf>
    <xf numFmtId="0" fontId="2" fillId="32" borderId="12" xfId="0" applyFont="1" applyFill="1" applyBorder="1" applyAlignment="1">
      <alignment horizontal="center" vertical="center" wrapText="1"/>
    </xf>
    <xf numFmtId="0" fontId="19" fillId="32" borderId="0" xfId="0" applyFont="1" applyFill="1" applyAlignment="1">
      <alignment/>
    </xf>
    <xf numFmtId="0" fontId="11" fillId="0" borderId="0" xfId="0" applyFont="1" applyFill="1" applyAlignment="1">
      <alignment/>
    </xf>
    <xf numFmtId="0" fontId="1" fillId="32" borderId="0" xfId="0" applyFont="1" applyFill="1" applyAlignment="1">
      <alignment/>
    </xf>
    <xf numFmtId="0" fontId="13" fillId="32" borderId="0" xfId="0" applyFont="1" applyFill="1" applyAlignment="1">
      <alignment/>
    </xf>
    <xf numFmtId="0" fontId="1" fillId="32" borderId="0" xfId="0" applyFont="1" applyFill="1" applyAlignment="1">
      <alignment vertical="center"/>
    </xf>
    <xf numFmtId="0" fontId="2" fillId="32" borderId="13" xfId="0" applyFont="1" applyFill="1" applyBorder="1" applyAlignment="1">
      <alignment/>
    </xf>
    <xf numFmtId="0" fontId="2" fillId="32" borderId="14" xfId="0" applyFont="1" applyFill="1" applyBorder="1" applyAlignment="1">
      <alignment/>
    </xf>
    <xf numFmtId="0" fontId="2" fillId="32" borderId="15" xfId="0" applyFont="1" applyFill="1" applyBorder="1" applyAlignment="1">
      <alignment horizontal="center" vertical="center" wrapText="1"/>
    </xf>
    <xf numFmtId="185" fontId="1" fillId="32" borderId="0" xfId="43" applyNumberFormat="1" applyFont="1" applyFill="1" applyAlignment="1">
      <alignment/>
    </xf>
    <xf numFmtId="196" fontId="11" fillId="32" borderId="0" xfId="0" applyNumberFormat="1" applyFont="1" applyFill="1" applyAlignment="1">
      <alignment/>
    </xf>
    <xf numFmtId="3" fontId="11" fillId="0" borderId="10" xfId="43" applyNumberFormat="1" applyFont="1" applyFill="1" applyBorder="1" applyAlignment="1">
      <alignment vertical="center" wrapText="1"/>
    </xf>
    <xf numFmtId="0" fontId="27" fillId="0" borderId="0" xfId="0" applyFont="1" applyFill="1" applyAlignment="1">
      <alignment vertical="center" wrapText="1"/>
    </xf>
    <xf numFmtId="0" fontId="28" fillId="0" borderId="0" xfId="0" applyFont="1" applyFill="1" applyAlignment="1">
      <alignment horizontal="right" vertical="center" wrapText="1"/>
    </xf>
    <xf numFmtId="0" fontId="1" fillId="0" borderId="0" xfId="0" applyFont="1" applyFill="1" applyAlignment="1">
      <alignment horizontal="center" vertical="center" wrapText="1"/>
    </xf>
    <xf numFmtId="0" fontId="29" fillId="0" borderId="0" xfId="0" applyFont="1" applyFill="1" applyAlignment="1">
      <alignment vertical="center" wrapText="1"/>
    </xf>
    <xf numFmtId="0" fontId="30" fillId="0" borderId="0" xfId="0" applyFont="1" applyFill="1" applyBorder="1" applyAlignment="1">
      <alignment horizontal="center"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0" fontId="26" fillId="0" borderId="16" xfId="0" applyFont="1" applyFill="1" applyBorder="1" applyAlignment="1">
      <alignment horizontal="center" vertical="center" wrapText="1"/>
    </xf>
    <xf numFmtId="0" fontId="26" fillId="0" borderId="16" xfId="0" applyFont="1" applyFill="1" applyBorder="1" applyAlignment="1">
      <alignment vertical="center" wrapText="1"/>
    </xf>
    <xf numFmtId="175" fontId="26" fillId="0" borderId="16" xfId="43" applyNumberFormat="1" applyFont="1" applyFill="1" applyBorder="1" applyAlignment="1">
      <alignment vertical="center" wrapText="1"/>
    </xf>
    <xf numFmtId="175" fontId="26" fillId="0" borderId="16" xfId="43" applyNumberFormat="1" applyFont="1" applyFill="1" applyBorder="1" applyAlignment="1">
      <alignment horizontal="righ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175" fontId="31" fillId="0" borderId="10" xfId="43" applyNumberFormat="1" applyFont="1" applyFill="1" applyBorder="1" applyAlignment="1">
      <alignment vertical="center" wrapText="1"/>
    </xf>
    <xf numFmtId="175" fontId="31" fillId="0" borderId="10" xfId="43" applyNumberFormat="1" applyFont="1" applyFill="1" applyBorder="1" applyAlignment="1">
      <alignment horizontal="right" vertical="center" wrapText="1"/>
    </xf>
    <xf numFmtId="177" fontId="31" fillId="0" borderId="10" xfId="43" applyNumberFormat="1" applyFont="1" applyFill="1" applyBorder="1" applyAlignment="1">
      <alignment horizontal="right" vertical="center" wrapText="1"/>
    </xf>
    <xf numFmtId="3" fontId="31" fillId="0" borderId="10" xfId="43" applyNumberFormat="1" applyFont="1" applyFill="1" applyBorder="1" applyAlignment="1">
      <alignment vertical="center" wrapText="1"/>
    </xf>
    <xf numFmtId="177" fontId="31" fillId="0" borderId="0" xfId="0" applyNumberFormat="1" applyFont="1" applyFill="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173" fontId="31" fillId="0" borderId="10" xfId="43" applyNumberFormat="1" applyFont="1" applyFill="1" applyBorder="1" applyAlignment="1">
      <alignment horizontal="right" vertical="center" wrapText="1"/>
    </xf>
    <xf numFmtId="175" fontId="26" fillId="0" borderId="10" xfId="43" applyNumberFormat="1" applyFont="1" applyFill="1" applyBorder="1" applyAlignment="1">
      <alignment horizontal="right" vertical="center" wrapText="1"/>
    </xf>
    <xf numFmtId="175" fontId="31" fillId="0" borderId="0" xfId="0" applyNumberFormat="1" applyFont="1" applyFill="1" applyAlignment="1">
      <alignment vertical="center" wrapText="1"/>
    </xf>
    <xf numFmtId="3" fontId="26" fillId="0" borderId="10" xfId="43" applyNumberFormat="1" applyFont="1" applyFill="1" applyBorder="1" applyAlignment="1">
      <alignment vertical="center" wrapText="1"/>
    </xf>
    <xf numFmtId="0" fontId="30" fillId="0" borderId="10" xfId="0" applyFont="1" applyFill="1" applyBorder="1" applyAlignment="1">
      <alignment vertical="center" wrapText="1"/>
    </xf>
    <xf numFmtId="173" fontId="31" fillId="0" borderId="10" xfId="43" applyNumberFormat="1" applyFont="1" applyFill="1" applyBorder="1" applyAlignment="1">
      <alignment vertical="center" wrapText="1"/>
    </xf>
    <xf numFmtId="1" fontId="31" fillId="0" borderId="0" xfId="0" applyNumberFormat="1" applyFont="1" applyFill="1" applyAlignment="1">
      <alignment vertical="center" wrapText="1"/>
    </xf>
    <xf numFmtId="175" fontId="26" fillId="0" borderId="10" xfId="43" applyNumberFormat="1" applyFont="1" applyFill="1" applyBorder="1" applyAlignment="1">
      <alignment vertical="center" wrapText="1"/>
    </xf>
    <xf numFmtId="173" fontId="26" fillId="0" borderId="10" xfId="43" applyNumberFormat="1" applyFont="1" applyFill="1" applyBorder="1" applyAlignment="1">
      <alignment horizontal="right" vertical="center" wrapText="1"/>
    </xf>
    <xf numFmtId="173" fontId="30" fillId="0" borderId="10" xfId="43" applyNumberFormat="1" applyFont="1" applyFill="1" applyBorder="1" applyAlignment="1">
      <alignment horizontal="right" vertical="center" wrapText="1"/>
    </xf>
    <xf numFmtId="184" fontId="31" fillId="0" borderId="0" xfId="0" applyNumberFormat="1" applyFont="1" applyFill="1" applyAlignment="1">
      <alignment vertical="center" wrapText="1"/>
    </xf>
    <xf numFmtId="3" fontId="31" fillId="0" borderId="10" xfId="0" applyNumberFormat="1" applyFont="1" applyFill="1" applyBorder="1" applyAlignment="1">
      <alignment vertical="center" wrapText="1"/>
    </xf>
    <xf numFmtId="188" fontId="31" fillId="0" borderId="10" xfId="43" applyNumberFormat="1" applyFont="1" applyFill="1" applyBorder="1" applyAlignment="1">
      <alignment vertical="center" wrapText="1"/>
    </xf>
    <xf numFmtId="0" fontId="31" fillId="0" borderId="10" xfId="0" applyFont="1" applyFill="1" applyBorder="1" applyAlignment="1">
      <alignment vertical="center" wrapText="1"/>
    </xf>
    <xf numFmtId="43" fontId="31" fillId="0" borderId="10" xfId="43" applyNumberFormat="1" applyFont="1" applyFill="1" applyBorder="1" applyAlignment="1">
      <alignment horizontal="right" vertical="center" wrapText="1"/>
    </xf>
    <xf numFmtId="0" fontId="30" fillId="0" borderId="10" xfId="0" applyFont="1" applyFill="1" applyBorder="1" applyAlignment="1">
      <alignment vertical="center" wrapText="1"/>
    </xf>
    <xf numFmtId="188" fontId="31" fillId="0" borderId="10" xfId="43" applyNumberFormat="1" applyFont="1" applyFill="1" applyBorder="1" applyAlignment="1">
      <alignment horizontal="right" vertical="center" wrapText="1"/>
    </xf>
    <xf numFmtId="175" fontId="31" fillId="0" borderId="10" xfId="43" applyNumberFormat="1" applyFont="1" applyFill="1" applyBorder="1" applyAlignment="1" quotePrefix="1">
      <alignment horizontal="right" vertical="center" wrapText="1"/>
    </xf>
    <xf numFmtId="0" fontId="31" fillId="0" borderId="17" xfId="0" applyFont="1" applyFill="1" applyBorder="1" applyAlignment="1">
      <alignment vertical="center" wrapText="1"/>
    </xf>
    <xf numFmtId="0" fontId="31" fillId="0" borderId="0" xfId="0" applyFont="1" applyFill="1" applyBorder="1" applyAlignment="1">
      <alignment vertical="center" wrapText="1"/>
    </xf>
    <xf numFmtId="0" fontId="31" fillId="0" borderId="10" xfId="0" applyFont="1" applyFill="1" applyBorder="1" applyAlignment="1">
      <alignment horizontal="right" vertical="center" wrapText="1"/>
    </xf>
    <xf numFmtId="0" fontId="31" fillId="0" borderId="18" xfId="0" applyFont="1" applyFill="1" applyBorder="1" applyAlignment="1">
      <alignment vertical="center" wrapText="1"/>
    </xf>
    <xf numFmtId="3" fontId="31" fillId="0" borderId="10" xfId="0" applyNumberFormat="1" applyFont="1" applyFill="1" applyBorder="1" applyAlignment="1">
      <alignment horizontal="right" vertical="center" wrapText="1"/>
    </xf>
    <xf numFmtId="0" fontId="30" fillId="0" borderId="10" xfId="0" applyFont="1" applyFill="1" applyBorder="1" applyAlignment="1">
      <alignment horizontal="center" vertical="center" wrapText="1"/>
    </xf>
    <xf numFmtId="173" fontId="30" fillId="0" borderId="10" xfId="43" applyNumberFormat="1" applyFont="1" applyFill="1" applyBorder="1" applyAlignment="1">
      <alignment vertical="center" wrapText="1"/>
    </xf>
    <xf numFmtId="173" fontId="30" fillId="0" borderId="10" xfId="43" applyNumberFormat="1" applyFont="1" applyFill="1" applyBorder="1" applyAlignment="1">
      <alignment horizontal="right" vertical="center" wrapText="1"/>
    </xf>
    <xf numFmtId="43" fontId="30" fillId="0" borderId="10" xfId="43" applyNumberFormat="1" applyFont="1" applyFill="1" applyBorder="1" applyAlignment="1">
      <alignment horizontal="right" vertical="center" wrapText="1"/>
    </xf>
    <xf numFmtId="0" fontId="30" fillId="0" borderId="0" xfId="0" applyFont="1" applyFill="1" applyAlignment="1">
      <alignment vertical="center" wrapText="1"/>
    </xf>
    <xf numFmtId="184" fontId="31" fillId="0" borderId="10" xfId="0" applyNumberFormat="1" applyFont="1" applyFill="1" applyBorder="1" applyAlignment="1">
      <alignment vertical="center" wrapText="1"/>
    </xf>
    <xf numFmtId="171" fontId="31" fillId="0" borderId="0" xfId="0" applyNumberFormat="1" applyFont="1" applyFill="1" applyAlignment="1">
      <alignment vertical="center" wrapText="1"/>
    </xf>
    <xf numFmtId="169" fontId="31" fillId="0" borderId="10" xfId="0" applyNumberFormat="1" applyFont="1" applyFill="1" applyBorder="1" applyAlignment="1">
      <alignment horizontal="right" vertical="center" wrapText="1"/>
    </xf>
    <xf numFmtId="3" fontId="30" fillId="0" borderId="10" xfId="0" applyNumberFormat="1" applyFont="1" applyFill="1" applyBorder="1" applyAlignment="1">
      <alignment vertical="center" wrapText="1"/>
    </xf>
    <xf numFmtId="175" fontId="30" fillId="0" borderId="10" xfId="43" applyNumberFormat="1" applyFont="1" applyFill="1" applyBorder="1" applyAlignment="1">
      <alignment horizontal="righ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175" fontId="30" fillId="0" borderId="10" xfId="43" applyNumberFormat="1" applyFont="1" applyFill="1" applyBorder="1" applyAlignment="1" quotePrefix="1">
      <alignment horizontal="right" vertical="center" wrapText="1"/>
    </xf>
    <xf numFmtId="173" fontId="30" fillId="0" borderId="10" xfId="43" applyNumberFormat="1" applyFont="1" applyFill="1" applyBorder="1" applyAlignment="1" quotePrefix="1">
      <alignment horizontal="right" vertical="center" wrapText="1"/>
    </xf>
    <xf numFmtId="0" fontId="27" fillId="0" borderId="11" xfId="0" applyFont="1" applyFill="1" applyBorder="1" applyAlignment="1">
      <alignment vertical="center" wrapText="1"/>
    </xf>
    <xf numFmtId="0" fontId="27" fillId="0" borderId="11" xfId="0" applyFont="1" applyFill="1" applyBorder="1" applyAlignment="1">
      <alignment horizontal="center" vertical="center" wrapText="1"/>
    </xf>
    <xf numFmtId="43" fontId="27" fillId="0" borderId="0" xfId="0" applyNumberFormat="1" applyFont="1" applyFill="1" applyAlignment="1">
      <alignment vertical="center" wrapText="1"/>
    </xf>
    <xf numFmtId="181" fontId="27" fillId="0" borderId="0" xfId="0" applyNumberFormat="1" applyFont="1" applyFill="1" applyAlignment="1">
      <alignment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1" fillId="0" borderId="0" xfId="0" applyFont="1" applyFill="1" applyAlignment="1">
      <alignment horizontal="center" vertical="center" wrapText="1"/>
    </xf>
    <xf numFmtId="0" fontId="28"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175" fontId="26" fillId="0" borderId="16" xfId="43" applyNumberFormat="1" applyFont="1" applyFill="1" applyBorder="1" applyAlignment="1">
      <alignment horizontal="center" vertical="center" wrapText="1"/>
    </xf>
    <xf numFmtId="0" fontId="1" fillId="0" borderId="0" xfId="0" applyFont="1" applyFill="1" applyAlignment="1">
      <alignment vertical="center" wrapText="1"/>
    </xf>
    <xf numFmtId="175" fontId="31" fillId="0" borderId="10" xfId="43" applyNumberFormat="1" applyFont="1" applyFill="1" applyBorder="1" applyAlignment="1">
      <alignment horizontal="center" vertical="center" wrapText="1"/>
    </xf>
    <xf numFmtId="175" fontId="26" fillId="0" borderId="10" xfId="43" applyNumberFormat="1" applyFont="1" applyFill="1" applyBorder="1" applyAlignment="1">
      <alignment horizontal="center" vertical="center" wrapText="1"/>
    </xf>
    <xf numFmtId="3" fontId="26" fillId="0" borderId="10" xfId="0" applyNumberFormat="1" applyFont="1" applyFill="1" applyBorder="1" applyAlignment="1">
      <alignment horizontal="right" vertical="center" wrapText="1"/>
    </xf>
    <xf numFmtId="0" fontId="31" fillId="0" borderId="10" xfId="0" applyFont="1" applyFill="1" applyBorder="1" applyAlignment="1" quotePrefix="1">
      <alignment vertical="center" wrapText="1"/>
    </xf>
    <xf numFmtId="0" fontId="26" fillId="0" borderId="10" xfId="0" applyFont="1" applyFill="1" applyBorder="1" applyAlignment="1">
      <alignment horizontal="right" vertical="center" wrapText="1"/>
    </xf>
    <xf numFmtId="173" fontId="31" fillId="0" borderId="10" xfId="43" applyNumberFormat="1" applyFont="1" applyFill="1" applyBorder="1" applyAlignment="1">
      <alignment horizontal="center" vertical="center" wrapText="1"/>
    </xf>
    <xf numFmtId="175" fontId="11" fillId="0" borderId="0" xfId="0" applyNumberFormat="1" applyFont="1" applyFill="1" applyAlignment="1">
      <alignment vertical="center" wrapText="1"/>
    </xf>
    <xf numFmtId="211" fontId="31" fillId="0" borderId="10" xfId="43" applyNumberFormat="1" applyFont="1" applyFill="1" applyBorder="1" applyAlignment="1">
      <alignment horizontal="right" vertical="center" wrapText="1"/>
    </xf>
    <xf numFmtId="175" fontId="30" fillId="0" borderId="10" xfId="43" applyNumberFormat="1" applyFont="1" applyFill="1" applyBorder="1" applyAlignment="1">
      <alignment horizontal="center" vertical="center" wrapText="1"/>
    </xf>
    <xf numFmtId="175" fontId="30" fillId="0" borderId="10" xfId="43" applyNumberFormat="1" applyFont="1" applyFill="1" applyBorder="1" applyAlignment="1">
      <alignment horizontal="right" vertical="center" wrapText="1"/>
    </xf>
    <xf numFmtId="0" fontId="33"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84" fontId="31" fillId="0" borderId="10" xfId="0" applyNumberFormat="1" applyFont="1" applyFill="1" applyBorder="1" applyAlignment="1">
      <alignment horizontal="right" vertical="center" wrapText="1"/>
    </xf>
    <xf numFmtId="0" fontId="30" fillId="0" borderId="20" xfId="0" applyFont="1" applyFill="1" applyBorder="1" applyAlignment="1">
      <alignment horizontal="center" vertical="center" wrapText="1"/>
    </xf>
    <xf numFmtId="0" fontId="31" fillId="0" borderId="20" xfId="0" applyFont="1" applyFill="1" applyBorder="1" applyAlignment="1">
      <alignment vertical="center" wrapText="1"/>
    </xf>
    <xf numFmtId="0" fontId="1" fillId="0" borderId="21" xfId="0" applyFont="1" applyFill="1" applyBorder="1" applyAlignment="1">
      <alignment vertical="center" wrapText="1"/>
    </xf>
    <xf numFmtId="0" fontId="31" fillId="0" borderId="22" xfId="0" applyFont="1" applyFill="1" applyBorder="1" applyAlignment="1">
      <alignment horizontal="center" vertical="center" wrapText="1"/>
    </xf>
    <xf numFmtId="0" fontId="31" fillId="0" borderId="22" xfId="0" applyFont="1" applyFill="1" applyBorder="1" applyAlignment="1">
      <alignment vertical="center" wrapText="1"/>
    </xf>
    <xf numFmtId="39" fontId="31" fillId="0" borderId="10" xfId="43" applyNumberFormat="1" applyFont="1" applyFill="1" applyBorder="1" applyAlignment="1">
      <alignment horizontal="right" vertical="center" wrapText="1"/>
    </xf>
    <xf numFmtId="173" fontId="26" fillId="0" borderId="10" xfId="43" applyNumberFormat="1" applyFont="1" applyFill="1" applyBorder="1" applyAlignment="1">
      <alignment horizontal="center" vertical="center" wrapText="1"/>
    </xf>
    <xf numFmtId="175" fontId="1" fillId="0" borderId="0" xfId="0" applyNumberFormat="1" applyFont="1" applyFill="1" applyAlignment="1">
      <alignment vertical="center" wrapText="1"/>
    </xf>
    <xf numFmtId="175" fontId="31" fillId="0" borderId="10" xfId="0" applyNumberFormat="1" applyFont="1" applyFill="1" applyBorder="1" applyAlignment="1">
      <alignment horizontal="right" vertical="center" wrapText="1"/>
    </xf>
    <xf numFmtId="0" fontId="31" fillId="0" borderId="20" xfId="0" applyFont="1" applyFill="1" applyBorder="1" applyAlignment="1">
      <alignment horizontal="center" vertical="center" wrapText="1"/>
    </xf>
    <xf numFmtId="0" fontId="11" fillId="0" borderId="21" xfId="0" applyFont="1" applyFill="1" applyBorder="1" applyAlignment="1">
      <alignment vertical="center" wrapText="1"/>
    </xf>
    <xf numFmtId="0" fontId="26" fillId="0" borderId="22" xfId="0" applyFont="1" applyFill="1" applyBorder="1" applyAlignment="1">
      <alignment horizontal="center" vertical="center" wrapText="1"/>
    </xf>
    <xf numFmtId="0" fontId="26" fillId="0" borderId="22" xfId="0" applyFont="1" applyFill="1" applyBorder="1" applyAlignment="1">
      <alignment vertical="center" wrapText="1"/>
    </xf>
    <xf numFmtId="0" fontId="1" fillId="0" borderId="0" xfId="0" applyFont="1" applyFill="1" applyBorder="1" applyAlignment="1">
      <alignment vertical="center" wrapText="1"/>
    </xf>
    <xf numFmtId="175" fontId="26" fillId="0" borderId="20" xfId="43" applyNumberFormat="1" applyFont="1" applyFill="1" applyBorder="1" applyAlignment="1">
      <alignment horizontal="center" vertical="center" wrapText="1"/>
    </xf>
    <xf numFmtId="0" fontId="26" fillId="0" borderId="20" xfId="0" applyFont="1" applyFill="1" applyBorder="1" applyAlignment="1">
      <alignment vertical="center" wrapText="1"/>
    </xf>
    <xf numFmtId="186" fontId="31" fillId="0" borderId="10" xfId="43" applyNumberFormat="1" applyFont="1" applyFill="1" applyBorder="1" applyAlignment="1">
      <alignment horizontal="right" vertical="center" wrapText="1"/>
    </xf>
    <xf numFmtId="0" fontId="11" fillId="0" borderId="11" xfId="0" applyFont="1" applyFill="1" applyBorder="1" applyAlignment="1">
      <alignment horizontal="center" vertical="center" wrapText="1"/>
    </xf>
    <xf numFmtId="175" fontId="11" fillId="0" borderId="11" xfId="43"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9" fillId="0" borderId="0" xfId="0" applyFont="1" applyFill="1" applyAlignment="1">
      <alignment horizontal="center" vertical="center" wrapText="1"/>
    </xf>
    <xf numFmtId="0" fontId="34" fillId="0" borderId="0" xfId="0" applyFont="1" applyFill="1" applyAlignment="1">
      <alignment horizontal="center" vertical="center" wrapText="1"/>
    </xf>
    <xf numFmtId="0" fontId="3" fillId="0" borderId="0" xfId="0" applyFont="1" applyFill="1" applyAlignment="1">
      <alignment horizontal="right" vertical="center" wrapText="1"/>
    </xf>
    <xf numFmtId="173" fontId="28" fillId="0" borderId="0" xfId="43" applyNumberFormat="1" applyFont="1" applyFill="1" applyAlignment="1">
      <alignment horizontal="right" vertical="center"/>
    </xf>
    <xf numFmtId="0" fontId="28" fillId="0" borderId="0" xfId="0" applyFont="1" applyFill="1" applyAlignment="1">
      <alignment vertical="center"/>
    </xf>
    <xf numFmtId="0" fontId="28" fillId="0" borderId="0" xfId="0" applyFont="1" applyFill="1" applyAlignment="1">
      <alignment horizontal="center" vertical="center"/>
    </xf>
    <xf numFmtId="177" fontId="35" fillId="0" borderId="0" xfId="43" applyNumberFormat="1" applyFont="1" applyFill="1" applyAlignment="1">
      <alignment horizontal="right" vertical="center"/>
    </xf>
    <xf numFmtId="177" fontId="29" fillId="0" borderId="0" xfId="43" applyNumberFormat="1" applyFont="1" applyFill="1" applyAlignment="1">
      <alignment horizontal="right" vertical="center" wrapText="1"/>
    </xf>
    <xf numFmtId="0" fontId="15" fillId="0" borderId="0" xfId="0" applyFont="1" applyFill="1" applyAlignment="1">
      <alignment horizontal="right" vertical="center" wrapText="1"/>
    </xf>
    <xf numFmtId="173" fontId="15" fillId="0" borderId="0" xfId="43" applyNumberFormat="1" applyFont="1" applyFill="1" applyAlignment="1">
      <alignment horizontal="right" vertical="center" wrapText="1"/>
    </xf>
    <xf numFmtId="0" fontId="26"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6" xfId="0" applyFont="1" applyFill="1" applyBorder="1" applyAlignment="1" applyProtection="1">
      <alignment horizontal="left" vertical="center" wrapText="1"/>
      <protection/>
    </xf>
    <xf numFmtId="173" fontId="26" fillId="0" borderId="16" xfId="43" applyNumberFormat="1" applyFont="1" applyFill="1" applyBorder="1" applyAlignment="1" applyProtection="1">
      <alignment horizontal="center" vertical="center" wrapText="1"/>
      <protection/>
    </xf>
    <xf numFmtId="177" fontId="31" fillId="0" borderId="16" xfId="43" applyNumberFormat="1" applyFont="1" applyFill="1" applyBorder="1" applyAlignment="1" applyProtection="1">
      <alignment horizontal="right" vertical="center" wrapText="1"/>
      <protection/>
    </xf>
    <xf numFmtId="49" fontId="26" fillId="0" borderId="10"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right" vertical="center" wrapText="1"/>
      <protection/>
    </xf>
    <xf numFmtId="173" fontId="26" fillId="0" borderId="10" xfId="43" applyNumberFormat="1" applyFont="1" applyFill="1" applyBorder="1" applyAlignment="1" applyProtection="1">
      <alignment horizontal="right" vertical="center" wrapText="1"/>
      <protection/>
    </xf>
    <xf numFmtId="177" fontId="31" fillId="0" borderId="10" xfId="43" applyNumberFormat="1" applyFont="1" applyFill="1" applyBorder="1" applyAlignment="1" applyProtection="1">
      <alignment horizontal="right" vertical="center" wrapText="1"/>
      <protection/>
    </xf>
    <xf numFmtId="0" fontId="26" fillId="0" borderId="0" xfId="0" applyFont="1" applyFill="1" applyBorder="1" applyAlignment="1" applyProtection="1">
      <alignment vertical="center" wrapText="1"/>
      <protection/>
    </xf>
    <xf numFmtId="49"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0" fontId="31" fillId="0" borderId="10" xfId="0" applyFont="1" applyFill="1" applyBorder="1" applyAlignment="1" applyProtection="1">
      <alignment horizontal="center" vertical="center" wrapText="1"/>
      <protection/>
    </xf>
    <xf numFmtId="175" fontId="31" fillId="0" borderId="10" xfId="43" applyNumberFormat="1" applyFont="1" applyFill="1" applyBorder="1" applyAlignment="1" applyProtection="1">
      <alignment horizontal="right" vertical="center" wrapText="1"/>
      <protection/>
    </xf>
    <xf numFmtId="175" fontId="31" fillId="32" borderId="0" xfId="43" applyNumberFormat="1" applyFont="1" applyFill="1" applyBorder="1" applyAlignment="1">
      <alignment horizontal="right" vertical="center" wrapText="1"/>
    </xf>
    <xf numFmtId="0" fontId="30" fillId="0" borderId="10" xfId="0" applyFont="1" applyFill="1" applyBorder="1" applyAlignment="1" applyProtection="1">
      <alignment horizontal="left" vertical="center" wrapText="1"/>
      <protection/>
    </xf>
    <xf numFmtId="173" fontId="31" fillId="0" borderId="10" xfId="43" applyNumberFormat="1" applyFont="1" applyFill="1" applyBorder="1" applyAlignment="1">
      <alignment horizontal="right" vertical="center"/>
    </xf>
    <xf numFmtId="185" fontId="31" fillId="0" borderId="10" xfId="43" applyNumberFormat="1" applyFont="1" applyFill="1" applyBorder="1" applyAlignment="1" applyProtection="1">
      <alignment horizontal="right" vertical="center" wrapText="1"/>
      <protection/>
    </xf>
    <xf numFmtId="0" fontId="31" fillId="0" borderId="0" xfId="0" applyFont="1" applyFill="1" applyBorder="1" applyAlignment="1" applyProtection="1">
      <alignment vertical="center" wrapText="1"/>
      <protection/>
    </xf>
    <xf numFmtId="175" fontId="31" fillId="0" borderId="10" xfId="43" applyNumberFormat="1" applyFont="1" applyFill="1" applyBorder="1" applyAlignment="1">
      <alignment horizontal="right" vertical="center"/>
    </xf>
    <xf numFmtId="0" fontId="31" fillId="0" borderId="10" xfId="0" applyFont="1" applyFill="1" applyBorder="1" applyAlignment="1" applyProtection="1">
      <alignment horizontal="right" vertical="center" wrapText="1"/>
      <protection/>
    </xf>
    <xf numFmtId="184" fontId="31" fillId="0" borderId="10" xfId="43" applyNumberFormat="1" applyFont="1" applyFill="1" applyBorder="1" applyAlignment="1">
      <alignment horizontal="right" vertical="center"/>
    </xf>
    <xf numFmtId="184" fontId="31" fillId="0" borderId="0" xfId="0" applyNumberFormat="1" applyFont="1" applyFill="1" applyBorder="1" applyAlignment="1" applyProtection="1">
      <alignment vertical="center" wrapText="1"/>
      <protection/>
    </xf>
    <xf numFmtId="49" fontId="26" fillId="0" borderId="10"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175" fontId="26" fillId="0" borderId="10" xfId="43" applyNumberFormat="1" applyFont="1" applyFill="1" applyBorder="1" applyAlignment="1">
      <alignment horizontal="right" vertical="center"/>
    </xf>
    <xf numFmtId="0" fontId="26" fillId="0" borderId="10" xfId="0" applyFont="1" applyFill="1" applyBorder="1" applyAlignment="1" applyProtection="1">
      <alignment horizontal="right" vertical="center" wrapText="1"/>
      <protection/>
    </xf>
    <xf numFmtId="0" fontId="26" fillId="0" borderId="0" xfId="0" applyFont="1" applyFill="1" applyBorder="1" applyAlignment="1" applyProtection="1">
      <alignment vertical="center" wrapText="1"/>
      <protection/>
    </xf>
    <xf numFmtId="0" fontId="31" fillId="0" borderId="10" xfId="0" applyFont="1" applyFill="1" applyBorder="1" applyAlignment="1" applyProtection="1">
      <alignment vertical="center" wrapText="1"/>
      <protection/>
    </xf>
    <xf numFmtId="175" fontId="31" fillId="0" borderId="0" xfId="0" applyNumberFormat="1" applyFont="1" applyFill="1" applyBorder="1" applyAlignment="1" applyProtection="1">
      <alignment vertical="center" wrapText="1"/>
      <protection/>
    </xf>
    <xf numFmtId="0" fontId="26" fillId="0" borderId="10" xfId="0" applyFont="1" applyFill="1" applyBorder="1" applyAlignment="1" applyProtection="1">
      <alignment vertical="center" wrapText="1"/>
      <protection/>
    </xf>
    <xf numFmtId="175" fontId="31" fillId="0" borderId="10" xfId="43" applyNumberFormat="1" applyFont="1" applyFill="1" applyBorder="1" applyAlignment="1" applyProtection="1">
      <alignment horizontal="right" vertical="center" wrapText="1"/>
      <protection/>
    </xf>
    <xf numFmtId="175" fontId="31" fillId="0" borderId="10" xfId="43" applyNumberFormat="1" applyFont="1" applyFill="1" applyBorder="1" applyAlignment="1">
      <alignment horizontal="right" vertical="center"/>
    </xf>
    <xf numFmtId="0" fontId="31" fillId="0" borderId="0" xfId="0" applyFont="1" applyFill="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43" fontId="31" fillId="0" borderId="10" xfId="43" applyNumberFormat="1" applyFont="1" applyFill="1" applyBorder="1" applyAlignment="1">
      <alignment horizontal="right" vertical="center"/>
    </xf>
    <xf numFmtId="171" fontId="31" fillId="0" borderId="10" xfId="43" applyNumberFormat="1" applyFont="1" applyFill="1" applyBorder="1" applyAlignment="1" applyProtection="1">
      <alignment horizontal="right" vertical="center" wrapText="1"/>
      <protection/>
    </xf>
    <xf numFmtId="175" fontId="26" fillId="0" borderId="10" xfId="43" applyNumberFormat="1" applyFont="1" applyFill="1" applyBorder="1" applyAlignment="1" applyProtection="1">
      <alignment horizontal="right" vertical="center" wrapText="1"/>
      <protection/>
    </xf>
    <xf numFmtId="0" fontId="26" fillId="0" borderId="0" xfId="0" applyFont="1" applyFill="1" applyAlignment="1" applyProtection="1">
      <alignment horizontal="center" vertical="center" wrapText="1"/>
      <protection/>
    </xf>
    <xf numFmtId="49" fontId="31" fillId="0" borderId="20" xfId="0" applyNumberFormat="1" applyFont="1" applyFill="1" applyBorder="1" applyAlignment="1" applyProtection="1">
      <alignment horizontal="center" vertical="center" wrapText="1"/>
      <protection/>
    </xf>
    <xf numFmtId="0" fontId="31" fillId="0" borderId="20" xfId="0" applyFont="1" applyFill="1" applyBorder="1" applyAlignment="1" applyProtection="1">
      <alignment horizontal="left" vertical="center" wrapText="1"/>
      <protection/>
    </xf>
    <xf numFmtId="173" fontId="31" fillId="0" borderId="20" xfId="43" applyNumberFormat="1" applyFont="1" applyFill="1" applyBorder="1" applyAlignment="1" quotePrefix="1">
      <alignment horizontal="right" vertical="center"/>
    </xf>
    <xf numFmtId="173" fontId="31" fillId="0" borderId="20" xfId="43" applyNumberFormat="1" applyFont="1" applyFill="1" applyBorder="1" applyAlignment="1">
      <alignment horizontal="right" vertical="center"/>
    </xf>
    <xf numFmtId="43" fontId="31" fillId="0" borderId="20" xfId="43" applyNumberFormat="1" applyFont="1" applyFill="1" applyBorder="1" applyAlignment="1">
      <alignment horizontal="right" vertical="center"/>
    </xf>
    <xf numFmtId="0" fontId="31" fillId="0" borderId="20" xfId="0" applyFont="1" applyFill="1" applyBorder="1" applyAlignment="1" applyProtection="1">
      <alignment vertical="center" wrapText="1"/>
      <protection/>
    </xf>
    <xf numFmtId="49" fontId="26" fillId="0" borderId="20" xfId="0" applyNumberFormat="1" applyFont="1" applyFill="1" applyBorder="1" applyAlignment="1" applyProtection="1">
      <alignment horizontal="center" vertical="center" wrapText="1"/>
      <protection/>
    </xf>
    <xf numFmtId="0" fontId="26" fillId="0" borderId="20" xfId="0" applyFont="1" applyFill="1" applyBorder="1" applyAlignment="1" applyProtection="1">
      <alignment horizontal="left" vertical="center" wrapText="1"/>
      <protection/>
    </xf>
    <xf numFmtId="0" fontId="26" fillId="0" borderId="20" xfId="0" applyFont="1" applyFill="1" applyBorder="1" applyAlignment="1" applyProtection="1">
      <alignment horizontal="center" vertical="center" wrapText="1"/>
      <protection/>
    </xf>
    <xf numFmtId="173" fontId="26" fillId="0" borderId="20" xfId="43" applyNumberFormat="1" applyFont="1" applyFill="1" applyBorder="1" applyAlignment="1">
      <alignment horizontal="right" vertical="center"/>
    </xf>
    <xf numFmtId="175" fontId="26" fillId="0" borderId="20" xfId="43" applyNumberFormat="1" applyFont="1" applyFill="1" applyBorder="1" applyAlignment="1">
      <alignment horizontal="right" vertical="center"/>
    </xf>
    <xf numFmtId="0" fontId="26" fillId="0" borderId="20" xfId="0" applyFont="1" applyFill="1" applyBorder="1" applyAlignment="1" applyProtection="1">
      <alignment vertical="center" wrapText="1"/>
      <protection/>
    </xf>
    <xf numFmtId="0" fontId="31" fillId="0" borderId="20" xfId="0" applyFont="1" applyFill="1" applyBorder="1" applyAlignment="1" applyProtection="1">
      <alignment horizontal="center" vertical="center" wrapText="1"/>
      <protection/>
    </xf>
    <xf numFmtId="175" fontId="31" fillId="0" borderId="20" xfId="43" applyNumberFormat="1" applyFont="1" applyFill="1" applyBorder="1" applyAlignment="1">
      <alignment horizontal="right" vertical="center"/>
    </xf>
    <xf numFmtId="49" fontId="34" fillId="0" borderId="11" xfId="0" applyNumberFormat="1" applyFont="1" applyFill="1" applyBorder="1" applyAlignment="1" applyProtection="1">
      <alignment vertical="center" wrapText="1"/>
      <protection/>
    </xf>
    <xf numFmtId="0" fontId="34" fillId="0" borderId="11" xfId="0" applyFont="1" applyFill="1" applyBorder="1" applyAlignment="1" applyProtection="1">
      <alignment vertical="center" wrapText="1"/>
      <protection/>
    </xf>
    <xf numFmtId="0" fontId="3" fillId="0" borderId="11" xfId="0" applyFont="1" applyFill="1" applyBorder="1" applyAlignment="1" applyProtection="1">
      <alignment horizontal="right" vertical="center" wrapText="1"/>
      <protection/>
    </xf>
    <xf numFmtId="173" fontId="3" fillId="0" borderId="11" xfId="43" applyNumberFormat="1" applyFont="1" applyFill="1" applyBorder="1" applyAlignment="1" applyProtection="1">
      <alignment horizontal="right" vertical="center" wrapText="1"/>
      <protection/>
    </xf>
    <xf numFmtId="0" fontId="34" fillId="0" borderId="11" xfId="0" applyFont="1" applyFill="1" applyBorder="1" applyAlignment="1" applyProtection="1">
      <alignment horizontal="right" vertical="center" wrapText="1"/>
      <protection/>
    </xf>
    <xf numFmtId="177" fontId="34" fillId="0" borderId="11" xfId="43" applyNumberFormat="1" applyFont="1" applyFill="1" applyBorder="1" applyAlignment="1" applyProtection="1">
      <alignment horizontal="right" vertical="center" wrapText="1"/>
      <protection/>
    </xf>
    <xf numFmtId="0" fontId="34" fillId="0" borderId="0" xfId="0" applyFont="1" applyFill="1" applyBorder="1" applyAlignment="1" applyProtection="1">
      <alignment vertical="center" wrapText="1"/>
      <protection/>
    </xf>
    <xf numFmtId="49" fontId="34" fillId="0" borderId="0" xfId="0" applyNumberFormat="1" applyFont="1" applyFill="1" applyBorder="1" applyAlignment="1" applyProtection="1">
      <alignment vertical="center" wrapText="1"/>
      <protection/>
    </xf>
    <xf numFmtId="0" fontId="3" fillId="0" borderId="0" xfId="0" applyFont="1" applyFill="1" applyBorder="1" applyAlignment="1" applyProtection="1">
      <alignment horizontal="right" vertical="center" wrapText="1"/>
      <protection/>
    </xf>
    <xf numFmtId="173" fontId="3" fillId="0" borderId="0" xfId="43" applyNumberFormat="1" applyFont="1" applyFill="1" applyBorder="1" applyAlignment="1" applyProtection="1">
      <alignment horizontal="right" vertical="center" wrapText="1"/>
      <protection/>
    </xf>
    <xf numFmtId="0" fontId="36" fillId="0" borderId="0" xfId="0" applyFont="1" applyFill="1" applyBorder="1" applyAlignment="1" applyProtection="1">
      <alignment horizontal="center" vertical="center" wrapText="1"/>
      <protection/>
    </xf>
    <xf numFmtId="177" fontId="34" fillId="0" borderId="0" xfId="43" applyNumberFormat="1" applyFont="1" applyFill="1" applyBorder="1" applyAlignment="1" applyProtection="1">
      <alignment horizontal="right" vertical="center" wrapText="1"/>
      <protection/>
    </xf>
    <xf numFmtId="49" fontId="34" fillId="0" borderId="0" xfId="0" applyNumberFormat="1" applyFont="1" applyFill="1" applyAlignment="1" applyProtection="1">
      <alignment vertical="center" wrapText="1"/>
      <protection/>
    </xf>
    <xf numFmtId="0" fontId="34" fillId="0" borderId="0" xfId="0" applyFont="1" applyFill="1" applyAlignment="1" applyProtection="1">
      <alignment vertical="center" wrapText="1"/>
      <protection/>
    </xf>
    <xf numFmtId="0" fontId="3" fillId="0" borderId="0" xfId="0" applyFont="1" applyFill="1" applyAlignment="1" applyProtection="1">
      <alignment horizontal="right" vertical="center" wrapText="1"/>
      <protection/>
    </xf>
    <xf numFmtId="173" fontId="3" fillId="0" borderId="0" xfId="43" applyNumberFormat="1" applyFont="1" applyFill="1" applyAlignment="1" applyProtection="1">
      <alignment horizontal="right" vertical="center" wrapText="1"/>
      <protection/>
    </xf>
    <xf numFmtId="0" fontId="36" fillId="0" borderId="0" xfId="0" applyFont="1" applyFill="1" applyAlignment="1" applyProtection="1">
      <alignment horizontal="center" vertical="center" wrapText="1"/>
      <protection/>
    </xf>
    <xf numFmtId="177" fontId="34" fillId="0" borderId="0" xfId="43" applyNumberFormat="1" applyFont="1" applyFill="1" applyAlignment="1" applyProtection="1">
      <alignment horizontal="right" vertical="center" wrapText="1"/>
      <protection/>
    </xf>
    <xf numFmtId="0" fontId="3" fillId="0" borderId="0" xfId="62" applyFont="1" applyFill="1" applyBorder="1" applyAlignment="1">
      <alignment horizontal="left" vertical="center" wrapText="1"/>
      <protection/>
    </xf>
    <xf numFmtId="3" fontId="3" fillId="0" borderId="0" xfId="62" applyNumberFormat="1" applyFont="1" applyFill="1" applyAlignment="1">
      <alignment horizontal="center" vertical="center" wrapText="1"/>
      <protection/>
    </xf>
    <xf numFmtId="0" fontId="28" fillId="0" borderId="0" xfId="62" applyFont="1" applyFill="1" applyAlignment="1">
      <alignment horizontal="right" vertical="center" wrapText="1"/>
      <protection/>
    </xf>
    <xf numFmtId="0" fontId="3" fillId="0" borderId="0" xfId="62" applyFont="1" applyFill="1" applyAlignment="1">
      <alignment vertical="center" wrapText="1"/>
      <protection/>
    </xf>
    <xf numFmtId="0" fontId="3" fillId="0" borderId="0" xfId="62" applyFont="1" applyFill="1" applyAlignment="1">
      <alignment horizontal="left" vertical="center" wrapText="1"/>
      <protection/>
    </xf>
    <xf numFmtId="0" fontId="26" fillId="0" borderId="0" xfId="62" applyFont="1" applyFill="1" applyAlignment="1">
      <alignment horizontal="center" vertical="center" wrapText="1"/>
      <protection/>
    </xf>
    <xf numFmtId="0" fontId="3" fillId="0" borderId="0" xfId="62" applyFont="1" applyFill="1" applyBorder="1" applyAlignment="1">
      <alignment horizontal="center" vertical="center" wrapText="1"/>
      <protection/>
    </xf>
    <xf numFmtId="0" fontId="3" fillId="0" borderId="0" xfId="62" applyFont="1" applyFill="1" applyAlignment="1">
      <alignment horizontal="center" vertical="center" wrapText="1"/>
      <protection/>
    </xf>
    <xf numFmtId="0" fontId="26" fillId="0" borderId="0" xfId="62" applyFont="1" applyFill="1" applyAlignment="1">
      <alignment vertical="center" wrapText="1"/>
      <protection/>
    </xf>
    <xf numFmtId="0" fontId="2" fillId="0" borderId="0" xfId="62" applyFont="1" applyFill="1" applyAlignment="1">
      <alignment horizontal="center" vertical="center" wrapText="1"/>
      <protection/>
    </xf>
    <xf numFmtId="0" fontId="31" fillId="0" borderId="0" xfId="62" applyFont="1" applyFill="1" applyAlignment="1">
      <alignment vertical="center" wrapText="1"/>
      <protection/>
    </xf>
    <xf numFmtId="173" fontId="26" fillId="0" borderId="16" xfId="43" applyNumberFormat="1" applyFont="1" applyFill="1" applyBorder="1" applyAlignment="1">
      <alignment vertical="center" wrapText="1"/>
    </xf>
    <xf numFmtId="0" fontId="26" fillId="0" borderId="0" xfId="0" applyFont="1" applyFill="1" applyAlignment="1">
      <alignment vertical="center" wrapText="1"/>
    </xf>
    <xf numFmtId="0" fontId="31" fillId="0" borderId="23" xfId="0" applyFont="1" applyFill="1" applyBorder="1" applyAlignment="1">
      <alignment vertical="center" wrapText="1"/>
    </xf>
    <xf numFmtId="43" fontId="31" fillId="0" borderId="10" xfId="43" applyNumberFormat="1" applyFont="1" applyFill="1" applyBorder="1" applyAlignment="1">
      <alignment vertical="center" wrapText="1"/>
    </xf>
    <xf numFmtId="0" fontId="26" fillId="0" borderId="23" xfId="0" applyFont="1" applyFill="1" applyBorder="1" applyAlignment="1">
      <alignment vertical="center" wrapText="1"/>
    </xf>
    <xf numFmtId="173" fontId="26" fillId="0" borderId="10" xfId="43" applyNumberFormat="1" applyFont="1" applyFill="1" applyBorder="1" applyAlignment="1">
      <alignment vertical="center" wrapText="1"/>
    </xf>
    <xf numFmtId="175" fontId="31" fillId="0" borderId="10" xfId="0" applyNumberFormat="1" applyFont="1" applyFill="1" applyBorder="1" applyAlignment="1">
      <alignment vertical="center" wrapText="1"/>
    </xf>
    <xf numFmtId="175" fontId="31" fillId="0" borderId="23" xfId="0" applyNumberFormat="1" applyFont="1" applyFill="1" applyBorder="1" applyAlignment="1">
      <alignment vertical="center" wrapText="1"/>
    </xf>
    <xf numFmtId="173" fontId="26" fillId="0" borderId="24" xfId="43" applyNumberFormat="1" applyFont="1" applyFill="1" applyBorder="1" applyAlignment="1">
      <alignment horizontal="right" vertical="center" wrapText="1"/>
    </xf>
    <xf numFmtId="173" fontId="26" fillId="0" borderId="0" xfId="43" applyNumberFormat="1" applyFont="1" applyFill="1" applyBorder="1" applyAlignment="1">
      <alignment horizontal="right" vertical="center" wrapText="1"/>
    </xf>
    <xf numFmtId="43" fontId="31" fillId="0" borderId="0" xfId="0" applyNumberFormat="1" applyFont="1" applyFill="1" applyAlignment="1">
      <alignment vertical="center" wrapText="1"/>
    </xf>
    <xf numFmtId="184" fontId="31" fillId="0" borderId="0" xfId="0" applyNumberFormat="1" applyFont="1" applyFill="1" applyBorder="1" applyAlignment="1">
      <alignment vertical="center" wrapText="1"/>
    </xf>
    <xf numFmtId="0" fontId="31" fillId="0" borderId="21" xfId="0" applyFont="1" applyFill="1" applyBorder="1" applyAlignment="1">
      <alignment vertical="center" wrapText="1"/>
    </xf>
    <xf numFmtId="0" fontId="31" fillId="0" borderId="23" xfId="0" applyFont="1" applyFill="1" applyBorder="1" applyAlignment="1">
      <alignment horizontal="center" vertical="center" wrapText="1"/>
    </xf>
    <xf numFmtId="180" fontId="31" fillId="0" borderId="10" xfId="43" applyNumberFormat="1" applyFont="1" applyFill="1" applyBorder="1" applyAlignment="1">
      <alignment horizontal="right" vertical="center" wrapText="1"/>
    </xf>
    <xf numFmtId="180" fontId="31" fillId="0" borderId="10" xfId="43" applyNumberFormat="1" applyFont="1" applyFill="1" applyBorder="1" applyAlignment="1">
      <alignment vertical="center" wrapText="1"/>
    </xf>
    <xf numFmtId="0" fontId="31" fillId="0" borderId="10" xfId="0" applyFont="1" applyFill="1" applyBorder="1" applyAlignment="1">
      <alignment horizontal="right" vertical="center"/>
    </xf>
    <xf numFmtId="173" fontId="31" fillId="0" borderId="23" xfId="0" applyNumberFormat="1" applyFont="1" applyFill="1" applyBorder="1" applyAlignment="1">
      <alignment vertical="center" wrapText="1"/>
    </xf>
    <xf numFmtId="0" fontId="26" fillId="0" borderId="0" xfId="0" applyFont="1" applyFill="1" applyBorder="1" applyAlignment="1">
      <alignment vertical="center" wrapText="1"/>
    </xf>
    <xf numFmtId="0" fontId="30" fillId="0" borderId="10" xfId="0" applyFont="1" applyFill="1" applyBorder="1" applyAlignment="1" quotePrefix="1">
      <alignment vertical="center" wrapText="1"/>
    </xf>
    <xf numFmtId="0" fontId="26" fillId="0" borderId="10" xfId="62" applyFont="1" applyFill="1" applyBorder="1" applyAlignment="1">
      <alignment horizontal="center" vertical="center" wrapText="1"/>
      <protection/>
    </xf>
    <xf numFmtId="0" fontId="26" fillId="0" borderId="10" xfId="62" applyFont="1" applyFill="1" applyBorder="1" applyAlignment="1">
      <alignment horizontal="left" vertical="center" wrapText="1"/>
      <protection/>
    </xf>
    <xf numFmtId="0" fontId="31" fillId="0" borderId="10" xfId="62" applyFont="1" applyFill="1" applyBorder="1" applyAlignment="1">
      <alignment horizontal="center" vertical="center" wrapText="1"/>
      <protection/>
    </xf>
    <xf numFmtId="0" fontId="31" fillId="0" borderId="10" xfId="62" applyFont="1" applyFill="1" applyBorder="1" applyAlignment="1">
      <alignment horizontal="left" vertical="center" wrapText="1"/>
      <protection/>
    </xf>
    <xf numFmtId="0" fontId="3" fillId="0" borderId="10" xfId="62" applyFont="1" applyFill="1" applyBorder="1" applyAlignment="1">
      <alignment horizontal="right" vertical="center" wrapText="1"/>
      <protection/>
    </xf>
    <xf numFmtId="0" fontId="3" fillId="0" borderId="18" xfId="62" applyFont="1" applyFill="1" applyBorder="1" applyAlignment="1">
      <alignment vertical="center" wrapText="1"/>
      <protection/>
    </xf>
    <xf numFmtId="0" fontId="3" fillId="0" borderId="0" xfId="62" applyFont="1" applyFill="1" applyBorder="1" applyAlignment="1">
      <alignment vertical="center" wrapText="1"/>
      <protection/>
    </xf>
    <xf numFmtId="0" fontId="2" fillId="0" borderId="11" xfId="62" applyFont="1" applyFill="1" applyBorder="1" applyAlignment="1">
      <alignment horizontal="center" vertical="center" wrapText="1"/>
      <protection/>
    </xf>
    <xf numFmtId="0" fontId="3" fillId="0" borderId="11" xfId="62" applyFont="1" applyFill="1" applyBorder="1" applyAlignment="1">
      <alignment horizontal="left" vertical="center" wrapText="1"/>
      <protection/>
    </xf>
    <xf numFmtId="208" fontId="3" fillId="0" borderId="11" xfId="62" applyNumberFormat="1" applyFont="1" applyFill="1" applyBorder="1" applyAlignment="1">
      <alignment horizontal="center" vertical="center" wrapText="1"/>
      <protection/>
    </xf>
    <xf numFmtId="0" fontId="3" fillId="0" borderId="11" xfId="62" applyFont="1" applyFill="1" applyBorder="1" applyAlignment="1">
      <alignment vertical="center" wrapText="1"/>
      <protection/>
    </xf>
    <xf numFmtId="0" fontId="3" fillId="0" borderId="25" xfId="62" applyFont="1" applyFill="1" applyBorder="1" applyAlignment="1">
      <alignment vertical="center" wrapText="1"/>
      <protection/>
    </xf>
    <xf numFmtId="0" fontId="2" fillId="0" borderId="0" xfId="62" applyFont="1" applyFill="1" applyBorder="1" applyAlignment="1">
      <alignment horizontal="center" vertical="center" wrapText="1"/>
      <protection/>
    </xf>
    <xf numFmtId="208" fontId="3" fillId="0" borderId="0" xfId="62" applyNumberFormat="1" applyFont="1" applyFill="1" applyBorder="1" applyAlignment="1">
      <alignment horizontal="center" vertical="center" wrapText="1"/>
      <protection/>
    </xf>
    <xf numFmtId="3" fontId="3" fillId="0" borderId="0" xfId="62" applyNumberFormat="1" applyFont="1" applyFill="1" applyBorder="1" applyAlignment="1">
      <alignment horizontal="center" vertical="center" wrapText="1"/>
      <protection/>
    </xf>
    <xf numFmtId="208" fontId="3" fillId="0" borderId="0" xfId="62" applyNumberFormat="1" applyFont="1" applyFill="1" applyAlignment="1">
      <alignment horizontal="center" vertical="center" wrapText="1"/>
      <protection/>
    </xf>
    <xf numFmtId="0" fontId="3" fillId="0" borderId="10" xfId="62" applyFont="1" applyFill="1" applyBorder="1" applyAlignment="1">
      <alignment horizontal="left" vertical="center" wrapText="1"/>
      <protection/>
    </xf>
    <xf numFmtId="173" fontId="31" fillId="0" borderId="10" xfId="0" applyNumberFormat="1" applyFont="1" applyFill="1" applyBorder="1" applyAlignment="1">
      <alignment horizontal="right" vertical="center" wrapText="1"/>
    </xf>
    <xf numFmtId="177" fontId="31" fillId="0" borderId="10" xfId="0" applyNumberFormat="1" applyFont="1" applyFill="1" applyBorder="1" applyAlignment="1">
      <alignment horizontal="right" vertical="center" wrapText="1"/>
    </xf>
    <xf numFmtId="177" fontId="26" fillId="0" borderId="10" xfId="43" applyNumberFormat="1" applyFont="1" applyFill="1" applyBorder="1" applyAlignment="1">
      <alignment horizontal="right" vertical="center" wrapText="1"/>
    </xf>
    <xf numFmtId="177" fontId="31" fillId="0" borderId="10" xfId="0" applyNumberFormat="1" applyFont="1" applyFill="1" applyBorder="1" applyAlignment="1">
      <alignment vertical="center" wrapText="1"/>
    </xf>
    <xf numFmtId="177" fontId="26" fillId="0" borderId="22" xfId="43" applyNumberFormat="1" applyFont="1" applyFill="1" applyBorder="1" applyAlignment="1">
      <alignment horizontal="right" vertical="center" wrapText="1"/>
    </xf>
    <xf numFmtId="171" fontId="30" fillId="0" borderId="10" xfId="43" applyNumberFormat="1" applyFont="1" applyFill="1" applyBorder="1" applyAlignment="1">
      <alignment horizontal="right" vertical="center" wrapText="1"/>
    </xf>
    <xf numFmtId="173" fontId="31" fillId="0" borderId="10" xfId="43" applyNumberFormat="1" applyFont="1" applyFill="1" applyBorder="1" applyAlignment="1">
      <alignment horizontal="right" vertical="center"/>
    </xf>
    <xf numFmtId="175" fontId="26" fillId="0" borderId="10" xfId="0" applyNumberFormat="1" applyFont="1" applyFill="1" applyBorder="1" applyAlignment="1">
      <alignment horizontal="right" vertical="center" wrapText="1"/>
    </xf>
    <xf numFmtId="169" fontId="31" fillId="0" borderId="10" xfId="44" applyFont="1" applyFill="1" applyBorder="1" applyAlignment="1">
      <alignment horizontal="right" vertical="center" wrapText="1"/>
    </xf>
    <xf numFmtId="43" fontId="30" fillId="0" borderId="10" xfId="43" applyNumberFormat="1" applyFont="1" applyFill="1" applyBorder="1" applyAlignment="1">
      <alignment horizontal="right" vertical="center" wrapText="1"/>
    </xf>
    <xf numFmtId="210" fontId="30" fillId="0" borderId="10" xfId="0" applyNumberFormat="1" applyFont="1" applyFill="1" applyBorder="1" applyAlignment="1">
      <alignment horizontal="right" vertical="center" wrapText="1"/>
    </xf>
    <xf numFmtId="43" fontId="30" fillId="0" borderId="10" xfId="0" applyNumberFormat="1" applyFont="1" applyFill="1" applyBorder="1" applyAlignment="1">
      <alignment horizontal="center" vertical="center" wrapText="1"/>
    </xf>
    <xf numFmtId="169" fontId="31" fillId="0" borderId="0" xfId="0" applyNumberFormat="1" applyFont="1" applyFill="1" applyAlignment="1">
      <alignment vertical="center" wrapText="1"/>
    </xf>
    <xf numFmtId="175" fontId="31" fillId="0" borderId="10" xfId="0" applyNumberFormat="1" applyFont="1" applyFill="1" applyBorder="1" applyAlignment="1" applyProtection="1">
      <alignment horizontal="center" vertical="center" wrapText="1"/>
      <protection/>
    </xf>
    <xf numFmtId="175" fontId="31" fillId="0" borderId="10" xfId="0" applyNumberFormat="1" applyFont="1" applyFill="1" applyBorder="1" applyAlignment="1" applyProtection="1">
      <alignment horizontal="right" vertical="center" wrapText="1"/>
      <protection/>
    </xf>
    <xf numFmtId="0" fontId="2" fillId="32" borderId="16" xfId="0" applyFont="1" applyFill="1" applyBorder="1" applyAlignment="1">
      <alignment horizontal="center"/>
    </xf>
    <xf numFmtId="0" fontId="2" fillId="32" borderId="16" xfId="0" applyFont="1" applyFill="1" applyBorder="1" applyAlignment="1">
      <alignment/>
    </xf>
    <xf numFmtId="185" fontId="2" fillId="32" borderId="16" xfId="43" applyNumberFormat="1" applyFont="1" applyFill="1" applyBorder="1" applyAlignment="1">
      <alignment vertical="center" wrapText="1"/>
    </xf>
    <xf numFmtId="185" fontId="2" fillId="32" borderId="16" xfId="0" applyNumberFormat="1" applyFont="1" applyFill="1" applyBorder="1" applyAlignment="1">
      <alignment/>
    </xf>
    <xf numFmtId="185" fontId="2" fillId="32" borderId="16" xfId="43" applyNumberFormat="1" applyFont="1" applyFill="1" applyBorder="1" applyAlignment="1">
      <alignment/>
    </xf>
    <xf numFmtId="185" fontId="3" fillId="32" borderId="16" xfId="0" applyNumberFormat="1" applyFont="1" applyFill="1" applyBorder="1" applyAlignment="1">
      <alignment/>
    </xf>
    <xf numFmtId="0" fontId="11" fillId="32" borderId="16" xfId="0" applyFont="1" applyFill="1" applyBorder="1" applyAlignment="1">
      <alignment/>
    </xf>
    <xf numFmtId="0" fontId="2" fillId="32" borderId="10" xfId="0" applyFont="1" applyFill="1" applyBorder="1" applyAlignment="1">
      <alignment horizontal="center"/>
    </xf>
    <xf numFmtId="0" fontId="2" fillId="32" borderId="10" xfId="0" applyFont="1" applyFill="1" applyBorder="1" applyAlignment="1">
      <alignment/>
    </xf>
    <xf numFmtId="185" fontId="2" fillId="32" borderId="10" xfId="43" applyNumberFormat="1" applyFont="1" applyFill="1" applyBorder="1" applyAlignment="1">
      <alignment/>
    </xf>
    <xf numFmtId="185" fontId="2" fillId="32" borderId="10" xfId="0" applyNumberFormat="1" applyFont="1" applyFill="1" applyBorder="1" applyAlignment="1">
      <alignment/>
    </xf>
    <xf numFmtId="185" fontId="3" fillId="32" borderId="10" xfId="0" applyNumberFormat="1" applyFont="1" applyFill="1" applyBorder="1" applyAlignment="1">
      <alignment/>
    </xf>
    <xf numFmtId="0" fontId="11" fillId="32" borderId="10" xfId="0" applyFont="1" applyFill="1" applyBorder="1" applyAlignment="1">
      <alignment/>
    </xf>
    <xf numFmtId="0" fontId="14" fillId="32" borderId="10" xfId="0" applyFont="1" applyFill="1" applyBorder="1" applyAlignment="1">
      <alignment horizontal="center"/>
    </xf>
    <xf numFmtId="0" fontId="14" fillId="32" borderId="10" xfId="0" applyFont="1" applyFill="1" applyBorder="1" applyAlignment="1">
      <alignment/>
    </xf>
    <xf numFmtId="185" fontId="14" fillId="32" borderId="10" xfId="43" applyNumberFormat="1" applyFont="1" applyFill="1" applyBorder="1" applyAlignment="1">
      <alignment/>
    </xf>
    <xf numFmtId="185" fontId="20" fillId="32" borderId="10" xfId="0" applyNumberFormat="1" applyFont="1" applyFill="1" applyBorder="1" applyAlignment="1">
      <alignment/>
    </xf>
    <xf numFmtId="185" fontId="20" fillId="32" borderId="10" xfId="43" applyNumberFormat="1" applyFont="1" applyFill="1" applyBorder="1" applyAlignment="1">
      <alignment/>
    </xf>
    <xf numFmtId="185" fontId="20" fillId="0" borderId="10" xfId="43" applyNumberFormat="1" applyFont="1" applyFill="1" applyBorder="1" applyAlignment="1">
      <alignment/>
    </xf>
    <xf numFmtId="185" fontId="19" fillId="32" borderId="10" xfId="0" applyNumberFormat="1" applyFont="1" applyFill="1" applyBorder="1" applyAlignment="1">
      <alignment/>
    </xf>
    <xf numFmtId="0" fontId="14" fillId="32" borderId="10" xfId="0" applyFont="1" applyFill="1" applyBorder="1" applyAlignment="1">
      <alignment vertical="center" wrapText="1"/>
    </xf>
    <xf numFmtId="185" fontId="3" fillId="32" borderId="10" xfId="43" applyNumberFormat="1" applyFont="1" applyFill="1" applyBorder="1" applyAlignment="1">
      <alignment/>
    </xf>
    <xf numFmtId="185" fontId="22" fillId="32" borderId="10" xfId="43" applyNumberFormat="1" applyFont="1" applyFill="1" applyBorder="1" applyAlignment="1">
      <alignment/>
    </xf>
    <xf numFmtId="185" fontId="21" fillId="32" borderId="10" xfId="0" applyNumberFormat="1" applyFont="1" applyFill="1" applyBorder="1" applyAlignment="1">
      <alignment/>
    </xf>
    <xf numFmtId="0" fontId="3" fillId="32" borderId="10" xfId="0" applyFont="1" applyFill="1" applyBorder="1" applyAlignment="1">
      <alignment/>
    </xf>
    <xf numFmtId="0" fontId="3" fillId="32" borderId="10" xfId="0" applyFont="1" applyFill="1" applyBorder="1" applyAlignment="1">
      <alignment horizontal="center"/>
    </xf>
    <xf numFmtId="185" fontId="21" fillId="32" borderId="10" xfId="43" applyNumberFormat="1" applyFont="1" applyFill="1" applyBorder="1" applyAlignment="1">
      <alignment/>
    </xf>
    <xf numFmtId="185" fontId="21" fillId="0" borderId="10" xfId="43" applyNumberFormat="1" applyFont="1" applyFill="1" applyBorder="1" applyAlignment="1">
      <alignment/>
    </xf>
    <xf numFmtId="185" fontId="21" fillId="0" borderId="10" xfId="0" applyNumberFormat="1" applyFont="1" applyFill="1" applyBorder="1" applyAlignment="1">
      <alignment/>
    </xf>
    <xf numFmtId="0" fontId="14"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185" fontId="22" fillId="0" borderId="10" xfId="43" applyNumberFormat="1" applyFont="1" applyFill="1" applyBorder="1" applyAlignment="1">
      <alignment/>
    </xf>
    <xf numFmtId="182" fontId="21" fillId="32" borderId="10" xfId="0" applyNumberFormat="1"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horizontal="center"/>
    </xf>
    <xf numFmtId="185" fontId="3" fillId="0" borderId="10" xfId="43" applyNumberFormat="1" applyFont="1" applyFill="1" applyBorder="1" applyAlignment="1">
      <alignment/>
    </xf>
    <xf numFmtId="0" fontId="2" fillId="0" borderId="10" xfId="0" applyFont="1" applyFill="1" applyBorder="1" applyAlignment="1">
      <alignment/>
    </xf>
    <xf numFmtId="171" fontId="22" fillId="32" borderId="10" xfId="43" applyNumberFormat="1" applyFont="1" applyFill="1" applyBorder="1" applyAlignment="1">
      <alignment/>
    </xf>
    <xf numFmtId="185" fontId="2" fillId="32" borderId="10" xfId="43" applyNumberFormat="1" applyFont="1" applyFill="1" applyBorder="1" applyAlignment="1">
      <alignment/>
    </xf>
    <xf numFmtId="185" fontId="22" fillId="32" borderId="10" xfId="0" applyNumberFormat="1" applyFont="1" applyFill="1" applyBorder="1" applyAlignment="1">
      <alignment/>
    </xf>
    <xf numFmtId="185" fontId="20" fillId="33" borderId="10" xfId="43" applyNumberFormat="1" applyFont="1" applyFill="1" applyBorder="1" applyAlignment="1">
      <alignment/>
    </xf>
    <xf numFmtId="0" fontId="15" fillId="32" borderId="10" xfId="0" applyFont="1" applyFill="1" applyBorder="1" applyAlignment="1">
      <alignment/>
    </xf>
    <xf numFmtId="185" fontId="15" fillId="32" borderId="10" xfId="43" applyNumberFormat="1" applyFont="1" applyFill="1" applyBorder="1" applyAlignment="1">
      <alignment/>
    </xf>
    <xf numFmtId="185" fontId="23" fillId="32" borderId="10" xfId="43" applyNumberFormat="1" applyFont="1" applyFill="1" applyBorder="1" applyAlignment="1">
      <alignment/>
    </xf>
    <xf numFmtId="185" fontId="23" fillId="32" borderId="10" xfId="0" applyNumberFormat="1" applyFont="1" applyFill="1" applyBorder="1" applyAlignment="1">
      <alignment/>
    </xf>
    <xf numFmtId="171" fontId="21" fillId="32" borderId="10" xfId="43" applyNumberFormat="1" applyFont="1" applyFill="1" applyBorder="1" applyAlignment="1">
      <alignment/>
    </xf>
    <xf numFmtId="0" fontId="15" fillId="32" borderId="10" xfId="0" applyFont="1" applyFill="1" applyBorder="1" applyAlignment="1">
      <alignment horizontal="center"/>
    </xf>
    <xf numFmtId="177" fontId="2" fillId="32" borderId="10" xfId="43" applyNumberFormat="1" applyFont="1" applyFill="1" applyBorder="1" applyAlignment="1">
      <alignment/>
    </xf>
    <xf numFmtId="177" fontId="22" fillId="32" borderId="10" xfId="43" applyNumberFormat="1" applyFont="1" applyFill="1" applyBorder="1" applyAlignment="1">
      <alignment/>
    </xf>
    <xf numFmtId="177" fontId="20" fillId="32" borderId="10" xfId="43" applyNumberFormat="1" applyFont="1" applyFill="1" applyBorder="1" applyAlignment="1">
      <alignment/>
    </xf>
    <xf numFmtId="177" fontId="22" fillId="10" borderId="10" xfId="43" applyNumberFormat="1" applyFont="1" applyFill="1" applyBorder="1" applyAlignment="1">
      <alignment/>
    </xf>
    <xf numFmtId="185" fontId="23" fillId="10" borderId="10" xfId="43" applyNumberFormat="1" applyFont="1" applyFill="1" applyBorder="1" applyAlignment="1">
      <alignment/>
    </xf>
    <xf numFmtId="177" fontId="22" fillId="32" borderId="10" xfId="0" applyNumberFormat="1" applyFont="1" applyFill="1" applyBorder="1" applyAlignment="1">
      <alignment/>
    </xf>
    <xf numFmtId="171" fontId="21" fillId="32" borderId="10" xfId="0" applyNumberFormat="1" applyFont="1" applyFill="1" applyBorder="1" applyAlignment="1">
      <alignment/>
    </xf>
    <xf numFmtId="177" fontId="21" fillId="32" borderId="10" xfId="43" applyNumberFormat="1" applyFont="1" applyFill="1" applyBorder="1" applyAlignment="1">
      <alignment/>
    </xf>
    <xf numFmtId="185" fontId="23" fillId="0" borderId="10" xfId="43" applyNumberFormat="1" applyFont="1" applyFill="1" applyBorder="1" applyAlignment="1">
      <alignment/>
    </xf>
    <xf numFmtId="185" fontId="2" fillId="0" borderId="10" xfId="43" applyNumberFormat="1" applyFont="1" applyFill="1" applyBorder="1" applyAlignment="1">
      <alignment/>
    </xf>
    <xf numFmtId="185" fontId="22" fillId="0" borderId="10" xfId="0" applyNumberFormat="1" applyFont="1" applyFill="1" applyBorder="1" applyAlignment="1">
      <alignment/>
    </xf>
    <xf numFmtId="177" fontId="22" fillId="0" borderId="10" xfId="43" applyNumberFormat="1" applyFont="1" applyFill="1" applyBorder="1" applyAlignment="1">
      <alignment/>
    </xf>
    <xf numFmtId="185" fontId="24" fillId="32" borderId="10" xfId="43" applyNumberFormat="1" applyFont="1" applyFill="1" applyBorder="1" applyAlignment="1">
      <alignment/>
    </xf>
    <xf numFmtId="185" fontId="25" fillId="32" borderId="10" xfId="43" applyNumberFormat="1" applyFont="1" applyFill="1" applyBorder="1" applyAlignment="1">
      <alignment/>
    </xf>
    <xf numFmtId="185" fontId="25" fillId="0" borderId="10" xfId="43" applyNumberFormat="1" applyFont="1" applyFill="1" applyBorder="1" applyAlignment="1">
      <alignment/>
    </xf>
    <xf numFmtId="171" fontId="21" fillId="0" borderId="10" xfId="43" applyNumberFormat="1" applyFont="1" applyFill="1" applyBorder="1" applyAlignment="1">
      <alignment/>
    </xf>
    <xf numFmtId="185" fontId="19" fillId="0" borderId="10" xfId="0" applyNumberFormat="1" applyFont="1" applyFill="1" applyBorder="1" applyAlignment="1">
      <alignment/>
    </xf>
    <xf numFmtId="0" fontId="2" fillId="32" borderId="10" xfId="0" applyFont="1" applyFill="1" applyBorder="1" applyAlignment="1">
      <alignment horizontal="center" vertical="center"/>
    </xf>
    <xf numFmtId="0" fontId="2" fillId="32" borderId="10" xfId="0" applyFont="1" applyFill="1" applyBorder="1" applyAlignment="1">
      <alignment vertical="center"/>
    </xf>
    <xf numFmtId="177" fontId="2" fillId="32" borderId="10" xfId="43" applyNumberFormat="1" applyFont="1" applyFill="1" applyBorder="1" applyAlignment="1">
      <alignment vertical="center"/>
    </xf>
    <xf numFmtId="177" fontId="22" fillId="32" borderId="10" xfId="0" applyNumberFormat="1" applyFont="1" applyFill="1" applyBorder="1" applyAlignment="1">
      <alignment vertical="center"/>
    </xf>
    <xf numFmtId="185" fontId="22" fillId="32" borderId="10" xfId="0" applyNumberFormat="1" applyFont="1" applyFill="1" applyBorder="1" applyAlignment="1">
      <alignment vertical="center"/>
    </xf>
    <xf numFmtId="185" fontId="22" fillId="32" borderId="10" xfId="0" applyNumberFormat="1" applyFont="1" applyFill="1" applyBorder="1" applyAlignment="1">
      <alignment/>
    </xf>
    <xf numFmtId="185" fontId="22" fillId="0" borderId="10" xfId="0" applyNumberFormat="1" applyFont="1" applyFill="1" applyBorder="1" applyAlignment="1">
      <alignment/>
    </xf>
    <xf numFmtId="185" fontId="22" fillId="32" borderId="10" xfId="43" applyNumberFormat="1" applyFont="1" applyFill="1" applyBorder="1" applyAlignment="1">
      <alignment/>
    </xf>
    <xf numFmtId="0" fontId="11" fillId="32" borderId="11" xfId="0" applyFont="1" applyFill="1" applyBorder="1" applyAlignment="1">
      <alignment/>
    </xf>
    <xf numFmtId="185" fontId="11" fillId="32" borderId="11" xfId="43" applyNumberFormat="1" applyFont="1" applyFill="1" applyBorder="1" applyAlignment="1">
      <alignment/>
    </xf>
    <xf numFmtId="185" fontId="2" fillId="32" borderId="11" xfId="43" applyNumberFormat="1" applyFont="1" applyFill="1" applyBorder="1" applyAlignment="1">
      <alignment/>
    </xf>
    <xf numFmtId="0" fontId="31" fillId="0" borderId="26" xfId="0" applyFont="1" applyFill="1" applyBorder="1" applyAlignment="1">
      <alignment vertical="center" wrapText="1"/>
    </xf>
    <xf numFmtId="0" fontId="2" fillId="0" borderId="0" xfId="0" applyFont="1" applyFill="1" applyBorder="1" applyAlignment="1">
      <alignment vertical="center" wrapText="1"/>
    </xf>
    <xf numFmtId="0" fontId="31" fillId="32" borderId="10" xfId="0" applyFont="1" applyFill="1" applyBorder="1" applyAlignment="1" applyProtection="1">
      <alignment vertical="center" wrapText="1"/>
      <protection/>
    </xf>
    <xf numFmtId="0" fontId="26" fillId="0" borderId="10" xfId="0" applyFont="1" applyFill="1" applyBorder="1" applyAlignment="1" applyProtection="1">
      <alignment vertical="center" wrapText="1"/>
      <protection/>
    </xf>
    <xf numFmtId="0" fontId="34" fillId="0" borderId="10" xfId="0" applyFont="1" applyFill="1" applyBorder="1" applyAlignment="1" applyProtection="1">
      <alignment vertical="center" wrapText="1"/>
      <protection/>
    </xf>
    <xf numFmtId="0" fontId="31" fillId="0" borderId="26" xfId="62" applyFont="1" applyFill="1" applyBorder="1" applyAlignment="1">
      <alignment vertical="center" wrapText="1"/>
      <protection/>
    </xf>
    <xf numFmtId="0" fontId="1" fillId="34" borderId="17" xfId="0" applyFont="1" applyFill="1" applyBorder="1" applyAlignment="1">
      <alignment horizontal="center" vertical="center" wrapText="1"/>
    </xf>
    <xf numFmtId="0" fontId="1" fillId="34" borderId="17" xfId="0" applyFont="1" applyFill="1" applyBorder="1" applyAlignment="1">
      <alignment horizontal="center" vertical="center"/>
    </xf>
    <xf numFmtId="0" fontId="2" fillId="32" borderId="12"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16" fillId="32" borderId="0" xfId="0" applyFont="1" applyFill="1" applyAlignment="1">
      <alignment horizontal="center"/>
    </xf>
    <xf numFmtId="0" fontId="2" fillId="32" borderId="28" xfId="0" applyFont="1" applyFill="1" applyBorder="1" applyAlignment="1">
      <alignment horizontal="center" vertical="center" wrapText="1"/>
    </xf>
    <xf numFmtId="0" fontId="1" fillId="32" borderId="0" xfId="0" applyFont="1" applyFill="1" applyAlignment="1">
      <alignment horizontal="left"/>
    </xf>
    <xf numFmtId="0" fontId="1" fillId="32" borderId="0" xfId="0" applyFont="1" applyFill="1" applyAlignment="1">
      <alignment horizontal="center"/>
    </xf>
    <xf numFmtId="185" fontId="2" fillId="32" borderId="12" xfId="43" applyNumberFormat="1" applyFont="1" applyFill="1" applyBorder="1" applyAlignment="1">
      <alignment horizontal="center" vertical="center" wrapText="1"/>
    </xf>
    <xf numFmtId="185" fontId="2" fillId="32" borderId="28" xfId="43" applyNumberFormat="1" applyFont="1" applyFill="1" applyBorder="1" applyAlignment="1">
      <alignment horizontal="center" vertical="center" wrapText="1"/>
    </xf>
    <xf numFmtId="185" fontId="2" fillId="32" borderId="27" xfId="43" applyNumberFormat="1" applyFont="1" applyFill="1" applyBorder="1" applyAlignment="1">
      <alignment horizontal="center" vertical="center" wrapText="1"/>
    </xf>
    <xf numFmtId="0" fontId="17" fillId="32" borderId="0" xfId="0" applyFont="1" applyFill="1" applyAlignment="1">
      <alignment horizontal="center"/>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4" xfId="0" applyFont="1" applyFill="1" applyBorder="1" applyAlignment="1">
      <alignment horizontal="center"/>
    </xf>
    <xf numFmtId="0" fontId="2" fillId="32" borderId="29" xfId="0" applyFont="1" applyFill="1" applyBorder="1" applyAlignment="1">
      <alignment horizontal="center"/>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34" borderId="17" xfId="0" applyFont="1" applyFill="1" applyBorder="1" applyAlignment="1">
      <alignment horizontal="center" vertical="center" wrapText="1"/>
    </xf>
    <xf numFmtId="0" fontId="1" fillId="0" borderId="0" xfId="0" applyFont="1" applyFill="1" applyAlignment="1">
      <alignment horizontal="left"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0" fillId="0" borderId="0" xfId="0" applyFont="1" applyFill="1" applyAlignment="1">
      <alignment horizontal="center" vertical="center" wrapText="1"/>
    </xf>
    <xf numFmtId="0" fontId="26" fillId="0" borderId="12"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0" xfId="0" applyFont="1" applyFill="1" applyAlignment="1">
      <alignment horizontal="left" vertical="center" wrapText="1"/>
    </xf>
    <xf numFmtId="0" fontId="30" fillId="0" borderId="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Alignment="1">
      <alignment horizontal="center" vertical="center" wrapText="1"/>
    </xf>
    <xf numFmtId="0" fontId="19"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19" fillId="0" borderId="0" xfId="0" applyNumberFormat="1" applyFont="1" applyFill="1" applyAlignment="1">
      <alignment horizontal="center" vertical="center" wrapText="1"/>
    </xf>
    <xf numFmtId="0" fontId="13" fillId="0" borderId="17" xfId="0" applyFont="1" applyFill="1" applyBorder="1" applyAlignment="1">
      <alignment horizontal="center" vertical="center" wrapText="1"/>
    </xf>
    <xf numFmtId="0" fontId="2" fillId="34" borderId="0" xfId="0" applyNumberFormat="1" applyFont="1" applyFill="1" applyAlignment="1">
      <alignment horizontal="center" vertical="center" wrapText="1"/>
    </xf>
    <xf numFmtId="0" fontId="26" fillId="0" borderId="12" xfId="62" applyFont="1" applyFill="1" applyBorder="1" applyAlignment="1">
      <alignment horizontal="center" vertical="center" wrapText="1"/>
      <protection/>
    </xf>
    <xf numFmtId="0" fontId="26" fillId="0" borderId="27" xfId="62" applyFont="1" applyFill="1" applyBorder="1" applyAlignment="1">
      <alignment horizontal="center" vertical="center" wrapText="1"/>
      <protection/>
    </xf>
    <xf numFmtId="0" fontId="26" fillId="0" borderId="30"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34" borderId="0" xfId="0" applyFont="1" applyFill="1" applyAlignment="1">
      <alignment horizontal="center" vertical="center" wrapText="1"/>
    </xf>
    <xf numFmtId="0" fontId="30" fillId="34" borderId="0" xfId="0" applyFont="1" applyFill="1" applyAlignment="1">
      <alignment horizontal="center" vertical="center" wrapText="1"/>
    </xf>
    <xf numFmtId="3" fontId="26" fillId="0" borderId="15" xfId="62" applyNumberFormat="1" applyFont="1" applyFill="1" applyBorder="1" applyAlignment="1">
      <alignment horizontal="center" vertical="center" wrapText="1"/>
      <protection/>
    </xf>
    <xf numFmtId="3" fontId="26" fillId="0" borderId="26" xfId="62" applyNumberFormat="1" applyFont="1" applyFill="1" applyBorder="1" applyAlignment="1">
      <alignment horizontal="center" vertical="center" wrapText="1"/>
      <protection/>
    </xf>
    <xf numFmtId="3" fontId="26" fillId="0" borderId="16" xfId="62" applyNumberFormat="1" applyFont="1" applyFill="1" applyBorder="1" applyAlignment="1">
      <alignment horizontal="center" vertical="center" wrapText="1"/>
      <protection/>
    </xf>
    <xf numFmtId="3" fontId="26" fillId="0" borderId="20" xfId="62" applyNumberFormat="1" applyFont="1" applyFill="1" applyBorder="1" applyAlignment="1">
      <alignment horizontal="center" vertical="center" wrapText="1"/>
      <protection/>
    </xf>
    <xf numFmtId="3" fontId="26" fillId="0" borderId="12" xfId="62" applyNumberFormat="1" applyFont="1" applyFill="1" applyBorder="1" applyAlignment="1">
      <alignment horizontal="center" vertical="center" wrapText="1"/>
      <protection/>
    </xf>
    <xf numFmtId="3" fontId="26" fillId="0" borderId="28" xfId="62" applyNumberFormat="1" applyFont="1" applyFill="1" applyBorder="1" applyAlignment="1">
      <alignment horizontal="center" vertical="center" wrapText="1"/>
      <protection/>
    </xf>
    <xf numFmtId="0" fontId="2" fillId="0" borderId="34" xfId="62" applyFont="1" applyFill="1" applyBorder="1" applyAlignment="1">
      <alignment horizontal="center" vertical="center" wrapText="1"/>
      <protection/>
    </xf>
    <xf numFmtId="0" fontId="2" fillId="0" borderId="33" xfId="62" applyFont="1" applyFill="1" applyBorder="1" applyAlignment="1">
      <alignment horizontal="center" vertical="center" wrapText="1"/>
      <protection/>
    </xf>
    <xf numFmtId="0" fontId="31" fillId="0" borderId="26"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6" xfId="62" applyFont="1" applyFill="1" applyBorder="1" applyAlignment="1">
      <alignment horizontal="center" vertical="center" wrapText="1"/>
      <protection/>
    </xf>
    <xf numFmtId="0" fontId="28" fillId="0" borderId="0" xfId="0" applyFont="1" applyFill="1" applyAlignment="1">
      <alignment horizontal="left" vertical="center" wrapText="1"/>
    </xf>
    <xf numFmtId="0" fontId="15" fillId="0" borderId="0" xfId="63" applyFont="1" applyFill="1" applyBorder="1" applyAlignment="1">
      <alignment horizontal="center" vertical="center" wrapText="1"/>
      <protection/>
    </xf>
    <xf numFmtId="0" fontId="1" fillId="0" borderId="0" xfId="61" applyFont="1" applyFill="1" applyAlignment="1">
      <alignment horizontal="center" vertical="center" wrapText="1"/>
      <protection/>
    </xf>
    <xf numFmtId="3" fontId="26" fillId="0" borderId="27" xfId="62" applyNumberFormat="1" applyFont="1" applyFill="1" applyBorder="1" applyAlignment="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28" xfId="0" applyFont="1" applyFill="1" applyBorder="1" applyAlignment="1" applyProtection="1">
      <alignment horizontal="center" vertical="center" wrapText="1"/>
      <protection/>
    </xf>
    <xf numFmtId="0" fontId="26" fillId="0" borderId="22" xfId="0" applyFont="1" applyFill="1" applyBorder="1" applyAlignment="1" applyProtection="1">
      <alignment horizontal="center" vertical="center" wrapText="1"/>
      <protection/>
    </xf>
    <xf numFmtId="0" fontId="2" fillId="34" borderId="0" xfId="0" applyFont="1" applyFill="1" applyAlignment="1">
      <alignment horizontal="center" vertical="center" wrapText="1"/>
    </xf>
    <xf numFmtId="0" fontId="26" fillId="32" borderId="20" xfId="0" applyFont="1" applyFill="1" applyBorder="1" applyAlignment="1" applyProtection="1">
      <alignment horizontal="center" vertical="center" wrapText="1"/>
      <protection/>
    </xf>
    <xf numFmtId="0" fontId="26" fillId="32" borderId="22" xfId="0" applyFont="1" applyFill="1" applyBorder="1" applyAlignment="1" applyProtection="1">
      <alignment horizontal="center" vertical="center" wrapText="1"/>
      <protection/>
    </xf>
    <xf numFmtId="0" fontId="26" fillId="0" borderId="27" xfId="0" applyFont="1" applyFill="1" applyBorder="1" applyAlignment="1" applyProtection="1">
      <alignment horizontal="center" vertical="center" wrapText="1"/>
      <protection/>
    </xf>
    <xf numFmtId="173" fontId="26" fillId="0" borderId="19" xfId="43" applyNumberFormat="1" applyFont="1" applyFill="1" applyBorder="1" applyAlignment="1" applyProtection="1">
      <alignment horizontal="center" vertical="center" wrapText="1"/>
      <protection/>
    </xf>
    <xf numFmtId="0" fontId="28" fillId="0" borderId="0" xfId="0" applyFont="1" applyFill="1" applyAlignment="1">
      <alignment horizontal="left" vertical="center"/>
    </xf>
    <xf numFmtId="0" fontId="26" fillId="0" borderId="19"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177" fontId="26" fillId="0" borderId="12" xfId="43" applyNumberFormat="1" applyFont="1" applyFill="1" applyBorder="1" applyAlignment="1" applyProtection="1">
      <alignment horizontal="center" vertical="center" wrapText="1"/>
      <protection/>
    </xf>
    <xf numFmtId="177" fontId="26" fillId="0" borderId="27" xfId="43" applyNumberFormat="1" applyFont="1" applyFill="1" applyBorder="1" applyAlignment="1" applyProtection="1">
      <alignment horizontal="center" vertical="center" wrapText="1"/>
      <protection/>
    </xf>
  </cellXfs>
  <cellStyles count="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7"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Bieu So KH 11.11.2008_Bieu so lieu KH 2010 ((1493))" xfId="61"/>
    <cellStyle name="Normal_Chi tieu PTSNYT và hoat dong tinh 2009" xfId="62"/>
    <cellStyle name="Normal_Chi tieu PTSNYT và hoat dong tinh 2009 H_Bieu so lieu KH 2010 ((1493))"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0</xdr:rowOff>
    </xdr:from>
    <xdr:to>
      <xdr:col>1</xdr:col>
      <xdr:colOff>1085850</xdr:colOff>
      <xdr:row>0</xdr:row>
      <xdr:rowOff>0</xdr:rowOff>
    </xdr:to>
    <xdr:sp>
      <xdr:nvSpPr>
        <xdr:cNvPr id="1" name="Đường kết nối thẳng 1"/>
        <xdr:cNvSpPr>
          <a:spLocks/>
        </xdr:cNvSpPr>
      </xdr:nvSpPr>
      <xdr:spPr>
        <a:xfrm>
          <a:off x="790575" y="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219075</xdr:rowOff>
    </xdr:from>
    <xdr:to>
      <xdr:col>8</xdr:col>
      <xdr:colOff>0</xdr:colOff>
      <xdr:row>7</xdr:row>
      <xdr:rowOff>47625</xdr:rowOff>
    </xdr:to>
    <xdr:sp>
      <xdr:nvSpPr>
        <xdr:cNvPr id="1" name="Line 1"/>
        <xdr:cNvSpPr>
          <a:spLocks/>
        </xdr:cNvSpPr>
      </xdr:nvSpPr>
      <xdr:spPr>
        <a:xfrm flipH="1">
          <a:off x="3943350" y="241935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219075</xdr:rowOff>
    </xdr:from>
    <xdr:to>
      <xdr:col>8</xdr:col>
      <xdr:colOff>0</xdr:colOff>
      <xdr:row>7</xdr:row>
      <xdr:rowOff>57150</xdr:rowOff>
    </xdr:to>
    <xdr:sp>
      <xdr:nvSpPr>
        <xdr:cNvPr id="2" name="Line 2"/>
        <xdr:cNvSpPr>
          <a:spLocks/>
        </xdr:cNvSpPr>
      </xdr:nvSpPr>
      <xdr:spPr>
        <a:xfrm flipH="1">
          <a:off x="3943350" y="24193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0</xdr:colOff>
      <xdr:row>7</xdr:row>
      <xdr:rowOff>47625</xdr:rowOff>
    </xdr:to>
    <xdr:sp>
      <xdr:nvSpPr>
        <xdr:cNvPr id="1" name="Line 2"/>
        <xdr:cNvSpPr>
          <a:spLocks/>
        </xdr:cNvSpPr>
      </xdr:nvSpPr>
      <xdr:spPr>
        <a:xfrm flipH="1">
          <a:off x="5562600" y="25050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0</xdr:rowOff>
    </xdr:from>
    <xdr:to>
      <xdr:col>8</xdr:col>
      <xdr:colOff>0</xdr:colOff>
      <xdr:row>7</xdr:row>
      <xdr:rowOff>47625</xdr:rowOff>
    </xdr:to>
    <xdr:sp>
      <xdr:nvSpPr>
        <xdr:cNvPr id="2" name="Line 4"/>
        <xdr:cNvSpPr>
          <a:spLocks/>
        </xdr:cNvSpPr>
      </xdr:nvSpPr>
      <xdr:spPr>
        <a:xfrm flipH="1">
          <a:off x="5562600" y="25050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0</xdr:rowOff>
    </xdr:from>
    <xdr:to>
      <xdr:col>8</xdr:col>
      <xdr:colOff>0</xdr:colOff>
      <xdr:row>7</xdr:row>
      <xdr:rowOff>47625</xdr:rowOff>
    </xdr:to>
    <xdr:sp>
      <xdr:nvSpPr>
        <xdr:cNvPr id="3" name="Line 2"/>
        <xdr:cNvSpPr>
          <a:spLocks/>
        </xdr:cNvSpPr>
      </xdr:nvSpPr>
      <xdr:spPr>
        <a:xfrm flipH="1">
          <a:off x="5562600" y="25050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0</xdr:rowOff>
    </xdr:from>
    <xdr:to>
      <xdr:col>8</xdr:col>
      <xdr:colOff>0</xdr:colOff>
      <xdr:row>7</xdr:row>
      <xdr:rowOff>47625</xdr:rowOff>
    </xdr:to>
    <xdr:sp>
      <xdr:nvSpPr>
        <xdr:cNvPr id="4" name="Line 4"/>
        <xdr:cNvSpPr>
          <a:spLocks/>
        </xdr:cNvSpPr>
      </xdr:nvSpPr>
      <xdr:spPr>
        <a:xfrm flipH="1">
          <a:off x="5562600" y="25050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8</xdr:row>
      <xdr:rowOff>190500</xdr:rowOff>
    </xdr:from>
    <xdr:to>
      <xdr:col>7</xdr:col>
      <xdr:colOff>847725</xdr:colOff>
      <xdr:row>9</xdr:row>
      <xdr:rowOff>0</xdr:rowOff>
    </xdr:to>
    <xdr:sp>
      <xdr:nvSpPr>
        <xdr:cNvPr id="1"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4"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5"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6"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7"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8"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9"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0"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1"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2"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3"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4"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5"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6"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7"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8"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19"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0"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1"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2"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3"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4"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5"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6"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7"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8"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29"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0"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1"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2"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3"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4"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5" name="Straight Connector 1"/>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8</xdr:row>
      <xdr:rowOff>190500</xdr:rowOff>
    </xdr:from>
    <xdr:to>
      <xdr:col>7</xdr:col>
      <xdr:colOff>847725</xdr:colOff>
      <xdr:row>9</xdr:row>
      <xdr:rowOff>0</xdr:rowOff>
    </xdr:to>
    <xdr:sp>
      <xdr:nvSpPr>
        <xdr:cNvPr id="36" name="Straight Connector 2"/>
        <xdr:cNvSpPr>
          <a:spLocks/>
        </xdr:cNvSpPr>
      </xdr:nvSpPr>
      <xdr:spPr>
        <a:xfrm flipH="1">
          <a:off x="5629275" y="32956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37"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38"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39"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0"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1"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2"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3"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4"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5"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6"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7"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8"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49"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0"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1"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2"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3"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4"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5"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6"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7"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8"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59"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0"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1"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2"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3"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4"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5"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6"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7"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8"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69"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70"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71" name="Straight Connector 1"/>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847725</xdr:colOff>
      <xdr:row>7</xdr:row>
      <xdr:rowOff>190500</xdr:rowOff>
    </xdr:from>
    <xdr:to>
      <xdr:col>7</xdr:col>
      <xdr:colOff>847725</xdr:colOff>
      <xdr:row>8</xdr:row>
      <xdr:rowOff>9525</xdr:rowOff>
    </xdr:to>
    <xdr:sp>
      <xdr:nvSpPr>
        <xdr:cNvPr id="72" name="Straight Connector 2"/>
        <xdr:cNvSpPr>
          <a:spLocks/>
        </xdr:cNvSpPr>
      </xdr:nvSpPr>
      <xdr:spPr>
        <a:xfrm flipH="1">
          <a:off x="5629275" y="27051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F130"/>
  <sheetViews>
    <sheetView tabSelected="1" zoomScale="70" zoomScaleNormal="70" zoomScalePageLayoutView="0" workbookViewId="0" topLeftCell="A1">
      <pane ySplit="9" topLeftCell="A10" activePane="bottomLeft" state="frozen"/>
      <selection pane="topLeft" activeCell="A1" sqref="A1"/>
      <selection pane="bottomLeft" activeCell="A6" sqref="A6:AE6"/>
    </sheetView>
  </sheetViews>
  <sheetFormatPr defaultColWidth="9.140625" defaultRowHeight="12.75"/>
  <cols>
    <col min="1" max="1" width="3.421875" style="17" customWidth="1"/>
    <col min="2" max="2" width="27.7109375" style="17" customWidth="1"/>
    <col min="3" max="3" width="6.28125" style="17" customWidth="1"/>
    <col min="4" max="4" width="10.7109375" style="19" hidden="1" customWidth="1"/>
    <col min="5" max="5" width="11.00390625" style="17" customWidth="1"/>
    <col min="6" max="6" width="11.00390625" style="19" customWidth="1"/>
    <col min="7" max="7" width="12.00390625" style="17" hidden="1" customWidth="1"/>
    <col min="8" max="8" width="9.00390625" style="17" hidden="1" customWidth="1"/>
    <col min="9" max="9" width="12.57421875" style="17" hidden="1" customWidth="1"/>
    <col min="10" max="10" width="10.421875" style="17" hidden="1" customWidth="1"/>
    <col min="11" max="11" width="11.7109375" style="19" customWidth="1"/>
    <col min="12" max="12" width="10.421875" style="17" hidden="1" customWidth="1"/>
    <col min="13" max="14" width="9.57421875" style="17" customWidth="1"/>
    <col min="15" max="15" width="8.7109375" style="17" customWidth="1"/>
    <col min="16" max="16" width="9.7109375" style="17" customWidth="1"/>
    <col min="17" max="17" width="9.57421875" style="17" customWidth="1"/>
    <col min="18" max="18" width="9.00390625" style="17" customWidth="1"/>
    <col min="19" max="19" width="10.00390625" style="17" customWidth="1"/>
    <col min="20" max="20" width="9.8515625" style="17" customWidth="1"/>
    <col min="21" max="21" width="9.421875" style="17" customWidth="1"/>
    <col min="22" max="22" width="10.00390625" style="17" customWidth="1"/>
    <col min="23" max="23" width="8.7109375" style="17" customWidth="1"/>
    <col min="24" max="24" width="11.140625" style="17" customWidth="1"/>
    <col min="25" max="25" width="9.8515625" style="17" customWidth="1"/>
    <col min="26" max="26" width="11.140625" style="17" customWidth="1"/>
    <col min="27" max="27" width="10.28125" style="17" customWidth="1"/>
    <col min="28" max="28" width="9.7109375" style="17" customWidth="1"/>
    <col min="29" max="29" width="9.8515625" style="17" customWidth="1"/>
    <col min="30" max="30" width="10.28125" style="17" customWidth="1"/>
    <col min="31" max="31" width="10.8515625" style="17" customWidth="1"/>
    <col min="32" max="32" width="18.140625" style="17" customWidth="1"/>
    <col min="33" max="16384" width="9.140625" style="17" customWidth="1"/>
  </cols>
  <sheetData>
    <row r="1" spans="1:31" ht="15.75">
      <c r="A1" s="371" t="s">
        <v>93</v>
      </c>
      <c r="B1" s="371"/>
      <c r="C1" s="371"/>
      <c r="D1" s="371"/>
      <c r="E1" s="371"/>
      <c r="F1" s="15"/>
      <c r="G1" s="14"/>
      <c r="H1" s="16"/>
      <c r="I1" s="16"/>
      <c r="J1" s="16"/>
      <c r="K1" s="29"/>
      <c r="L1" s="16"/>
      <c r="M1" s="372"/>
      <c r="N1" s="372"/>
      <c r="O1" s="372"/>
      <c r="P1" s="372"/>
      <c r="Q1" s="372"/>
      <c r="R1" s="372"/>
      <c r="S1" s="372"/>
      <c r="T1" s="372"/>
      <c r="U1" s="372"/>
      <c r="V1" s="372"/>
      <c r="W1" s="372"/>
      <c r="X1" s="372"/>
      <c r="Y1" s="372"/>
      <c r="Z1" s="372"/>
      <c r="AA1" s="372"/>
      <c r="AB1" s="372"/>
      <c r="AC1" s="372"/>
      <c r="AD1" s="372"/>
      <c r="AE1" s="372"/>
    </row>
    <row r="2" spans="1:31" ht="10.5" customHeight="1">
      <c r="A2" s="372"/>
      <c r="B2" s="372"/>
      <c r="C2" s="372"/>
      <c r="D2" s="372"/>
      <c r="E2" s="372"/>
      <c r="F2" s="15"/>
      <c r="G2" s="18"/>
      <c r="H2" s="16"/>
      <c r="I2" s="16"/>
      <c r="J2" s="16"/>
      <c r="K2" s="29"/>
      <c r="L2" s="16"/>
      <c r="M2" s="372"/>
      <c r="N2" s="372"/>
      <c r="O2" s="372"/>
      <c r="P2" s="372"/>
      <c r="Q2" s="372"/>
      <c r="R2" s="372"/>
      <c r="S2" s="372"/>
      <c r="T2" s="372"/>
      <c r="U2" s="372"/>
      <c r="V2" s="372"/>
      <c r="W2" s="372"/>
      <c r="X2" s="372"/>
      <c r="Y2" s="372"/>
      <c r="Z2" s="372"/>
      <c r="AA2" s="372"/>
      <c r="AB2" s="372"/>
      <c r="AC2" s="372"/>
      <c r="AD2" s="372"/>
      <c r="AE2" s="372"/>
    </row>
    <row r="3" spans="1:31" ht="18.75">
      <c r="A3" s="369" t="s">
        <v>508</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row>
    <row r="4" spans="1:31" ht="18.75">
      <c r="A4" s="376" t="str">
        <f>+'BIỂU SỐ 02'!A4:F4</f>
        <v>(Kèm theo Quyết định số        /QĐ-UBND ngày    /01/2021 của UBND huyện Tuần Giáo)</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row>
    <row r="5" spans="1:31" ht="15.75">
      <c r="A5" s="14"/>
      <c r="B5" s="14"/>
      <c r="C5" s="14"/>
      <c r="D5" s="14"/>
      <c r="E5" s="14"/>
      <c r="F5" s="14"/>
      <c r="G5" s="14"/>
      <c r="H5" s="14"/>
      <c r="I5" s="14"/>
      <c r="J5" s="14"/>
      <c r="K5" s="15"/>
      <c r="L5" s="14"/>
      <c r="M5" s="14"/>
      <c r="N5" s="14"/>
      <c r="O5" s="14"/>
      <c r="P5" s="14"/>
      <c r="Q5" s="14"/>
      <c r="R5" s="14"/>
      <c r="S5" s="14"/>
      <c r="T5" s="14"/>
      <c r="U5" s="14"/>
      <c r="V5" s="14"/>
      <c r="W5" s="14"/>
      <c r="X5" s="14"/>
      <c r="Y5" s="14"/>
      <c r="Z5" s="14"/>
      <c r="AA5" s="14"/>
      <c r="AB5" s="14"/>
      <c r="AC5" s="14"/>
      <c r="AD5" s="14"/>
      <c r="AE5" s="14"/>
    </row>
    <row r="6" spans="1:31" ht="72.75" customHeight="1">
      <c r="A6" s="365" t="s">
        <v>521</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row>
    <row r="7" spans="1:31" ht="20.25" customHeight="1">
      <c r="A7" s="367" t="s">
        <v>5</v>
      </c>
      <c r="B7" s="367" t="s">
        <v>0</v>
      </c>
      <c r="C7" s="367" t="s">
        <v>4</v>
      </c>
      <c r="D7" s="373" t="s">
        <v>6</v>
      </c>
      <c r="E7" s="367" t="s">
        <v>510</v>
      </c>
      <c r="F7" s="373" t="s">
        <v>511</v>
      </c>
      <c r="G7" s="26" t="s">
        <v>16</v>
      </c>
      <c r="H7" s="27"/>
      <c r="I7" s="27"/>
      <c r="J7" s="373" t="s">
        <v>138</v>
      </c>
      <c r="K7" s="373" t="s">
        <v>512</v>
      </c>
      <c r="L7" s="373" t="s">
        <v>138</v>
      </c>
      <c r="M7" s="379" t="s">
        <v>518</v>
      </c>
      <c r="N7" s="379"/>
      <c r="O7" s="379"/>
      <c r="P7" s="379"/>
      <c r="Q7" s="379"/>
      <c r="R7" s="379"/>
      <c r="S7" s="379"/>
      <c r="T7" s="379"/>
      <c r="U7" s="379"/>
      <c r="V7" s="379"/>
      <c r="W7" s="379"/>
      <c r="X7" s="379"/>
      <c r="Y7" s="379"/>
      <c r="Z7" s="379"/>
      <c r="AA7" s="379"/>
      <c r="AB7" s="379"/>
      <c r="AC7" s="379"/>
      <c r="AD7" s="379"/>
      <c r="AE7" s="380"/>
    </row>
    <row r="8" spans="1:32" ht="28.5" customHeight="1">
      <c r="A8" s="370"/>
      <c r="B8" s="370"/>
      <c r="C8" s="370"/>
      <c r="D8" s="374"/>
      <c r="E8" s="370"/>
      <c r="F8" s="374"/>
      <c r="G8" s="377" t="s">
        <v>17</v>
      </c>
      <c r="H8" s="378"/>
      <c r="I8" s="378"/>
      <c r="J8" s="374"/>
      <c r="K8" s="374"/>
      <c r="L8" s="374"/>
      <c r="M8" s="381" t="s">
        <v>18</v>
      </c>
      <c r="N8" s="367" t="s">
        <v>19</v>
      </c>
      <c r="O8" s="367" t="s">
        <v>20</v>
      </c>
      <c r="P8" s="367" t="s">
        <v>21</v>
      </c>
      <c r="Q8" s="367" t="s">
        <v>22</v>
      </c>
      <c r="R8" s="367" t="s">
        <v>23</v>
      </c>
      <c r="S8" s="367" t="s">
        <v>24</v>
      </c>
      <c r="T8" s="367" t="s">
        <v>25</v>
      </c>
      <c r="U8" s="367" t="s">
        <v>26</v>
      </c>
      <c r="V8" s="367" t="s">
        <v>27</v>
      </c>
      <c r="W8" s="367" t="s">
        <v>28</v>
      </c>
      <c r="X8" s="367" t="s">
        <v>29</v>
      </c>
      <c r="Y8" s="367" t="s">
        <v>30</v>
      </c>
      <c r="Z8" s="367" t="s">
        <v>31</v>
      </c>
      <c r="AA8" s="367" t="s">
        <v>32</v>
      </c>
      <c r="AB8" s="367" t="s">
        <v>33</v>
      </c>
      <c r="AC8" s="367" t="s">
        <v>34</v>
      </c>
      <c r="AD8" s="367" t="s">
        <v>35</v>
      </c>
      <c r="AE8" s="367" t="s">
        <v>36</v>
      </c>
      <c r="AF8" s="367" t="s">
        <v>520</v>
      </c>
    </row>
    <row r="9" spans="1:32" ht="48" customHeight="1">
      <c r="A9" s="368"/>
      <c r="B9" s="368"/>
      <c r="C9" s="368"/>
      <c r="D9" s="375"/>
      <c r="E9" s="368"/>
      <c r="F9" s="375"/>
      <c r="G9" s="20" t="s">
        <v>37</v>
      </c>
      <c r="H9" s="20" t="s">
        <v>38</v>
      </c>
      <c r="I9" s="28" t="s">
        <v>39</v>
      </c>
      <c r="J9" s="375"/>
      <c r="K9" s="375"/>
      <c r="L9" s="375"/>
      <c r="M9" s="382"/>
      <c r="N9" s="368"/>
      <c r="O9" s="368"/>
      <c r="P9" s="368"/>
      <c r="Q9" s="368"/>
      <c r="R9" s="368"/>
      <c r="S9" s="368"/>
      <c r="T9" s="368"/>
      <c r="U9" s="368"/>
      <c r="V9" s="368"/>
      <c r="W9" s="368"/>
      <c r="X9" s="368"/>
      <c r="Y9" s="368"/>
      <c r="Z9" s="368"/>
      <c r="AA9" s="368"/>
      <c r="AB9" s="368"/>
      <c r="AC9" s="368"/>
      <c r="AD9" s="368"/>
      <c r="AE9" s="368"/>
      <c r="AF9" s="368"/>
    </row>
    <row r="10" spans="1:32" ht="15.75" customHeight="1">
      <c r="A10" s="283" t="s">
        <v>40</v>
      </c>
      <c r="B10" s="284" t="s">
        <v>41</v>
      </c>
      <c r="C10" s="283"/>
      <c r="D10" s="285"/>
      <c r="E10" s="286"/>
      <c r="F10" s="287"/>
      <c r="G10" s="286"/>
      <c r="H10" s="286"/>
      <c r="I10" s="286"/>
      <c r="J10" s="286"/>
      <c r="K10" s="287"/>
      <c r="L10" s="286"/>
      <c r="M10" s="286"/>
      <c r="N10" s="286"/>
      <c r="O10" s="286"/>
      <c r="P10" s="286"/>
      <c r="Q10" s="286"/>
      <c r="R10" s="286"/>
      <c r="S10" s="286"/>
      <c r="T10" s="286"/>
      <c r="U10" s="286"/>
      <c r="V10" s="286"/>
      <c r="W10" s="286"/>
      <c r="X10" s="286"/>
      <c r="Y10" s="286"/>
      <c r="Z10" s="286"/>
      <c r="AA10" s="286"/>
      <c r="AB10" s="286"/>
      <c r="AC10" s="286"/>
      <c r="AD10" s="288"/>
      <c r="AE10" s="288"/>
      <c r="AF10" s="289"/>
    </row>
    <row r="11" spans="1:32" ht="15.75">
      <c r="A11" s="290" t="s">
        <v>1</v>
      </c>
      <c r="B11" s="291" t="s">
        <v>108</v>
      </c>
      <c r="C11" s="290"/>
      <c r="D11" s="292"/>
      <c r="E11" s="293"/>
      <c r="F11" s="292"/>
      <c r="G11" s="293"/>
      <c r="H11" s="293"/>
      <c r="I11" s="292"/>
      <c r="J11" s="292"/>
      <c r="K11" s="292"/>
      <c r="L11" s="292"/>
      <c r="M11" s="293"/>
      <c r="N11" s="293"/>
      <c r="O11" s="293"/>
      <c r="P11" s="293"/>
      <c r="Q11" s="293"/>
      <c r="R11" s="293"/>
      <c r="S11" s="293"/>
      <c r="T11" s="293"/>
      <c r="U11" s="293"/>
      <c r="V11" s="293"/>
      <c r="W11" s="293"/>
      <c r="X11" s="293"/>
      <c r="Y11" s="293"/>
      <c r="Z11" s="293"/>
      <c r="AA11" s="293"/>
      <c r="AB11" s="293"/>
      <c r="AC11" s="293"/>
      <c r="AD11" s="294"/>
      <c r="AE11" s="294"/>
      <c r="AF11" s="295"/>
    </row>
    <row r="12" spans="1:32" s="21" customFormat="1" ht="15.75">
      <c r="A12" s="296" t="s">
        <v>42</v>
      </c>
      <c r="B12" s="297" t="s">
        <v>109</v>
      </c>
      <c r="C12" s="296"/>
      <c r="D12" s="298">
        <f>D19+D34</f>
        <v>13006.4</v>
      </c>
      <c r="E12" s="299"/>
      <c r="F12" s="299"/>
      <c r="G12" s="300"/>
      <c r="H12" s="300"/>
      <c r="I12" s="300"/>
      <c r="J12" s="301"/>
      <c r="K12" s="301"/>
      <c r="L12" s="301"/>
      <c r="M12" s="300"/>
      <c r="N12" s="300"/>
      <c r="O12" s="300"/>
      <c r="P12" s="300"/>
      <c r="Q12" s="300"/>
      <c r="R12" s="300"/>
      <c r="S12" s="300"/>
      <c r="T12" s="300"/>
      <c r="U12" s="300"/>
      <c r="V12" s="300"/>
      <c r="W12" s="300"/>
      <c r="X12" s="300"/>
      <c r="Y12" s="300"/>
      <c r="Z12" s="300"/>
      <c r="AA12" s="300"/>
      <c r="AB12" s="300"/>
      <c r="AC12" s="300"/>
      <c r="AD12" s="300"/>
      <c r="AE12" s="300"/>
      <c r="AF12" s="302">
        <f>+SUM(M12:AE12)</f>
        <v>0</v>
      </c>
    </row>
    <row r="13" spans="1:32" ht="21" customHeight="1">
      <c r="A13" s="296" t="s">
        <v>42</v>
      </c>
      <c r="B13" s="303" t="s">
        <v>110</v>
      </c>
      <c r="C13" s="296" t="s">
        <v>43</v>
      </c>
      <c r="D13" s="298">
        <f>D20+D35</f>
        <v>36630.520000000004</v>
      </c>
      <c r="E13" s="299"/>
      <c r="F13" s="299"/>
      <c r="G13" s="299"/>
      <c r="H13" s="299"/>
      <c r="I13" s="299"/>
      <c r="J13" s="299"/>
      <c r="K13" s="300"/>
      <c r="L13" s="299"/>
      <c r="M13" s="299"/>
      <c r="N13" s="299"/>
      <c r="O13" s="299"/>
      <c r="P13" s="299"/>
      <c r="Q13" s="299"/>
      <c r="R13" s="299"/>
      <c r="S13" s="299"/>
      <c r="T13" s="299"/>
      <c r="U13" s="299"/>
      <c r="V13" s="299"/>
      <c r="W13" s="299"/>
      <c r="X13" s="299"/>
      <c r="Y13" s="299"/>
      <c r="Z13" s="299"/>
      <c r="AA13" s="299"/>
      <c r="AB13" s="299"/>
      <c r="AC13" s="299"/>
      <c r="AD13" s="299"/>
      <c r="AE13" s="299"/>
      <c r="AF13" s="302">
        <f aca="true" t="shared" si="0" ref="AF13:AF76">+SUM(M13:AE13)</f>
        <v>0</v>
      </c>
    </row>
    <row r="14" spans="1:32" ht="21" customHeight="1">
      <c r="A14" s="296"/>
      <c r="B14" s="303" t="s">
        <v>44</v>
      </c>
      <c r="C14" s="296"/>
      <c r="D14" s="304"/>
      <c r="E14" s="300"/>
      <c r="F14" s="300"/>
      <c r="G14" s="300"/>
      <c r="H14" s="300"/>
      <c r="I14" s="300"/>
      <c r="J14" s="300"/>
      <c r="K14" s="305"/>
      <c r="L14" s="300"/>
      <c r="M14" s="299"/>
      <c r="N14" s="299"/>
      <c r="O14" s="299"/>
      <c r="P14" s="299"/>
      <c r="Q14" s="299"/>
      <c r="R14" s="299"/>
      <c r="S14" s="299"/>
      <c r="T14" s="299"/>
      <c r="U14" s="299"/>
      <c r="V14" s="299"/>
      <c r="W14" s="299"/>
      <c r="X14" s="299"/>
      <c r="Y14" s="299"/>
      <c r="Z14" s="299"/>
      <c r="AA14" s="299"/>
      <c r="AB14" s="299"/>
      <c r="AC14" s="299"/>
      <c r="AD14" s="306"/>
      <c r="AE14" s="306"/>
      <c r="AF14" s="302">
        <f t="shared" si="0"/>
        <v>0</v>
      </c>
    </row>
    <row r="15" spans="1:32" ht="15.75">
      <c r="A15" s="296"/>
      <c r="B15" s="307" t="s">
        <v>111</v>
      </c>
      <c r="C15" s="308" t="s">
        <v>43</v>
      </c>
      <c r="D15" s="304">
        <f>D20</f>
        <v>18282.22</v>
      </c>
      <c r="E15" s="309"/>
      <c r="F15" s="309"/>
      <c r="G15" s="309"/>
      <c r="H15" s="309"/>
      <c r="I15" s="309"/>
      <c r="J15" s="309"/>
      <c r="K15" s="310"/>
      <c r="L15" s="310"/>
      <c r="M15" s="309"/>
      <c r="N15" s="309"/>
      <c r="O15" s="309"/>
      <c r="P15" s="309"/>
      <c r="Q15" s="309"/>
      <c r="R15" s="309"/>
      <c r="S15" s="309"/>
      <c r="T15" s="309"/>
      <c r="U15" s="309"/>
      <c r="V15" s="309"/>
      <c r="W15" s="309"/>
      <c r="X15" s="309"/>
      <c r="Y15" s="309"/>
      <c r="Z15" s="309"/>
      <c r="AA15" s="309"/>
      <c r="AB15" s="309"/>
      <c r="AC15" s="309"/>
      <c r="AD15" s="309"/>
      <c r="AE15" s="309"/>
      <c r="AF15" s="302">
        <f t="shared" si="0"/>
        <v>0</v>
      </c>
    </row>
    <row r="16" spans="1:32" ht="15.75">
      <c r="A16" s="296"/>
      <c r="B16" s="307" t="s">
        <v>112</v>
      </c>
      <c r="C16" s="308" t="s">
        <v>43</v>
      </c>
      <c r="D16" s="304">
        <f>D24+D28</f>
        <v>13603.28</v>
      </c>
      <c r="E16" s="306"/>
      <c r="F16" s="306"/>
      <c r="G16" s="306"/>
      <c r="H16" s="306"/>
      <c r="I16" s="306"/>
      <c r="J16" s="306"/>
      <c r="K16" s="310"/>
      <c r="L16" s="311"/>
      <c r="M16" s="306"/>
      <c r="N16" s="306"/>
      <c r="O16" s="306"/>
      <c r="P16" s="306"/>
      <c r="Q16" s="306"/>
      <c r="R16" s="306"/>
      <c r="S16" s="306"/>
      <c r="T16" s="306"/>
      <c r="U16" s="306"/>
      <c r="V16" s="306"/>
      <c r="W16" s="306"/>
      <c r="X16" s="306"/>
      <c r="Y16" s="306"/>
      <c r="Z16" s="306"/>
      <c r="AA16" s="306"/>
      <c r="AB16" s="306"/>
      <c r="AC16" s="306"/>
      <c r="AD16" s="306"/>
      <c r="AE16" s="306"/>
      <c r="AF16" s="302">
        <f t="shared" si="0"/>
        <v>0</v>
      </c>
    </row>
    <row r="17" spans="1:32" ht="15.75" customHeight="1">
      <c r="A17" s="312"/>
      <c r="B17" s="307" t="s">
        <v>45</v>
      </c>
      <c r="C17" s="308" t="s">
        <v>7</v>
      </c>
      <c r="D17" s="304">
        <f>D16/D13*100</f>
        <v>37.13646434721647</v>
      </c>
      <c r="E17" s="306"/>
      <c r="F17" s="306"/>
      <c r="G17" s="306"/>
      <c r="H17" s="306"/>
      <c r="I17" s="306"/>
      <c r="J17" s="306"/>
      <c r="K17" s="310"/>
      <c r="L17" s="306"/>
      <c r="M17" s="306"/>
      <c r="N17" s="306"/>
      <c r="O17" s="306"/>
      <c r="P17" s="306"/>
      <c r="Q17" s="306"/>
      <c r="R17" s="306"/>
      <c r="S17" s="306"/>
      <c r="T17" s="306"/>
      <c r="U17" s="306"/>
      <c r="V17" s="306"/>
      <c r="W17" s="306"/>
      <c r="X17" s="306"/>
      <c r="Y17" s="306"/>
      <c r="Z17" s="306"/>
      <c r="AA17" s="306"/>
      <c r="AB17" s="306"/>
      <c r="AC17" s="306"/>
      <c r="AD17" s="306"/>
      <c r="AE17" s="306"/>
      <c r="AF17" s="302">
        <f t="shared" si="0"/>
        <v>0</v>
      </c>
    </row>
    <row r="18" spans="1:32" ht="15.75" customHeight="1">
      <c r="A18" s="313">
        <v>1</v>
      </c>
      <c r="B18" s="291" t="s">
        <v>46</v>
      </c>
      <c r="C18" s="308"/>
      <c r="D18" s="304"/>
      <c r="E18" s="300"/>
      <c r="F18" s="300"/>
      <c r="G18" s="300"/>
      <c r="H18" s="300"/>
      <c r="I18" s="300"/>
      <c r="J18" s="300"/>
      <c r="K18" s="314"/>
      <c r="L18" s="300"/>
      <c r="M18" s="306"/>
      <c r="N18" s="306"/>
      <c r="O18" s="306"/>
      <c r="P18" s="306"/>
      <c r="Q18" s="306"/>
      <c r="R18" s="306"/>
      <c r="S18" s="306"/>
      <c r="T18" s="306"/>
      <c r="U18" s="306"/>
      <c r="V18" s="306"/>
      <c r="W18" s="306"/>
      <c r="X18" s="306"/>
      <c r="Y18" s="306"/>
      <c r="Z18" s="306"/>
      <c r="AA18" s="306"/>
      <c r="AB18" s="306"/>
      <c r="AC18" s="306"/>
      <c r="AD18" s="306"/>
      <c r="AE18" s="306"/>
      <c r="AF18" s="302">
        <f t="shared" si="0"/>
        <v>0</v>
      </c>
    </row>
    <row r="19" spans="1:32" ht="15.75">
      <c r="A19" s="290"/>
      <c r="B19" s="297" t="s">
        <v>113</v>
      </c>
      <c r="C19" s="296" t="s">
        <v>47</v>
      </c>
      <c r="D19" s="298">
        <f>D22+D26+D30</f>
        <v>6144.4</v>
      </c>
      <c r="E19" s="299"/>
      <c r="F19" s="299"/>
      <c r="G19" s="299"/>
      <c r="H19" s="299"/>
      <c r="I19" s="299"/>
      <c r="J19" s="299"/>
      <c r="K19" s="300"/>
      <c r="L19" s="299"/>
      <c r="M19" s="299"/>
      <c r="N19" s="299"/>
      <c r="O19" s="299"/>
      <c r="P19" s="299"/>
      <c r="Q19" s="299"/>
      <c r="R19" s="299"/>
      <c r="S19" s="299"/>
      <c r="T19" s="299"/>
      <c r="U19" s="299"/>
      <c r="V19" s="299"/>
      <c r="W19" s="299"/>
      <c r="X19" s="299"/>
      <c r="Y19" s="299"/>
      <c r="Z19" s="299"/>
      <c r="AA19" s="299"/>
      <c r="AB19" s="299"/>
      <c r="AC19" s="299"/>
      <c r="AD19" s="299"/>
      <c r="AE19" s="299"/>
      <c r="AF19" s="302">
        <f t="shared" si="0"/>
        <v>0</v>
      </c>
    </row>
    <row r="20" spans="1:32" ht="15.75">
      <c r="A20" s="290"/>
      <c r="B20" s="297" t="s">
        <v>114</v>
      </c>
      <c r="C20" s="296" t="s">
        <v>48</v>
      </c>
      <c r="D20" s="298">
        <f>D24+D28+D32</f>
        <v>18282.22</v>
      </c>
      <c r="E20" s="299"/>
      <c r="F20" s="299"/>
      <c r="G20" s="299"/>
      <c r="H20" s="299"/>
      <c r="I20" s="299"/>
      <c r="J20" s="299"/>
      <c r="K20" s="300"/>
      <c r="L20" s="299"/>
      <c r="M20" s="299"/>
      <c r="N20" s="299"/>
      <c r="O20" s="299"/>
      <c r="P20" s="299"/>
      <c r="Q20" s="299"/>
      <c r="R20" s="299"/>
      <c r="S20" s="299"/>
      <c r="T20" s="299"/>
      <c r="U20" s="299"/>
      <c r="V20" s="299"/>
      <c r="W20" s="299"/>
      <c r="X20" s="299"/>
      <c r="Y20" s="299"/>
      <c r="Z20" s="299"/>
      <c r="AA20" s="299"/>
      <c r="AB20" s="299"/>
      <c r="AC20" s="299"/>
      <c r="AD20" s="299"/>
      <c r="AE20" s="299"/>
      <c r="AF20" s="302">
        <f t="shared" si="0"/>
        <v>0</v>
      </c>
    </row>
    <row r="21" spans="1:32" ht="15.75">
      <c r="A21" s="290" t="s">
        <v>49</v>
      </c>
      <c r="B21" s="291" t="s">
        <v>50</v>
      </c>
      <c r="C21" s="307"/>
      <c r="D21" s="304"/>
      <c r="E21" s="300"/>
      <c r="F21" s="300"/>
      <c r="G21" s="300"/>
      <c r="H21" s="300"/>
      <c r="I21" s="300"/>
      <c r="J21" s="300"/>
      <c r="K21" s="305"/>
      <c r="L21" s="300"/>
      <c r="M21" s="309"/>
      <c r="N21" s="309"/>
      <c r="O21" s="309"/>
      <c r="P21" s="309"/>
      <c r="Q21" s="309"/>
      <c r="R21" s="309"/>
      <c r="S21" s="309"/>
      <c r="T21" s="309"/>
      <c r="U21" s="309"/>
      <c r="V21" s="309"/>
      <c r="W21" s="309"/>
      <c r="X21" s="309"/>
      <c r="Y21" s="309"/>
      <c r="Z21" s="309"/>
      <c r="AA21" s="309"/>
      <c r="AB21" s="309"/>
      <c r="AC21" s="309"/>
      <c r="AD21" s="306"/>
      <c r="AE21" s="306"/>
      <c r="AF21" s="302">
        <f t="shared" si="0"/>
        <v>0</v>
      </c>
    </row>
    <row r="22" spans="1:32" ht="15.75">
      <c r="A22" s="290"/>
      <c r="B22" s="307" t="s">
        <v>51</v>
      </c>
      <c r="C22" s="308" t="s">
        <v>47</v>
      </c>
      <c r="D22" s="304">
        <v>892</v>
      </c>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6"/>
      <c r="AE22" s="306"/>
      <c r="AF22" s="302">
        <f t="shared" si="0"/>
        <v>0</v>
      </c>
    </row>
    <row r="23" spans="1:32" ht="15.75">
      <c r="A23" s="290"/>
      <c r="B23" s="307" t="s">
        <v>52</v>
      </c>
      <c r="C23" s="308" t="s">
        <v>53</v>
      </c>
      <c r="D23" s="304">
        <v>58.2</v>
      </c>
      <c r="E23" s="309"/>
      <c r="F23" s="309"/>
      <c r="G23" s="309"/>
      <c r="H23" s="309"/>
      <c r="I23" s="309"/>
      <c r="J23" s="309"/>
      <c r="K23" s="309"/>
      <c r="L23" s="309"/>
      <c r="M23" s="306"/>
      <c r="N23" s="306"/>
      <c r="O23" s="306"/>
      <c r="P23" s="306"/>
      <c r="Q23" s="306"/>
      <c r="R23" s="306"/>
      <c r="S23" s="306"/>
      <c r="T23" s="306"/>
      <c r="U23" s="306"/>
      <c r="V23" s="306"/>
      <c r="W23" s="306"/>
      <c r="X23" s="306"/>
      <c r="Y23" s="306"/>
      <c r="Z23" s="306"/>
      <c r="AA23" s="306"/>
      <c r="AB23" s="306"/>
      <c r="AC23" s="306"/>
      <c r="AD23" s="306"/>
      <c r="AE23" s="306"/>
      <c r="AF23" s="302">
        <f t="shared" si="0"/>
        <v>0</v>
      </c>
    </row>
    <row r="24" spans="1:32" ht="15.75">
      <c r="A24" s="290"/>
      <c r="B24" s="307" t="s">
        <v>54</v>
      </c>
      <c r="C24" s="308" t="s">
        <v>48</v>
      </c>
      <c r="D24" s="304">
        <f>D23*D22/10</f>
        <v>5191.4400000000005</v>
      </c>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2">
        <f t="shared" si="0"/>
        <v>0</v>
      </c>
    </row>
    <row r="25" spans="1:32" ht="15.75">
      <c r="A25" s="290" t="s">
        <v>55</v>
      </c>
      <c r="B25" s="291" t="s">
        <v>56</v>
      </c>
      <c r="C25" s="307"/>
      <c r="D25" s="304"/>
      <c r="E25" s="309"/>
      <c r="F25" s="309"/>
      <c r="G25" s="309"/>
      <c r="H25" s="309"/>
      <c r="I25" s="309"/>
      <c r="J25" s="309"/>
      <c r="K25" s="305"/>
      <c r="L25" s="309"/>
      <c r="M25" s="315"/>
      <c r="N25" s="306"/>
      <c r="O25" s="306"/>
      <c r="P25" s="306"/>
      <c r="Q25" s="306"/>
      <c r="R25" s="306"/>
      <c r="S25" s="306"/>
      <c r="T25" s="306"/>
      <c r="U25" s="306"/>
      <c r="V25" s="306"/>
      <c r="W25" s="306"/>
      <c r="X25" s="306"/>
      <c r="Y25" s="306"/>
      <c r="Z25" s="306"/>
      <c r="AA25" s="306"/>
      <c r="AB25" s="306"/>
      <c r="AC25" s="306"/>
      <c r="AD25" s="306"/>
      <c r="AE25" s="306"/>
      <c r="AF25" s="302">
        <f t="shared" si="0"/>
        <v>0</v>
      </c>
    </row>
    <row r="26" spans="1:32" s="22" customFormat="1" ht="15.75">
      <c r="A26" s="316"/>
      <c r="B26" s="317" t="s">
        <v>51</v>
      </c>
      <c r="C26" s="318" t="s">
        <v>47</v>
      </c>
      <c r="D26" s="319">
        <v>1734.4</v>
      </c>
      <c r="E26" s="310"/>
      <c r="F26" s="310"/>
      <c r="G26" s="310"/>
      <c r="H26" s="310"/>
      <c r="I26" s="310"/>
      <c r="J26" s="310"/>
      <c r="K26" s="309"/>
      <c r="L26" s="310"/>
      <c r="M26" s="310"/>
      <c r="N26" s="310"/>
      <c r="O26" s="310"/>
      <c r="P26" s="310"/>
      <c r="Q26" s="310"/>
      <c r="R26" s="310"/>
      <c r="S26" s="310"/>
      <c r="T26" s="310"/>
      <c r="U26" s="310"/>
      <c r="V26" s="310"/>
      <c r="W26" s="310"/>
      <c r="X26" s="310"/>
      <c r="Y26" s="310"/>
      <c r="Z26" s="310"/>
      <c r="AA26" s="310"/>
      <c r="AB26" s="310"/>
      <c r="AC26" s="310"/>
      <c r="AD26" s="310"/>
      <c r="AE26" s="310"/>
      <c r="AF26" s="302">
        <f t="shared" si="0"/>
        <v>0</v>
      </c>
    </row>
    <row r="27" spans="1:32" s="22" customFormat="1" ht="15.75">
      <c r="A27" s="316"/>
      <c r="B27" s="317" t="s">
        <v>52</v>
      </c>
      <c r="C27" s="318" t="s">
        <v>53</v>
      </c>
      <c r="D27" s="319">
        <v>48.5</v>
      </c>
      <c r="E27" s="311"/>
      <c r="F27" s="311"/>
      <c r="G27" s="310"/>
      <c r="H27" s="310"/>
      <c r="I27" s="310"/>
      <c r="J27" s="310"/>
      <c r="K27" s="309"/>
      <c r="L27" s="310"/>
      <c r="M27" s="310"/>
      <c r="N27" s="310"/>
      <c r="O27" s="310"/>
      <c r="P27" s="310"/>
      <c r="Q27" s="310"/>
      <c r="R27" s="310"/>
      <c r="S27" s="310"/>
      <c r="T27" s="310"/>
      <c r="U27" s="310"/>
      <c r="V27" s="310"/>
      <c r="W27" s="310"/>
      <c r="X27" s="310"/>
      <c r="Y27" s="310"/>
      <c r="Z27" s="310"/>
      <c r="AA27" s="310"/>
      <c r="AB27" s="310"/>
      <c r="AC27" s="310"/>
      <c r="AD27" s="310"/>
      <c r="AE27" s="310"/>
      <c r="AF27" s="302">
        <f t="shared" si="0"/>
        <v>0</v>
      </c>
    </row>
    <row r="28" spans="1:32" s="22" customFormat="1" ht="15.75">
      <c r="A28" s="316"/>
      <c r="B28" s="317" t="s">
        <v>54</v>
      </c>
      <c r="C28" s="318" t="s">
        <v>48</v>
      </c>
      <c r="D28" s="319">
        <f>D26*D27/10</f>
        <v>8411.84</v>
      </c>
      <c r="E28" s="310"/>
      <c r="F28" s="310"/>
      <c r="G28" s="310"/>
      <c r="H28" s="310"/>
      <c r="I28" s="310"/>
      <c r="J28" s="310"/>
      <c r="K28" s="309"/>
      <c r="L28" s="310"/>
      <c r="M28" s="310"/>
      <c r="N28" s="310"/>
      <c r="O28" s="310"/>
      <c r="P28" s="310"/>
      <c r="Q28" s="310"/>
      <c r="R28" s="310"/>
      <c r="S28" s="310"/>
      <c r="T28" s="310"/>
      <c r="U28" s="310"/>
      <c r="V28" s="310"/>
      <c r="W28" s="310"/>
      <c r="X28" s="310"/>
      <c r="Y28" s="310"/>
      <c r="Z28" s="310"/>
      <c r="AA28" s="310"/>
      <c r="AB28" s="310"/>
      <c r="AC28" s="310"/>
      <c r="AD28" s="310"/>
      <c r="AE28" s="310"/>
      <c r="AF28" s="302">
        <f t="shared" si="0"/>
        <v>0</v>
      </c>
    </row>
    <row r="29" spans="1:32" s="22" customFormat="1" ht="15.75">
      <c r="A29" s="316" t="s">
        <v>57</v>
      </c>
      <c r="B29" s="320" t="s">
        <v>58</v>
      </c>
      <c r="C29" s="317"/>
      <c r="D29" s="319"/>
      <c r="E29" s="310"/>
      <c r="F29" s="310"/>
      <c r="G29" s="310"/>
      <c r="H29" s="310"/>
      <c r="I29" s="310"/>
      <c r="J29" s="310"/>
      <c r="K29" s="305"/>
      <c r="L29" s="310"/>
      <c r="M29" s="310"/>
      <c r="N29" s="310"/>
      <c r="O29" s="310"/>
      <c r="P29" s="310"/>
      <c r="Q29" s="310"/>
      <c r="R29" s="310"/>
      <c r="S29" s="310"/>
      <c r="T29" s="310"/>
      <c r="U29" s="310"/>
      <c r="V29" s="310"/>
      <c r="W29" s="310"/>
      <c r="X29" s="310"/>
      <c r="Y29" s="310"/>
      <c r="Z29" s="310"/>
      <c r="AA29" s="310"/>
      <c r="AB29" s="310"/>
      <c r="AC29" s="310"/>
      <c r="AD29" s="311"/>
      <c r="AE29" s="311"/>
      <c r="AF29" s="302">
        <f t="shared" si="0"/>
        <v>0</v>
      </c>
    </row>
    <row r="30" spans="1:32" s="22" customFormat="1" ht="15.75">
      <c r="A30" s="316"/>
      <c r="B30" s="317" t="s">
        <v>51</v>
      </c>
      <c r="C30" s="318" t="s">
        <v>47</v>
      </c>
      <c r="D30" s="319">
        <v>3518</v>
      </c>
      <c r="E30" s="310"/>
      <c r="F30" s="310"/>
      <c r="G30" s="310"/>
      <c r="H30" s="310"/>
      <c r="I30" s="310"/>
      <c r="J30" s="310"/>
      <c r="K30" s="309"/>
      <c r="L30" s="310"/>
      <c r="M30" s="310"/>
      <c r="N30" s="310"/>
      <c r="O30" s="310"/>
      <c r="P30" s="310"/>
      <c r="Q30" s="310"/>
      <c r="R30" s="310"/>
      <c r="S30" s="310"/>
      <c r="T30" s="310"/>
      <c r="U30" s="310"/>
      <c r="V30" s="310"/>
      <c r="W30" s="310"/>
      <c r="X30" s="310"/>
      <c r="Y30" s="310"/>
      <c r="Z30" s="310"/>
      <c r="AA30" s="310"/>
      <c r="AB30" s="310"/>
      <c r="AC30" s="310"/>
      <c r="AD30" s="311"/>
      <c r="AE30" s="311"/>
      <c r="AF30" s="302">
        <f t="shared" si="0"/>
        <v>0</v>
      </c>
    </row>
    <row r="31" spans="1:32" ht="15.75">
      <c r="A31" s="290"/>
      <c r="B31" s="307" t="s">
        <v>115</v>
      </c>
      <c r="C31" s="308" t="s">
        <v>53</v>
      </c>
      <c r="D31" s="304">
        <v>13.3</v>
      </c>
      <c r="E31" s="309"/>
      <c r="F31" s="309"/>
      <c r="G31" s="309"/>
      <c r="H31" s="309"/>
      <c r="I31" s="309"/>
      <c r="J31" s="309"/>
      <c r="K31" s="310"/>
      <c r="L31" s="310"/>
      <c r="M31" s="309"/>
      <c r="N31" s="309"/>
      <c r="O31" s="309"/>
      <c r="P31" s="309"/>
      <c r="Q31" s="309"/>
      <c r="R31" s="309"/>
      <c r="S31" s="309"/>
      <c r="T31" s="309"/>
      <c r="U31" s="309"/>
      <c r="V31" s="309"/>
      <c r="W31" s="309"/>
      <c r="X31" s="309"/>
      <c r="Y31" s="309"/>
      <c r="Z31" s="309"/>
      <c r="AA31" s="309"/>
      <c r="AB31" s="309"/>
      <c r="AC31" s="309"/>
      <c r="AD31" s="309"/>
      <c r="AE31" s="309"/>
      <c r="AF31" s="302">
        <f t="shared" si="0"/>
        <v>0</v>
      </c>
    </row>
    <row r="32" spans="1:32" ht="15.75">
      <c r="A32" s="290"/>
      <c r="B32" s="307" t="s">
        <v>116</v>
      </c>
      <c r="C32" s="308" t="s">
        <v>48</v>
      </c>
      <c r="D32" s="304">
        <f>D30*D31/10</f>
        <v>4678.9400000000005</v>
      </c>
      <c r="E32" s="309"/>
      <c r="F32" s="309"/>
      <c r="G32" s="309"/>
      <c r="H32" s="309"/>
      <c r="I32" s="309"/>
      <c r="J32" s="309"/>
      <c r="K32" s="310"/>
      <c r="L32" s="310"/>
      <c r="M32" s="309"/>
      <c r="N32" s="309"/>
      <c r="O32" s="309"/>
      <c r="P32" s="309"/>
      <c r="Q32" s="309"/>
      <c r="R32" s="309"/>
      <c r="S32" s="309"/>
      <c r="T32" s="309"/>
      <c r="U32" s="309"/>
      <c r="V32" s="309"/>
      <c r="W32" s="309"/>
      <c r="X32" s="309"/>
      <c r="Y32" s="309"/>
      <c r="Z32" s="309"/>
      <c r="AA32" s="309"/>
      <c r="AB32" s="309"/>
      <c r="AC32" s="309"/>
      <c r="AD32" s="309"/>
      <c r="AE32" s="309"/>
      <c r="AF32" s="302">
        <f t="shared" si="0"/>
        <v>0</v>
      </c>
    </row>
    <row r="33" spans="1:32" ht="15.75">
      <c r="A33" s="290">
        <v>2</v>
      </c>
      <c r="B33" s="291" t="s">
        <v>59</v>
      </c>
      <c r="C33" s="308"/>
      <c r="D33" s="304"/>
      <c r="E33" s="300"/>
      <c r="F33" s="300"/>
      <c r="G33" s="300"/>
      <c r="H33" s="300"/>
      <c r="I33" s="309"/>
      <c r="J33" s="309"/>
      <c r="K33" s="305"/>
      <c r="L33" s="309"/>
      <c r="M33" s="309"/>
      <c r="N33" s="309"/>
      <c r="O33" s="309"/>
      <c r="P33" s="309"/>
      <c r="Q33" s="309"/>
      <c r="R33" s="309"/>
      <c r="S33" s="309"/>
      <c r="T33" s="309"/>
      <c r="U33" s="309"/>
      <c r="V33" s="309"/>
      <c r="W33" s="309"/>
      <c r="X33" s="309"/>
      <c r="Y33" s="309"/>
      <c r="Z33" s="309"/>
      <c r="AA33" s="309"/>
      <c r="AB33" s="309"/>
      <c r="AC33" s="309"/>
      <c r="AD33" s="306"/>
      <c r="AE33" s="306"/>
      <c r="AF33" s="302">
        <f t="shared" si="0"/>
        <v>0</v>
      </c>
    </row>
    <row r="34" spans="1:32" ht="15.75">
      <c r="A34" s="290"/>
      <c r="B34" s="297" t="s">
        <v>60</v>
      </c>
      <c r="C34" s="296" t="s">
        <v>47</v>
      </c>
      <c r="D34" s="298">
        <f>D37+D41+D45</f>
        <v>6862</v>
      </c>
      <c r="E34" s="300"/>
      <c r="F34" s="300"/>
      <c r="G34" s="305"/>
      <c r="H34" s="305"/>
      <c r="I34" s="309"/>
      <c r="J34" s="300"/>
      <c r="K34" s="300"/>
      <c r="L34" s="300"/>
      <c r="M34" s="305"/>
      <c r="N34" s="305"/>
      <c r="O34" s="305"/>
      <c r="P34" s="305"/>
      <c r="Q34" s="305"/>
      <c r="R34" s="305"/>
      <c r="S34" s="305"/>
      <c r="T34" s="305"/>
      <c r="U34" s="305"/>
      <c r="V34" s="305"/>
      <c r="W34" s="305"/>
      <c r="X34" s="305"/>
      <c r="Y34" s="305"/>
      <c r="Z34" s="305"/>
      <c r="AA34" s="305"/>
      <c r="AB34" s="305"/>
      <c r="AC34" s="305"/>
      <c r="AD34" s="305"/>
      <c r="AE34" s="305"/>
      <c r="AF34" s="302">
        <f t="shared" si="0"/>
        <v>0</v>
      </c>
    </row>
    <row r="35" spans="1:32" ht="15.75">
      <c r="A35" s="290"/>
      <c r="B35" s="297" t="s">
        <v>61</v>
      </c>
      <c r="C35" s="296" t="s">
        <v>48</v>
      </c>
      <c r="D35" s="298">
        <f>D39+D43+D47</f>
        <v>18348.3</v>
      </c>
      <c r="E35" s="300"/>
      <c r="F35" s="300"/>
      <c r="G35" s="305"/>
      <c r="H35" s="305"/>
      <c r="I35" s="309"/>
      <c r="J35" s="300"/>
      <c r="K35" s="300"/>
      <c r="L35" s="300"/>
      <c r="M35" s="321"/>
      <c r="N35" s="321"/>
      <c r="O35" s="321"/>
      <c r="P35" s="321"/>
      <c r="Q35" s="321"/>
      <c r="R35" s="321"/>
      <c r="S35" s="321"/>
      <c r="T35" s="321"/>
      <c r="U35" s="321"/>
      <c r="V35" s="321"/>
      <c r="W35" s="321"/>
      <c r="X35" s="321"/>
      <c r="Y35" s="321"/>
      <c r="Z35" s="321"/>
      <c r="AA35" s="305"/>
      <c r="AB35" s="305"/>
      <c r="AC35" s="305"/>
      <c r="AD35" s="305"/>
      <c r="AE35" s="305"/>
      <c r="AF35" s="302">
        <f t="shared" si="0"/>
        <v>0</v>
      </c>
    </row>
    <row r="36" spans="1:32" s="23" customFormat="1" ht="15.75">
      <c r="A36" s="290" t="s">
        <v>49</v>
      </c>
      <c r="B36" s="291" t="s">
        <v>117</v>
      </c>
      <c r="C36" s="291"/>
      <c r="D36" s="322"/>
      <c r="E36" s="300"/>
      <c r="F36" s="300"/>
      <c r="G36" s="300"/>
      <c r="H36" s="300"/>
      <c r="I36" s="305"/>
      <c r="J36" s="305"/>
      <c r="K36" s="305"/>
      <c r="L36" s="305"/>
      <c r="M36" s="300"/>
      <c r="N36" s="300"/>
      <c r="O36" s="300"/>
      <c r="P36" s="300"/>
      <c r="Q36" s="300"/>
      <c r="R36" s="300"/>
      <c r="S36" s="300"/>
      <c r="T36" s="300"/>
      <c r="U36" s="300"/>
      <c r="V36" s="300"/>
      <c r="W36" s="300"/>
      <c r="X36" s="300"/>
      <c r="Y36" s="300"/>
      <c r="Z36" s="300"/>
      <c r="AA36" s="300"/>
      <c r="AB36" s="300"/>
      <c r="AC36" s="300"/>
      <c r="AD36" s="323"/>
      <c r="AE36" s="323"/>
      <c r="AF36" s="302">
        <f t="shared" si="0"/>
        <v>0</v>
      </c>
    </row>
    <row r="37" spans="1:32" ht="15.75">
      <c r="A37" s="290"/>
      <c r="B37" s="307" t="s">
        <v>51</v>
      </c>
      <c r="C37" s="308" t="s">
        <v>47</v>
      </c>
      <c r="D37" s="304">
        <v>6300</v>
      </c>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6"/>
      <c r="AF37" s="302">
        <f t="shared" si="0"/>
        <v>0</v>
      </c>
    </row>
    <row r="38" spans="1:32" ht="15.75">
      <c r="A38" s="290"/>
      <c r="B38" s="307" t="s">
        <v>52</v>
      </c>
      <c r="C38" s="308" t="s">
        <v>53</v>
      </c>
      <c r="D38" s="304">
        <v>27.7</v>
      </c>
      <c r="E38" s="309"/>
      <c r="F38" s="309"/>
      <c r="G38" s="309"/>
      <c r="H38" s="309"/>
      <c r="I38" s="309"/>
      <c r="J38" s="309"/>
      <c r="K38" s="309"/>
      <c r="L38" s="309"/>
      <c r="M38" s="306"/>
      <c r="N38" s="306"/>
      <c r="O38" s="306"/>
      <c r="P38" s="306"/>
      <c r="Q38" s="306"/>
      <c r="R38" s="306"/>
      <c r="S38" s="306"/>
      <c r="T38" s="306"/>
      <c r="U38" s="306"/>
      <c r="V38" s="306"/>
      <c r="W38" s="306"/>
      <c r="X38" s="306"/>
      <c r="Y38" s="306"/>
      <c r="Z38" s="306"/>
      <c r="AA38" s="306"/>
      <c r="AB38" s="306"/>
      <c r="AC38" s="306"/>
      <c r="AD38" s="306"/>
      <c r="AE38" s="306"/>
      <c r="AF38" s="302">
        <f t="shared" si="0"/>
        <v>0</v>
      </c>
    </row>
    <row r="39" spans="1:32" ht="15.75">
      <c r="A39" s="290"/>
      <c r="B39" s="307" t="s">
        <v>54</v>
      </c>
      <c r="C39" s="308" t="s">
        <v>48</v>
      </c>
      <c r="D39" s="304">
        <f>D37*D38/10</f>
        <v>17451</v>
      </c>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2">
        <f t="shared" si="0"/>
        <v>0</v>
      </c>
    </row>
    <row r="40" spans="1:32" s="24" customFormat="1" ht="15.75">
      <c r="A40" s="290" t="s">
        <v>55</v>
      </c>
      <c r="B40" s="291" t="s">
        <v>118</v>
      </c>
      <c r="C40" s="297"/>
      <c r="D40" s="298"/>
      <c r="E40" s="300"/>
      <c r="F40" s="300"/>
      <c r="G40" s="300"/>
      <c r="H40" s="300"/>
      <c r="I40" s="300"/>
      <c r="J40" s="300"/>
      <c r="K40" s="305"/>
      <c r="L40" s="300"/>
      <c r="M40" s="300"/>
      <c r="N40" s="300"/>
      <c r="O40" s="300"/>
      <c r="P40" s="300"/>
      <c r="Q40" s="300"/>
      <c r="R40" s="300"/>
      <c r="S40" s="300"/>
      <c r="T40" s="300"/>
      <c r="U40" s="300"/>
      <c r="V40" s="300"/>
      <c r="W40" s="300"/>
      <c r="X40" s="300"/>
      <c r="Y40" s="300"/>
      <c r="Z40" s="300"/>
      <c r="AA40" s="300"/>
      <c r="AB40" s="300"/>
      <c r="AC40" s="300"/>
      <c r="AD40" s="299"/>
      <c r="AE40" s="299"/>
      <c r="AF40" s="302">
        <f t="shared" si="0"/>
        <v>0</v>
      </c>
    </row>
    <row r="41" spans="1:32" ht="15.75">
      <c r="A41" s="290"/>
      <c r="B41" s="307" t="s">
        <v>119</v>
      </c>
      <c r="C41" s="308" t="s">
        <v>47</v>
      </c>
      <c r="D41" s="304">
        <v>362</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6"/>
      <c r="AE41" s="306"/>
      <c r="AF41" s="302">
        <f t="shared" si="0"/>
        <v>0</v>
      </c>
    </row>
    <row r="42" spans="1:32" ht="15.75">
      <c r="A42" s="290"/>
      <c r="B42" s="307" t="s">
        <v>115</v>
      </c>
      <c r="C42" s="308" t="s">
        <v>53</v>
      </c>
      <c r="D42" s="304">
        <v>16.5</v>
      </c>
      <c r="E42" s="309"/>
      <c r="F42" s="309"/>
      <c r="G42" s="309"/>
      <c r="H42" s="309"/>
      <c r="I42" s="309"/>
      <c r="J42" s="309"/>
      <c r="K42" s="309"/>
      <c r="L42" s="309"/>
      <c r="M42" s="306"/>
      <c r="N42" s="306"/>
      <c r="O42" s="306"/>
      <c r="P42" s="306"/>
      <c r="Q42" s="306"/>
      <c r="R42" s="306"/>
      <c r="S42" s="306"/>
      <c r="T42" s="306"/>
      <c r="U42" s="306"/>
      <c r="V42" s="306"/>
      <c r="W42" s="306"/>
      <c r="X42" s="306"/>
      <c r="Y42" s="306"/>
      <c r="Z42" s="306"/>
      <c r="AA42" s="306"/>
      <c r="AB42" s="306"/>
      <c r="AC42" s="306"/>
      <c r="AD42" s="306"/>
      <c r="AE42" s="306"/>
      <c r="AF42" s="302">
        <f t="shared" si="0"/>
        <v>0</v>
      </c>
    </row>
    <row r="43" spans="1:32" ht="15.75">
      <c r="A43" s="290"/>
      <c r="B43" s="307" t="s">
        <v>116</v>
      </c>
      <c r="C43" s="308" t="s">
        <v>48</v>
      </c>
      <c r="D43" s="304">
        <f>D41*D42/10</f>
        <v>597.3</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6"/>
      <c r="AE43" s="306"/>
      <c r="AF43" s="302">
        <f t="shared" si="0"/>
        <v>0</v>
      </c>
    </row>
    <row r="44" spans="1:32" s="24" customFormat="1" ht="15.75">
      <c r="A44" s="290" t="s">
        <v>57</v>
      </c>
      <c r="B44" s="291" t="s">
        <v>120</v>
      </c>
      <c r="C44" s="297"/>
      <c r="D44" s="298"/>
      <c r="E44" s="300"/>
      <c r="F44" s="300"/>
      <c r="G44" s="300"/>
      <c r="H44" s="300"/>
      <c r="I44" s="300"/>
      <c r="J44" s="300"/>
      <c r="K44" s="305"/>
      <c r="L44" s="300"/>
      <c r="M44" s="300"/>
      <c r="N44" s="300"/>
      <c r="O44" s="300"/>
      <c r="P44" s="300"/>
      <c r="Q44" s="300"/>
      <c r="R44" s="300"/>
      <c r="S44" s="300"/>
      <c r="T44" s="300"/>
      <c r="U44" s="300"/>
      <c r="V44" s="300"/>
      <c r="W44" s="300"/>
      <c r="X44" s="300"/>
      <c r="Y44" s="300"/>
      <c r="Z44" s="300"/>
      <c r="AA44" s="300"/>
      <c r="AB44" s="300"/>
      <c r="AC44" s="300"/>
      <c r="AD44" s="299"/>
      <c r="AE44" s="299"/>
      <c r="AF44" s="302">
        <f t="shared" si="0"/>
        <v>0</v>
      </c>
    </row>
    <row r="45" spans="1:32" ht="15.75">
      <c r="A45" s="290"/>
      <c r="B45" s="307" t="s">
        <v>119</v>
      </c>
      <c r="C45" s="308" t="s">
        <v>47</v>
      </c>
      <c r="D45" s="304">
        <v>200</v>
      </c>
      <c r="E45" s="309"/>
      <c r="F45" s="309"/>
      <c r="G45" s="309"/>
      <c r="H45" s="309"/>
      <c r="I45" s="309"/>
      <c r="J45" s="309"/>
      <c r="K45" s="305"/>
      <c r="L45" s="309"/>
      <c r="M45" s="309"/>
      <c r="N45" s="309"/>
      <c r="O45" s="309"/>
      <c r="P45" s="309"/>
      <c r="Q45" s="309"/>
      <c r="R45" s="309"/>
      <c r="S45" s="309"/>
      <c r="T45" s="309"/>
      <c r="U45" s="309"/>
      <c r="V45" s="309"/>
      <c r="W45" s="309"/>
      <c r="X45" s="309"/>
      <c r="Y45" s="309"/>
      <c r="Z45" s="309"/>
      <c r="AA45" s="309"/>
      <c r="AB45" s="309"/>
      <c r="AC45" s="309"/>
      <c r="AD45" s="306"/>
      <c r="AE45" s="306"/>
      <c r="AF45" s="302">
        <f t="shared" si="0"/>
        <v>0</v>
      </c>
    </row>
    <row r="46" spans="1:32" ht="15.75">
      <c r="A46" s="290"/>
      <c r="B46" s="307" t="s">
        <v>115</v>
      </c>
      <c r="C46" s="308" t="s">
        <v>53</v>
      </c>
      <c r="D46" s="304">
        <v>15</v>
      </c>
      <c r="E46" s="309"/>
      <c r="F46" s="309"/>
      <c r="G46" s="309"/>
      <c r="H46" s="309"/>
      <c r="I46" s="309"/>
      <c r="J46" s="309"/>
      <c r="K46" s="305"/>
      <c r="L46" s="309"/>
      <c r="M46" s="309"/>
      <c r="N46" s="309"/>
      <c r="O46" s="309"/>
      <c r="P46" s="309"/>
      <c r="Q46" s="309"/>
      <c r="R46" s="309"/>
      <c r="S46" s="309"/>
      <c r="T46" s="309"/>
      <c r="U46" s="309"/>
      <c r="V46" s="309"/>
      <c r="W46" s="309"/>
      <c r="X46" s="309"/>
      <c r="Y46" s="309"/>
      <c r="Z46" s="309"/>
      <c r="AA46" s="309"/>
      <c r="AB46" s="309"/>
      <c r="AC46" s="309"/>
      <c r="AD46" s="309"/>
      <c r="AE46" s="309"/>
      <c r="AF46" s="302">
        <f t="shared" si="0"/>
        <v>0</v>
      </c>
    </row>
    <row r="47" spans="1:32" ht="15.75">
      <c r="A47" s="290"/>
      <c r="B47" s="307" t="s">
        <v>116</v>
      </c>
      <c r="C47" s="308" t="s">
        <v>48</v>
      </c>
      <c r="D47" s="304">
        <f>D45*D46/10</f>
        <v>300</v>
      </c>
      <c r="E47" s="309"/>
      <c r="F47" s="309"/>
      <c r="G47" s="309"/>
      <c r="H47" s="309"/>
      <c r="I47" s="309"/>
      <c r="J47" s="309"/>
      <c r="K47" s="305"/>
      <c r="L47" s="309"/>
      <c r="M47" s="309"/>
      <c r="N47" s="309"/>
      <c r="O47" s="309"/>
      <c r="P47" s="309"/>
      <c r="Q47" s="309"/>
      <c r="R47" s="309"/>
      <c r="S47" s="309"/>
      <c r="T47" s="309"/>
      <c r="U47" s="309"/>
      <c r="V47" s="309"/>
      <c r="W47" s="309"/>
      <c r="X47" s="309"/>
      <c r="Y47" s="309"/>
      <c r="Z47" s="309"/>
      <c r="AA47" s="309"/>
      <c r="AB47" s="309"/>
      <c r="AC47" s="309"/>
      <c r="AD47" s="309"/>
      <c r="AE47" s="309"/>
      <c r="AF47" s="302">
        <f t="shared" si="0"/>
        <v>0</v>
      </c>
    </row>
    <row r="48" spans="1:32" ht="15.75">
      <c r="A48" s="290" t="s">
        <v>3</v>
      </c>
      <c r="B48" s="291" t="s">
        <v>62</v>
      </c>
      <c r="C48" s="291"/>
      <c r="D48" s="304"/>
      <c r="E48" s="309"/>
      <c r="F48" s="309"/>
      <c r="G48" s="309"/>
      <c r="H48" s="309"/>
      <c r="I48" s="309"/>
      <c r="J48" s="309"/>
      <c r="K48" s="305"/>
      <c r="L48" s="309"/>
      <c r="M48" s="305"/>
      <c r="N48" s="305"/>
      <c r="O48" s="305"/>
      <c r="P48" s="305"/>
      <c r="Q48" s="305"/>
      <c r="R48" s="305"/>
      <c r="S48" s="305"/>
      <c r="T48" s="305"/>
      <c r="U48" s="305"/>
      <c r="V48" s="305"/>
      <c r="W48" s="305"/>
      <c r="X48" s="305"/>
      <c r="Y48" s="305"/>
      <c r="Z48" s="305"/>
      <c r="AA48" s="305"/>
      <c r="AB48" s="305"/>
      <c r="AC48" s="305"/>
      <c r="AD48" s="306"/>
      <c r="AE48" s="306"/>
      <c r="AF48" s="302">
        <f t="shared" si="0"/>
        <v>0</v>
      </c>
    </row>
    <row r="49" spans="1:32" s="24" customFormat="1" ht="15.75">
      <c r="A49" s="296"/>
      <c r="B49" s="297" t="s">
        <v>63</v>
      </c>
      <c r="C49" s="296" t="s">
        <v>47</v>
      </c>
      <c r="D49" s="298">
        <f>D52+D56</f>
        <v>1910</v>
      </c>
      <c r="E49" s="300"/>
      <c r="F49" s="300"/>
      <c r="G49" s="300"/>
      <c r="H49" s="300"/>
      <c r="I49" s="300"/>
      <c r="J49" s="300"/>
      <c r="K49" s="300"/>
      <c r="L49" s="300"/>
      <c r="M49" s="299"/>
      <c r="N49" s="299"/>
      <c r="O49" s="299"/>
      <c r="P49" s="299"/>
      <c r="Q49" s="299"/>
      <c r="R49" s="299"/>
      <c r="S49" s="299"/>
      <c r="T49" s="299"/>
      <c r="U49" s="299"/>
      <c r="V49" s="299"/>
      <c r="W49" s="299"/>
      <c r="X49" s="299"/>
      <c r="Y49" s="299"/>
      <c r="Z49" s="299"/>
      <c r="AA49" s="299"/>
      <c r="AB49" s="299"/>
      <c r="AC49" s="299"/>
      <c r="AD49" s="299"/>
      <c r="AE49" s="299"/>
      <c r="AF49" s="302">
        <f t="shared" si="0"/>
        <v>0</v>
      </c>
    </row>
    <row r="50" spans="1:32" s="24" customFormat="1" ht="15.75">
      <c r="A50" s="296"/>
      <c r="B50" s="297" t="s">
        <v>64</v>
      </c>
      <c r="C50" s="296" t="s">
        <v>48</v>
      </c>
      <c r="D50" s="298">
        <f>D54+D58</f>
        <v>12748</v>
      </c>
      <c r="E50" s="300"/>
      <c r="F50" s="300"/>
      <c r="G50" s="300"/>
      <c r="H50" s="300"/>
      <c r="I50" s="300"/>
      <c r="J50" s="300"/>
      <c r="K50" s="300"/>
      <c r="L50" s="300"/>
      <c r="M50" s="299"/>
      <c r="N50" s="299"/>
      <c r="O50" s="299"/>
      <c r="P50" s="299"/>
      <c r="Q50" s="299"/>
      <c r="R50" s="299"/>
      <c r="S50" s="299"/>
      <c r="T50" s="299"/>
      <c r="U50" s="299"/>
      <c r="V50" s="299"/>
      <c r="W50" s="299"/>
      <c r="X50" s="299"/>
      <c r="Y50" s="299"/>
      <c r="Z50" s="299"/>
      <c r="AA50" s="299"/>
      <c r="AB50" s="299"/>
      <c r="AC50" s="299"/>
      <c r="AD50" s="299"/>
      <c r="AE50" s="299"/>
      <c r="AF50" s="302">
        <f t="shared" si="0"/>
        <v>0</v>
      </c>
    </row>
    <row r="51" spans="1:32" ht="15.75">
      <c r="A51" s="290">
        <v>1</v>
      </c>
      <c r="B51" s="291" t="s">
        <v>65</v>
      </c>
      <c r="C51" s="307"/>
      <c r="D51" s="304"/>
      <c r="E51" s="300"/>
      <c r="F51" s="300"/>
      <c r="G51" s="300"/>
      <c r="H51" s="300"/>
      <c r="I51" s="324"/>
      <c r="J51" s="301"/>
      <c r="K51" s="305"/>
      <c r="L51" s="301"/>
      <c r="M51" s="309"/>
      <c r="N51" s="309"/>
      <c r="O51" s="309"/>
      <c r="P51" s="309"/>
      <c r="Q51" s="309"/>
      <c r="R51" s="309"/>
      <c r="S51" s="309"/>
      <c r="T51" s="309"/>
      <c r="U51" s="309"/>
      <c r="V51" s="309"/>
      <c r="W51" s="309"/>
      <c r="X51" s="309"/>
      <c r="Y51" s="309"/>
      <c r="Z51" s="309"/>
      <c r="AA51" s="309"/>
      <c r="AB51" s="309"/>
      <c r="AC51" s="309"/>
      <c r="AD51" s="309"/>
      <c r="AE51" s="309"/>
      <c r="AF51" s="302">
        <f t="shared" si="0"/>
        <v>0</v>
      </c>
    </row>
    <row r="52" spans="1:32" ht="15.75">
      <c r="A52" s="290"/>
      <c r="B52" s="307" t="s">
        <v>51</v>
      </c>
      <c r="C52" s="308" t="s">
        <v>47</v>
      </c>
      <c r="D52" s="304">
        <v>1840</v>
      </c>
      <c r="E52" s="309"/>
      <c r="F52" s="309"/>
      <c r="G52" s="309"/>
      <c r="H52" s="309"/>
      <c r="I52" s="300"/>
      <c r="J52" s="300"/>
      <c r="K52" s="309"/>
      <c r="L52" s="300"/>
      <c r="M52" s="309"/>
      <c r="N52" s="309"/>
      <c r="O52" s="309"/>
      <c r="P52" s="309"/>
      <c r="Q52" s="309"/>
      <c r="R52" s="309"/>
      <c r="S52" s="309"/>
      <c r="T52" s="309"/>
      <c r="U52" s="309"/>
      <c r="V52" s="309"/>
      <c r="W52" s="309"/>
      <c r="X52" s="309"/>
      <c r="Y52" s="309"/>
      <c r="Z52" s="309"/>
      <c r="AA52" s="310"/>
      <c r="AB52" s="309"/>
      <c r="AC52" s="309"/>
      <c r="AD52" s="306"/>
      <c r="AE52" s="306"/>
      <c r="AF52" s="302">
        <f t="shared" si="0"/>
        <v>0</v>
      </c>
    </row>
    <row r="53" spans="1:32" ht="15.75">
      <c r="A53" s="290"/>
      <c r="B53" s="307" t="s">
        <v>115</v>
      </c>
      <c r="C53" s="308" t="s">
        <v>53</v>
      </c>
      <c r="D53" s="304">
        <v>67</v>
      </c>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2">
        <f t="shared" si="0"/>
        <v>0</v>
      </c>
    </row>
    <row r="54" spans="1:32" ht="15.75">
      <c r="A54" s="290"/>
      <c r="B54" s="307" t="s">
        <v>116</v>
      </c>
      <c r="C54" s="308" t="s">
        <v>48</v>
      </c>
      <c r="D54" s="304">
        <f>D52*D53/10</f>
        <v>12328</v>
      </c>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2">
        <f t="shared" si="0"/>
        <v>0</v>
      </c>
    </row>
    <row r="55" spans="1:32" ht="15.75">
      <c r="A55" s="290">
        <v>2</v>
      </c>
      <c r="B55" s="291" t="s">
        <v>66</v>
      </c>
      <c r="C55" s="307"/>
      <c r="D55" s="304"/>
      <c r="E55" s="309"/>
      <c r="F55" s="309"/>
      <c r="G55" s="309"/>
      <c r="H55" s="309"/>
      <c r="I55" s="309"/>
      <c r="J55" s="309"/>
      <c r="K55" s="305"/>
      <c r="L55" s="309"/>
      <c r="M55" s="309"/>
      <c r="N55" s="309"/>
      <c r="O55" s="309"/>
      <c r="P55" s="309"/>
      <c r="Q55" s="309"/>
      <c r="R55" s="309"/>
      <c r="S55" s="309"/>
      <c r="T55" s="309"/>
      <c r="U55" s="309"/>
      <c r="V55" s="309"/>
      <c r="W55" s="309"/>
      <c r="X55" s="309"/>
      <c r="Y55" s="309"/>
      <c r="Z55" s="309"/>
      <c r="AA55" s="309"/>
      <c r="AB55" s="309"/>
      <c r="AC55" s="309"/>
      <c r="AD55" s="306"/>
      <c r="AE55" s="306"/>
      <c r="AF55" s="302">
        <f t="shared" si="0"/>
        <v>0</v>
      </c>
    </row>
    <row r="56" spans="1:32" ht="15.75">
      <c r="A56" s="308"/>
      <c r="B56" s="307" t="s">
        <v>51</v>
      </c>
      <c r="C56" s="308" t="s">
        <v>47</v>
      </c>
      <c r="D56" s="304">
        <v>70</v>
      </c>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6"/>
      <c r="AE56" s="306"/>
      <c r="AF56" s="302">
        <f t="shared" si="0"/>
        <v>0</v>
      </c>
    </row>
    <row r="57" spans="1:32" ht="15.75">
      <c r="A57" s="290"/>
      <c r="B57" s="307" t="s">
        <v>115</v>
      </c>
      <c r="C57" s="308" t="s">
        <v>53</v>
      </c>
      <c r="D57" s="304">
        <v>60</v>
      </c>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6"/>
      <c r="AF57" s="302">
        <f t="shared" si="0"/>
        <v>0</v>
      </c>
    </row>
    <row r="58" spans="1:32" ht="15.75">
      <c r="A58" s="290"/>
      <c r="B58" s="307" t="s">
        <v>116</v>
      </c>
      <c r="C58" s="308" t="s">
        <v>48</v>
      </c>
      <c r="D58" s="304">
        <f>D57*D56/10</f>
        <v>420</v>
      </c>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6"/>
      <c r="AF58" s="302">
        <f t="shared" si="0"/>
        <v>0</v>
      </c>
    </row>
    <row r="59" spans="1:32" ht="15.75">
      <c r="A59" s="290" t="s">
        <v>14</v>
      </c>
      <c r="B59" s="291" t="s">
        <v>67</v>
      </c>
      <c r="C59" s="290"/>
      <c r="D59" s="304"/>
      <c r="E59" s="309"/>
      <c r="F59" s="309"/>
      <c r="G59" s="309"/>
      <c r="H59" s="309"/>
      <c r="I59" s="309"/>
      <c r="J59" s="309"/>
      <c r="K59" s="305"/>
      <c r="L59" s="309"/>
      <c r="M59" s="305"/>
      <c r="N59" s="305"/>
      <c r="O59" s="305"/>
      <c r="P59" s="305"/>
      <c r="Q59" s="305"/>
      <c r="R59" s="305"/>
      <c r="S59" s="305"/>
      <c r="T59" s="305"/>
      <c r="U59" s="305"/>
      <c r="V59" s="305"/>
      <c r="W59" s="305"/>
      <c r="X59" s="305"/>
      <c r="Y59" s="305"/>
      <c r="Z59" s="305"/>
      <c r="AA59" s="305"/>
      <c r="AB59" s="305"/>
      <c r="AC59" s="305"/>
      <c r="AD59" s="306"/>
      <c r="AE59" s="306"/>
      <c r="AF59" s="302">
        <f t="shared" si="0"/>
        <v>0</v>
      </c>
    </row>
    <row r="60" spans="1:32" ht="15.75">
      <c r="A60" s="290">
        <v>1</v>
      </c>
      <c r="B60" s="291" t="s">
        <v>68</v>
      </c>
      <c r="C60" s="290"/>
      <c r="D60" s="304"/>
      <c r="E60" s="309"/>
      <c r="F60" s="309"/>
      <c r="G60" s="309"/>
      <c r="H60" s="309"/>
      <c r="I60" s="309"/>
      <c r="J60" s="309"/>
      <c r="K60" s="305"/>
      <c r="L60" s="309"/>
      <c r="M60" s="305"/>
      <c r="N60" s="305"/>
      <c r="O60" s="305"/>
      <c r="P60" s="305"/>
      <c r="Q60" s="305"/>
      <c r="R60" s="305"/>
      <c r="S60" s="305"/>
      <c r="T60" s="305"/>
      <c r="U60" s="305"/>
      <c r="V60" s="305"/>
      <c r="W60" s="305"/>
      <c r="X60" s="305"/>
      <c r="Y60" s="305"/>
      <c r="Z60" s="305"/>
      <c r="AA60" s="305"/>
      <c r="AB60" s="305"/>
      <c r="AC60" s="305"/>
      <c r="AD60" s="306"/>
      <c r="AE60" s="306"/>
      <c r="AF60" s="302">
        <f t="shared" si="0"/>
        <v>0</v>
      </c>
    </row>
    <row r="61" spans="1:32" ht="15.75">
      <c r="A61" s="290" t="s">
        <v>104</v>
      </c>
      <c r="B61" s="291" t="s">
        <v>69</v>
      </c>
      <c r="C61" s="290"/>
      <c r="D61" s="304"/>
      <c r="E61" s="300"/>
      <c r="F61" s="300"/>
      <c r="G61" s="300"/>
      <c r="H61" s="300"/>
      <c r="I61" s="300"/>
      <c r="J61" s="300"/>
      <c r="K61" s="305"/>
      <c r="L61" s="300"/>
      <c r="M61" s="305"/>
      <c r="N61" s="305"/>
      <c r="O61" s="305"/>
      <c r="P61" s="305"/>
      <c r="Q61" s="305"/>
      <c r="R61" s="305"/>
      <c r="S61" s="305"/>
      <c r="T61" s="305"/>
      <c r="U61" s="305"/>
      <c r="V61" s="305"/>
      <c r="W61" s="305"/>
      <c r="X61" s="305"/>
      <c r="Y61" s="305"/>
      <c r="Z61" s="305"/>
      <c r="AA61" s="305"/>
      <c r="AB61" s="305"/>
      <c r="AC61" s="305"/>
      <c r="AD61" s="306"/>
      <c r="AE61" s="306"/>
      <c r="AF61" s="302">
        <f t="shared" si="0"/>
        <v>0</v>
      </c>
    </row>
    <row r="62" spans="1:32" ht="15.75">
      <c r="A62" s="290"/>
      <c r="B62" s="297" t="s">
        <v>60</v>
      </c>
      <c r="C62" s="296" t="s">
        <v>47</v>
      </c>
      <c r="D62" s="298">
        <f>D65+D69</f>
        <v>174.6</v>
      </c>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2">
        <f t="shared" si="0"/>
        <v>0</v>
      </c>
    </row>
    <row r="63" spans="1:32" ht="15.75">
      <c r="A63" s="290"/>
      <c r="B63" s="297" t="s">
        <v>61</v>
      </c>
      <c r="C63" s="296" t="s">
        <v>48</v>
      </c>
      <c r="D63" s="298">
        <f>D67+D71</f>
        <v>235.70999999999998</v>
      </c>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2">
        <f t="shared" si="0"/>
        <v>0</v>
      </c>
    </row>
    <row r="64" spans="1:32" s="24" customFormat="1" ht="15.75">
      <c r="A64" s="296" t="s">
        <v>49</v>
      </c>
      <c r="B64" s="297" t="s">
        <v>70</v>
      </c>
      <c r="C64" s="297"/>
      <c r="D64" s="298"/>
      <c r="E64" s="300"/>
      <c r="F64" s="300"/>
      <c r="G64" s="300"/>
      <c r="H64" s="300"/>
      <c r="I64" s="300"/>
      <c r="J64" s="300"/>
      <c r="K64" s="305"/>
      <c r="L64" s="300"/>
      <c r="M64" s="300"/>
      <c r="N64" s="300"/>
      <c r="O64" s="300"/>
      <c r="P64" s="300"/>
      <c r="Q64" s="300"/>
      <c r="R64" s="300"/>
      <c r="S64" s="300"/>
      <c r="T64" s="300"/>
      <c r="U64" s="300"/>
      <c r="V64" s="300"/>
      <c r="W64" s="300"/>
      <c r="X64" s="300"/>
      <c r="Y64" s="300"/>
      <c r="Z64" s="300"/>
      <c r="AA64" s="300"/>
      <c r="AB64" s="300"/>
      <c r="AC64" s="300"/>
      <c r="AD64" s="299"/>
      <c r="AE64" s="299"/>
      <c r="AF64" s="302">
        <f t="shared" si="0"/>
        <v>0</v>
      </c>
    </row>
    <row r="65" spans="1:32" ht="15.75">
      <c r="A65" s="290"/>
      <c r="B65" s="307" t="s">
        <v>51</v>
      </c>
      <c r="C65" s="308" t="s">
        <v>47</v>
      </c>
      <c r="D65" s="304">
        <v>110</v>
      </c>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6"/>
      <c r="AF65" s="302">
        <f t="shared" si="0"/>
        <v>0</v>
      </c>
    </row>
    <row r="66" spans="1:32" ht="15.75">
      <c r="A66" s="290"/>
      <c r="B66" s="307" t="s">
        <v>52</v>
      </c>
      <c r="C66" s="308" t="s">
        <v>53</v>
      </c>
      <c r="D66" s="304">
        <v>13.5</v>
      </c>
      <c r="E66" s="306"/>
      <c r="F66" s="306"/>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6"/>
      <c r="AF66" s="302">
        <f t="shared" si="0"/>
        <v>0</v>
      </c>
    </row>
    <row r="67" spans="1:32" ht="15.75">
      <c r="A67" s="290"/>
      <c r="B67" s="307" t="s">
        <v>54</v>
      </c>
      <c r="C67" s="308" t="s">
        <v>48</v>
      </c>
      <c r="D67" s="304">
        <f>D65*D66/10</f>
        <v>148.5</v>
      </c>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2">
        <f t="shared" si="0"/>
        <v>0</v>
      </c>
    </row>
    <row r="68" spans="1:32" s="21" customFormat="1" ht="15.75">
      <c r="A68" s="296" t="s">
        <v>55</v>
      </c>
      <c r="B68" s="297" t="s">
        <v>71</v>
      </c>
      <c r="C68" s="325"/>
      <c r="D68" s="326"/>
      <c r="E68" s="327"/>
      <c r="F68" s="327"/>
      <c r="G68" s="327"/>
      <c r="H68" s="327"/>
      <c r="I68" s="327"/>
      <c r="J68" s="327"/>
      <c r="K68" s="305"/>
      <c r="L68" s="327"/>
      <c r="M68" s="327"/>
      <c r="N68" s="327"/>
      <c r="O68" s="327"/>
      <c r="P68" s="327"/>
      <c r="Q68" s="327"/>
      <c r="R68" s="327"/>
      <c r="S68" s="327"/>
      <c r="T68" s="327"/>
      <c r="U68" s="327"/>
      <c r="V68" s="327"/>
      <c r="W68" s="327"/>
      <c r="X68" s="327"/>
      <c r="Y68" s="327"/>
      <c r="Z68" s="327"/>
      <c r="AA68" s="327"/>
      <c r="AB68" s="327"/>
      <c r="AC68" s="327"/>
      <c r="AD68" s="328"/>
      <c r="AE68" s="328"/>
      <c r="AF68" s="302">
        <f t="shared" si="0"/>
        <v>0</v>
      </c>
    </row>
    <row r="69" spans="1:32" ht="15.75">
      <c r="A69" s="290"/>
      <c r="B69" s="307" t="s">
        <v>119</v>
      </c>
      <c r="C69" s="308" t="s">
        <v>47</v>
      </c>
      <c r="D69" s="304">
        <v>64.6</v>
      </c>
      <c r="E69" s="309"/>
      <c r="F69" s="309"/>
      <c r="G69" s="309"/>
      <c r="H69" s="309"/>
      <c r="I69" s="309"/>
      <c r="J69" s="309"/>
      <c r="K69" s="309"/>
      <c r="L69" s="309"/>
      <c r="M69" s="309"/>
      <c r="N69" s="309"/>
      <c r="O69" s="309"/>
      <c r="P69" s="309"/>
      <c r="Q69" s="309"/>
      <c r="R69" s="309"/>
      <c r="S69" s="309"/>
      <c r="T69" s="329"/>
      <c r="U69" s="309"/>
      <c r="V69" s="309"/>
      <c r="W69" s="309"/>
      <c r="X69" s="309"/>
      <c r="Y69" s="309"/>
      <c r="Z69" s="309"/>
      <c r="AA69" s="309"/>
      <c r="AB69" s="309"/>
      <c r="AC69" s="309"/>
      <c r="AD69" s="306"/>
      <c r="AE69" s="306"/>
      <c r="AF69" s="302">
        <f t="shared" si="0"/>
        <v>0</v>
      </c>
    </row>
    <row r="70" spans="1:32" ht="15.75">
      <c r="A70" s="290"/>
      <c r="B70" s="307" t="s">
        <v>115</v>
      </c>
      <c r="C70" s="308" t="s">
        <v>53</v>
      </c>
      <c r="D70" s="304">
        <v>13.5</v>
      </c>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6"/>
      <c r="AF70" s="302">
        <f t="shared" si="0"/>
        <v>0</v>
      </c>
    </row>
    <row r="71" spans="1:32" ht="17.25" customHeight="1">
      <c r="A71" s="290"/>
      <c r="B71" s="307" t="s">
        <v>116</v>
      </c>
      <c r="C71" s="308" t="s">
        <v>48</v>
      </c>
      <c r="D71" s="304">
        <f>D69*D70/10</f>
        <v>87.21</v>
      </c>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6"/>
      <c r="AF71" s="302">
        <f t="shared" si="0"/>
        <v>0</v>
      </c>
    </row>
    <row r="72" spans="1:32" s="23" customFormat="1" ht="16.5" customHeight="1">
      <c r="A72" s="290" t="s">
        <v>105</v>
      </c>
      <c r="B72" s="291" t="s">
        <v>72</v>
      </c>
      <c r="C72" s="290"/>
      <c r="D72" s="322"/>
      <c r="E72" s="309"/>
      <c r="F72" s="309"/>
      <c r="G72" s="309"/>
      <c r="H72" s="309"/>
      <c r="I72" s="309"/>
      <c r="J72" s="309"/>
      <c r="K72" s="305"/>
      <c r="L72" s="309"/>
      <c r="M72" s="305"/>
      <c r="N72" s="305"/>
      <c r="O72" s="305"/>
      <c r="P72" s="305"/>
      <c r="Q72" s="305"/>
      <c r="R72" s="305"/>
      <c r="S72" s="305"/>
      <c r="T72" s="305"/>
      <c r="U72" s="305"/>
      <c r="V72" s="305"/>
      <c r="W72" s="305"/>
      <c r="X72" s="305"/>
      <c r="Y72" s="305"/>
      <c r="Z72" s="305"/>
      <c r="AA72" s="305"/>
      <c r="AB72" s="305"/>
      <c r="AC72" s="305"/>
      <c r="AD72" s="323"/>
      <c r="AE72" s="323"/>
      <c r="AF72" s="302">
        <f t="shared" si="0"/>
        <v>0</v>
      </c>
    </row>
    <row r="73" spans="1:32" ht="15.75">
      <c r="A73" s="290"/>
      <c r="B73" s="297" t="s">
        <v>73</v>
      </c>
      <c r="C73" s="296" t="s">
        <v>47</v>
      </c>
      <c r="D73" s="298">
        <f>D76+D80</f>
        <v>252.5</v>
      </c>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2">
        <f t="shared" si="0"/>
        <v>0</v>
      </c>
    </row>
    <row r="74" spans="1:32" ht="15.75">
      <c r="A74" s="290"/>
      <c r="B74" s="297" t="s">
        <v>74</v>
      </c>
      <c r="C74" s="296" t="s">
        <v>48</v>
      </c>
      <c r="D74" s="298">
        <f>D78+D82</f>
        <v>228.5</v>
      </c>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2">
        <f t="shared" si="0"/>
        <v>0</v>
      </c>
    </row>
    <row r="75" spans="1:32" s="24" customFormat="1" ht="15.75">
      <c r="A75" s="296" t="s">
        <v>49</v>
      </c>
      <c r="B75" s="297" t="s">
        <v>75</v>
      </c>
      <c r="C75" s="297"/>
      <c r="D75" s="298"/>
      <c r="E75" s="300"/>
      <c r="F75" s="300"/>
      <c r="G75" s="300"/>
      <c r="H75" s="300"/>
      <c r="I75" s="300"/>
      <c r="J75" s="300"/>
      <c r="K75" s="305"/>
      <c r="L75" s="300"/>
      <c r="M75" s="300"/>
      <c r="N75" s="300"/>
      <c r="O75" s="300"/>
      <c r="P75" s="300"/>
      <c r="Q75" s="300"/>
      <c r="R75" s="300"/>
      <c r="S75" s="300"/>
      <c r="T75" s="300"/>
      <c r="U75" s="300"/>
      <c r="V75" s="300"/>
      <c r="W75" s="300"/>
      <c r="X75" s="300"/>
      <c r="Y75" s="300"/>
      <c r="Z75" s="300"/>
      <c r="AA75" s="300"/>
      <c r="AB75" s="300"/>
      <c r="AC75" s="300"/>
      <c r="AD75" s="299"/>
      <c r="AE75" s="299"/>
      <c r="AF75" s="302">
        <f t="shared" si="0"/>
        <v>0</v>
      </c>
    </row>
    <row r="76" spans="1:32" ht="15.75">
      <c r="A76" s="290"/>
      <c r="B76" s="307" t="s">
        <v>51</v>
      </c>
      <c r="C76" s="308" t="s">
        <v>47</v>
      </c>
      <c r="D76" s="304">
        <v>125</v>
      </c>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6"/>
      <c r="AE76" s="306"/>
      <c r="AF76" s="302">
        <f t="shared" si="0"/>
        <v>0</v>
      </c>
    </row>
    <row r="77" spans="1:32" ht="15.75">
      <c r="A77" s="290"/>
      <c r="B77" s="307" t="s">
        <v>52</v>
      </c>
      <c r="C77" s="308" t="s">
        <v>53</v>
      </c>
      <c r="D77" s="304">
        <v>9.1</v>
      </c>
      <c r="E77" s="306"/>
      <c r="F77" s="306"/>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6"/>
      <c r="AE77" s="306"/>
      <c r="AF77" s="302">
        <f aca="true" t="shared" si="1" ref="AF77:AF128">+SUM(M77:AE77)</f>
        <v>0</v>
      </c>
    </row>
    <row r="78" spans="1:32" ht="15.75" customHeight="1">
      <c r="A78" s="290"/>
      <c r="B78" s="307" t="s">
        <v>54</v>
      </c>
      <c r="C78" s="308" t="s">
        <v>48</v>
      </c>
      <c r="D78" s="304">
        <f>D76*D77/10</f>
        <v>113.75</v>
      </c>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2">
        <f t="shared" si="1"/>
        <v>0</v>
      </c>
    </row>
    <row r="79" spans="1:32" s="24" customFormat="1" ht="15.75">
      <c r="A79" s="296" t="s">
        <v>55</v>
      </c>
      <c r="B79" s="297" t="s">
        <v>76</v>
      </c>
      <c r="C79" s="297"/>
      <c r="D79" s="298"/>
      <c r="E79" s="300"/>
      <c r="F79" s="300"/>
      <c r="G79" s="300"/>
      <c r="H79" s="300"/>
      <c r="I79" s="300"/>
      <c r="J79" s="300"/>
      <c r="K79" s="305"/>
      <c r="L79" s="300"/>
      <c r="M79" s="300"/>
      <c r="N79" s="300"/>
      <c r="O79" s="300"/>
      <c r="P79" s="300"/>
      <c r="Q79" s="300"/>
      <c r="R79" s="300"/>
      <c r="S79" s="300"/>
      <c r="T79" s="300"/>
      <c r="U79" s="300"/>
      <c r="V79" s="300"/>
      <c r="W79" s="300"/>
      <c r="X79" s="300"/>
      <c r="Y79" s="300"/>
      <c r="Z79" s="300"/>
      <c r="AA79" s="300"/>
      <c r="AB79" s="300"/>
      <c r="AC79" s="300"/>
      <c r="AD79" s="299"/>
      <c r="AE79" s="299"/>
      <c r="AF79" s="302">
        <f t="shared" si="1"/>
        <v>0</v>
      </c>
    </row>
    <row r="80" spans="1:32" ht="15.75">
      <c r="A80" s="290"/>
      <c r="B80" s="307" t="s">
        <v>119</v>
      </c>
      <c r="C80" s="308" t="s">
        <v>47</v>
      </c>
      <c r="D80" s="304">
        <v>127.5</v>
      </c>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6"/>
      <c r="AE80" s="306"/>
      <c r="AF80" s="302">
        <f t="shared" si="1"/>
        <v>0</v>
      </c>
    </row>
    <row r="81" spans="1:32" ht="15.75">
      <c r="A81" s="290"/>
      <c r="B81" s="307" t="s">
        <v>115</v>
      </c>
      <c r="C81" s="308" t="s">
        <v>53</v>
      </c>
      <c r="D81" s="304">
        <v>9</v>
      </c>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6"/>
      <c r="AE81" s="306"/>
      <c r="AF81" s="302">
        <f t="shared" si="1"/>
        <v>0</v>
      </c>
    </row>
    <row r="82" spans="1:32" ht="15.75">
      <c r="A82" s="290"/>
      <c r="B82" s="307" t="s">
        <v>116</v>
      </c>
      <c r="C82" s="308" t="s">
        <v>48</v>
      </c>
      <c r="D82" s="304">
        <f>D80*D81/10</f>
        <v>114.75</v>
      </c>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2">
        <f t="shared" si="1"/>
        <v>0</v>
      </c>
    </row>
    <row r="83" spans="1:32" ht="15.75">
      <c r="A83" s="290">
        <v>2</v>
      </c>
      <c r="B83" s="291" t="s">
        <v>77</v>
      </c>
      <c r="C83" s="290"/>
      <c r="D83" s="304"/>
      <c r="E83" s="309"/>
      <c r="F83" s="309"/>
      <c r="G83" s="309"/>
      <c r="H83" s="309"/>
      <c r="I83" s="309"/>
      <c r="J83" s="309"/>
      <c r="K83" s="305"/>
      <c r="L83" s="309"/>
      <c r="M83" s="305"/>
      <c r="N83" s="305"/>
      <c r="O83" s="305"/>
      <c r="P83" s="305"/>
      <c r="Q83" s="305"/>
      <c r="R83" s="305"/>
      <c r="S83" s="305"/>
      <c r="T83" s="305"/>
      <c r="U83" s="305"/>
      <c r="V83" s="305"/>
      <c r="W83" s="305"/>
      <c r="X83" s="305"/>
      <c r="Y83" s="305"/>
      <c r="Z83" s="305"/>
      <c r="AA83" s="305"/>
      <c r="AB83" s="305"/>
      <c r="AC83" s="305"/>
      <c r="AD83" s="306"/>
      <c r="AE83" s="306"/>
      <c r="AF83" s="302">
        <f t="shared" si="1"/>
        <v>0</v>
      </c>
    </row>
    <row r="84" spans="1:32" ht="15.75">
      <c r="A84" s="290" t="s">
        <v>49</v>
      </c>
      <c r="B84" s="291" t="s">
        <v>78</v>
      </c>
      <c r="C84" s="290"/>
      <c r="D84" s="304"/>
      <c r="E84" s="309"/>
      <c r="F84" s="309"/>
      <c r="G84" s="309"/>
      <c r="H84" s="309"/>
      <c r="I84" s="309"/>
      <c r="J84" s="309"/>
      <c r="K84" s="305"/>
      <c r="L84" s="309"/>
      <c r="M84" s="305"/>
      <c r="N84" s="305"/>
      <c r="O84" s="305"/>
      <c r="P84" s="305"/>
      <c r="Q84" s="305"/>
      <c r="R84" s="305"/>
      <c r="S84" s="305"/>
      <c r="T84" s="305"/>
      <c r="U84" s="305"/>
      <c r="V84" s="305"/>
      <c r="W84" s="305"/>
      <c r="X84" s="305"/>
      <c r="Y84" s="305"/>
      <c r="Z84" s="305"/>
      <c r="AA84" s="305"/>
      <c r="AB84" s="305"/>
      <c r="AC84" s="305"/>
      <c r="AD84" s="306"/>
      <c r="AE84" s="306"/>
      <c r="AF84" s="302">
        <f t="shared" si="1"/>
        <v>0</v>
      </c>
    </row>
    <row r="85" spans="1:32" ht="19.5" customHeight="1">
      <c r="A85" s="308"/>
      <c r="B85" s="307" t="s">
        <v>51</v>
      </c>
      <c r="C85" s="308" t="s">
        <v>47</v>
      </c>
      <c r="D85" s="304">
        <v>515.6</v>
      </c>
      <c r="E85" s="309"/>
      <c r="F85" s="309"/>
      <c r="G85" s="309"/>
      <c r="H85" s="309"/>
      <c r="I85" s="309"/>
      <c r="J85" s="309"/>
      <c r="K85" s="309"/>
      <c r="L85" s="309"/>
      <c r="M85" s="309"/>
      <c r="N85" s="309"/>
      <c r="O85" s="309"/>
      <c r="P85" s="309"/>
      <c r="Q85" s="309"/>
      <c r="R85" s="309"/>
      <c r="S85" s="310"/>
      <c r="T85" s="309"/>
      <c r="U85" s="309"/>
      <c r="V85" s="309"/>
      <c r="W85" s="309"/>
      <c r="X85" s="309"/>
      <c r="Y85" s="309"/>
      <c r="Z85" s="309"/>
      <c r="AA85" s="309"/>
      <c r="AB85" s="309"/>
      <c r="AC85" s="309"/>
      <c r="AD85" s="306"/>
      <c r="AE85" s="306"/>
      <c r="AF85" s="302">
        <f t="shared" si="1"/>
        <v>0</v>
      </c>
    </row>
    <row r="86" spans="1:32" ht="15.75">
      <c r="A86" s="308"/>
      <c r="B86" s="307" t="s">
        <v>79</v>
      </c>
      <c r="C86" s="308" t="s">
        <v>48</v>
      </c>
      <c r="D86" s="304"/>
      <c r="E86" s="309"/>
      <c r="F86" s="309"/>
      <c r="G86" s="309"/>
      <c r="H86" s="309"/>
      <c r="I86" s="309"/>
      <c r="J86" s="309"/>
      <c r="K86" s="309"/>
      <c r="L86" s="309"/>
      <c r="M86" s="309"/>
      <c r="N86" s="329"/>
      <c r="O86" s="329"/>
      <c r="P86" s="329"/>
      <c r="Q86" s="309"/>
      <c r="R86" s="309"/>
      <c r="S86" s="310"/>
      <c r="T86" s="309"/>
      <c r="U86" s="309"/>
      <c r="V86" s="309"/>
      <c r="W86" s="309"/>
      <c r="X86" s="309"/>
      <c r="Y86" s="309"/>
      <c r="Z86" s="309"/>
      <c r="AA86" s="309"/>
      <c r="AB86" s="309"/>
      <c r="AC86" s="309"/>
      <c r="AD86" s="309"/>
      <c r="AE86" s="309"/>
      <c r="AF86" s="302">
        <f t="shared" si="1"/>
        <v>0</v>
      </c>
    </row>
    <row r="87" spans="1:32" ht="17.25" customHeight="1">
      <c r="A87" s="290" t="s">
        <v>55</v>
      </c>
      <c r="B87" s="291" t="s">
        <v>81</v>
      </c>
      <c r="C87" s="308"/>
      <c r="D87" s="304"/>
      <c r="E87" s="309"/>
      <c r="F87" s="309"/>
      <c r="G87" s="300"/>
      <c r="H87" s="300"/>
      <c r="I87" s="300"/>
      <c r="J87" s="300"/>
      <c r="K87" s="305"/>
      <c r="L87" s="300"/>
      <c r="M87" s="309"/>
      <c r="N87" s="309"/>
      <c r="O87" s="309"/>
      <c r="P87" s="309"/>
      <c r="Q87" s="309"/>
      <c r="R87" s="309"/>
      <c r="S87" s="309"/>
      <c r="T87" s="309"/>
      <c r="U87" s="309"/>
      <c r="V87" s="309"/>
      <c r="W87" s="309"/>
      <c r="X87" s="309"/>
      <c r="Y87" s="309"/>
      <c r="Z87" s="309"/>
      <c r="AA87" s="309"/>
      <c r="AB87" s="309"/>
      <c r="AC87" s="309"/>
      <c r="AD87" s="306"/>
      <c r="AE87" s="306"/>
      <c r="AF87" s="302">
        <f t="shared" si="1"/>
        <v>0</v>
      </c>
    </row>
    <row r="88" spans="1:32" ht="15.75">
      <c r="A88" s="308"/>
      <c r="B88" s="307" t="s">
        <v>51</v>
      </c>
      <c r="C88" s="308" t="s">
        <v>47</v>
      </c>
      <c r="D88" s="304">
        <v>1320.3</v>
      </c>
      <c r="E88" s="309"/>
      <c r="F88" s="309"/>
      <c r="G88" s="300"/>
      <c r="H88" s="300"/>
      <c r="I88" s="300"/>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2">
        <f t="shared" si="1"/>
        <v>0</v>
      </c>
    </row>
    <row r="89" spans="1:32" ht="15.75">
      <c r="A89" s="308"/>
      <c r="B89" s="307" t="s">
        <v>54</v>
      </c>
      <c r="C89" s="308" t="s">
        <v>48</v>
      </c>
      <c r="D89" s="304"/>
      <c r="E89" s="309"/>
      <c r="F89" s="309"/>
      <c r="G89" s="300"/>
      <c r="H89" s="300"/>
      <c r="I89" s="300"/>
      <c r="J89" s="300"/>
      <c r="K89" s="305"/>
      <c r="L89" s="300"/>
      <c r="M89" s="309"/>
      <c r="N89" s="309"/>
      <c r="O89" s="309"/>
      <c r="P89" s="309"/>
      <c r="Q89" s="309"/>
      <c r="R89" s="309"/>
      <c r="S89" s="309"/>
      <c r="T89" s="309"/>
      <c r="U89" s="309"/>
      <c r="V89" s="309"/>
      <c r="W89" s="309"/>
      <c r="X89" s="309"/>
      <c r="Y89" s="309"/>
      <c r="Z89" s="309"/>
      <c r="AA89" s="309"/>
      <c r="AB89" s="309"/>
      <c r="AC89" s="309"/>
      <c r="AD89" s="309"/>
      <c r="AE89" s="309"/>
      <c r="AF89" s="302">
        <f t="shared" si="1"/>
        <v>0</v>
      </c>
    </row>
    <row r="90" spans="1:32" ht="15.75">
      <c r="A90" s="290" t="s">
        <v>106</v>
      </c>
      <c r="B90" s="291" t="s">
        <v>121</v>
      </c>
      <c r="C90" s="308"/>
      <c r="D90" s="304"/>
      <c r="E90" s="309"/>
      <c r="F90" s="309"/>
      <c r="G90" s="300"/>
      <c r="H90" s="300"/>
      <c r="I90" s="300"/>
      <c r="J90" s="300"/>
      <c r="K90" s="305"/>
      <c r="L90" s="300"/>
      <c r="M90" s="305"/>
      <c r="N90" s="305"/>
      <c r="O90" s="305"/>
      <c r="P90" s="305"/>
      <c r="Q90" s="305"/>
      <c r="R90" s="305"/>
      <c r="S90" s="305"/>
      <c r="T90" s="305"/>
      <c r="U90" s="305"/>
      <c r="V90" s="305"/>
      <c r="W90" s="305"/>
      <c r="X90" s="305"/>
      <c r="Y90" s="305"/>
      <c r="Z90" s="305"/>
      <c r="AA90" s="305"/>
      <c r="AB90" s="305"/>
      <c r="AC90" s="305"/>
      <c r="AD90" s="323"/>
      <c r="AE90" s="323"/>
      <c r="AF90" s="302">
        <f t="shared" si="1"/>
        <v>0</v>
      </c>
    </row>
    <row r="91" spans="1:32" s="23" customFormat="1" ht="15.75">
      <c r="A91" s="290" t="s">
        <v>49</v>
      </c>
      <c r="B91" s="291" t="s">
        <v>80</v>
      </c>
      <c r="C91" s="290"/>
      <c r="D91" s="322"/>
      <c r="E91" s="309"/>
      <c r="F91" s="309"/>
      <c r="G91" s="309"/>
      <c r="H91" s="309"/>
      <c r="I91" s="309"/>
      <c r="J91" s="309"/>
      <c r="K91" s="305"/>
      <c r="L91" s="309"/>
      <c r="M91" s="309"/>
      <c r="N91" s="309"/>
      <c r="O91" s="309"/>
      <c r="P91" s="309"/>
      <c r="Q91" s="309"/>
      <c r="R91" s="309"/>
      <c r="S91" s="309"/>
      <c r="T91" s="309"/>
      <c r="U91" s="309"/>
      <c r="V91" s="309"/>
      <c r="W91" s="309"/>
      <c r="X91" s="309"/>
      <c r="Y91" s="309"/>
      <c r="Z91" s="309"/>
      <c r="AA91" s="309"/>
      <c r="AB91" s="309"/>
      <c r="AC91" s="309"/>
      <c r="AD91" s="306"/>
      <c r="AE91" s="306"/>
      <c r="AF91" s="302">
        <f t="shared" si="1"/>
        <v>0</v>
      </c>
    </row>
    <row r="92" spans="1:32" ht="15.75">
      <c r="A92" s="308"/>
      <c r="B92" s="307" t="s">
        <v>122</v>
      </c>
      <c r="C92" s="308" t="s">
        <v>47</v>
      </c>
      <c r="D92" s="304">
        <v>43.2</v>
      </c>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6"/>
      <c r="AE92" s="306"/>
      <c r="AF92" s="302">
        <f t="shared" si="1"/>
        <v>0</v>
      </c>
    </row>
    <row r="93" spans="1:32" s="23" customFormat="1" ht="15.75">
      <c r="A93" s="290" t="s">
        <v>55</v>
      </c>
      <c r="B93" s="291" t="s">
        <v>82</v>
      </c>
      <c r="C93" s="290"/>
      <c r="D93" s="304"/>
      <c r="E93" s="309"/>
      <c r="F93" s="309"/>
      <c r="G93" s="300"/>
      <c r="H93" s="300"/>
      <c r="I93" s="300"/>
      <c r="J93" s="300"/>
      <c r="K93" s="305"/>
      <c r="L93" s="300"/>
      <c r="M93" s="306"/>
      <c r="N93" s="306"/>
      <c r="O93" s="306"/>
      <c r="P93" s="306"/>
      <c r="Q93" s="306"/>
      <c r="R93" s="306"/>
      <c r="S93" s="306"/>
      <c r="T93" s="306"/>
      <c r="U93" s="306"/>
      <c r="V93" s="306"/>
      <c r="W93" s="306"/>
      <c r="X93" s="306"/>
      <c r="Y93" s="306"/>
      <c r="Z93" s="306"/>
      <c r="AA93" s="306"/>
      <c r="AB93" s="306"/>
      <c r="AC93" s="306"/>
      <c r="AD93" s="306"/>
      <c r="AE93" s="306"/>
      <c r="AF93" s="302">
        <f t="shared" si="1"/>
        <v>0</v>
      </c>
    </row>
    <row r="94" spans="1:32" s="23" customFormat="1" ht="15.75">
      <c r="A94" s="290"/>
      <c r="B94" s="307" t="s">
        <v>123</v>
      </c>
      <c r="C94" s="308" t="s">
        <v>47</v>
      </c>
      <c r="D94" s="304">
        <v>105</v>
      </c>
      <c r="E94" s="309"/>
      <c r="F94" s="309"/>
      <c r="G94" s="300"/>
      <c r="H94" s="300"/>
      <c r="I94" s="300"/>
      <c r="J94" s="300"/>
      <c r="K94" s="309"/>
      <c r="L94" s="300"/>
      <c r="M94" s="306"/>
      <c r="N94" s="306"/>
      <c r="O94" s="306"/>
      <c r="P94" s="306"/>
      <c r="Q94" s="306"/>
      <c r="R94" s="306"/>
      <c r="S94" s="306"/>
      <c r="T94" s="306"/>
      <c r="U94" s="306"/>
      <c r="V94" s="306"/>
      <c r="W94" s="306"/>
      <c r="X94" s="306"/>
      <c r="Y94" s="306"/>
      <c r="Z94" s="306"/>
      <c r="AA94" s="306"/>
      <c r="AB94" s="306"/>
      <c r="AC94" s="306"/>
      <c r="AD94" s="306"/>
      <c r="AE94" s="306"/>
      <c r="AF94" s="302">
        <f t="shared" si="1"/>
        <v>0</v>
      </c>
    </row>
    <row r="95" spans="1:32" s="23" customFormat="1" ht="15.75">
      <c r="A95" s="290" t="s">
        <v>57</v>
      </c>
      <c r="B95" s="291" t="s">
        <v>83</v>
      </c>
      <c r="C95" s="290"/>
      <c r="D95" s="304"/>
      <c r="E95" s="305"/>
      <c r="F95" s="305"/>
      <c r="G95" s="300"/>
      <c r="H95" s="300"/>
      <c r="I95" s="300"/>
      <c r="J95" s="300"/>
      <c r="K95" s="309"/>
      <c r="L95" s="300"/>
      <c r="M95" s="306"/>
      <c r="N95" s="306"/>
      <c r="O95" s="306"/>
      <c r="P95" s="306"/>
      <c r="Q95" s="306"/>
      <c r="R95" s="306"/>
      <c r="S95" s="306"/>
      <c r="T95" s="306"/>
      <c r="U95" s="306"/>
      <c r="V95" s="306"/>
      <c r="W95" s="306"/>
      <c r="X95" s="306"/>
      <c r="Y95" s="306"/>
      <c r="Z95" s="306"/>
      <c r="AA95" s="306"/>
      <c r="AB95" s="306"/>
      <c r="AC95" s="306"/>
      <c r="AD95" s="306"/>
      <c r="AE95" s="306"/>
      <c r="AF95" s="302">
        <f t="shared" si="1"/>
        <v>0</v>
      </c>
    </row>
    <row r="96" spans="1:32" s="23" customFormat="1" ht="15.75">
      <c r="A96" s="290"/>
      <c r="B96" s="307" t="s">
        <v>123</v>
      </c>
      <c r="C96" s="308" t="s">
        <v>47</v>
      </c>
      <c r="D96" s="304">
        <v>171</v>
      </c>
      <c r="E96" s="309"/>
      <c r="F96" s="309"/>
      <c r="G96" s="300"/>
      <c r="H96" s="300"/>
      <c r="I96" s="300"/>
      <c r="J96" s="300"/>
      <c r="K96" s="309"/>
      <c r="L96" s="300"/>
      <c r="M96" s="306"/>
      <c r="N96" s="306"/>
      <c r="O96" s="306"/>
      <c r="P96" s="306"/>
      <c r="Q96" s="306"/>
      <c r="R96" s="306"/>
      <c r="S96" s="306"/>
      <c r="T96" s="306"/>
      <c r="U96" s="306"/>
      <c r="V96" s="306"/>
      <c r="W96" s="306"/>
      <c r="X96" s="306"/>
      <c r="Y96" s="306"/>
      <c r="Z96" s="306"/>
      <c r="AA96" s="306"/>
      <c r="AB96" s="306"/>
      <c r="AC96" s="306"/>
      <c r="AD96" s="306"/>
      <c r="AE96" s="306"/>
      <c r="AF96" s="302">
        <f t="shared" si="1"/>
        <v>0</v>
      </c>
    </row>
    <row r="97" spans="1:32" s="21" customFormat="1" ht="15.75">
      <c r="A97" s="290" t="s">
        <v>15</v>
      </c>
      <c r="B97" s="291" t="s">
        <v>124</v>
      </c>
      <c r="C97" s="330"/>
      <c r="D97" s="331">
        <f>+D98+D100+D102</f>
        <v>84688</v>
      </c>
      <c r="E97" s="332"/>
      <c r="F97" s="332"/>
      <c r="G97" s="332"/>
      <c r="H97" s="332"/>
      <c r="I97" s="332"/>
      <c r="J97" s="332"/>
      <c r="K97" s="332"/>
      <c r="L97" s="332"/>
      <c r="M97" s="328"/>
      <c r="N97" s="328"/>
      <c r="O97" s="328"/>
      <c r="P97" s="328"/>
      <c r="Q97" s="328"/>
      <c r="R97" s="328"/>
      <c r="S97" s="328"/>
      <c r="T97" s="328"/>
      <c r="U97" s="328"/>
      <c r="V97" s="328"/>
      <c r="W97" s="328"/>
      <c r="X97" s="328"/>
      <c r="Y97" s="328"/>
      <c r="Z97" s="328"/>
      <c r="AA97" s="328"/>
      <c r="AB97" s="328"/>
      <c r="AC97" s="328"/>
      <c r="AD97" s="328"/>
      <c r="AE97" s="328"/>
      <c r="AF97" s="302">
        <f t="shared" si="1"/>
        <v>0</v>
      </c>
    </row>
    <row r="98" spans="1:32" ht="15.75">
      <c r="A98" s="290">
        <v>1</v>
      </c>
      <c r="B98" s="291" t="s">
        <v>132</v>
      </c>
      <c r="C98" s="290" t="s">
        <v>84</v>
      </c>
      <c r="D98" s="331">
        <v>21415</v>
      </c>
      <c r="E98" s="332"/>
      <c r="F98" s="332"/>
      <c r="G98" s="332"/>
      <c r="H98" s="332"/>
      <c r="I98" s="333"/>
      <c r="J98" s="332"/>
      <c r="K98" s="332"/>
      <c r="L98" s="334"/>
      <c r="M98" s="332"/>
      <c r="N98" s="332"/>
      <c r="O98" s="332"/>
      <c r="P98" s="332"/>
      <c r="Q98" s="332"/>
      <c r="R98" s="332"/>
      <c r="S98" s="332"/>
      <c r="T98" s="332"/>
      <c r="U98" s="332"/>
      <c r="V98" s="332"/>
      <c r="W98" s="332"/>
      <c r="X98" s="332"/>
      <c r="Y98" s="332"/>
      <c r="Z98" s="332"/>
      <c r="AA98" s="332"/>
      <c r="AB98" s="332"/>
      <c r="AC98" s="332"/>
      <c r="AD98" s="332"/>
      <c r="AE98" s="332"/>
      <c r="AF98" s="302">
        <f t="shared" si="1"/>
        <v>0</v>
      </c>
    </row>
    <row r="99" spans="1:32" s="21" customFormat="1" ht="15.75" hidden="1">
      <c r="A99" s="330"/>
      <c r="B99" s="325" t="s">
        <v>85</v>
      </c>
      <c r="C99" s="330" t="s">
        <v>7</v>
      </c>
      <c r="D99" s="326">
        <v>3.4</v>
      </c>
      <c r="E99" s="327"/>
      <c r="F99" s="327"/>
      <c r="G99" s="309"/>
      <c r="H99" s="327"/>
      <c r="I99" s="327"/>
      <c r="J99" s="327"/>
      <c r="K99" s="309"/>
      <c r="L99" s="335"/>
      <c r="M99" s="327"/>
      <c r="N99" s="327"/>
      <c r="O99" s="327"/>
      <c r="P99" s="327"/>
      <c r="Q99" s="327"/>
      <c r="R99" s="327"/>
      <c r="S99" s="327"/>
      <c r="T99" s="327"/>
      <c r="U99" s="327"/>
      <c r="V99" s="327"/>
      <c r="W99" s="327"/>
      <c r="X99" s="327"/>
      <c r="Y99" s="327"/>
      <c r="Z99" s="327"/>
      <c r="AA99" s="327"/>
      <c r="AB99" s="327"/>
      <c r="AC99" s="327"/>
      <c r="AD99" s="327"/>
      <c r="AE99" s="327"/>
      <c r="AF99" s="302">
        <f t="shared" si="1"/>
        <v>0</v>
      </c>
    </row>
    <row r="100" spans="1:32" ht="18" customHeight="1">
      <c r="A100" s="290">
        <v>2</v>
      </c>
      <c r="B100" s="291" t="s">
        <v>133</v>
      </c>
      <c r="C100" s="290" t="s">
        <v>84</v>
      </c>
      <c r="D100" s="331">
        <v>823</v>
      </c>
      <c r="E100" s="332"/>
      <c r="F100" s="332"/>
      <c r="G100" s="332"/>
      <c r="H100" s="332"/>
      <c r="I100" s="333"/>
      <c r="J100" s="332"/>
      <c r="K100" s="332"/>
      <c r="L100" s="334"/>
      <c r="M100" s="336"/>
      <c r="N100" s="336"/>
      <c r="O100" s="336"/>
      <c r="P100" s="336"/>
      <c r="Q100" s="336"/>
      <c r="R100" s="336"/>
      <c r="S100" s="336"/>
      <c r="T100" s="336"/>
      <c r="U100" s="336"/>
      <c r="V100" s="336"/>
      <c r="W100" s="336"/>
      <c r="X100" s="336"/>
      <c r="Y100" s="336"/>
      <c r="Z100" s="336"/>
      <c r="AA100" s="336"/>
      <c r="AB100" s="336"/>
      <c r="AC100" s="336"/>
      <c r="AD100" s="336"/>
      <c r="AE100" s="336"/>
      <c r="AF100" s="302">
        <f t="shared" si="1"/>
        <v>0</v>
      </c>
    </row>
    <row r="101" spans="1:32" s="21" customFormat="1" ht="15.75" hidden="1">
      <c r="A101" s="330"/>
      <c r="B101" s="325" t="s">
        <v>85</v>
      </c>
      <c r="C101" s="330" t="s">
        <v>7</v>
      </c>
      <c r="D101" s="326">
        <v>5.9</v>
      </c>
      <c r="E101" s="327"/>
      <c r="F101" s="327"/>
      <c r="G101" s="309"/>
      <c r="H101" s="327"/>
      <c r="I101" s="327"/>
      <c r="J101" s="327"/>
      <c r="K101" s="309"/>
      <c r="L101" s="335"/>
      <c r="M101" s="309"/>
      <c r="N101" s="309"/>
      <c r="O101" s="309"/>
      <c r="P101" s="309"/>
      <c r="Q101" s="309"/>
      <c r="R101" s="309"/>
      <c r="S101" s="309"/>
      <c r="T101" s="309"/>
      <c r="U101" s="309"/>
      <c r="V101" s="309"/>
      <c r="W101" s="309"/>
      <c r="X101" s="309"/>
      <c r="Y101" s="309"/>
      <c r="Z101" s="309"/>
      <c r="AA101" s="309"/>
      <c r="AB101" s="309"/>
      <c r="AC101" s="309"/>
      <c r="AD101" s="309"/>
      <c r="AE101" s="309"/>
      <c r="AF101" s="302">
        <f t="shared" si="1"/>
        <v>0</v>
      </c>
    </row>
    <row r="102" spans="1:32" ht="15.75">
      <c r="A102" s="290">
        <v>3</v>
      </c>
      <c r="B102" s="291" t="s">
        <v>134</v>
      </c>
      <c r="C102" s="290" t="s">
        <v>84</v>
      </c>
      <c r="D102" s="331">
        <v>62450</v>
      </c>
      <c r="E102" s="332"/>
      <c r="F102" s="332"/>
      <c r="G102" s="332"/>
      <c r="H102" s="332"/>
      <c r="I102" s="333"/>
      <c r="J102" s="332"/>
      <c r="K102" s="332"/>
      <c r="L102" s="334"/>
      <c r="M102" s="332"/>
      <c r="N102" s="332"/>
      <c r="O102" s="332"/>
      <c r="P102" s="332"/>
      <c r="Q102" s="332"/>
      <c r="R102" s="332"/>
      <c r="S102" s="332"/>
      <c r="T102" s="332"/>
      <c r="U102" s="332"/>
      <c r="V102" s="332"/>
      <c r="W102" s="332"/>
      <c r="X102" s="332"/>
      <c r="Y102" s="332"/>
      <c r="Z102" s="332"/>
      <c r="AA102" s="332"/>
      <c r="AB102" s="332"/>
      <c r="AC102" s="332"/>
      <c r="AD102" s="332"/>
      <c r="AE102" s="332"/>
      <c r="AF102" s="302">
        <f t="shared" si="1"/>
        <v>0</v>
      </c>
    </row>
    <row r="103" spans="1:32" s="21" customFormat="1" ht="15.75" hidden="1">
      <c r="A103" s="330"/>
      <c r="B103" s="325" t="s">
        <v>85</v>
      </c>
      <c r="C103" s="330" t="s">
        <v>7</v>
      </c>
      <c r="D103" s="326">
        <v>5.2</v>
      </c>
      <c r="E103" s="327"/>
      <c r="F103" s="327"/>
      <c r="G103" s="327"/>
      <c r="H103" s="327"/>
      <c r="I103" s="327"/>
      <c r="J103" s="327"/>
      <c r="K103" s="309"/>
      <c r="L103" s="335"/>
      <c r="M103" s="327"/>
      <c r="N103" s="327"/>
      <c r="O103" s="327"/>
      <c r="P103" s="327"/>
      <c r="Q103" s="327"/>
      <c r="R103" s="327"/>
      <c r="S103" s="327"/>
      <c r="T103" s="327"/>
      <c r="U103" s="327"/>
      <c r="V103" s="327"/>
      <c r="W103" s="327"/>
      <c r="X103" s="327"/>
      <c r="Y103" s="327"/>
      <c r="Z103" s="327"/>
      <c r="AA103" s="327"/>
      <c r="AB103" s="327"/>
      <c r="AC103" s="327"/>
      <c r="AD103" s="327"/>
      <c r="AE103" s="327"/>
      <c r="AF103" s="302">
        <f t="shared" si="1"/>
        <v>0</v>
      </c>
    </row>
    <row r="104" spans="1:32" ht="15.75">
      <c r="A104" s="290">
        <v>4</v>
      </c>
      <c r="B104" s="291" t="s">
        <v>135</v>
      </c>
      <c r="C104" s="290" t="s">
        <v>84</v>
      </c>
      <c r="D104" s="331">
        <v>759800</v>
      </c>
      <c r="E104" s="332"/>
      <c r="F104" s="332"/>
      <c r="G104" s="332"/>
      <c r="H104" s="332"/>
      <c r="I104" s="333"/>
      <c r="J104" s="332"/>
      <c r="K104" s="332"/>
      <c r="L104" s="334"/>
      <c r="M104" s="332"/>
      <c r="N104" s="332"/>
      <c r="O104" s="332"/>
      <c r="P104" s="332"/>
      <c r="Q104" s="332"/>
      <c r="R104" s="332"/>
      <c r="S104" s="332"/>
      <c r="T104" s="332"/>
      <c r="U104" s="332"/>
      <c r="V104" s="332"/>
      <c r="W104" s="332"/>
      <c r="X104" s="332"/>
      <c r="Y104" s="332"/>
      <c r="Z104" s="332"/>
      <c r="AA104" s="332"/>
      <c r="AB104" s="332"/>
      <c r="AC104" s="332"/>
      <c r="AD104" s="332"/>
      <c r="AE104" s="332"/>
      <c r="AF104" s="302">
        <f t="shared" si="1"/>
        <v>0</v>
      </c>
    </row>
    <row r="105" spans="1:32" s="21" customFormat="1" ht="15.75">
      <c r="A105" s="290">
        <v>5</v>
      </c>
      <c r="B105" s="291" t="s">
        <v>86</v>
      </c>
      <c r="C105" s="297"/>
      <c r="D105" s="326"/>
      <c r="E105" s="300"/>
      <c r="F105" s="309"/>
      <c r="G105" s="300"/>
      <c r="H105" s="300"/>
      <c r="I105" s="300"/>
      <c r="J105" s="300"/>
      <c r="K105" s="305"/>
      <c r="L105" s="300"/>
      <c r="M105" s="327"/>
      <c r="N105" s="327"/>
      <c r="O105" s="327"/>
      <c r="P105" s="327"/>
      <c r="Q105" s="327"/>
      <c r="R105" s="327"/>
      <c r="S105" s="327"/>
      <c r="T105" s="327"/>
      <c r="U105" s="327"/>
      <c r="V105" s="327"/>
      <c r="W105" s="327"/>
      <c r="X105" s="327"/>
      <c r="Y105" s="327"/>
      <c r="Z105" s="327"/>
      <c r="AA105" s="327"/>
      <c r="AB105" s="327"/>
      <c r="AC105" s="327"/>
      <c r="AD105" s="328"/>
      <c r="AE105" s="328"/>
      <c r="AF105" s="302">
        <f t="shared" si="1"/>
        <v>0</v>
      </c>
    </row>
    <row r="106" spans="1:32" ht="17.25" customHeight="1">
      <c r="A106" s="308"/>
      <c r="B106" s="307" t="s">
        <v>87</v>
      </c>
      <c r="C106" s="308" t="s">
        <v>47</v>
      </c>
      <c r="D106" s="304">
        <v>220</v>
      </c>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6"/>
      <c r="AE106" s="306"/>
      <c r="AF106" s="302">
        <f t="shared" si="1"/>
        <v>0</v>
      </c>
    </row>
    <row r="107" spans="1:32" ht="15.75">
      <c r="A107" s="308"/>
      <c r="B107" s="307" t="s">
        <v>94</v>
      </c>
      <c r="C107" s="308" t="s">
        <v>48</v>
      </c>
      <c r="D107" s="304">
        <v>252</v>
      </c>
      <c r="E107" s="309"/>
      <c r="F107" s="309"/>
      <c r="G107" s="309"/>
      <c r="H107" s="309"/>
      <c r="I107" s="309"/>
      <c r="J107" s="309"/>
      <c r="K107" s="309"/>
      <c r="L107" s="309"/>
      <c r="M107" s="306"/>
      <c r="N107" s="306"/>
      <c r="O107" s="306"/>
      <c r="P107" s="306"/>
      <c r="Q107" s="306"/>
      <c r="R107" s="306"/>
      <c r="S107" s="306"/>
      <c r="T107" s="306"/>
      <c r="U107" s="306"/>
      <c r="V107" s="306"/>
      <c r="W107" s="306"/>
      <c r="X107" s="306"/>
      <c r="Y107" s="306"/>
      <c r="Z107" s="306"/>
      <c r="AA107" s="306"/>
      <c r="AB107" s="306"/>
      <c r="AC107" s="306"/>
      <c r="AD107" s="306"/>
      <c r="AE107" s="306"/>
      <c r="AF107" s="302">
        <f t="shared" si="1"/>
        <v>0</v>
      </c>
    </row>
    <row r="108" spans="1:32" ht="15.75" hidden="1">
      <c r="A108" s="308"/>
      <c r="B108" s="307" t="s">
        <v>95</v>
      </c>
      <c r="C108" s="308" t="s">
        <v>48</v>
      </c>
      <c r="D108" s="304"/>
      <c r="E108" s="309"/>
      <c r="F108" s="300"/>
      <c r="G108" s="309"/>
      <c r="H108" s="309"/>
      <c r="I108" s="309"/>
      <c r="J108" s="309"/>
      <c r="K108" s="309"/>
      <c r="L108" s="309"/>
      <c r="M108" s="337"/>
      <c r="N108" s="306"/>
      <c r="O108" s="306"/>
      <c r="P108" s="337"/>
      <c r="Q108" s="306"/>
      <c r="R108" s="306"/>
      <c r="S108" s="306"/>
      <c r="T108" s="306"/>
      <c r="U108" s="306"/>
      <c r="V108" s="306"/>
      <c r="W108" s="306"/>
      <c r="X108" s="306"/>
      <c r="Y108" s="306"/>
      <c r="Z108" s="306"/>
      <c r="AA108" s="306"/>
      <c r="AB108" s="306"/>
      <c r="AC108" s="306"/>
      <c r="AD108" s="306"/>
      <c r="AE108" s="306"/>
      <c r="AF108" s="302">
        <f t="shared" si="1"/>
        <v>0</v>
      </c>
    </row>
    <row r="109" spans="1:32" ht="15.75" hidden="1">
      <c r="A109" s="308"/>
      <c r="B109" s="307" t="s">
        <v>96</v>
      </c>
      <c r="C109" s="308" t="s">
        <v>48</v>
      </c>
      <c r="D109" s="304"/>
      <c r="E109" s="309"/>
      <c r="F109" s="323"/>
      <c r="G109" s="309"/>
      <c r="H109" s="309"/>
      <c r="I109" s="309"/>
      <c r="J109" s="309"/>
      <c r="K109" s="309"/>
      <c r="L109" s="309"/>
      <c r="M109" s="306"/>
      <c r="N109" s="306"/>
      <c r="O109" s="306"/>
      <c r="P109" s="306"/>
      <c r="Q109" s="306"/>
      <c r="R109" s="306"/>
      <c r="S109" s="306"/>
      <c r="T109" s="306"/>
      <c r="U109" s="306"/>
      <c r="V109" s="306"/>
      <c r="W109" s="306"/>
      <c r="X109" s="306"/>
      <c r="Y109" s="306"/>
      <c r="Z109" s="306"/>
      <c r="AA109" s="306"/>
      <c r="AB109" s="306"/>
      <c r="AC109" s="306"/>
      <c r="AD109" s="306"/>
      <c r="AE109" s="306"/>
      <c r="AF109" s="302">
        <f t="shared" si="1"/>
        <v>0</v>
      </c>
    </row>
    <row r="110" spans="1:32" ht="15.75">
      <c r="A110" s="290" t="s">
        <v>107</v>
      </c>
      <c r="B110" s="291" t="s">
        <v>88</v>
      </c>
      <c r="C110" s="291"/>
      <c r="D110" s="304"/>
      <c r="E110" s="300"/>
      <c r="F110" s="309"/>
      <c r="G110" s="300"/>
      <c r="H110" s="300"/>
      <c r="I110" s="300"/>
      <c r="J110" s="300"/>
      <c r="K110" s="300"/>
      <c r="L110" s="300"/>
      <c r="M110" s="309"/>
      <c r="N110" s="309"/>
      <c r="O110" s="309"/>
      <c r="P110" s="309"/>
      <c r="Q110" s="309"/>
      <c r="R110" s="309"/>
      <c r="S110" s="309"/>
      <c r="T110" s="309"/>
      <c r="U110" s="309"/>
      <c r="V110" s="309"/>
      <c r="W110" s="309"/>
      <c r="X110" s="309"/>
      <c r="Y110" s="309"/>
      <c r="Z110" s="309"/>
      <c r="AA110" s="309"/>
      <c r="AB110" s="309"/>
      <c r="AC110" s="309"/>
      <c r="AD110" s="306"/>
      <c r="AE110" s="306"/>
      <c r="AF110" s="302">
        <f t="shared" si="1"/>
        <v>0</v>
      </c>
    </row>
    <row r="111" spans="1:32" s="23" customFormat="1" ht="15.75">
      <c r="A111" s="290">
        <v>1</v>
      </c>
      <c r="B111" s="291" t="s">
        <v>89</v>
      </c>
      <c r="C111" s="290" t="s">
        <v>47</v>
      </c>
      <c r="D111" s="322" t="e">
        <f>+D112+D113+#REF!</f>
        <v>#REF!</v>
      </c>
      <c r="E111" s="323"/>
      <c r="F111" s="323"/>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2">
        <f t="shared" si="1"/>
        <v>0</v>
      </c>
    </row>
    <row r="112" spans="1:32" ht="15.75">
      <c r="A112" s="308" t="s">
        <v>90</v>
      </c>
      <c r="B112" s="307" t="s">
        <v>141</v>
      </c>
      <c r="C112" s="308" t="s">
        <v>47</v>
      </c>
      <c r="D112" s="304">
        <v>65.8</v>
      </c>
      <c r="E112" s="309"/>
      <c r="F112" s="309"/>
      <c r="G112" s="327"/>
      <c r="H112" s="327"/>
      <c r="I112" s="327"/>
      <c r="J112" s="309"/>
      <c r="K112" s="310"/>
      <c r="L112" s="309"/>
      <c r="M112" s="306"/>
      <c r="N112" s="306"/>
      <c r="O112" s="306"/>
      <c r="P112" s="306"/>
      <c r="Q112" s="306"/>
      <c r="R112" s="306"/>
      <c r="S112" s="306"/>
      <c r="T112" s="306"/>
      <c r="U112" s="306"/>
      <c r="V112" s="306"/>
      <c r="W112" s="306"/>
      <c r="X112" s="306"/>
      <c r="Y112" s="306"/>
      <c r="Z112" s="306"/>
      <c r="AA112" s="306"/>
      <c r="AB112" s="306"/>
      <c r="AC112" s="306"/>
      <c r="AD112" s="306"/>
      <c r="AE112" s="306"/>
      <c r="AF112" s="302">
        <f t="shared" si="1"/>
        <v>0</v>
      </c>
    </row>
    <row r="113" spans="1:32" ht="15.75">
      <c r="A113" s="308" t="s">
        <v>8</v>
      </c>
      <c r="B113" s="307" t="s">
        <v>140</v>
      </c>
      <c r="C113" s="308" t="s">
        <v>47</v>
      </c>
      <c r="D113" s="319" t="e">
        <f>+#REF!+33</f>
        <v>#REF!</v>
      </c>
      <c r="E113" s="338"/>
      <c r="F113" s="309"/>
      <c r="G113" s="327"/>
      <c r="H113" s="327"/>
      <c r="I113" s="327"/>
      <c r="J113" s="327"/>
      <c r="K113" s="339"/>
      <c r="L113" s="327"/>
      <c r="M113" s="309"/>
      <c r="N113" s="309"/>
      <c r="O113" s="309"/>
      <c r="P113" s="309"/>
      <c r="Q113" s="309"/>
      <c r="R113" s="309"/>
      <c r="S113" s="309"/>
      <c r="T113" s="309"/>
      <c r="U113" s="309"/>
      <c r="V113" s="309"/>
      <c r="W113" s="309"/>
      <c r="X113" s="309"/>
      <c r="Y113" s="309"/>
      <c r="Z113" s="309"/>
      <c r="AA113" s="309"/>
      <c r="AB113" s="309"/>
      <c r="AC113" s="309"/>
      <c r="AD113" s="309"/>
      <c r="AE113" s="309"/>
      <c r="AF113" s="302">
        <f t="shared" si="1"/>
        <v>0</v>
      </c>
    </row>
    <row r="114" spans="1:32" ht="15.75">
      <c r="A114" s="308"/>
      <c r="B114" s="325" t="s">
        <v>125</v>
      </c>
      <c r="C114" s="308"/>
      <c r="D114" s="319">
        <v>700</v>
      </c>
      <c r="E114" s="338"/>
      <c r="F114" s="338"/>
      <c r="G114" s="327"/>
      <c r="H114" s="327"/>
      <c r="I114" s="327"/>
      <c r="J114" s="327"/>
      <c r="K114" s="310"/>
      <c r="L114" s="327"/>
      <c r="M114" s="309"/>
      <c r="N114" s="309"/>
      <c r="O114" s="309"/>
      <c r="P114" s="309"/>
      <c r="Q114" s="309"/>
      <c r="R114" s="309"/>
      <c r="S114" s="309"/>
      <c r="T114" s="309"/>
      <c r="U114" s="309"/>
      <c r="V114" s="309"/>
      <c r="W114" s="309"/>
      <c r="X114" s="309"/>
      <c r="Y114" s="309"/>
      <c r="Z114" s="309"/>
      <c r="AA114" s="309"/>
      <c r="AB114" s="309"/>
      <c r="AC114" s="309"/>
      <c r="AD114" s="306"/>
      <c r="AE114" s="306"/>
      <c r="AF114" s="302">
        <f t="shared" si="1"/>
        <v>0</v>
      </c>
    </row>
    <row r="115" spans="1:32" ht="15.75">
      <c r="A115" s="290">
        <v>2</v>
      </c>
      <c r="B115" s="291" t="s">
        <v>91</v>
      </c>
      <c r="C115" s="290" t="s">
        <v>47</v>
      </c>
      <c r="D115" s="322">
        <f>D116+D117</f>
        <v>267</v>
      </c>
      <c r="E115" s="323"/>
      <c r="F115" s="323"/>
      <c r="G115" s="305"/>
      <c r="H115" s="305"/>
      <c r="I115" s="305"/>
      <c r="J115" s="305"/>
      <c r="K115" s="305"/>
      <c r="L115" s="305"/>
      <c r="M115" s="306"/>
      <c r="N115" s="306"/>
      <c r="O115" s="306"/>
      <c r="P115" s="306"/>
      <c r="Q115" s="337"/>
      <c r="R115" s="306"/>
      <c r="S115" s="306"/>
      <c r="T115" s="306"/>
      <c r="U115" s="306"/>
      <c r="V115" s="306"/>
      <c r="W115" s="306"/>
      <c r="X115" s="306"/>
      <c r="Y115" s="306"/>
      <c r="Z115" s="306"/>
      <c r="AA115" s="306"/>
      <c r="AB115" s="306"/>
      <c r="AC115" s="306"/>
      <c r="AD115" s="306"/>
      <c r="AE115" s="306"/>
      <c r="AF115" s="302">
        <f t="shared" si="1"/>
        <v>0</v>
      </c>
    </row>
    <row r="116" spans="1:32" ht="15.75">
      <c r="A116" s="308" t="s">
        <v>8</v>
      </c>
      <c r="B116" s="307" t="s">
        <v>2</v>
      </c>
      <c r="C116" s="308" t="s">
        <v>47</v>
      </c>
      <c r="D116" s="304">
        <v>218.7</v>
      </c>
      <c r="E116" s="306"/>
      <c r="F116" s="306"/>
      <c r="G116" s="309"/>
      <c r="H116" s="309"/>
      <c r="I116" s="309"/>
      <c r="J116" s="309"/>
      <c r="K116" s="309"/>
      <c r="L116" s="309"/>
      <c r="M116" s="306"/>
      <c r="N116" s="306"/>
      <c r="O116" s="306"/>
      <c r="P116" s="306"/>
      <c r="Q116" s="306"/>
      <c r="R116" s="306"/>
      <c r="S116" s="309"/>
      <c r="T116" s="306"/>
      <c r="U116" s="306"/>
      <c r="V116" s="306"/>
      <c r="W116" s="306"/>
      <c r="X116" s="306"/>
      <c r="Y116" s="306"/>
      <c r="Z116" s="306"/>
      <c r="AA116" s="306"/>
      <c r="AB116" s="306"/>
      <c r="AC116" s="306"/>
      <c r="AD116" s="306"/>
      <c r="AE116" s="306"/>
      <c r="AF116" s="302">
        <f t="shared" si="1"/>
        <v>0</v>
      </c>
    </row>
    <row r="117" spans="1:32" ht="15.75">
      <c r="A117" s="308" t="s">
        <v>8</v>
      </c>
      <c r="B117" s="307" t="s">
        <v>11</v>
      </c>
      <c r="C117" s="308" t="s">
        <v>47</v>
      </c>
      <c r="D117" s="304">
        <v>48.3</v>
      </c>
      <c r="E117" s="306"/>
      <c r="F117" s="306"/>
      <c r="G117" s="309"/>
      <c r="H117" s="309"/>
      <c r="I117" s="309"/>
      <c r="J117" s="309"/>
      <c r="K117" s="309"/>
      <c r="L117" s="309"/>
      <c r="M117" s="306"/>
      <c r="N117" s="306"/>
      <c r="O117" s="306"/>
      <c r="P117" s="306"/>
      <c r="Q117" s="337"/>
      <c r="R117" s="306"/>
      <c r="S117" s="309"/>
      <c r="T117" s="306"/>
      <c r="U117" s="306"/>
      <c r="V117" s="306"/>
      <c r="W117" s="306"/>
      <c r="X117" s="306"/>
      <c r="Y117" s="306"/>
      <c r="Z117" s="306"/>
      <c r="AA117" s="337"/>
      <c r="AB117" s="306"/>
      <c r="AC117" s="306"/>
      <c r="AD117" s="306"/>
      <c r="AE117" s="306"/>
      <c r="AF117" s="302">
        <f t="shared" si="1"/>
        <v>0</v>
      </c>
    </row>
    <row r="118" spans="1:32" s="23" customFormat="1" ht="15.75">
      <c r="A118" s="290">
        <v>3</v>
      </c>
      <c r="B118" s="291" t="s">
        <v>126</v>
      </c>
      <c r="C118" s="290" t="s">
        <v>47</v>
      </c>
      <c r="D118" s="340"/>
      <c r="E118" s="341"/>
      <c r="F118" s="341"/>
      <c r="G118" s="305"/>
      <c r="H118" s="305"/>
      <c r="I118" s="305"/>
      <c r="J118" s="305"/>
      <c r="K118" s="342"/>
      <c r="L118" s="314"/>
      <c r="M118" s="329"/>
      <c r="N118" s="329"/>
      <c r="O118" s="329"/>
      <c r="P118" s="329"/>
      <c r="Q118" s="329"/>
      <c r="R118" s="329"/>
      <c r="S118" s="329"/>
      <c r="T118" s="329"/>
      <c r="U118" s="329"/>
      <c r="V118" s="329"/>
      <c r="W118" s="329"/>
      <c r="X118" s="329"/>
      <c r="Y118" s="329"/>
      <c r="Z118" s="329"/>
      <c r="AA118" s="329"/>
      <c r="AB118" s="329"/>
      <c r="AC118" s="329"/>
      <c r="AD118" s="337"/>
      <c r="AE118" s="337"/>
      <c r="AF118" s="302">
        <f t="shared" si="1"/>
        <v>0</v>
      </c>
    </row>
    <row r="119" spans="1:32" ht="15.75">
      <c r="A119" s="290">
        <v>4</v>
      </c>
      <c r="B119" s="291" t="s">
        <v>127</v>
      </c>
      <c r="C119" s="290" t="s">
        <v>47</v>
      </c>
      <c r="D119" s="322">
        <v>746.9</v>
      </c>
      <c r="E119" s="305"/>
      <c r="F119" s="305"/>
      <c r="G119" s="305"/>
      <c r="H119" s="305"/>
      <c r="I119" s="305"/>
      <c r="J119" s="305"/>
      <c r="K119" s="305"/>
      <c r="L119" s="305"/>
      <c r="M119" s="309"/>
      <c r="N119" s="309"/>
      <c r="O119" s="309"/>
      <c r="P119" s="309"/>
      <c r="Q119" s="309"/>
      <c r="R119" s="309"/>
      <c r="S119" s="309"/>
      <c r="T119" s="309"/>
      <c r="U119" s="309"/>
      <c r="V119" s="309"/>
      <c r="W119" s="309"/>
      <c r="X119" s="309"/>
      <c r="Y119" s="309"/>
      <c r="Z119" s="309"/>
      <c r="AA119" s="309"/>
      <c r="AB119" s="309"/>
      <c r="AC119" s="309"/>
      <c r="AD119" s="309"/>
      <c r="AE119" s="309"/>
      <c r="AF119" s="302">
        <f t="shared" si="1"/>
        <v>0</v>
      </c>
    </row>
    <row r="120" spans="1:32" ht="15.75">
      <c r="A120" s="290"/>
      <c r="B120" s="325" t="s">
        <v>139</v>
      </c>
      <c r="C120" s="290"/>
      <c r="D120" s="322"/>
      <c r="E120" s="305"/>
      <c r="F120" s="305"/>
      <c r="G120" s="305"/>
      <c r="H120" s="305"/>
      <c r="I120" s="305"/>
      <c r="J120" s="305"/>
      <c r="K120" s="321"/>
      <c r="L120" s="305"/>
      <c r="M120" s="309"/>
      <c r="N120" s="309"/>
      <c r="O120" s="309"/>
      <c r="P120" s="309"/>
      <c r="Q120" s="309"/>
      <c r="R120" s="309"/>
      <c r="S120" s="309"/>
      <c r="T120" s="309"/>
      <c r="U120" s="309"/>
      <c r="V120" s="309"/>
      <c r="W120" s="309"/>
      <c r="X120" s="309"/>
      <c r="Y120" s="309"/>
      <c r="Z120" s="309"/>
      <c r="AA120" s="309"/>
      <c r="AB120" s="309"/>
      <c r="AC120" s="309"/>
      <c r="AD120" s="309"/>
      <c r="AE120" s="309"/>
      <c r="AF120" s="302"/>
    </row>
    <row r="121" spans="1:32" ht="15.75">
      <c r="A121" s="290" t="s">
        <v>128</v>
      </c>
      <c r="B121" s="291" t="s">
        <v>13</v>
      </c>
      <c r="C121" s="290"/>
      <c r="D121" s="322"/>
      <c r="E121" s="305"/>
      <c r="F121" s="305"/>
      <c r="G121" s="305"/>
      <c r="H121" s="305"/>
      <c r="I121" s="305"/>
      <c r="J121" s="305"/>
      <c r="K121" s="343"/>
      <c r="L121" s="305"/>
      <c r="M121" s="309"/>
      <c r="N121" s="309"/>
      <c r="O121" s="309"/>
      <c r="P121" s="309"/>
      <c r="Q121" s="309"/>
      <c r="R121" s="309"/>
      <c r="S121" s="309"/>
      <c r="T121" s="309"/>
      <c r="U121" s="309"/>
      <c r="V121" s="309"/>
      <c r="W121" s="309"/>
      <c r="X121" s="309"/>
      <c r="Y121" s="309"/>
      <c r="Z121" s="309"/>
      <c r="AA121" s="309"/>
      <c r="AB121" s="309"/>
      <c r="AC121" s="309"/>
      <c r="AD121" s="309"/>
      <c r="AE121" s="309"/>
      <c r="AF121" s="302">
        <f t="shared" si="1"/>
        <v>0</v>
      </c>
    </row>
    <row r="122" spans="1:32" s="22" customFormat="1" ht="15.75">
      <c r="A122" s="318" t="s">
        <v>8</v>
      </c>
      <c r="B122" s="317" t="s">
        <v>9</v>
      </c>
      <c r="C122" s="318" t="s">
        <v>47</v>
      </c>
      <c r="D122" s="319"/>
      <c r="E122" s="310"/>
      <c r="F122" s="310"/>
      <c r="G122" s="310"/>
      <c r="H122" s="310"/>
      <c r="I122" s="310"/>
      <c r="J122" s="310"/>
      <c r="K122" s="344"/>
      <c r="L122" s="310"/>
      <c r="M122" s="310"/>
      <c r="N122" s="310"/>
      <c r="O122" s="310"/>
      <c r="P122" s="310"/>
      <c r="Q122" s="310"/>
      <c r="R122" s="310"/>
      <c r="S122" s="310"/>
      <c r="T122" s="310"/>
      <c r="U122" s="310"/>
      <c r="V122" s="310"/>
      <c r="W122" s="310"/>
      <c r="X122" s="310"/>
      <c r="Y122" s="310"/>
      <c r="Z122" s="310"/>
      <c r="AA122" s="310"/>
      <c r="AB122" s="310"/>
      <c r="AC122" s="310"/>
      <c r="AD122" s="311"/>
      <c r="AE122" s="311"/>
      <c r="AF122" s="302">
        <f t="shared" si="1"/>
        <v>0</v>
      </c>
    </row>
    <row r="123" spans="1:32" s="22" customFormat="1" ht="15.75">
      <c r="A123" s="318" t="s">
        <v>8</v>
      </c>
      <c r="B123" s="317" t="s">
        <v>10</v>
      </c>
      <c r="C123" s="318" t="s">
        <v>47</v>
      </c>
      <c r="D123" s="319"/>
      <c r="E123" s="310"/>
      <c r="F123" s="310"/>
      <c r="G123" s="310"/>
      <c r="H123" s="310"/>
      <c r="I123" s="310"/>
      <c r="J123" s="310"/>
      <c r="K123" s="345"/>
      <c r="L123" s="310"/>
      <c r="M123" s="310"/>
      <c r="N123" s="310"/>
      <c r="O123" s="310"/>
      <c r="P123" s="310"/>
      <c r="Q123" s="310"/>
      <c r="R123" s="310"/>
      <c r="S123" s="310"/>
      <c r="T123" s="310"/>
      <c r="U123" s="346"/>
      <c r="V123" s="310"/>
      <c r="W123" s="310"/>
      <c r="X123" s="310"/>
      <c r="Y123" s="310"/>
      <c r="Z123" s="310"/>
      <c r="AA123" s="310"/>
      <c r="AB123" s="310"/>
      <c r="AC123" s="310"/>
      <c r="AD123" s="311"/>
      <c r="AE123" s="311"/>
      <c r="AF123" s="347">
        <f t="shared" si="1"/>
        <v>0</v>
      </c>
    </row>
    <row r="124" spans="1:32" ht="15.75">
      <c r="A124" s="290" t="s">
        <v>129</v>
      </c>
      <c r="B124" s="291" t="s">
        <v>12</v>
      </c>
      <c r="C124" s="290" t="s">
        <v>47</v>
      </c>
      <c r="D124" s="322">
        <f>+D126</f>
        <v>746.9</v>
      </c>
      <c r="E124" s="305"/>
      <c r="F124" s="305"/>
      <c r="G124" s="305"/>
      <c r="H124" s="305"/>
      <c r="I124" s="305"/>
      <c r="J124" s="305"/>
      <c r="K124" s="343"/>
      <c r="L124" s="305"/>
      <c r="M124" s="309"/>
      <c r="N124" s="309"/>
      <c r="O124" s="309"/>
      <c r="P124" s="309"/>
      <c r="Q124" s="309"/>
      <c r="R124" s="309"/>
      <c r="S124" s="309"/>
      <c r="T124" s="309"/>
      <c r="U124" s="309"/>
      <c r="V124" s="309"/>
      <c r="W124" s="309"/>
      <c r="X124" s="309"/>
      <c r="Y124" s="309"/>
      <c r="Z124" s="309"/>
      <c r="AA124" s="309"/>
      <c r="AB124" s="309"/>
      <c r="AC124" s="309"/>
      <c r="AD124" s="309"/>
      <c r="AE124" s="309"/>
      <c r="AF124" s="302">
        <f t="shared" si="1"/>
        <v>0</v>
      </c>
    </row>
    <row r="125" spans="1:32" ht="15.75">
      <c r="A125" s="308" t="s">
        <v>8</v>
      </c>
      <c r="B125" s="307" t="s">
        <v>9</v>
      </c>
      <c r="C125" s="308" t="s">
        <v>47</v>
      </c>
      <c r="D125" s="304"/>
      <c r="E125" s="309"/>
      <c r="F125" s="309"/>
      <c r="G125" s="309"/>
      <c r="H125" s="309"/>
      <c r="I125" s="309"/>
      <c r="J125" s="309"/>
      <c r="K125" s="343"/>
      <c r="L125" s="309"/>
      <c r="M125" s="309"/>
      <c r="N125" s="309"/>
      <c r="O125" s="309"/>
      <c r="P125" s="309"/>
      <c r="Q125" s="309"/>
      <c r="R125" s="309"/>
      <c r="S125" s="309"/>
      <c r="T125" s="309"/>
      <c r="U125" s="309"/>
      <c r="V125" s="309"/>
      <c r="W125" s="309"/>
      <c r="X125" s="309"/>
      <c r="Y125" s="309"/>
      <c r="Z125" s="309"/>
      <c r="AA125" s="309"/>
      <c r="AB125" s="309"/>
      <c r="AC125" s="309"/>
      <c r="AD125" s="306"/>
      <c r="AE125" s="306"/>
      <c r="AF125" s="302">
        <f t="shared" si="1"/>
        <v>0</v>
      </c>
    </row>
    <row r="126" spans="1:32" ht="15" customHeight="1">
      <c r="A126" s="308" t="s">
        <v>8</v>
      </c>
      <c r="B126" s="307" t="s">
        <v>10</v>
      </c>
      <c r="C126" s="308" t="s">
        <v>47</v>
      </c>
      <c r="D126" s="304">
        <v>746.9</v>
      </c>
      <c r="E126" s="309"/>
      <c r="F126" s="309"/>
      <c r="G126" s="309"/>
      <c r="H126" s="309"/>
      <c r="I126" s="309"/>
      <c r="J126" s="309"/>
      <c r="K126" s="344"/>
      <c r="L126" s="309"/>
      <c r="M126" s="309"/>
      <c r="N126" s="309"/>
      <c r="O126" s="309"/>
      <c r="P126" s="309"/>
      <c r="Q126" s="309"/>
      <c r="R126" s="309"/>
      <c r="S126" s="309"/>
      <c r="T126" s="309"/>
      <c r="U126" s="309"/>
      <c r="V126" s="309"/>
      <c r="W126" s="309"/>
      <c r="X126" s="309"/>
      <c r="Y126" s="309"/>
      <c r="Z126" s="309"/>
      <c r="AA126" s="309"/>
      <c r="AB126" s="309"/>
      <c r="AC126" s="309"/>
      <c r="AD126" s="306"/>
      <c r="AE126" s="306"/>
      <c r="AF126" s="302">
        <f t="shared" si="1"/>
        <v>0</v>
      </c>
    </row>
    <row r="127" spans="1:32" s="25" customFormat="1" ht="21" customHeight="1">
      <c r="A127" s="348">
        <v>5</v>
      </c>
      <c r="B127" s="349" t="s">
        <v>92</v>
      </c>
      <c r="C127" s="313" t="s">
        <v>130</v>
      </c>
      <c r="D127" s="350">
        <v>157000</v>
      </c>
      <c r="E127" s="351"/>
      <c r="F127" s="351"/>
      <c r="G127" s="352"/>
      <c r="H127" s="352"/>
      <c r="I127" s="352"/>
      <c r="J127" s="352"/>
      <c r="K127" s="305"/>
      <c r="L127" s="352"/>
      <c r="M127" s="352"/>
      <c r="N127" s="352"/>
      <c r="O127" s="352"/>
      <c r="P127" s="352"/>
      <c r="Q127" s="352"/>
      <c r="R127" s="352"/>
      <c r="S127" s="352"/>
      <c r="T127" s="352"/>
      <c r="U127" s="352"/>
      <c r="V127" s="352"/>
      <c r="W127" s="352"/>
      <c r="X127" s="352"/>
      <c r="Y127" s="352"/>
      <c r="Z127" s="352"/>
      <c r="AA127" s="352"/>
      <c r="AB127" s="352"/>
      <c r="AC127" s="352"/>
      <c r="AD127" s="352"/>
      <c r="AE127" s="352"/>
      <c r="AF127" s="302">
        <f t="shared" si="1"/>
        <v>0</v>
      </c>
    </row>
    <row r="128" spans="1:32" s="23" customFormat="1" ht="15.75">
      <c r="A128" s="290">
        <v>6</v>
      </c>
      <c r="B128" s="291" t="s">
        <v>131</v>
      </c>
      <c r="C128" s="290" t="s">
        <v>7</v>
      </c>
      <c r="D128" s="292">
        <v>35</v>
      </c>
      <c r="E128" s="353"/>
      <c r="F128" s="354"/>
      <c r="G128" s="353"/>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3"/>
      <c r="AE128" s="353"/>
      <c r="AF128" s="302">
        <f t="shared" si="1"/>
        <v>0</v>
      </c>
    </row>
    <row r="129" spans="1:32" ht="16.5" thickBot="1">
      <c r="A129" s="356"/>
      <c r="B129" s="356"/>
      <c r="C129" s="356"/>
      <c r="D129" s="357"/>
      <c r="E129" s="356"/>
      <c r="F129" s="358"/>
      <c r="G129" s="356"/>
      <c r="H129" s="356"/>
      <c r="I129" s="356"/>
      <c r="J129" s="356"/>
      <c r="K129" s="357"/>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row>
    <row r="130" ht="16.5" thickTop="1">
      <c r="K130" s="30"/>
    </row>
  </sheetData>
  <sheetProtection/>
  <mergeCells count="38">
    <mergeCell ref="M8:M9"/>
    <mergeCell ref="N8:N9"/>
    <mergeCell ref="AE8:AE9"/>
    <mergeCell ref="W8:W9"/>
    <mergeCell ref="P8:P9"/>
    <mergeCell ref="V8:V9"/>
    <mergeCell ref="Q8:Q9"/>
    <mergeCell ref="R8:R9"/>
    <mergeCell ref="AA8:AA9"/>
    <mergeCell ref="O8:O9"/>
    <mergeCell ref="L7:L9"/>
    <mergeCell ref="AB8:AB9"/>
    <mergeCell ref="U8:U9"/>
    <mergeCell ref="X8:X9"/>
    <mergeCell ref="S8:S9"/>
    <mergeCell ref="T8:T9"/>
    <mergeCell ref="M7:AE7"/>
    <mergeCell ref="AD8:AD9"/>
    <mergeCell ref="D7:D9"/>
    <mergeCell ref="E7:E9"/>
    <mergeCell ref="A4:AE4"/>
    <mergeCell ref="K7:K9"/>
    <mergeCell ref="F7:F9"/>
    <mergeCell ref="G8:I8"/>
    <mergeCell ref="J7:J9"/>
    <mergeCell ref="AC8:AC9"/>
    <mergeCell ref="Y8:Y9"/>
    <mergeCell ref="Z8:Z9"/>
    <mergeCell ref="A6:AE6"/>
    <mergeCell ref="AF8:AF9"/>
    <mergeCell ref="A3:AE3"/>
    <mergeCell ref="A7:A9"/>
    <mergeCell ref="A1:E1"/>
    <mergeCell ref="M1:AE1"/>
    <mergeCell ref="A2:E2"/>
    <mergeCell ref="M2:AE2"/>
    <mergeCell ref="B7:B9"/>
    <mergeCell ref="C7:C9"/>
  </mergeCells>
  <printOptions/>
  <pageMargins left="0.31" right="0.2" top="0.27" bottom="0.36" header="0.2" footer="0.2"/>
  <pageSetup horizontalDpi="600" verticalDpi="600" orientation="landscape" paperSize="9" scale="56"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F3"/>
    </sheetView>
  </sheetViews>
  <sheetFormatPr defaultColWidth="9.140625" defaultRowHeight="12.75"/>
  <cols>
    <col min="1" max="1" width="5.28125" style="1" customWidth="1"/>
    <col min="2" max="2" width="51.8515625" style="1" customWidth="1"/>
    <col min="3" max="3" width="13.28125" style="1" customWidth="1"/>
    <col min="4" max="4" width="17.57421875" style="1" customWidth="1"/>
    <col min="5" max="5" width="18.140625" style="1" customWidth="1"/>
    <col min="6" max="6" width="19.00390625" style="1" customWidth="1"/>
    <col min="7" max="7" width="12.8515625" style="1" customWidth="1"/>
    <col min="8" max="16384" width="9.140625" style="1" customWidth="1"/>
  </cols>
  <sheetData>
    <row r="1" spans="1:6" ht="15.75">
      <c r="A1" s="386" t="s">
        <v>103</v>
      </c>
      <c r="B1" s="386"/>
      <c r="E1" s="389"/>
      <c r="F1" s="389"/>
    </row>
    <row r="3" spans="1:6" ht="14.25" customHeight="1">
      <c r="A3" s="387" t="s">
        <v>527</v>
      </c>
      <c r="B3" s="387"/>
      <c r="C3" s="387"/>
      <c r="D3" s="387"/>
      <c r="E3" s="387"/>
      <c r="F3" s="387"/>
    </row>
    <row r="4" spans="1:6" ht="18.75">
      <c r="A4" s="388" t="s">
        <v>509</v>
      </c>
      <c r="B4" s="388"/>
      <c r="C4" s="388"/>
      <c r="D4" s="388"/>
      <c r="E4" s="388"/>
      <c r="F4" s="388"/>
    </row>
    <row r="5" spans="1:6" ht="12.75" customHeight="1">
      <c r="A5" s="384"/>
      <c r="B5" s="384"/>
      <c r="C5" s="384"/>
      <c r="D5" s="384"/>
      <c r="E5" s="384"/>
      <c r="F5" s="384"/>
    </row>
    <row r="6" spans="1:6" ht="57.75" customHeight="1">
      <c r="A6" s="385" t="s">
        <v>522</v>
      </c>
      <c r="B6" s="385"/>
      <c r="C6" s="385"/>
      <c r="D6" s="385"/>
      <c r="E6" s="385"/>
      <c r="F6" s="385"/>
    </row>
    <row r="7" spans="1:7" ht="20.25" customHeight="1">
      <c r="A7" s="383" t="s">
        <v>5</v>
      </c>
      <c r="B7" s="383" t="s">
        <v>0</v>
      </c>
      <c r="C7" s="383" t="s">
        <v>4</v>
      </c>
      <c r="D7" s="383" t="s">
        <v>137</v>
      </c>
      <c r="E7" s="383" t="s">
        <v>511</v>
      </c>
      <c r="F7" s="383" t="s">
        <v>512</v>
      </c>
      <c r="G7" s="383" t="s">
        <v>520</v>
      </c>
    </row>
    <row r="8" spans="1:7" ht="28.5" customHeight="1">
      <c r="A8" s="383"/>
      <c r="B8" s="383"/>
      <c r="C8" s="383"/>
      <c r="D8" s="383"/>
      <c r="E8" s="383"/>
      <c r="F8" s="383"/>
      <c r="G8" s="383"/>
    </row>
    <row r="9" spans="1:7" ht="30" customHeight="1">
      <c r="A9" s="383"/>
      <c r="B9" s="383"/>
      <c r="C9" s="383"/>
      <c r="D9" s="383"/>
      <c r="E9" s="383"/>
      <c r="F9" s="383"/>
      <c r="G9" s="383"/>
    </row>
    <row r="10" spans="1:7" ht="33" customHeight="1">
      <c r="A10" s="3"/>
      <c r="B10" s="4" t="s">
        <v>97</v>
      </c>
      <c r="C10" s="5"/>
      <c r="D10" s="6"/>
      <c r="E10" s="7"/>
      <c r="F10" s="8"/>
      <c r="G10" s="360"/>
    </row>
    <row r="11" spans="1:7" s="2" customFormat="1" ht="27" customHeight="1">
      <c r="A11" s="13">
        <v>1</v>
      </c>
      <c r="B11" s="9" t="s">
        <v>98</v>
      </c>
      <c r="C11" s="5" t="s">
        <v>99</v>
      </c>
      <c r="D11" s="7"/>
      <c r="E11" s="7"/>
      <c r="F11" s="7"/>
      <c r="G11" s="360"/>
    </row>
    <row r="12" spans="1:7" s="2" customFormat="1" ht="27" customHeight="1">
      <c r="A12" s="13">
        <v>2</v>
      </c>
      <c r="B12" s="9" t="s">
        <v>136</v>
      </c>
      <c r="C12" s="5" t="s">
        <v>100</v>
      </c>
      <c r="D12" s="7"/>
      <c r="E12" s="31"/>
      <c r="F12" s="10"/>
      <c r="G12" s="360"/>
    </row>
    <row r="13" spans="1:7" s="2" customFormat="1" ht="27" customHeight="1">
      <c r="A13" s="13">
        <v>3</v>
      </c>
      <c r="B13" s="9" t="s">
        <v>101</v>
      </c>
      <c r="C13" s="5" t="s">
        <v>102</v>
      </c>
      <c r="D13" s="7"/>
      <c r="E13" s="31"/>
      <c r="F13" s="10"/>
      <c r="G13" s="360"/>
    </row>
    <row r="14" spans="1:6" ht="16.5" thickBot="1">
      <c r="A14" s="11"/>
      <c r="B14" s="11"/>
      <c r="C14" s="11"/>
      <c r="D14" s="11"/>
      <c r="E14" s="11"/>
      <c r="F14" s="11"/>
    </row>
    <row r="15" spans="1:6" ht="16.5" thickTop="1">
      <c r="A15" s="12"/>
      <c r="B15" s="12"/>
      <c r="C15" s="12"/>
      <c r="D15" s="12"/>
      <c r="E15" s="12"/>
      <c r="F15" s="12"/>
    </row>
  </sheetData>
  <sheetProtection/>
  <mergeCells count="13">
    <mergeCell ref="A1:B1"/>
    <mergeCell ref="A3:F3"/>
    <mergeCell ref="A4:F4"/>
    <mergeCell ref="E1:F1"/>
    <mergeCell ref="G7:G9"/>
    <mergeCell ref="A5:F5"/>
    <mergeCell ref="A7:A9"/>
    <mergeCell ref="B7:B9"/>
    <mergeCell ref="C7:C9"/>
    <mergeCell ref="A6:F6"/>
    <mergeCell ref="D7:D9"/>
    <mergeCell ref="E7:E9"/>
    <mergeCell ref="F7:F9"/>
  </mergeCells>
  <printOptions/>
  <pageMargins left="1.41" right="0.42" top="0.51" bottom="0.75" header="0.3" footer="0.3"/>
  <pageSetup horizontalDpi="600" verticalDpi="600" orientation="landscape" paperSize="9" r:id="rId2"/>
  <headerFoot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IM65"/>
  <sheetViews>
    <sheetView zoomScalePageLayoutView="0" workbookViewId="0" topLeftCell="A1">
      <selection activeCell="A2" sqref="A2:N2"/>
    </sheetView>
  </sheetViews>
  <sheetFormatPr defaultColWidth="9.140625" defaultRowHeight="12.75"/>
  <cols>
    <col min="1" max="1" width="6.57421875" style="32" customWidth="1"/>
    <col min="2" max="2" width="43.00390625" style="32" customWidth="1"/>
    <col min="3" max="3" width="9.57421875" style="32" customWidth="1"/>
    <col min="4" max="4" width="12.8515625" style="32" hidden="1" customWidth="1"/>
    <col min="5" max="8" width="13.421875" style="32" hidden="1" customWidth="1"/>
    <col min="9" max="9" width="10.7109375" style="32" hidden="1" customWidth="1"/>
    <col min="10" max="10" width="10.7109375" style="32" customWidth="1"/>
    <col min="11" max="11" width="11.7109375" style="32" hidden="1" customWidth="1"/>
    <col min="12" max="12" width="0.13671875" style="32" customWidth="1"/>
    <col min="13" max="13" width="11.28125" style="32" customWidth="1"/>
    <col min="14" max="14" width="12.7109375" style="32" customWidth="1"/>
    <col min="15" max="15" width="13.7109375" style="32" bestFit="1" customWidth="1"/>
    <col min="16" max="16" width="12.421875" style="32" bestFit="1" customWidth="1"/>
    <col min="17" max="17" width="10.421875" style="32" bestFit="1" customWidth="1"/>
    <col min="18" max="16384" width="9.140625" style="32" customWidth="1"/>
  </cols>
  <sheetData>
    <row r="1" spans="1:13" ht="14.25">
      <c r="A1" s="398" t="s">
        <v>142</v>
      </c>
      <c r="B1" s="398"/>
      <c r="H1" s="33"/>
      <c r="I1" s="33"/>
      <c r="J1" s="33"/>
      <c r="K1" s="33"/>
      <c r="L1" s="33"/>
      <c r="M1" s="33"/>
    </row>
    <row r="2" spans="1:14" s="35" customFormat="1" ht="25.5" customHeight="1">
      <c r="A2" s="390" t="s">
        <v>528</v>
      </c>
      <c r="B2" s="390"/>
      <c r="C2" s="390"/>
      <c r="D2" s="390"/>
      <c r="E2" s="390"/>
      <c r="F2" s="390"/>
      <c r="G2" s="390"/>
      <c r="H2" s="390"/>
      <c r="I2" s="390"/>
      <c r="J2" s="390"/>
      <c r="K2" s="390"/>
      <c r="L2" s="390"/>
      <c r="M2" s="390"/>
      <c r="N2" s="390"/>
    </row>
    <row r="3" spans="1:14" s="35" customFormat="1" ht="24" customHeight="1">
      <c r="A3" s="391" t="str">
        <f>+'BIỂU SỐ 02'!A4:F4</f>
        <v>(Kèm theo Quyết định số        /QĐ-UBND ngày    /01/2021 của UBND huyện Tuần Giáo)</v>
      </c>
      <c r="B3" s="391"/>
      <c r="C3" s="391"/>
      <c r="D3" s="391"/>
      <c r="E3" s="391"/>
      <c r="F3" s="391"/>
      <c r="G3" s="391"/>
      <c r="H3" s="391"/>
      <c r="I3" s="391"/>
      <c r="J3" s="391"/>
      <c r="K3" s="391"/>
      <c r="L3" s="391"/>
      <c r="M3" s="391"/>
      <c r="N3" s="391"/>
    </row>
    <row r="4" spans="1:247" s="35" customFormat="1" ht="8.25" customHeight="1">
      <c r="A4" s="399"/>
      <c r="B4" s="399"/>
      <c r="C4" s="399"/>
      <c r="D4" s="399"/>
      <c r="E4" s="399"/>
      <c r="F4" s="399"/>
      <c r="G4" s="399"/>
      <c r="H4" s="399"/>
      <c r="I4" s="36"/>
      <c r="J4" s="32"/>
      <c r="K4" s="32"/>
      <c r="L4" s="32"/>
      <c r="M4" s="32"/>
      <c r="N4" s="32"/>
      <c r="O4" s="32"/>
      <c r="P4" s="32"/>
      <c r="Q4" s="32"/>
      <c r="R4" s="32"/>
      <c r="S4" s="32"/>
      <c r="T4" s="32"/>
      <c r="U4" s="32"/>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c r="EZ4" s="390"/>
      <c r="FA4" s="390"/>
      <c r="FB4" s="390"/>
      <c r="FC4" s="390"/>
      <c r="FD4" s="390"/>
      <c r="FE4" s="390"/>
      <c r="FF4" s="390"/>
      <c r="FG4" s="390"/>
      <c r="FH4" s="390"/>
      <c r="FI4" s="390"/>
      <c r="FJ4" s="390"/>
      <c r="FK4" s="390"/>
      <c r="FL4" s="390"/>
      <c r="FM4" s="390"/>
      <c r="FN4" s="390"/>
      <c r="FO4" s="390"/>
      <c r="FP4" s="390"/>
      <c r="FQ4" s="390"/>
      <c r="FR4" s="390"/>
      <c r="FS4" s="390"/>
      <c r="FT4" s="390"/>
      <c r="FU4" s="390"/>
      <c r="FV4" s="390"/>
      <c r="FW4" s="390"/>
      <c r="FX4" s="390"/>
      <c r="FY4" s="390"/>
      <c r="FZ4" s="390"/>
      <c r="GA4" s="390"/>
      <c r="GB4" s="390"/>
      <c r="GC4" s="390"/>
      <c r="GD4" s="390"/>
      <c r="GE4" s="390"/>
      <c r="GF4" s="390"/>
      <c r="GG4" s="390"/>
      <c r="GH4" s="390"/>
      <c r="GI4" s="390"/>
      <c r="GJ4" s="390"/>
      <c r="GK4" s="390"/>
      <c r="GL4" s="390"/>
      <c r="GM4" s="390"/>
      <c r="GN4" s="390"/>
      <c r="GO4" s="390"/>
      <c r="GP4" s="390"/>
      <c r="GQ4" s="390"/>
      <c r="GR4" s="390"/>
      <c r="GS4" s="390"/>
      <c r="GT4" s="390"/>
      <c r="GU4" s="390"/>
      <c r="GV4" s="390"/>
      <c r="GW4" s="390"/>
      <c r="GX4" s="390"/>
      <c r="GY4" s="390"/>
      <c r="GZ4" s="390"/>
      <c r="HA4" s="390"/>
      <c r="HB4" s="390"/>
      <c r="HC4" s="390"/>
      <c r="HD4" s="390"/>
      <c r="HE4" s="390"/>
      <c r="HF4" s="390"/>
      <c r="HG4" s="390"/>
      <c r="HH4" s="390"/>
      <c r="HI4" s="390"/>
      <c r="HJ4" s="390"/>
      <c r="HK4" s="390"/>
      <c r="HL4" s="390"/>
      <c r="HM4" s="390"/>
      <c r="HN4" s="390"/>
      <c r="HO4" s="390"/>
      <c r="HP4" s="390"/>
      <c r="HQ4" s="390"/>
      <c r="HR4" s="390"/>
      <c r="HS4" s="390"/>
      <c r="HT4" s="390"/>
      <c r="HU4" s="390"/>
      <c r="HV4" s="390"/>
      <c r="HW4" s="390"/>
      <c r="HX4" s="390"/>
      <c r="HY4" s="390"/>
      <c r="HZ4" s="390"/>
      <c r="IA4" s="390"/>
      <c r="IB4" s="390"/>
      <c r="IC4" s="390"/>
      <c r="ID4" s="390"/>
      <c r="IE4" s="390"/>
      <c r="IF4" s="390"/>
      <c r="IG4" s="390"/>
      <c r="IH4" s="390"/>
      <c r="II4" s="390"/>
      <c r="IJ4" s="390"/>
      <c r="IK4" s="390"/>
      <c r="IL4" s="390"/>
      <c r="IM4" s="34"/>
    </row>
    <row r="5" spans="1:247" s="35" customFormat="1" ht="88.5" customHeight="1">
      <c r="A5" s="385" t="s">
        <v>523</v>
      </c>
      <c r="B5" s="385"/>
      <c r="C5" s="385"/>
      <c r="D5" s="385"/>
      <c r="E5" s="385"/>
      <c r="F5" s="385"/>
      <c r="G5" s="385"/>
      <c r="H5" s="385"/>
      <c r="I5" s="385"/>
      <c r="J5" s="385"/>
      <c r="K5" s="385"/>
      <c r="L5" s="385"/>
      <c r="M5" s="385"/>
      <c r="N5" s="385"/>
      <c r="O5" s="32"/>
      <c r="P5" s="32"/>
      <c r="Q5" s="32"/>
      <c r="R5" s="32"/>
      <c r="S5" s="32"/>
      <c r="T5" s="32"/>
      <c r="U5" s="32"/>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row>
    <row r="6" spans="1:21" s="38" customFormat="1" ht="12.75" customHeight="1">
      <c r="A6" s="392" t="s">
        <v>143</v>
      </c>
      <c r="B6" s="392" t="s">
        <v>0</v>
      </c>
      <c r="C6" s="392" t="s">
        <v>144</v>
      </c>
      <c r="D6" s="392" t="s">
        <v>145</v>
      </c>
      <c r="E6" s="392" t="s">
        <v>146</v>
      </c>
      <c r="F6" s="392" t="s">
        <v>147</v>
      </c>
      <c r="G6" s="392" t="s">
        <v>148</v>
      </c>
      <c r="H6" s="392" t="s">
        <v>149</v>
      </c>
      <c r="I6" s="392" t="s">
        <v>6</v>
      </c>
      <c r="J6" s="392" t="s">
        <v>137</v>
      </c>
      <c r="K6" s="392" t="s">
        <v>150</v>
      </c>
      <c r="L6" s="392" t="s">
        <v>151</v>
      </c>
      <c r="M6" s="392" t="s">
        <v>511</v>
      </c>
      <c r="N6" s="395" t="s">
        <v>512</v>
      </c>
      <c r="O6" s="400" t="s">
        <v>520</v>
      </c>
      <c r="P6" s="37"/>
      <c r="Q6" s="37"/>
      <c r="R6" s="37"/>
      <c r="S6" s="37"/>
      <c r="T6" s="37"/>
      <c r="U6" s="37"/>
    </row>
    <row r="7" spans="1:15" s="37" customFormat="1" ht="17.25" customHeight="1">
      <c r="A7" s="393"/>
      <c r="B7" s="393"/>
      <c r="C7" s="393"/>
      <c r="D7" s="393"/>
      <c r="E7" s="393"/>
      <c r="F7" s="393"/>
      <c r="G7" s="393"/>
      <c r="H7" s="393"/>
      <c r="I7" s="393"/>
      <c r="J7" s="393"/>
      <c r="K7" s="393"/>
      <c r="L7" s="393"/>
      <c r="M7" s="393"/>
      <c r="N7" s="396"/>
      <c r="O7" s="400"/>
    </row>
    <row r="8" spans="1:15" s="37" customFormat="1" ht="42" customHeight="1">
      <c r="A8" s="394"/>
      <c r="B8" s="394"/>
      <c r="C8" s="394"/>
      <c r="D8" s="394"/>
      <c r="E8" s="394"/>
      <c r="F8" s="394"/>
      <c r="G8" s="394"/>
      <c r="H8" s="393"/>
      <c r="I8" s="393"/>
      <c r="J8" s="393"/>
      <c r="K8" s="394"/>
      <c r="L8" s="394"/>
      <c r="M8" s="394"/>
      <c r="N8" s="397"/>
      <c r="O8" s="400"/>
    </row>
    <row r="9" spans="1:21" s="1" customFormat="1" ht="21.75" customHeight="1">
      <c r="A9" s="39"/>
      <c r="B9" s="40" t="s">
        <v>152</v>
      </c>
      <c r="C9" s="39" t="s">
        <v>153</v>
      </c>
      <c r="D9" s="41">
        <v>76921</v>
      </c>
      <c r="E9" s="42">
        <v>78475</v>
      </c>
      <c r="F9" s="42">
        <v>78628</v>
      </c>
      <c r="G9" s="42">
        <v>79447</v>
      </c>
      <c r="H9" s="42">
        <v>81171</v>
      </c>
      <c r="I9" s="42">
        <v>82083</v>
      </c>
      <c r="J9" s="42"/>
      <c r="K9" s="42"/>
      <c r="L9" s="42"/>
      <c r="M9" s="42"/>
      <c r="N9" s="272"/>
      <c r="O9" s="359"/>
      <c r="P9" s="37"/>
      <c r="Q9" s="37"/>
      <c r="R9" s="37"/>
      <c r="S9" s="37"/>
      <c r="T9" s="37"/>
      <c r="U9" s="37"/>
    </row>
    <row r="10" spans="1:15" s="37" customFormat="1" ht="21" customHeight="1">
      <c r="A10" s="43"/>
      <c r="B10" s="44" t="s">
        <v>154</v>
      </c>
      <c r="C10" s="43" t="s">
        <v>153</v>
      </c>
      <c r="D10" s="45">
        <f>D9*50.01/100</f>
        <v>38468.1921</v>
      </c>
      <c r="E10" s="46">
        <f>E9*50.01/100</f>
        <v>39245.3475</v>
      </c>
      <c r="F10" s="46">
        <v>39235</v>
      </c>
      <c r="G10" s="46">
        <v>39653</v>
      </c>
      <c r="H10" s="46">
        <v>40642</v>
      </c>
      <c r="I10" s="46">
        <v>41099</v>
      </c>
      <c r="J10" s="46"/>
      <c r="K10" s="46"/>
      <c r="L10" s="46"/>
      <c r="M10" s="46"/>
      <c r="N10" s="47"/>
      <c r="O10" s="359"/>
    </row>
    <row r="11" spans="1:15" s="37" customFormat="1" ht="21" customHeight="1">
      <c r="A11" s="43"/>
      <c r="B11" s="44" t="s">
        <v>155</v>
      </c>
      <c r="C11" s="43" t="s">
        <v>153</v>
      </c>
      <c r="D11" s="48">
        <v>7984</v>
      </c>
      <c r="E11" s="46">
        <v>7856</v>
      </c>
      <c r="F11" s="46">
        <v>8321</v>
      </c>
      <c r="G11" s="46">
        <v>8392</v>
      </c>
      <c r="H11" s="46">
        <v>8605</v>
      </c>
      <c r="I11" s="46">
        <v>8741</v>
      </c>
      <c r="J11" s="46"/>
      <c r="K11" s="46"/>
      <c r="L11" s="46"/>
      <c r="M11" s="46"/>
      <c r="N11" s="47"/>
      <c r="O11" s="359"/>
    </row>
    <row r="12" spans="1:17" s="37" customFormat="1" ht="21" customHeight="1">
      <c r="A12" s="43"/>
      <c r="B12" s="44" t="s">
        <v>156</v>
      </c>
      <c r="C12" s="43" t="s">
        <v>153</v>
      </c>
      <c r="D12" s="48">
        <v>68937</v>
      </c>
      <c r="E12" s="46">
        <v>70619</v>
      </c>
      <c r="F12" s="46">
        <f>F9-F11</f>
        <v>70307</v>
      </c>
      <c r="G12" s="46">
        <f>G9-G11</f>
        <v>71055</v>
      </c>
      <c r="H12" s="46">
        <v>72566</v>
      </c>
      <c r="I12" s="46">
        <v>73342</v>
      </c>
      <c r="J12" s="46"/>
      <c r="K12" s="46"/>
      <c r="L12" s="46"/>
      <c r="M12" s="46"/>
      <c r="N12" s="47"/>
      <c r="O12" s="359"/>
      <c r="Q12" s="49"/>
    </row>
    <row r="13" spans="1:17" s="37" customFormat="1" ht="21" customHeight="1">
      <c r="A13" s="50" t="s">
        <v>1</v>
      </c>
      <c r="B13" s="51" t="s">
        <v>157</v>
      </c>
      <c r="C13" s="51"/>
      <c r="D13" s="45"/>
      <c r="E13" s="52"/>
      <c r="F13" s="52"/>
      <c r="G13" s="52"/>
      <c r="H13" s="53"/>
      <c r="I13" s="53"/>
      <c r="J13" s="53"/>
      <c r="K13" s="53"/>
      <c r="L13" s="53"/>
      <c r="M13" s="53"/>
      <c r="N13" s="271"/>
      <c r="O13" s="359"/>
      <c r="Q13" s="54"/>
    </row>
    <row r="14" spans="1:15" s="37" customFormat="1" ht="21" customHeight="1">
      <c r="A14" s="43">
        <v>1</v>
      </c>
      <c r="B14" s="44" t="s">
        <v>158</v>
      </c>
      <c r="C14" s="43" t="s">
        <v>159</v>
      </c>
      <c r="D14" s="55">
        <f>D9*60.7/100</f>
        <v>46691.047</v>
      </c>
      <c r="E14" s="53">
        <f>E9*60/100</f>
        <v>47085</v>
      </c>
      <c r="F14" s="53">
        <f>F9*60.6/100</f>
        <v>47648.568</v>
      </c>
      <c r="G14" s="53">
        <f>G9*60.3/100</f>
        <v>47906.541</v>
      </c>
      <c r="H14" s="46">
        <v>49206</v>
      </c>
      <c r="I14" s="46">
        <v>49660</v>
      </c>
      <c r="J14" s="46"/>
      <c r="K14" s="46"/>
      <c r="L14" s="46"/>
      <c r="M14" s="46"/>
      <c r="N14" s="47"/>
      <c r="O14" s="359"/>
    </row>
    <row r="15" spans="1:17" s="37" customFormat="1" ht="21" customHeight="1">
      <c r="A15" s="43"/>
      <c r="B15" s="56" t="s">
        <v>160</v>
      </c>
      <c r="C15" s="43" t="s">
        <v>7</v>
      </c>
      <c r="D15" s="57">
        <v>60.7</v>
      </c>
      <c r="E15" s="52">
        <v>60</v>
      </c>
      <c r="F15" s="52">
        <f>F14/F9*100</f>
        <v>60.6</v>
      </c>
      <c r="G15" s="52">
        <f>G14/G9*100</f>
        <v>60.3</v>
      </c>
      <c r="H15" s="52">
        <f>+H14/H9*100</f>
        <v>60.62017222899804</v>
      </c>
      <c r="I15" s="52">
        <f>+I14/I9*100</f>
        <v>60.499738070002316</v>
      </c>
      <c r="J15" s="52"/>
      <c r="K15" s="52"/>
      <c r="L15" s="52"/>
      <c r="M15" s="46"/>
      <c r="N15" s="46"/>
      <c r="O15" s="359"/>
      <c r="Q15" s="58"/>
    </row>
    <row r="16" spans="1:15" s="37" customFormat="1" ht="21" customHeight="1">
      <c r="A16" s="43">
        <v>2</v>
      </c>
      <c r="B16" s="44" t="s">
        <v>161</v>
      </c>
      <c r="C16" s="43"/>
      <c r="D16" s="59"/>
      <c r="E16" s="60"/>
      <c r="F16" s="60"/>
      <c r="G16" s="60"/>
      <c r="H16" s="61"/>
      <c r="I16" s="61"/>
      <c r="J16" s="61"/>
      <c r="K16" s="61"/>
      <c r="L16" s="61"/>
      <c r="M16" s="61"/>
      <c r="N16" s="44"/>
      <c r="O16" s="359"/>
    </row>
    <row r="17" spans="1:16" s="37" customFormat="1" ht="21" customHeight="1">
      <c r="A17" s="43"/>
      <c r="B17" s="44" t="s">
        <v>162</v>
      </c>
      <c r="C17" s="43" t="s">
        <v>159</v>
      </c>
      <c r="D17" s="48">
        <f>D14*10.5/100</f>
        <v>4902.559935</v>
      </c>
      <c r="E17" s="46">
        <f>7856*60/100</f>
        <v>4713.6</v>
      </c>
      <c r="F17" s="46" t="e">
        <f>#REF!*F11/100</f>
        <v>#REF!</v>
      </c>
      <c r="G17" s="46" t="e">
        <f>#REF!*G11/100</f>
        <v>#REF!</v>
      </c>
      <c r="H17" s="46">
        <v>5361</v>
      </c>
      <c r="I17" s="46">
        <v>5462</v>
      </c>
      <c r="J17" s="46"/>
      <c r="K17" s="46"/>
      <c r="L17" s="46"/>
      <c r="M17" s="46"/>
      <c r="N17" s="46"/>
      <c r="O17" s="62"/>
      <c r="P17" s="62"/>
    </row>
    <row r="18" spans="1:14" s="37" customFormat="1" ht="21" customHeight="1">
      <c r="A18" s="43"/>
      <c r="B18" s="44" t="s">
        <v>163</v>
      </c>
      <c r="C18" s="43" t="s">
        <v>159</v>
      </c>
      <c r="D18" s="63">
        <f>D14-D17</f>
        <v>41788.487065</v>
      </c>
      <c r="E18" s="46">
        <f>E14-E17</f>
        <v>42371.4</v>
      </c>
      <c r="F18" s="46" t="e">
        <f>F14-F17</f>
        <v>#REF!</v>
      </c>
      <c r="G18" s="46" t="e">
        <f>G14-G17</f>
        <v>#REF!</v>
      </c>
      <c r="H18" s="46">
        <v>43845</v>
      </c>
      <c r="I18" s="46">
        <v>44198</v>
      </c>
      <c r="J18" s="46"/>
      <c r="K18" s="46"/>
      <c r="L18" s="46"/>
      <c r="M18" s="46"/>
      <c r="N18" s="46"/>
    </row>
    <row r="19" spans="1:17" s="37" customFormat="1" ht="21" customHeight="1">
      <c r="A19" s="43">
        <v>3</v>
      </c>
      <c r="B19" s="44" t="s">
        <v>164</v>
      </c>
      <c r="C19" s="43" t="s">
        <v>159</v>
      </c>
      <c r="D19" s="55">
        <f>D14*96/100</f>
        <v>44823.40512</v>
      </c>
      <c r="E19" s="53">
        <v>45202</v>
      </c>
      <c r="F19" s="53">
        <f>F14*F20/100</f>
        <v>45980.86812</v>
      </c>
      <c r="G19" s="53">
        <f>G14*G20/100</f>
        <v>46469.344769999996</v>
      </c>
      <c r="H19" s="46">
        <v>47730</v>
      </c>
      <c r="I19" s="46">
        <v>48170</v>
      </c>
      <c r="J19" s="46"/>
      <c r="K19" s="46"/>
      <c r="L19" s="46"/>
      <c r="M19" s="46"/>
      <c r="N19" s="46"/>
      <c r="O19" s="49"/>
      <c r="Q19" s="49"/>
    </row>
    <row r="20" spans="1:14" s="37" customFormat="1" ht="21" customHeight="1">
      <c r="A20" s="43"/>
      <c r="B20" s="56" t="s">
        <v>165</v>
      </c>
      <c r="C20" s="43" t="s">
        <v>7</v>
      </c>
      <c r="D20" s="64">
        <f>D19/D14*100</f>
        <v>96.00000000000001</v>
      </c>
      <c r="E20" s="52">
        <f>E19/E14*100</f>
        <v>96.00084952745036</v>
      </c>
      <c r="F20" s="52">
        <v>96.5</v>
      </c>
      <c r="G20" s="52">
        <v>97</v>
      </c>
      <c r="H20" s="46">
        <f>+H19/H14*100</f>
        <v>97.00036580904768</v>
      </c>
      <c r="I20" s="46">
        <f>+I19/I14*100</f>
        <v>96.99959726137737</v>
      </c>
      <c r="J20" s="46"/>
      <c r="K20" s="46"/>
      <c r="L20" s="46"/>
      <c r="M20" s="46"/>
      <c r="N20" s="46"/>
    </row>
    <row r="21" spans="1:17" s="37" customFormat="1" ht="21" customHeight="1">
      <c r="A21" s="43">
        <v>4</v>
      </c>
      <c r="B21" s="65" t="s">
        <v>166</v>
      </c>
      <c r="C21" s="43"/>
      <c r="D21" s="64"/>
      <c r="E21" s="52"/>
      <c r="F21" s="52"/>
      <c r="G21" s="52"/>
      <c r="H21" s="46"/>
      <c r="I21" s="46">
        <v>24504</v>
      </c>
      <c r="J21" s="46"/>
      <c r="K21" s="46"/>
      <c r="L21" s="46"/>
      <c r="M21" s="46"/>
      <c r="N21" s="46"/>
      <c r="Q21" s="49"/>
    </row>
    <row r="22" spans="1:15" s="37" customFormat="1" ht="38.25" customHeight="1">
      <c r="A22" s="43"/>
      <c r="B22" s="56" t="s">
        <v>167</v>
      </c>
      <c r="C22" s="43"/>
      <c r="D22" s="64"/>
      <c r="E22" s="52"/>
      <c r="F22" s="52"/>
      <c r="G22" s="52"/>
      <c r="H22" s="46"/>
      <c r="I22" s="66">
        <v>50.87</v>
      </c>
      <c r="J22" s="52"/>
      <c r="K22" s="52"/>
      <c r="L22" s="52"/>
      <c r="M22" s="52"/>
      <c r="N22" s="52"/>
      <c r="O22" s="49"/>
    </row>
    <row r="23" spans="1:14" s="37" customFormat="1" ht="25.5" customHeight="1">
      <c r="A23" s="43">
        <v>5</v>
      </c>
      <c r="B23" s="44" t="s">
        <v>168</v>
      </c>
      <c r="C23" s="43" t="s">
        <v>159</v>
      </c>
      <c r="D23" s="45">
        <v>900</v>
      </c>
      <c r="E23" s="46">
        <v>900</v>
      </c>
      <c r="F23" s="46">
        <v>980</v>
      </c>
      <c r="G23" s="46">
        <v>1000</v>
      </c>
      <c r="H23" s="46">
        <v>1100</v>
      </c>
      <c r="I23" s="46">
        <v>1096</v>
      </c>
      <c r="J23" s="46"/>
      <c r="K23" s="46"/>
      <c r="L23" s="46"/>
      <c r="M23" s="46"/>
      <c r="N23" s="47"/>
    </row>
    <row r="24" spans="1:14" s="37" customFormat="1" ht="22.5" customHeight="1">
      <c r="A24" s="43"/>
      <c r="B24" s="44" t="s">
        <v>169</v>
      </c>
      <c r="C24" s="43" t="s">
        <v>159</v>
      </c>
      <c r="D24" s="45"/>
      <c r="E24" s="46"/>
      <c r="F24" s="46">
        <v>100</v>
      </c>
      <c r="G24" s="46"/>
      <c r="H24" s="46"/>
      <c r="I24" s="46">
        <v>1</v>
      </c>
      <c r="J24" s="46"/>
      <c r="K24" s="46"/>
      <c r="L24" s="46"/>
      <c r="M24" s="46"/>
      <c r="N24" s="44"/>
    </row>
    <row r="25" spans="1:14" s="37" customFormat="1" ht="21" customHeight="1">
      <c r="A25" s="50" t="s">
        <v>3</v>
      </c>
      <c r="B25" s="51" t="s">
        <v>170</v>
      </c>
      <c r="C25" s="43" t="s">
        <v>171</v>
      </c>
      <c r="D25" s="45"/>
      <c r="E25" s="46">
        <f>E26</f>
        <v>900</v>
      </c>
      <c r="F25" s="46">
        <f>F26</f>
        <v>1264</v>
      </c>
      <c r="G25" s="46">
        <v>1000</v>
      </c>
      <c r="H25" s="46"/>
      <c r="I25" s="46"/>
      <c r="J25" s="46"/>
      <c r="K25" s="46"/>
      <c r="L25" s="46"/>
      <c r="M25" s="46"/>
      <c r="N25" s="44"/>
    </row>
    <row r="26" spans="1:14" s="37" customFormat="1" ht="21" customHeight="1">
      <c r="A26" s="43"/>
      <c r="B26" s="44" t="s">
        <v>172</v>
      </c>
      <c r="C26" s="43" t="s">
        <v>171</v>
      </c>
      <c r="D26" s="45">
        <v>750</v>
      </c>
      <c r="E26" s="46">
        <v>900</v>
      </c>
      <c r="F26" s="46">
        <v>1264</v>
      </c>
      <c r="G26" s="46">
        <v>1000</v>
      </c>
      <c r="H26" s="46">
        <v>300</v>
      </c>
      <c r="I26" s="46">
        <v>962</v>
      </c>
      <c r="J26" s="46"/>
      <c r="K26" s="46"/>
      <c r="L26" s="46"/>
      <c r="M26" s="46"/>
      <c r="N26" s="47"/>
    </row>
    <row r="27" spans="1:14" s="37" customFormat="1" ht="21" customHeight="1">
      <c r="A27" s="43"/>
      <c r="B27" s="44" t="s">
        <v>173</v>
      </c>
      <c r="C27" s="43" t="s">
        <v>171</v>
      </c>
      <c r="D27" s="45">
        <v>750</v>
      </c>
      <c r="E27" s="46">
        <v>900</v>
      </c>
      <c r="F27" s="46">
        <v>1264</v>
      </c>
      <c r="G27" s="46">
        <v>1000</v>
      </c>
      <c r="H27" s="46">
        <v>300</v>
      </c>
      <c r="I27" s="46">
        <v>962</v>
      </c>
      <c r="J27" s="46"/>
      <c r="K27" s="46"/>
      <c r="L27" s="46"/>
      <c r="M27" s="46"/>
      <c r="N27" s="47"/>
    </row>
    <row r="28" spans="1:14" s="37" customFormat="1" ht="21" customHeight="1">
      <c r="A28" s="50" t="s">
        <v>14</v>
      </c>
      <c r="B28" s="51" t="s">
        <v>174</v>
      </c>
      <c r="C28" s="43"/>
      <c r="D28" s="45"/>
      <c r="E28" s="46"/>
      <c r="F28" s="46"/>
      <c r="G28" s="46"/>
      <c r="H28" s="46"/>
      <c r="I28" s="46"/>
      <c r="J28" s="46"/>
      <c r="K28" s="46"/>
      <c r="L28" s="46"/>
      <c r="M28" s="46"/>
      <c r="N28" s="44"/>
    </row>
    <row r="29" spans="1:14" s="37" customFormat="1" ht="21" customHeight="1">
      <c r="A29" s="43">
        <v>1</v>
      </c>
      <c r="B29" s="44" t="s">
        <v>175</v>
      </c>
      <c r="C29" s="43" t="s">
        <v>176</v>
      </c>
      <c r="D29" s="45"/>
      <c r="E29" s="46"/>
      <c r="F29" s="46"/>
      <c r="G29" s="46"/>
      <c r="H29" s="46">
        <v>781</v>
      </c>
      <c r="I29" s="46">
        <v>871</v>
      </c>
      <c r="J29" s="46"/>
      <c r="K29" s="46"/>
      <c r="L29" s="46"/>
      <c r="M29" s="46"/>
      <c r="N29" s="44"/>
    </row>
    <row r="30" spans="1:14" s="37" customFormat="1" ht="30">
      <c r="A30" s="43">
        <v>2</v>
      </c>
      <c r="B30" s="44" t="s">
        <v>177</v>
      </c>
      <c r="C30" s="43" t="s">
        <v>176</v>
      </c>
      <c r="D30" s="45"/>
      <c r="E30" s="46"/>
      <c r="F30" s="46"/>
      <c r="G30" s="46"/>
      <c r="H30" s="46">
        <v>75</v>
      </c>
      <c r="I30" s="46">
        <v>150</v>
      </c>
      <c r="J30" s="46"/>
      <c r="K30" s="46"/>
      <c r="L30" s="46"/>
      <c r="M30" s="46"/>
      <c r="N30" s="44"/>
    </row>
    <row r="31" spans="1:14" s="37" customFormat="1" ht="15">
      <c r="A31" s="43">
        <v>3</v>
      </c>
      <c r="B31" s="44" t="s">
        <v>178</v>
      </c>
      <c r="C31" s="43" t="s">
        <v>179</v>
      </c>
      <c r="D31" s="45"/>
      <c r="E31" s="46"/>
      <c r="F31" s="46"/>
      <c r="G31" s="46"/>
      <c r="H31" s="46">
        <v>8</v>
      </c>
      <c r="I31" s="46">
        <v>12</v>
      </c>
      <c r="J31" s="46"/>
      <c r="K31" s="46"/>
      <c r="L31" s="46"/>
      <c r="M31" s="46"/>
      <c r="N31" s="44"/>
    </row>
    <row r="32" spans="1:14" s="37" customFormat="1" ht="30">
      <c r="A32" s="43"/>
      <c r="B32" s="67" t="s">
        <v>180</v>
      </c>
      <c r="C32" s="43" t="s">
        <v>7</v>
      </c>
      <c r="D32" s="45"/>
      <c r="E32" s="46"/>
      <c r="F32" s="46"/>
      <c r="G32" s="46"/>
      <c r="H32" s="46"/>
      <c r="I32" s="68">
        <v>63.2</v>
      </c>
      <c r="J32" s="68"/>
      <c r="K32" s="68"/>
      <c r="L32" s="68"/>
      <c r="M32" s="68"/>
      <c r="N32" s="68"/>
    </row>
    <row r="33" spans="1:14" s="37" customFormat="1" ht="30">
      <c r="A33" s="43">
        <v>4</v>
      </c>
      <c r="B33" s="44" t="s">
        <v>181</v>
      </c>
      <c r="C33" s="43" t="s">
        <v>176</v>
      </c>
      <c r="D33" s="45"/>
      <c r="E33" s="46"/>
      <c r="F33" s="46"/>
      <c r="G33" s="46"/>
      <c r="H33" s="46"/>
      <c r="I33" s="46">
        <v>5</v>
      </c>
      <c r="J33" s="46"/>
      <c r="K33" s="46"/>
      <c r="L33" s="46"/>
      <c r="M33" s="46"/>
      <c r="N33" s="44"/>
    </row>
    <row r="34" spans="1:14" s="37" customFormat="1" ht="30">
      <c r="A34" s="43">
        <v>5</v>
      </c>
      <c r="B34" s="44" t="s">
        <v>182</v>
      </c>
      <c r="C34" s="43" t="s">
        <v>176</v>
      </c>
      <c r="D34" s="45"/>
      <c r="E34" s="46"/>
      <c r="F34" s="46"/>
      <c r="G34" s="46"/>
      <c r="H34" s="46"/>
      <c r="I34" s="46">
        <v>21</v>
      </c>
      <c r="J34" s="46"/>
      <c r="K34" s="46"/>
      <c r="L34" s="46"/>
      <c r="M34" s="46"/>
      <c r="N34" s="44"/>
    </row>
    <row r="35" spans="1:14" s="37" customFormat="1" ht="30">
      <c r="A35" s="43">
        <v>6</v>
      </c>
      <c r="B35" s="44" t="s">
        <v>183</v>
      </c>
      <c r="C35" s="43" t="s">
        <v>176</v>
      </c>
      <c r="D35" s="45"/>
      <c r="E35" s="46"/>
      <c r="F35" s="46"/>
      <c r="G35" s="46"/>
      <c r="H35" s="46"/>
      <c r="I35" s="46">
        <v>117</v>
      </c>
      <c r="J35" s="46"/>
      <c r="K35" s="46"/>
      <c r="L35" s="46"/>
      <c r="M35" s="46"/>
      <c r="N35" s="44"/>
    </row>
    <row r="36" spans="1:14" s="37" customFormat="1" ht="45">
      <c r="A36" s="43">
        <v>7</v>
      </c>
      <c r="B36" s="44" t="s">
        <v>184</v>
      </c>
      <c r="C36" s="43" t="s">
        <v>185</v>
      </c>
      <c r="D36" s="45"/>
      <c r="E36" s="46"/>
      <c r="F36" s="46"/>
      <c r="G36" s="46"/>
      <c r="H36" s="46"/>
      <c r="I36" s="46">
        <v>19</v>
      </c>
      <c r="J36" s="46"/>
      <c r="K36" s="69"/>
      <c r="L36" s="46"/>
      <c r="M36" s="46"/>
      <c r="N36" s="44"/>
    </row>
    <row r="37" spans="1:14" s="37" customFormat="1" ht="21" customHeight="1">
      <c r="A37" s="50" t="s">
        <v>15</v>
      </c>
      <c r="B37" s="51" t="s">
        <v>186</v>
      </c>
      <c r="C37" s="43"/>
      <c r="D37" s="45"/>
      <c r="E37" s="46"/>
      <c r="F37" s="46"/>
      <c r="G37" s="46"/>
      <c r="H37" s="46"/>
      <c r="I37" s="46"/>
      <c r="J37" s="46"/>
      <c r="K37" s="46"/>
      <c r="L37" s="46"/>
      <c r="M37" s="46"/>
      <c r="N37" s="44"/>
    </row>
    <row r="38" spans="1:14" s="37" customFormat="1" ht="21" customHeight="1">
      <c r="A38" s="50" t="s">
        <v>187</v>
      </c>
      <c r="B38" s="51" t="s">
        <v>188</v>
      </c>
      <c r="C38" s="43"/>
      <c r="D38" s="45"/>
      <c r="E38" s="46"/>
      <c r="F38" s="46"/>
      <c r="G38" s="46"/>
      <c r="H38" s="46"/>
      <c r="I38" s="46"/>
      <c r="J38" s="46"/>
      <c r="K38" s="46"/>
      <c r="L38" s="46"/>
      <c r="M38" s="46"/>
      <c r="N38" s="44"/>
    </row>
    <row r="39" spans="1:14" s="70" customFormat="1" ht="22.5" customHeight="1">
      <c r="A39" s="43"/>
      <c r="B39" s="44" t="s">
        <v>189</v>
      </c>
      <c r="C39" s="43" t="s">
        <v>190</v>
      </c>
      <c r="D39" s="45">
        <v>280</v>
      </c>
      <c r="E39" s="46">
        <v>100</v>
      </c>
      <c r="F39" s="46">
        <v>100</v>
      </c>
      <c r="G39" s="46">
        <v>50</v>
      </c>
      <c r="H39" s="46">
        <f>+H40+H41</f>
        <v>122</v>
      </c>
      <c r="I39" s="46">
        <f>+I40+I41</f>
        <v>58</v>
      </c>
      <c r="J39" s="46"/>
      <c r="K39" s="46"/>
      <c r="L39" s="46"/>
      <c r="M39" s="46"/>
      <c r="N39" s="72"/>
    </row>
    <row r="40" spans="1:14" s="71" customFormat="1" ht="22.5" customHeight="1">
      <c r="A40" s="43"/>
      <c r="B40" s="65" t="s">
        <v>191</v>
      </c>
      <c r="C40" s="43" t="str">
        <f>+C39</f>
        <v>Đối tượng</v>
      </c>
      <c r="D40" s="45"/>
      <c r="E40" s="46"/>
      <c r="F40" s="46"/>
      <c r="G40" s="46"/>
      <c r="H40" s="46">
        <v>24</v>
      </c>
      <c r="I40" s="46">
        <v>18</v>
      </c>
      <c r="J40" s="46"/>
      <c r="K40" s="46"/>
      <c r="L40" s="46"/>
      <c r="M40" s="46"/>
      <c r="N40" s="72"/>
    </row>
    <row r="41" spans="1:14" s="71" customFormat="1" ht="22.5" customHeight="1">
      <c r="A41" s="43"/>
      <c r="B41" s="44" t="s">
        <v>192</v>
      </c>
      <c r="C41" s="44" t="str">
        <f>+C40</f>
        <v>Đối tượng</v>
      </c>
      <c r="D41" s="44"/>
      <c r="E41" s="44"/>
      <c r="F41" s="44"/>
      <c r="G41" s="44"/>
      <c r="H41" s="72">
        <v>98</v>
      </c>
      <c r="I41" s="72">
        <v>40</v>
      </c>
      <c r="J41" s="72"/>
      <c r="K41" s="72"/>
      <c r="L41" s="72"/>
      <c r="M41" s="72"/>
      <c r="N41" s="72"/>
    </row>
    <row r="42" spans="1:14" s="73" customFormat="1" ht="21" customHeight="1">
      <c r="A42" s="50" t="s">
        <v>193</v>
      </c>
      <c r="B42" s="51" t="s">
        <v>194</v>
      </c>
      <c r="C42" s="50"/>
      <c r="D42" s="44"/>
      <c r="E42" s="52"/>
      <c r="F42" s="52"/>
      <c r="G42" s="52"/>
      <c r="H42" s="52"/>
      <c r="I42" s="52"/>
      <c r="J42" s="52"/>
      <c r="K42" s="52"/>
      <c r="L42" s="52"/>
      <c r="M42" s="52"/>
      <c r="N42" s="44"/>
    </row>
    <row r="43" spans="1:14" s="37" customFormat="1" ht="21" customHeight="1">
      <c r="A43" s="43">
        <v>1</v>
      </c>
      <c r="B43" s="44" t="s">
        <v>195</v>
      </c>
      <c r="C43" s="43" t="s">
        <v>196</v>
      </c>
      <c r="D43" s="74">
        <v>15659</v>
      </c>
      <c r="E43" s="46">
        <v>16014</v>
      </c>
      <c r="F43" s="46">
        <v>16397</v>
      </c>
      <c r="G43" s="46">
        <v>16790</v>
      </c>
      <c r="H43" s="46">
        <v>17821</v>
      </c>
      <c r="I43" s="46">
        <v>18119</v>
      </c>
      <c r="J43" s="46"/>
      <c r="K43" s="46"/>
      <c r="L43" s="46"/>
      <c r="M43" s="46"/>
      <c r="N43" s="47"/>
    </row>
    <row r="44" spans="1:14" s="37" customFormat="1" ht="21" customHeight="1">
      <c r="A44" s="43">
        <v>2</v>
      </c>
      <c r="B44" s="44" t="s">
        <v>197</v>
      </c>
      <c r="C44" s="43" t="s">
        <v>196</v>
      </c>
      <c r="D44" s="63">
        <v>9287</v>
      </c>
      <c r="E44" s="46">
        <v>8562</v>
      </c>
      <c r="F44" s="46">
        <f>E45</f>
        <v>7659</v>
      </c>
      <c r="G44" s="46">
        <f>F45</f>
        <v>7425</v>
      </c>
      <c r="H44" s="46">
        <v>9606</v>
      </c>
      <c r="I44" s="46">
        <v>9319</v>
      </c>
      <c r="J44" s="46"/>
      <c r="K44" s="46"/>
      <c r="L44" s="46"/>
      <c r="M44" s="46"/>
      <c r="N44" s="269"/>
    </row>
    <row r="45" spans="1:14" s="37" customFormat="1" ht="21" customHeight="1">
      <c r="A45" s="43">
        <v>3</v>
      </c>
      <c r="B45" s="44" t="s">
        <v>198</v>
      </c>
      <c r="C45" s="43" t="s">
        <v>196</v>
      </c>
      <c r="D45" s="63">
        <v>8562</v>
      </c>
      <c r="E45" s="46">
        <v>7659</v>
      </c>
      <c r="F45" s="46">
        <v>7425</v>
      </c>
      <c r="G45" s="46">
        <v>6961</v>
      </c>
      <c r="H45" s="46">
        <v>9319</v>
      </c>
      <c r="I45" s="46">
        <v>8864</v>
      </c>
      <c r="J45" s="46"/>
      <c r="K45" s="46"/>
      <c r="L45" s="46"/>
      <c r="M45" s="46"/>
      <c r="N45" s="276"/>
    </row>
    <row r="46" spans="1:14" s="79" customFormat="1" ht="21" customHeight="1">
      <c r="A46" s="75"/>
      <c r="B46" s="67" t="s">
        <v>199</v>
      </c>
      <c r="C46" s="75" t="s">
        <v>7</v>
      </c>
      <c r="D46" s="76">
        <v>54.7</v>
      </c>
      <c r="E46" s="77">
        <v>47.8</v>
      </c>
      <c r="F46" s="77">
        <v>45.3</v>
      </c>
      <c r="G46" s="78">
        <f>G45/G43*100</f>
        <v>41.459201905896364</v>
      </c>
      <c r="H46" s="77">
        <v>52.3</v>
      </c>
      <c r="I46" s="78">
        <v>48.92</v>
      </c>
      <c r="J46" s="277"/>
      <c r="K46" s="277"/>
      <c r="L46" s="277"/>
      <c r="M46" s="277"/>
      <c r="N46" s="278"/>
    </row>
    <row r="47" spans="1:15" s="37" customFormat="1" ht="21" customHeight="1">
      <c r="A47" s="43">
        <v>4</v>
      </c>
      <c r="B47" s="44" t="s">
        <v>200</v>
      </c>
      <c r="C47" s="43"/>
      <c r="D47" s="63"/>
      <c r="E47" s="46"/>
      <c r="F47" s="46"/>
      <c r="G47" s="52"/>
      <c r="H47" s="52"/>
      <c r="I47" s="52">
        <f>52.3-48.92</f>
        <v>3.3799999999999955</v>
      </c>
      <c r="J47" s="66"/>
      <c r="K47" s="66"/>
      <c r="L47" s="52"/>
      <c r="M47" s="66"/>
      <c r="N47" s="80"/>
      <c r="O47" s="81"/>
    </row>
    <row r="48" spans="1:15" s="37" customFormat="1" ht="21" customHeight="1">
      <c r="A48" s="43">
        <v>5</v>
      </c>
      <c r="B48" s="44" t="s">
        <v>201</v>
      </c>
      <c r="C48" s="43" t="s">
        <v>196</v>
      </c>
      <c r="D48" s="48">
        <v>725</v>
      </c>
      <c r="E48" s="46">
        <v>1081</v>
      </c>
      <c r="F48" s="46">
        <f>F44-F45</f>
        <v>234</v>
      </c>
      <c r="G48" s="46">
        <f>G44-G45</f>
        <v>464</v>
      </c>
      <c r="H48" s="46">
        <v>287</v>
      </c>
      <c r="I48" s="46">
        <v>911</v>
      </c>
      <c r="J48" s="46"/>
      <c r="K48" s="46"/>
      <c r="L48" s="46"/>
      <c r="M48" s="46"/>
      <c r="N48" s="82"/>
      <c r="O48" s="280"/>
    </row>
    <row r="49" spans="1:14" s="37" customFormat="1" ht="21" customHeight="1">
      <c r="A49" s="43">
        <v>6</v>
      </c>
      <c r="B49" s="44" t="s">
        <v>202</v>
      </c>
      <c r="C49" s="43"/>
      <c r="D49" s="48"/>
      <c r="E49" s="46"/>
      <c r="F49" s="46"/>
      <c r="G49" s="46"/>
      <c r="H49" s="46"/>
      <c r="I49" s="46">
        <v>456</v>
      </c>
      <c r="J49" s="46"/>
      <c r="K49" s="46"/>
      <c r="L49" s="46"/>
      <c r="M49" s="46"/>
      <c r="N49" s="44"/>
    </row>
    <row r="50" spans="1:14" s="37" customFormat="1" ht="21" customHeight="1">
      <c r="A50" s="43">
        <v>7</v>
      </c>
      <c r="B50" s="44" t="s">
        <v>203</v>
      </c>
      <c r="C50" s="43" t="s">
        <v>196</v>
      </c>
      <c r="D50" s="63"/>
      <c r="E50" s="46">
        <v>1224</v>
      </c>
      <c r="F50" s="46">
        <v>1750</v>
      </c>
      <c r="G50" s="46">
        <v>1995</v>
      </c>
      <c r="H50" s="46">
        <v>2242</v>
      </c>
      <c r="I50" s="46">
        <v>2559</v>
      </c>
      <c r="J50" s="46"/>
      <c r="K50" s="46"/>
      <c r="L50" s="46"/>
      <c r="M50" s="46"/>
      <c r="N50" s="47"/>
    </row>
    <row r="51" spans="1:14" s="79" customFormat="1" ht="21" customHeight="1">
      <c r="A51" s="75"/>
      <c r="B51" s="67" t="s">
        <v>204</v>
      </c>
      <c r="C51" s="75" t="s">
        <v>196</v>
      </c>
      <c r="D51" s="83"/>
      <c r="E51" s="84"/>
      <c r="F51" s="84"/>
      <c r="G51" s="84">
        <v>2184</v>
      </c>
      <c r="H51" s="84">
        <v>2302</v>
      </c>
      <c r="I51" s="78">
        <v>14.12</v>
      </c>
      <c r="J51" s="277"/>
      <c r="K51" s="111"/>
      <c r="L51" s="111"/>
      <c r="M51" s="277"/>
      <c r="N51" s="279"/>
    </row>
    <row r="52" spans="1:14" s="37" customFormat="1" ht="21" customHeight="1">
      <c r="A52" s="43">
        <v>8</v>
      </c>
      <c r="B52" s="44" t="s">
        <v>205</v>
      </c>
      <c r="C52" s="43" t="s">
        <v>7</v>
      </c>
      <c r="D52" s="63"/>
      <c r="E52" s="46"/>
      <c r="F52" s="46"/>
      <c r="G52" s="52">
        <f>F46-G46</f>
        <v>3.840798094103633</v>
      </c>
      <c r="H52" s="52">
        <f>55.6-H46</f>
        <v>3.3000000000000043</v>
      </c>
      <c r="I52" s="66">
        <v>55.13</v>
      </c>
      <c r="J52" s="52"/>
      <c r="K52" s="52"/>
      <c r="L52" s="52"/>
      <c r="M52" s="52"/>
      <c r="N52" s="80"/>
    </row>
    <row r="53" spans="1:14" s="37" customFormat="1" ht="21" customHeight="1">
      <c r="A53" s="85" t="s">
        <v>206</v>
      </c>
      <c r="B53" s="86" t="s">
        <v>207</v>
      </c>
      <c r="C53" s="43"/>
      <c r="D53" s="63"/>
      <c r="E53" s="46"/>
      <c r="F53" s="46"/>
      <c r="G53" s="52"/>
      <c r="H53" s="52"/>
      <c r="I53" s="52"/>
      <c r="J53" s="66"/>
      <c r="K53" s="66"/>
      <c r="L53" s="66"/>
      <c r="M53" s="66"/>
      <c r="N53" s="44"/>
    </row>
    <row r="54" spans="1:14" s="37" customFormat="1" ht="21" customHeight="1">
      <c r="A54" s="43">
        <v>1</v>
      </c>
      <c r="B54" s="44" t="s">
        <v>208</v>
      </c>
      <c r="C54" s="43" t="s">
        <v>185</v>
      </c>
      <c r="D54" s="63"/>
      <c r="E54" s="46"/>
      <c r="F54" s="46"/>
      <c r="G54" s="52"/>
      <c r="H54" s="52"/>
      <c r="I54" s="46">
        <f>I55*100/98.7</f>
        <v>3937.1833839918945</v>
      </c>
      <c r="J54" s="46"/>
      <c r="K54" s="46"/>
      <c r="L54" s="46"/>
      <c r="M54" s="46"/>
      <c r="N54" s="47"/>
    </row>
    <row r="55" spans="1:14" s="37" customFormat="1" ht="21" customHeight="1">
      <c r="A55" s="43"/>
      <c r="B55" s="44" t="s">
        <v>209</v>
      </c>
      <c r="C55" s="43" t="s">
        <v>185</v>
      </c>
      <c r="D55" s="63"/>
      <c r="E55" s="46"/>
      <c r="F55" s="46"/>
      <c r="G55" s="52"/>
      <c r="H55" s="52"/>
      <c r="I55" s="46">
        <v>3886</v>
      </c>
      <c r="J55" s="46"/>
      <c r="K55" s="46"/>
      <c r="L55" s="46"/>
      <c r="M55" s="46"/>
      <c r="N55" s="47"/>
    </row>
    <row r="56" spans="1:14" s="79" customFormat="1" ht="21" customHeight="1">
      <c r="A56" s="75"/>
      <c r="B56" s="67" t="s">
        <v>210</v>
      </c>
      <c r="C56" s="75" t="s">
        <v>7</v>
      </c>
      <c r="D56" s="83"/>
      <c r="E56" s="84"/>
      <c r="F56" s="84"/>
      <c r="G56" s="77"/>
      <c r="H56" s="77"/>
      <c r="I56" s="84" t="s">
        <v>211</v>
      </c>
      <c r="J56" s="84"/>
      <c r="K56" s="77"/>
      <c r="L56" s="84"/>
      <c r="M56" s="61"/>
      <c r="N56" s="273"/>
    </row>
    <row r="57" spans="1:14" s="37" customFormat="1" ht="23.25" customHeight="1">
      <c r="A57" s="43">
        <v>2</v>
      </c>
      <c r="B57" s="44" t="s">
        <v>212</v>
      </c>
      <c r="C57" s="43" t="s">
        <v>185</v>
      </c>
      <c r="D57" s="63"/>
      <c r="E57" s="46"/>
      <c r="F57" s="46"/>
      <c r="G57" s="52"/>
      <c r="H57" s="52"/>
      <c r="I57" s="46">
        <f>I58*100/95.6</f>
        <v>3021.966527196653</v>
      </c>
      <c r="J57" s="46"/>
      <c r="K57" s="46"/>
      <c r="L57" s="46"/>
      <c r="M57" s="46"/>
      <c r="N57" s="47"/>
    </row>
    <row r="58" spans="1:14" s="37" customFormat="1" ht="21" customHeight="1">
      <c r="A58" s="43"/>
      <c r="B58" s="44" t="s">
        <v>213</v>
      </c>
      <c r="C58" s="43" t="s">
        <v>185</v>
      </c>
      <c r="D58" s="63"/>
      <c r="E58" s="46"/>
      <c r="F58" s="46"/>
      <c r="G58" s="52"/>
      <c r="H58" s="52"/>
      <c r="I58" s="46">
        <v>2889</v>
      </c>
      <c r="J58" s="46"/>
      <c r="K58" s="46"/>
      <c r="L58" s="46"/>
      <c r="M58" s="46"/>
      <c r="N58" s="47"/>
    </row>
    <row r="59" spans="1:14" s="79" customFormat="1" ht="21" customHeight="1">
      <c r="A59" s="75"/>
      <c r="B59" s="67" t="s">
        <v>214</v>
      </c>
      <c r="C59" s="75" t="s">
        <v>7</v>
      </c>
      <c r="D59" s="83"/>
      <c r="E59" s="84"/>
      <c r="F59" s="84"/>
      <c r="G59" s="77"/>
      <c r="H59" s="77"/>
      <c r="I59" s="84" t="s">
        <v>215</v>
      </c>
      <c r="J59" s="84"/>
      <c r="K59" s="77"/>
      <c r="L59" s="84"/>
      <c r="M59" s="61"/>
      <c r="N59" s="273"/>
    </row>
    <row r="60" spans="1:14" s="37" customFormat="1" ht="24" customHeight="1">
      <c r="A60" s="43">
        <v>3</v>
      </c>
      <c r="B60" s="44" t="s">
        <v>216</v>
      </c>
      <c r="C60" s="43" t="s">
        <v>185</v>
      </c>
      <c r="D60" s="63"/>
      <c r="E60" s="46"/>
      <c r="F60" s="46"/>
      <c r="G60" s="52"/>
      <c r="H60" s="52"/>
      <c r="I60" s="46">
        <v>48510</v>
      </c>
      <c r="J60" s="46"/>
      <c r="K60" s="46"/>
      <c r="L60" s="46"/>
      <c r="M60" s="46"/>
      <c r="N60" s="47"/>
    </row>
    <row r="61" spans="1:14" s="37" customFormat="1" ht="21" customHeight="1">
      <c r="A61" s="43"/>
      <c r="B61" s="44" t="s">
        <v>217</v>
      </c>
      <c r="C61" s="43" t="s">
        <v>185</v>
      </c>
      <c r="D61" s="63"/>
      <c r="E61" s="46"/>
      <c r="F61" s="46"/>
      <c r="G61" s="52"/>
      <c r="H61" s="52"/>
      <c r="I61" s="46">
        <v>157</v>
      </c>
      <c r="J61" s="46"/>
      <c r="K61" s="46"/>
      <c r="L61" s="46"/>
      <c r="M61" s="46"/>
      <c r="N61" s="47"/>
    </row>
    <row r="62" spans="1:14" s="79" customFormat="1" ht="23.25" customHeight="1">
      <c r="A62" s="75"/>
      <c r="B62" s="67" t="s">
        <v>214</v>
      </c>
      <c r="C62" s="75" t="s">
        <v>7</v>
      </c>
      <c r="D62" s="83"/>
      <c r="E62" s="84"/>
      <c r="F62" s="84"/>
      <c r="G62" s="77"/>
      <c r="H62" s="77"/>
      <c r="I62" s="87" t="s">
        <v>218</v>
      </c>
      <c r="J62" s="87"/>
      <c r="K62" s="77"/>
      <c r="L62" s="84"/>
      <c r="M62" s="88"/>
      <c r="N62" s="273"/>
    </row>
    <row r="63" spans="1:21" s="37" customFormat="1" ht="15.75" thickBot="1">
      <c r="A63" s="89"/>
      <c r="B63" s="89"/>
      <c r="C63" s="89"/>
      <c r="D63" s="89"/>
      <c r="E63" s="89"/>
      <c r="F63" s="89"/>
      <c r="G63" s="89"/>
      <c r="H63" s="89"/>
      <c r="I63" s="89"/>
      <c r="J63" s="90"/>
      <c r="K63" s="90"/>
      <c r="L63" s="90"/>
      <c r="M63" s="90"/>
      <c r="N63" s="89"/>
      <c r="O63" s="32"/>
      <c r="P63" s="32"/>
      <c r="Q63" s="32"/>
      <c r="R63" s="32"/>
      <c r="S63" s="32"/>
      <c r="T63" s="32"/>
      <c r="U63" s="32"/>
    </row>
    <row r="64" ht="13.5" thickTop="1">
      <c r="G64" s="91"/>
    </row>
    <row r="65" ht="12.75">
      <c r="G65" s="92"/>
    </row>
  </sheetData>
  <sheetProtection/>
  <mergeCells count="35">
    <mergeCell ref="EL4:EZ4"/>
    <mergeCell ref="CD4:CR4"/>
    <mergeCell ref="CS4:DG4"/>
    <mergeCell ref="DH4:DV4"/>
    <mergeCell ref="DW4:EK4"/>
    <mergeCell ref="J6:J8"/>
    <mergeCell ref="O6:O8"/>
    <mergeCell ref="C6:C8"/>
    <mergeCell ref="D6:D8"/>
    <mergeCell ref="K6:K8"/>
    <mergeCell ref="I6:I8"/>
    <mergeCell ref="F6:F8"/>
    <mergeCell ref="G6:G8"/>
    <mergeCell ref="AZ4:BN4"/>
    <mergeCell ref="BO4:CC4"/>
    <mergeCell ref="A1:B1"/>
    <mergeCell ref="A4:H4"/>
    <mergeCell ref="V4:AJ4"/>
    <mergeCell ref="AK4:AY4"/>
    <mergeCell ref="GT4:HH4"/>
    <mergeCell ref="HI4:HW4"/>
    <mergeCell ref="HX4:IL4"/>
    <mergeCell ref="FA4:FO4"/>
    <mergeCell ref="FP4:GD4"/>
    <mergeCell ref="GE4:GS4"/>
    <mergeCell ref="A2:N2"/>
    <mergeCell ref="A3:N3"/>
    <mergeCell ref="L6:L8"/>
    <mergeCell ref="M6:M8"/>
    <mergeCell ref="N6:N8"/>
    <mergeCell ref="H6:H8"/>
    <mergeCell ref="A5:N5"/>
    <mergeCell ref="E6:E8"/>
    <mergeCell ref="A6:A8"/>
    <mergeCell ref="B6:B8"/>
  </mergeCells>
  <printOptions/>
  <pageMargins left="0.56" right="0.2755905511811024" top="0.6299212598425197" bottom="0.5511811023622047" header="0.5118110236220472" footer="0.35433070866141736"/>
  <pageSetup horizontalDpi="600" verticalDpi="600" orientation="portrait" paperSize="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O117"/>
  <sheetViews>
    <sheetView zoomScale="85" zoomScaleNormal="85" zoomScalePageLayoutView="0" workbookViewId="0" topLeftCell="A1">
      <pane ySplit="7" topLeftCell="A8" activePane="bottomLeft" state="frozen"/>
      <selection pane="topLeft" activeCell="A1" sqref="A1"/>
      <selection pane="bottomLeft" activeCell="M3" sqref="M3"/>
    </sheetView>
  </sheetViews>
  <sheetFormatPr defaultColWidth="9.140625" defaultRowHeight="12.75"/>
  <cols>
    <col min="1" max="1" width="6.00390625" style="95" customWidth="1"/>
    <col min="2" max="2" width="40.421875" style="12" customWidth="1"/>
    <col min="3" max="3" width="10.140625" style="12" customWidth="1"/>
    <col min="4" max="4" width="12.28125" style="95" hidden="1" customWidth="1"/>
    <col min="5" max="5" width="12.421875" style="95" customWidth="1"/>
    <col min="6" max="6" width="13.8515625" style="95" customWidth="1"/>
    <col min="7" max="8" width="14.140625" style="95" hidden="1" customWidth="1"/>
    <col min="9" max="9" width="12.8515625" style="12" customWidth="1"/>
    <col min="10" max="16384" width="9.140625" style="12" customWidth="1"/>
  </cols>
  <sheetData>
    <row r="1" spans="1:8" ht="18.75" customHeight="1">
      <c r="A1" s="398" t="s">
        <v>507</v>
      </c>
      <c r="B1" s="398"/>
      <c r="E1" s="96"/>
      <c r="F1" s="96"/>
      <c r="G1" s="96"/>
      <c r="H1" s="96"/>
    </row>
    <row r="2" spans="1:9" ht="24" customHeight="1">
      <c r="A2" s="404" t="s">
        <v>529</v>
      </c>
      <c r="B2" s="404"/>
      <c r="C2" s="404"/>
      <c r="D2" s="404"/>
      <c r="E2" s="404"/>
      <c r="F2" s="404"/>
      <c r="G2" s="404"/>
      <c r="H2" s="404"/>
      <c r="I2" s="404"/>
    </row>
    <row r="3" spans="1:9" ht="16.5" customHeight="1">
      <c r="A3" s="404" t="s">
        <v>219</v>
      </c>
      <c r="B3" s="404"/>
      <c r="C3" s="404"/>
      <c r="D3" s="404"/>
      <c r="E3" s="404"/>
      <c r="F3" s="404"/>
      <c r="G3" s="404"/>
      <c r="H3" s="404"/>
      <c r="I3" s="404"/>
    </row>
    <row r="4" spans="1:9" ht="18" customHeight="1">
      <c r="A4" s="405" t="str">
        <f>+'BIỂU SỐ 03-LĐ-TB&amp;XH '!A3:N3</f>
        <v>(Kèm theo Quyết định số        /QĐ-UBND ngày    /01/2021 của UBND huyện Tuần Giáo)</v>
      </c>
      <c r="B4" s="405"/>
      <c r="C4" s="405"/>
      <c r="D4" s="405"/>
      <c r="E4" s="405"/>
      <c r="F4" s="405"/>
      <c r="G4" s="405"/>
      <c r="H4" s="405"/>
      <c r="I4" s="405"/>
    </row>
    <row r="5" spans="1:9" ht="104.25" customHeight="1">
      <c r="A5" s="407" t="s">
        <v>524</v>
      </c>
      <c r="B5" s="407"/>
      <c r="C5" s="407"/>
      <c r="D5" s="407"/>
      <c r="E5" s="407"/>
      <c r="F5" s="407"/>
      <c r="G5" s="407"/>
      <c r="H5" s="407"/>
      <c r="I5" s="407"/>
    </row>
    <row r="6" spans="1:8" ht="15.75">
      <c r="A6" s="406"/>
      <c r="B6" s="406"/>
      <c r="C6" s="406"/>
      <c r="D6" s="406"/>
      <c r="E6" s="406"/>
      <c r="F6" s="97"/>
      <c r="G6" s="97"/>
      <c r="H6" s="97"/>
    </row>
    <row r="7" spans="1:10" ht="89.25" customHeight="1">
      <c r="A7" s="98" t="s">
        <v>143</v>
      </c>
      <c r="B7" s="98" t="s">
        <v>0</v>
      </c>
      <c r="C7" s="98" t="s">
        <v>220</v>
      </c>
      <c r="D7" s="98" t="s">
        <v>221</v>
      </c>
      <c r="E7" s="98" t="s">
        <v>513</v>
      </c>
      <c r="F7" s="98" t="s">
        <v>514</v>
      </c>
      <c r="G7" s="98" t="s">
        <v>151</v>
      </c>
      <c r="H7" s="98" t="s">
        <v>222</v>
      </c>
      <c r="I7" s="99" t="s">
        <v>515</v>
      </c>
      <c r="J7" s="34" t="s">
        <v>520</v>
      </c>
    </row>
    <row r="8" spans="1:9" s="101" customFormat="1" ht="24.75" customHeight="1">
      <c r="A8" s="39" t="s">
        <v>1</v>
      </c>
      <c r="B8" s="40" t="s">
        <v>223</v>
      </c>
      <c r="C8" s="39" t="s">
        <v>224</v>
      </c>
      <c r="D8" s="100">
        <v>25676</v>
      </c>
      <c r="E8" s="100"/>
      <c r="F8" s="100"/>
      <c r="G8" s="100"/>
      <c r="H8" s="100"/>
      <c r="I8" s="100"/>
    </row>
    <row r="9" spans="1:9" ht="20.25" customHeight="1">
      <c r="A9" s="50">
        <v>1</v>
      </c>
      <c r="B9" s="51" t="s">
        <v>225</v>
      </c>
      <c r="C9" s="43"/>
      <c r="D9" s="102"/>
      <c r="E9" s="102"/>
      <c r="F9" s="102"/>
      <c r="G9" s="102"/>
      <c r="H9" s="102"/>
      <c r="I9" s="44"/>
    </row>
    <row r="10" spans="1:9" s="101" customFormat="1" ht="18.75" customHeight="1">
      <c r="A10" s="50" t="s">
        <v>104</v>
      </c>
      <c r="B10" s="51" t="s">
        <v>226</v>
      </c>
      <c r="C10" s="50" t="s">
        <v>227</v>
      </c>
      <c r="D10" s="103">
        <v>8234</v>
      </c>
      <c r="E10" s="53"/>
      <c r="F10" s="53"/>
      <c r="G10" s="53"/>
      <c r="H10" s="53"/>
      <c r="I10" s="104"/>
    </row>
    <row r="11" spans="1:9" ht="18.75" customHeight="1">
      <c r="A11" s="43"/>
      <c r="B11" s="105" t="s">
        <v>228</v>
      </c>
      <c r="C11" s="43" t="s">
        <v>227</v>
      </c>
      <c r="D11" s="102">
        <v>1911</v>
      </c>
      <c r="E11" s="46"/>
      <c r="F11" s="46"/>
      <c r="G11" s="46"/>
      <c r="H11" s="46"/>
      <c r="I11" s="74"/>
    </row>
    <row r="12" spans="1:9" ht="18.75" customHeight="1">
      <c r="A12" s="43"/>
      <c r="B12" s="105" t="s">
        <v>229</v>
      </c>
      <c r="C12" s="43" t="s">
        <v>176</v>
      </c>
      <c r="D12" s="102">
        <v>6323</v>
      </c>
      <c r="E12" s="46"/>
      <c r="F12" s="46"/>
      <c r="G12" s="46"/>
      <c r="H12" s="46"/>
      <c r="I12" s="74"/>
    </row>
    <row r="13" spans="1:9" ht="18.75" customHeight="1">
      <c r="A13" s="43"/>
      <c r="B13" s="105" t="s">
        <v>230</v>
      </c>
      <c r="C13" s="43" t="s">
        <v>176</v>
      </c>
      <c r="D13" s="102">
        <v>2178</v>
      </c>
      <c r="E13" s="46"/>
      <c r="F13" s="46"/>
      <c r="G13" s="46"/>
      <c r="H13" s="46"/>
      <c r="I13" s="74"/>
    </row>
    <row r="14" spans="1:9" s="101" customFormat="1" ht="18.75" customHeight="1">
      <c r="A14" s="50" t="s">
        <v>105</v>
      </c>
      <c r="B14" s="51" t="s">
        <v>231</v>
      </c>
      <c r="C14" s="50" t="s">
        <v>232</v>
      </c>
      <c r="D14" s="103">
        <v>304</v>
      </c>
      <c r="E14" s="53"/>
      <c r="F14" s="53"/>
      <c r="G14" s="53"/>
      <c r="H14" s="53"/>
      <c r="I14" s="106"/>
    </row>
    <row r="15" spans="1:9" ht="18.75" customHeight="1">
      <c r="A15" s="43"/>
      <c r="B15" s="105" t="s">
        <v>233</v>
      </c>
      <c r="C15" s="43" t="s">
        <v>234</v>
      </c>
      <c r="D15" s="102">
        <v>64</v>
      </c>
      <c r="E15" s="46"/>
      <c r="F15" s="46"/>
      <c r="G15" s="46"/>
      <c r="H15" s="46"/>
      <c r="I15" s="72"/>
    </row>
    <row r="16" spans="1:9" ht="18.75" customHeight="1">
      <c r="A16" s="43"/>
      <c r="B16" s="105" t="s">
        <v>235</v>
      </c>
      <c r="C16" s="43" t="s">
        <v>232</v>
      </c>
      <c r="D16" s="102">
        <v>240</v>
      </c>
      <c r="E16" s="46"/>
      <c r="F16" s="46"/>
      <c r="G16" s="46"/>
      <c r="H16" s="46"/>
      <c r="I16" s="72"/>
    </row>
    <row r="17" spans="1:9" ht="18.75" customHeight="1">
      <c r="A17" s="43"/>
      <c r="B17" s="105" t="s">
        <v>236</v>
      </c>
      <c r="C17" s="43" t="s">
        <v>232</v>
      </c>
      <c r="D17" s="102">
        <v>120</v>
      </c>
      <c r="E17" s="46"/>
      <c r="F17" s="46"/>
      <c r="G17" s="46"/>
      <c r="H17" s="46"/>
      <c r="I17" s="72"/>
    </row>
    <row r="18" spans="1:9" ht="18.75" customHeight="1">
      <c r="A18" s="50" t="s">
        <v>237</v>
      </c>
      <c r="B18" s="51" t="s">
        <v>238</v>
      </c>
      <c r="C18" s="43"/>
      <c r="D18" s="102"/>
      <c r="E18" s="46"/>
      <c r="F18" s="46"/>
      <c r="G18" s="46"/>
      <c r="H18" s="46"/>
      <c r="I18" s="72"/>
    </row>
    <row r="19" spans="1:9" ht="18.75" customHeight="1">
      <c r="A19" s="43"/>
      <c r="B19" s="44" t="s">
        <v>239</v>
      </c>
      <c r="C19" s="43" t="s">
        <v>7</v>
      </c>
      <c r="D19" s="107">
        <v>72.3</v>
      </c>
      <c r="E19" s="52"/>
      <c r="F19" s="52"/>
      <c r="G19" s="52"/>
      <c r="H19" s="52"/>
      <c r="I19" s="72"/>
    </row>
    <row r="20" spans="1:9" ht="18.75" customHeight="1">
      <c r="A20" s="43"/>
      <c r="B20" s="44" t="s">
        <v>240</v>
      </c>
      <c r="C20" s="43" t="s">
        <v>7</v>
      </c>
      <c r="D20" s="107">
        <v>48.1</v>
      </c>
      <c r="E20" s="52"/>
      <c r="F20" s="52"/>
      <c r="G20" s="52"/>
      <c r="H20" s="52"/>
      <c r="I20" s="72"/>
    </row>
    <row r="21" spans="1:9" ht="18.75" customHeight="1">
      <c r="A21" s="43"/>
      <c r="B21" s="44" t="s">
        <v>241</v>
      </c>
      <c r="C21" s="43" t="s">
        <v>7</v>
      </c>
      <c r="D21" s="107">
        <v>3.7</v>
      </c>
      <c r="E21" s="52"/>
      <c r="F21" s="52"/>
      <c r="G21" s="52"/>
      <c r="H21" s="52"/>
      <c r="I21" s="72"/>
    </row>
    <row r="22" spans="1:9" ht="18.75" customHeight="1">
      <c r="A22" s="43"/>
      <c r="B22" s="44" t="s">
        <v>242</v>
      </c>
      <c r="C22" s="43" t="s">
        <v>7</v>
      </c>
      <c r="D22" s="107">
        <v>4</v>
      </c>
      <c r="E22" s="52"/>
      <c r="F22" s="52"/>
      <c r="G22" s="52"/>
      <c r="H22" s="52"/>
      <c r="I22" s="72"/>
    </row>
    <row r="23" spans="1:9" ht="30">
      <c r="A23" s="43"/>
      <c r="B23" s="44" t="s">
        <v>243</v>
      </c>
      <c r="C23" s="43" t="s">
        <v>7</v>
      </c>
      <c r="D23" s="107">
        <v>38.6</v>
      </c>
      <c r="E23" s="52"/>
      <c r="F23" s="52"/>
      <c r="G23" s="52"/>
      <c r="H23" s="52"/>
      <c r="I23" s="114"/>
    </row>
    <row r="24" spans="1:9" ht="18.75" customHeight="1">
      <c r="A24" s="43"/>
      <c r="B24" s="44" t="s">
        <v>244</v>
      </c>
      <c r="C24" s="43" t="s">
        <v>7</v>
      </c>
      <c r="D24" s="107">
        <v>99.7</v>
      </c>
      <c r="E24" s="52"/>
      <c r="F24" s="52"/>
      <c r="G24" s="52"/>
      <c r="H24" s="52"/>
      <c r="I24" s="72"/>
    </row>
    <row r="25" spans="1:9" ht="18.75" customHeight="1">
      <c r="A25" s="43"/>
      <c r="B25" s="44" t="s">
        <v>245</v>
      </c>
      <c r="C25" s="43" t="s">
        <v>7</v>
      </c>
      <c r="D25" s="107">
        <v>99.7</v>
      </c>
      <c r="E25" s="52"/>
      <c r="F25" s="52"/>
      <c r="G25" s="52"/>
      <c r="H25" s="52"/>
      <c r="I25" s="72"/>
    </row>
    <row r="26" spans="1:9" ht="18.75" customHeight="1">
      <c r="A26" s="50">
        <v>2</v>
      </c>
      <c r="B26" s="51" t="s">
        <v>246</v>
      </c>
      <c r="C26" s="43"/>
      <c r="D26" s="102"/>
      <c r="E26" s="46"/>
      <c r="F26" s="46"/>
      <c r="G26" s="46"/>
      <c r="H26" s="46"/>
      <c r="I26" s="72"/>
    </row>
    <row r="27" spans="1:9" s="101" customFormat="1" ht="18.75" customHeight="1">
      <c r="A27" s="50" t="s">
        <v>247</v>
      </c>
      <c r="B27" s="51" t="s">
        <v>248</v>
      </c>
      <c r="C27" s="50" t="s">
        <v>224</v>
      </c>
      <c r="D27" s="103">
        <f>D36+D45+D54</f>
        <v>17440</v>
      </c>
      <c r="E27" s="53"/>
      <c r="F27" s="53"/>
      <c r="G27" s="53"/>
      <c r="H27" s="53"/>
      <c r="I27" s="53"/>
    </row>
    <row r="28" spans="1:14" ht="18.75" customHeight="1">
      <c r="A28" s="43"/>
      <c r="B28" s="44" t="s">
        <v>249</v>
      </c>
      <c r="C28" s="43" t="s">
        <v>250</v>
      </c>
      <c r="D28" s="102">
        <v>3977</v>
      </c>
      <c r="E28" s="46"/>
      <c r="F28" s="46"/>
      <c r="G28" s="46"/>
      <c r="H28" s="46"/>
      <c r="I28" s="46"/>
      <c r="K28" s="108"/>
      <c r="L28" s="108"/>
      <c r="M28" s="108"/>
      <c r="N28" s="108"/>
    </row>
    <row r="29" spans="1:9" s="101" customFormat="1" ht="18.75" customHeight="1">
      <c r="A29" s="50" t="s">
        <v>251</v>
      </c>
      <c r="B29" s="51" t="s">
        <v>252</v>
      </c>
      <c r="C29" s="50" t="s">
        <v>232</v>
      </c>
      <c r="D29" s="103">
        <f>D38+D47+D57</f>
        <v>708</v>
      </c>
      <c r="E29" s="53"/>
      <c r="F29" s="53"/>
      <c r="G29" s="53"/>
      <c r="H29" s="53"/>
      <c r="I29" s="53"/>
    </row>
    <row r="30" spans="1:9" ht="18.75" customHeight="1">
      <c r="A30" s="50" t="s">
        <v>106</v>
      </c>
      <c r="B30" s="51" t="s">
        <v>238</v>
      </c>
      <c r="C30" s="43"/>
      <c r="D30" s="102"/>
      <c r="E30" s="46"/>
      <c r="F30" s="46"/>
      <c r="G30" s="46"/>
      <c r="H30" s="46"/>
      <c r="I30" s="72"/>
    </row>
    <row r="31" spans="1:9" ht="18.75" customHeight="1">
      <c r="A31" s="43"/>
      <c r="B31" s="44" t="s">
        <v>253</v>
      </c>
      <c r="C31" s="43" t="s">
        <v>7</v>
      </c>
      <c r="D31" s="52">
        <v>47.5</v>
      </c>
      <c r="E31" s="52"/>
      <c r="F31" s="52"/>
      <c r="G31" s="52"/>
      <c r="H31" s="52"/>
      <c r="I31" s="72"/>
    </row>
    <row r="32" spans="1:9" ht="18.75" customHeight="1">
      <c r="A32" s="43"/>
      <c r="B32" s="44" t="s">
        <v>254</v>
      </c>
      <c r="C32" s="43" t="s">
        <v>7</v>
      </c>
      <c r="D32" s="52">
        <v>79.1</v>
      </c>
      <c r="E32" s="52"/>
      <c r="F32" s="52"/>
      <c r="G32" s="52"/>
      <c r="H32" s="52"/>
      <c r="I32" s="114"/>
    </row>
    <row r="33" spans="1:9" ht="18.75" customHeight="1">
      <c r="A33" s="43"/>
      <c r="B33" s="44" t="s">
        <v>255</v>
      </c>
      <c r="C33" s="43" t="s">
        <v>7</v>
      </c>
      <c r="D33" s="52">
        <v>0.5</v>
      </c>
      <c r="E33" s="109"/>
      <c r="F33" s="52"/>
      <c r="G33" s="52"/>
      <c r="H33" s="66"/>
      <c r="I33" s="72"/>
    </row>
    <row r="34" spans="1:9" ht="18.75" customHeight="1">
      <c r="A34" s="43"/>
      <c r="B34" s="44" t="s">
        <v>256</v>
      </c>
      <c r="C34" s="43" t="s">
        <v>7</v>
      </c>
      <c r="D34" s="52">
        <v>0.1</v>
      </c>
      <c r="E34" s="52"/>
      <c r="F34" s="52"/>
      <c r="G34" s="52"/>
      <c r="H34" s="52"/>
      <c r="I34" s="72"/>
    </row>
    <row r="35" spans="1:9" ht="18.75" customHeight="1">
      <c r="A35" s="50" t="s">
        <v>257</v>
      </c>
      <c r="B35" s="51" t="s">
        <v>258</v>
      </c>
      <c r="C35" s="43"/>
      <c r="D35" s="110"/>
      <c r="E35" s="111"/>
      <c r="F35" s="111"/>
      <c r="G35" s="111"/>
      <c r="H35" s="111"/>
      <c r="I35" s="72"/>
    </row>
    <row r="36" spans="1:9" s="101" customFormat="1" ht="18.75" customHeight="1">
      <c r="A36" s="112"/>
      <c r="B36" s="51" t="s">
        <v>248</v>
      </c>
      <c r="C36" s="50" t="s">
        <v>224</v>
      </c>
      <c r="D36" s="103">
        <v>9376</v>
      </c>
      <c r="E36" s="53"/>
      <c r="F36" s="53"/>
      <c r="G36" s="53"/>
      <c r="H36" s="53"/>
      <c r="I36" s="104"/>
    </row>
    <row r="37" spans="1:9" ht="18.75" customHeight="1">
      <c r="A37" s="113"/>
      <c r="B37" s="44" t="s">
        <v>249</v>
      </c>
      <c r="C37" s="43" t="s">
        <v>250</v>
      </c>
      <c r="D37" s="102">
        <v>1837</v>
      </c>
      <c r="E37" s="46"/>
      <c r="F37" s="46"/>
      <c r="G37" s="46"/>
      <c r="H37" s="46"/>
      <c r="I37" s="74"/>
    </row>
    <row r="38" spans="1:9" s="101" customFormat="1" ht="18.75" customHeight="1">
      <c r="A38" s="50"/>
      <c r="B38" s="51" t="s">
        <v>259</v>
      </c>
      <c r="C38" s="50" t="s">
        <v>232</v>
      </c>
      <c r="D38" s="103">
        <v>445</v>
      </c>
      <c r="E38" s="53"/>
      <c r="F38" s="53"/>
      <c r="G38" s="53"/>
      <c r="H38" s="53"/>
      <c r="I38" s="106"/>
    </row>
    <row r="39" spans="1:9" ht="18.75" customHeight="1">
      <c r="A39" s="43"/>
      <c r="B39" s="44" t="s">
        <v>260</v>
      </c>
      <c r="C39" s="43" t="s">
        <v>7</v>
      </c>
      <c r="D39" s="52">
        <v>99.6</v>
      </c>
      <c r="E39" s="52"/>
      <c r="F39" s="52"/>
      <c r="G39" s="52"/>
      <c r="H39" s="52"/>
      <c r="I39" s="72"/>
    </row>
    <row r="40" spans="1:9" ht="18.75" customHeight="1">
      <c r="A40" s="43"/>
      <c r="B40" s="44" t="s">
        <v>261</v>
      </c>
      <c r="C40" s="43" t="s">
        <v>7</v>
      </c>
      <c r="D40" s="52">
        <v>99.3</v>
      </c>
      <c r="E40" s="52"/>
      <c r="F40" s="52"/>
      <c r="G40" s="52"/>
      <c r="H40" s="52"/>
      <c r="I40" s="72"/>
    </row>
    <row r="41" spans="1:9" ht="18.75" customHeight="1">
      <c r="A41" s="43"/>
      <c r="B41" s="44" t="s">
        <v>262</v>
      </c>
      <c r="C41" s="43" t="s">
        <v>7</v>
      </c>
      <c r="D41" s="52">
        <v>48.3</v>
      </c>
      <c r="E41" s="52"/>
      <c r="F41" s="52"/>
      <c r="G41" s="52"/>
      <c r="H41" s="52"/>
      <c r="I41" s="114"/>
    </row>
    <row r="42" spans="1:9" ht="18.75" customHeight="1">
      <c r="A42" s="43"/>
      <c r="B42" s="44" t="s">
        <v>255</v>
      </c>
      <c r="C42" s="43" t="s">
        <v>7</v>
      </c>
      <c r="D42" s="52"/>
      <c r="E42" s="66"/>
      <c r="F42" s="66"/>
      <c r="G42" s="66"/>
      <c r="H42" s="66"/>
      <c r="I42" s="72"/>
    </row>
    <row r="43" spans="1:9" ht="18.75" customHeight="1">
      <c r="A43" s="43"/>
      <c r="B43" s="44" t="s">
        <v>256</v>
      </c>
      <c r="C43" s="43" t="s">
        <v>7</v>
      </c>
      <c r="D43" s="52"/>
      <c r="E43" s="52"/>
      <c r="F43" s="52"/>
      <c r="G43" s="52"/>
      <c r="H43" s="52"/>
      <c r="I43" s="72"/>
    </row>
    <row r="44" spans="1:9" ht="18.75" customHeight="1">
      <c r="A44" s="50" t="s">
        <v>263</v>
      </c>
      <c r="B44" s="51" t="s">
        <v>264</v>
      </c>
      <c r="C44" s="43"/>
      <c r="D44" s="110"/>
      <c r="E44" s="111"/>
      <c r="F44" s="111"/>
      <c r="G44" s="111"/>
      <c r="H44" s="111"/>
      <c r="I44" s="72"/>
    </row>
    <row r="45" spans="1:9" s="101" customFormat="1" ht="18.75" customHeight="1">
      <c r="A45" s="112"/>
      <c r="B45" s="51" t="s">
        <v>248</v>
      </c>
      <c r="C45" s="50" t="s">
        <v>224</v>
      </c>
      <c r="D45" s="103">
        <v>6281</v>
      </c>
      <c r="E45" s="53"/>
      <c r="F45" s="53"/>
      <c r="G45" s="53"/>
      <c r="H45" s="53"/>
      <c r="I45" s="104"/>
    </row>
    <row r="46" spans="1:9" ht="18.75" customHeight="1">
      <c r="A46" s="115"/>
      <c r="B46" s="116" t="s">
        <v>249</v>
      </c>
      <c r="C46" s="43" t="s">
        <v>250</v>
      </c>
      <c r="D46" s="102">
        <v>2140</v>
      </c>
      <c r="E46" s="46"/>
      <c r="F46" s="46"/>
      <c r="G46" s="46"/>
      <c r="H46" s="46"/>
      <c r="I46" s="74"/>
    </row>
    <row r="47" spans="1:9" s="117" customFormat="1" ht="18.75" customHeight="1">
      <c r="A47" s="50"/>
      <c r="B47" s="51" t="s">
        <v>252</v>
      </c>
      <c r="C47" s="50" t="s">
        <v>232</v>
      </c>
      <c r="D47" s="103">
        <v>205</v>
      </c>
      <c r="E47" s="53"/>
      <c r="F47" s="53"/>
      <c r="G47" s="53"/>
      <c r="H47" s="53"/>
      <c r="I47" s="106"/>
    </row>
    <row r="48" spans="1:9" ht="18.75" customHeight="1">
      <c r="A48" s="118"/>
      <c r="B48" s="119" t="s">
        <v>265</v>
      </c>
      <c r="C48" s="113" t="s">
        <v>7</v>
      </c>
      <c r="D48" s="52">
        <v>97.9</v>
      </c>
      <c r="E48" s="52"/>
      <c r="F48" s="52"/>
      <c r="G48" s="52"/>
      <c r="H48" s="52"/>
      <c r="I48" s="72"/>
    </row>
    <row r="49" spans="1:9" ht="18.75" customHeight="1">
      <c r="A49" s="43"/>
      <c r="B49" s="44" t="s">
        <v>266</v>
      </c>
      <c r="C49" s="113" t="s">
        <v>7</v>
      </c>
      <c r="D49" s="52">
        <v>94.4</v>
      </c>
      <c r="E49" s="52"/>
      <c r="F49" s="52"/>
      <c r="G49" s="52"/>
      <c r="H49" s="52"/>
      <c r="I49" s="114"/>
    </row>
    <row r="50" spans="1:9" ht="18.75" customHeight="1">
      <c r="A50" s="43"/>
      <c r="B50" s="44" t="s">
        <v>262</v>
      </c>
      <c r="C50" s="43" t="s">
        <v>7</v>
      </c>
      <c r="D50" s="52">
        <v>47.8</v>
      </c>
      <c r="E50" s="52"/>
      <c r="F50" s="52"/>
      <c r="G50" s="52"/>
      <c r="H50" s="52"/>
      <c r="I50" s="114"/>
    </row>
    <row r="51" spans="1:9" ht="18.75" customHeight="1">
      <c r="A51" s="43"/>
      <c r="B51" s="44" t="s">
        <v>255</v>
      </c>
      <c r="C51" s="43" t="s">
        <v>7</v>
      </c>
      <c r="D51" s="66">
        <v>0.05</v>
      </c>
      <c r="E51" s="52"/>
      <c r="F51" s="52"/>
      <c r="G51" s="52"/>
      <c r="H51" s="52"/>
      <c r="I51" s="72"/>
    </row>
    <row r="52" spans="1:9" ht="18.75" customHeight="1">
      <c r="A52" s="43"/>
      <c r="B52" s="44" t="s">
        <v>256</v>
      </c>
      <c r="C52" s="43" t="s">
        <v>7</v>
      </c>
      <c r="D52" s="66">
        <v>0.06</v>
      </c>
      <c r="E52" s="120"/>
      <c r="F52" s="120"/>
      <c r="G52" s="52"/>
      <c r="H52" s="52"/>
      <c r="I52" s="72"/>
    </row>
    <row r="53" spans="1:9" ht="19.5" customHeight="1">
      <c r="A53" s="50" t="s">
        <v>267</v>
      </c>
      <c r="B53" s="51" t="s">
        <v>268</v>
      </c>
      <c r="C53" s="43"/>
      <c r="D53" s="110"/>
      <c r="E53" s="111"/>
      <c r="F53" s="111"/>
      <c r="G53" s="111"/>
      <c r="H53" s="111"/>
      <c r="I53" s="72"/>
    </row>
    <row r="54" spans="1:9" s="101" customFormat="1" ht="18.75" customHeight="1">
      <c r="A54" s="50"/>
      <c r="B54" s="51" t="s">
        <v>248</v>
      </c>
      <c r="C54" s="50" t="s">
        <v>224</v>
      </c>
      <c r="D54" s="103">
        <v>1783</v>
      </c>
      <c r="E54" s="53"/>
      <c r="F54" s="53"/>
      <c r="G54" s="53"/>
      <c r="H54" s="53"/>
      <c r="I54" s="104"/>
    </row>
    <row r="55" spans="1:9" ht="18.75" customHeight="1">
      <c r="A55" s="113"/>
      <c r="B55" s="56" t="s">
        <v>269</v>
      </c>
      <c r="C55" s="43" t="s">
        <v>250</v>
      </c>
      <c r="D55" s="102">
        <v>300</v>
      </c>
      <c r="E55" s="46"/>
      <c r="F55" s="46"/>
      <c r="G55" s="46"/>
      <c r="H55" s="46"/>
      <c r="I55" s="72"/>
    </row>
    <row r="56" spans="1:9" ht="18.75" customHeight="1">
      <c r="A56" s="113"/>
      <c r="B56" s="56" t="s">
        <v>270</v>
      </c>
      <c r="C56" s="43" t="s">
        <v>250</v>
      </c>
      <c r="D56" s="102">
        <v>393</v>
      </c>
      <c r="E56" s="46"/>
      <c r="F56" s="46"/>
      <c r="G56" s="46"/>
      <c r="H56" s="46"/>
      <c r="I56" s="72"/>
    </row>
    <row r="57" spans="1:9" s="101" customFormat="1" ht="18.75" customHeight="1">
      <c r="A57" s="50"/>
      <c r="B57" s="51" t="s">
        <v>252</v>
      </c>
      <c r="C57" s="50" t="s">
        <v>232</v>
      </c>
      <c r="D57" s="103">
        <v>58</v>
      </c>
      <c r="E57" s="53"/>
      <c r="F57" s="53"/>
      <c r="G57" s="53"/>
      <c r="H57" s="53"/>
      <c r="I57" s="106"/>
    </row>
    <row r="58" spans="1:9" ht="18.75" customHeight="1">
      <c r="A58" s="43"/>
      <c r="B58" s="44" t="s">
        <v>271</v>
      </c>
      <c r="C58" s="43" t="s">
        <v>7</v>
      </c>
      <c r="D58" s="107">
        <v>60.6</v>
      </c>
      <c r="E58" s="52"/>
      <c r="F58" s="52"/>
      <c r="G58" s="52"/>
      <c r="H58" s="52"/>
      <c r="I58" s="114"/>
    </row>
    <row r="59" spans="1:9" ht="18.75" customHeight="1">
      <c r="A59" s="43"/>
      <c r="B59" s="44" t="s">
        <v>272</v>
      </c>
      <c r="C59" s="43" t="s">
        <v>7</v>
      </c>
      <c r="D59" s="107">
        <v>50.51</v>
      </c>
      <c r="E59" s="52"/>
      <c r="F59" s="52"/>
      <c r="G59" s="52"/>
      <c r="H59" s="52"/>
      <c r="I59" s="114"/>
    </row>
    <row r="60" spans="1:9" ht="18.75" customHeight="1">
      <c r="A60" s="43"/>
      <c r="B60" s="44" t="s">
        <v>262</v>
      </c>
      <c r="C60" s="43" t="s">
        <v>7</v>
      </c>
      <c r="D60" s="107">
        <v>44.8</v>
      </c>
      <c r="E60" s="52"/>
      <c r="F60" s="52"/>
      <c r="G60" s="52"/>
      <c r="H60" s="52"/>
      <c r="I60" s="72"/>
    </row>
    <row r="61" spans="1:9" ht="18.75" customHeight="1">
      <c r="A61" s="43"/>
      <c r="B61" s="44" t="s">
        <v>255</v>
      </c>
      <c r="C61" s="43" t="s">
        <v>7</v>
      </c>
      <c r="D61" s="107">
        <v>4.3</v>
      </c>
      <c r="E61" s="52"/>
      <c r="F61" s="52"/>
      <c r="G61" s="52"/>
      <c r="H61" s="52"/>
      <c r="I61" s="114"/>
    </row>
    <row r="62" spans="1:9" ht="18.75" customHeight="1">
      <c r="A62" s="43"/>
      <c r="B62" s="44" t="s">
        <v>256</v>
      </c>
      <c r="C62" s="43" t="s">
        <v>7</v>
      </c>
      <c r="D62" s="107">
        <v>1.1</v>
      </c>
      <c r="E62" s="52"/>
      <c r="F62" s="52"/>
      <c r="G62" s="52"/>
      <c r="H62" s="52"/>
      <c r="I62" s="114"/>
    </row>
    <row r="63" spans="1:9" s="101" customFormat="1" ht="18.75" customHeight="1">
      <c r="A63" s="50">
        <v>3</v>
      </c>
      <c r="B63" s="51" t="s">
        <v>273</v>
      </c>
      <c r="C63" s="50" t="s">
        <v>224</v>
      </c>
      <c r="D63" s="103">
        <f>D64+D65+D66</f>
        <v>150</v>
      </c>
      <c r="E63" s="53"/>
      <c r="F63" s="53"/>
      <c r="G63" s="53"/>
      <c r="H63" s="53"/>
      <c r="I63" s="53"/>
    </row>
    <row r="64" spans="1:9" ht="18.75" customHeight="1">
      <c r="A64" s="43"/>
      <c r="B64" s="44" t="s">
        <v>274</v>
      </c>
      <c r="C64" s="43" t="s">
        <v>224</v>
      </c>
      <c r="D64" s="102"/>
      <c r="E64" s="46"/>
      <c r="F64" s="46"/>
      <c r="G64" s="46"/>
      <c r="H64" s="46"/>
      <c r="I64" s="72"/>
    </row>
    <row r="65" spans="1:9" ht="18.75" customHeight="1">
      <c r="A65" s="43"/>
      <c r="B65" s="44" t="s">
        <v>275</v>
      </c>
      <c r="C65" s="43" t="s">
        <v>224</v>
      </c>
      <c r="D65" s="102"/>
      <c r="E65" s="46"/>
      <c r="F65" s="46"/>
      <c r="G65" s="46"/>
      <c r="H65" s="46"/>
      <c r="I65" s="72"/>
    </row>
    <row r="66" spans="1:9" ht="15.75">
      <c r="A66" s="43"/>
      <c r="B66" s="44" t="s">
        <v>276</v>
      </c>
      <c r="C66" s="43" t="s">
        <v>224</v>
      </c>
      <c r="D66" s="102">
        <v>150</v>
      </c>
      <c r="E66" s="46"/>
      <c r="F66" s="46"/>
      <c r="G66" s="46"/>
      <c r="H66" s="46"/>
      <c r="I66" s="72"/>
    </row>
    <row r="67" spans="1:9" s="101" customFormat="1" ht="18.75" customHeight="1">
      <c r="A67" s="50" t="s">
        <v>3</v>
      </c>
      <c r="B67" s="51" t="s">
        <v>277</v>
      </c>
      <c r="C67" s="50" t="s">
        <v>224</v>
      </c>
      <c r="D67" s="103">
        <f>D68+D69</f>
        <v>1749</v>
      </c>
      <c r="E67" s="53"/>
      <c r="F67" s="53"/>
      <c r="G67" s="53"/>
      <c r="H67" s="53"/>
      <c r="I67" s="53"/>
    </row>
    <row r="68" spans="1:9" ht="18.75" customHeight="1">
      <c r="A68" s="50"/>
      <c r="B68" s="105" t="s">
        <v>278</v>
      </c>
      <c r="C68" s="43" t="s">
        <v>224</v>
      </c>
      <c r="D68" s="102">
        <v>1283</v>
      </c>
      <c r="E68" s="46"/>
      <c r="F68" s="46"/>
      <c r="G68" s="46"/>
      <c r="H68" s="46"/>
      <c r="I68" s="74"/>
    </row>
    <row r="69" spans="1:9" ht="15.75">
      <c r="A69" s="113"/>
      <c r="B69" s="105" t="s">
        <v>279</v>
      </c>
      <c r="C69" s="43" t="s">
        <v>224</v>
      </c>
      <c r="D69" s="102">
        <v>466</v>
      </c>
      <c r="E69" s="46"/>
      <c r="F69" s="46"/>
      <c r="G69" s="46"/>
      <c r="H69" s="46"/>
      <c r="I69" s="74"/>
    </row>
    <row r="70" spans="1:9" ht="18.75" customHeight="1">
      <c r="A70" s="50" t="s">
        <v>14</v>
      </c>
      <c r="B70" s="51" t="s">
        <v>280</v>
      </c>
      <c r="C70" s="50"/>
      <c r="D70" s="121"/>
      <c r="E70" s="60"/>
      <c r="F70" s="60"/>
      <c r="G70" s="60"/>
      <c r="H70" s="60"/>
      <c r="I70" s="72"/>
    </row>
    <row r="71" spans="1:9" ht="18.75" customHeight="1">
      <c r="A71" s="43"/>
      <c r="B71" s="44" t="s">
        <v>281</v>
      </c>
      <c r="C71" s="43" t="s">
        <v>282</v>
      </c>
      <c r="D71" s="102">
        <v>19</v>
      </c>
      <c r="E71" s="46"/>
      <c r="F71" s="46"/>
      <c r="G71" s="46"/>
      <c r="H71" s="46"/>
      <c r="I71" s="72"/>
    </row>
    <row r="72" spans="1:9" ht="18.75" customHeight="1">
      <c r="A72" s="43">
        <v>1</v>
      </c>
      <c r="B72" s="44" t="s">
        <v>283</v>
      </c>
      <c r="C72" s="43" t="s">
        <v>282</v>
      </c>
      <c r="D72" s="102">
        <v>19</v>
      </c>
      <c r="E72" s="46"/>
      <c r="F72" s="46"/>
      <c r="G72" s="46"/>
      <c r="H72" s="46"/>
      <c r="I72" s="72"/>
    </row>
    <row r="73" spans="1:9" ht="18.75" customHeight="1">
      <c r="A73" s="43">
        <v>2</v>
      </c>
      <c r="B73" s="44" t="s">
        <v>284</v>
      </c>
      <c r="C73" s="43" t="s">
        <v>282</v>
      </c>
      <c r="D73" s="102">
        <v>19</v>
      </c>
      <c r="E73" s="46"/>
      <c r="F73" s="46"/>
      <c r="G73" s="46"/>
      <c r="H73" s="46"/>
      <c r="I73" s="72"/>
    </row>
    <row r="74" spans="1:9" ht="18.75" customHeight="1">
      <c r="A74" s="43">
        <v>3</v>
      </c>
      <c r="B74" s="44" t="s">
        <v>285</v>
      </c>
      <c r="C74" s="43" t="s">
        <v>282</v>
      </c>
      <c r="D74" s="102">
        <v>18</v>
      </c>
      <c r="E74" s="46"/>
      <c r="F74" s="46"/>
      <c r="G74" s="46"/>
      <c r="H74" s="46"/>
      <c r="I74" s="72"/>
    </row>
    <row r="75" spans="1:9" ht="18.75" customHeight="1">
      <c r="A75" s="43">
        <v>4</v>
      </c>
      <c r="B75" s="44" t="s">
        <v>286</v>
      </c>
      <c r="C75" s="43" t="s">
        <v>282</v>
      </c>
      <c r="D75" s="102">
        <v>11</v>
      </c>
      <c r="E75" s="46"/>
      <c r="F75" s="46"/>
      <c r="G75" s="46"/>
      <c r="H75" s="46"/>
      <c r="I75" s="72"/>
    </row>
    <row r="76" spans="1:9" ht="18.75" customHeight="1">
      <c r="A76" s="43">
        <v>5</v>
      </c>
      <c r="B76" s="44" t="s">
        <v>287</v>
      </c>
      <c r="C76" s="43" t="s">
        <v>282</v>
      </c>
      <c r="D76" s="102">
        <v>19</v>
      </c>
      <c r="E76" s="46"/>
      <c r="F76" s="46"/>
      <c r="G76" s="46"/>
      <c r="H76" s="46"/>
      <c r="I76" s="72"/>
    </row>
    <row r="77" spans="1:9" ht="18.75" customHeight="1">
      <c r="A77" s="43">
        <v>6</v>
      </c>
      <c r="B77" s="44" t="s">
        <v>288</v>
      </c>
      <c r="C77" s="43" t="s">
        <v>282</v>
      </c>
      <c r="D77" s="102">
        <v>18</v>
      </c>
      <c r="E77" s="46"/>
      <c r="F77" s="46"/>
      <c r="G77" s="46"/>
      <c r="H77" s="46"/>
      <c r="I77" s="72"/>
    </row>
    <row r="78" spans="1:9" ht="18.75" customHeight="1">
      <c r="A78" s="43">
        <v>7</v>
      </c>
      <c r="B78" s="44" t="s">
        <v>289</v>
      </c>
      <c r="C78" s="43" t="s">
        <v>282</v>
      </c>
      <c r="D78" s="102">
        <v>2</v>
      </c>
      <c r="E78" s="46"/>
      <c r="F78" s="46"/>
      <c r="G78" s="46"/>
      <c r="H78" s="46"/>
      <c r="I78" s="72"/>
    </row>
    <row r="79" spans="1:9" ht="18.75" customHeight="1">
      <c r="A79" s="43">
        <v>8</v>
      </c>
      <c r="B79" s="44" t="s">
        <v>290</v>
      </c>
      <c r="C79" s="43" t="s">
        <v>282</v>
      </c>
      <c r="D79" s="102">
        <v>19</v>
      </c>
      <c r="E79" s="46"/>
      <c r="F79" s="46"/>
      <c r="G79" s="46"/>
      <c r="H79" s="46"/>
      <c r="I79" s="72"/>
    </row>
    <row r="80" spans="1:9" ht="18.75" customHeight="1">
      <c r="A80" s="43">
        <v>9</v>
      </c>
      <c r="B80" s="44" t="s">
        <v>291</v>
      </c>
      <c r="C80" s="43" t="s">
        <v>282</v>
      </c>
      <c r="D80" s="102">
        <v>8</v>
      </c>
      <c r="E80" s="46"/>
      <c r="F80" s="46"/>
      <c r="G80" s="46"/>
      <c r="H80" s="46"/>
      <c r="I80" s="72"/>
    </row>
    <row r="81" spans="1:10" s="101" customFormat="1" ht="18.75" customHeight="1">
      <c r="A81" s="50" t="s">
        <v>15</v>
      </c>
      <c r="B81" s="51" t="s">
        <v>292</v>
      </c>
      <c r="C81" s="50" t="s">
        <v>293</v>
      </c>
      <c r="D81" s="103">
        <f>D82+D84</f>
        <v>76</v>
      </c>
      <c r="E81" s="53"/>
      <c r="F81" s="53"/>
      <c r="G81" s="53"/>
      <c r="H81" s="53"/>
      <c r="I81" s="106"/>
      <c r="J81" s="122"/>
    </row>
    <row r="82" spans="1:15" s="101" customFormat="1" ht="18.75" customHeight="1">
      <c r="A82" s="50">
        <v>1</v>
      </c>
      <c r="B82" s="51" t="s">
        <v>294</v>
      </c>
      <c r="C82" s="50" t="s">
        <v>293</v>
      </c>
      <c r="D82" s="103">
        <v>26</v>
      </c>
      <c r="E82" s="53"/>
      <c r="F82" s="53"/>
      <c r="G82" s="53"/>
      <c r="H82" s="53"/>
      <c r="I82" s="275"/>
      <c r="J82" s="122"/>
      <c r="K82" s="122"/>
      <c r="L82" s="122"/>
      <c r="M82" s="122"/>
      <c r="N82" s="122"/>
      <c r="O82" s="122">
        <f>+J83+J86</f>
        <v>0</v>
      </c>
    </row>
    <row r="83" spans="1:11" ht="18.75" customHeight="1">
      <c r="A83" s="43"/>
      <c r="B83" s="44" t="s">
        <v>295</v>
      </c>
      <c r="C83" s="43" t="s">
        <v>293</v>
      </c>
      <c r="D83" s="102">
        <v>17</v>
      </c>
      <c r="E83" s="46"/>
      <c r="F83" s="46"/>
      <c r="G83" s="46"/>
      <c r="H83" s="46"/>
      <c r="I83" s="123"/>
      <c r="K83" s="108"/>
    </row>
    <row r="84" spans="1:9" s="101" customFormat="1" ht="18.75" customHeight="1">
      <c r="A84" s="50">
        <v>2</v>
      </c>
      <c r="B84" s="51" t="s">
        <v>296</v>
      </c>
      <c r="C84" s="50" t="s">
        <v>297</v>
      </c>
      <c r="D84" s="103">
        <f>D88+D91+D94+D96</f>
        <v>50</v>
      </c>
      <c r="E84" s="53"/>
      <c r="F84" s="53"/>
      <c r="G84" s="53"/>
      <c r="H84" s="53"/>
      <c r="I84" s="275"/>
    </row>
    <row r="85" spans="1:9" ht="18.75" customHeight="1">
      <c r="A85" s="43"/>
      <c r="B85" s="105" t="s">
        <v>298</v>
      </c>
      <c r="C85" s="43" t="s">
        <v>297</v>
      </c>
      <c r="D85" s="102">
        <v>1</v>
      </c>
      <c r="E85" s="46"/>
      <c r="F85" s="46"/>
      <c r="G85" s="46"/>
      <c r="H85" s="46"/>
      <c r="I85" s="72"/>
    </row>
    <row r="86" spans="1:10" ht="18.75" customHeight="1">
      <c r="A86" s="124"/>
      <c r="B86" s="116" t="s">
        <v>299</v>
      </c>
      <c r="C86" s="43" t="s">
        <v>297</v>
      </c>
      <c r="D86" s="102">
        <f>+D89+D92+D95</f>
        <v>36</v>
      </c>
      <c r="E86" s="46"/>
      <c r="F86" s="46"/>
      <c r="G86" s="46"/>
      <c r="H86" s="46"/>
      <c r="I86" s="46"/>
      <c r="J86" s="108"/>
    </row>
    <row r="87" spans="1:9" s="125" customFormat="1" ht="18.75" customHeight="1">
      <c r="A87" s="43"/>
      <c r="B87" s="44" t="s">
        <v>300</v>
      </c>
      <c r="C87" s="43" t="s">
        <v>297</v>
      </c>
      <c r="D87" s="102">
        <v>9</v>
      </c>
      <c r="E87" s="46"/>
      <c r="F87" s="46"/>
      <c r="G87" s="46"/>
      <c r="H87" s="46"/>
      <c r="I87" s="123"/>
    </row>
    <row r="88" spans="1:9" s="128" customFormat="1" ht="18.75" customHeight="1">
      <c r="A88" s="126" t="s">
        <v>247</v>
      </c>
      <c r="B88" s="127" t="s">
        <v>301</v>
      </c>
      <c r="C88" s="50" t="s">
        <v>297</v>
      </c>
      <c r="D88" s="103">
        <v>28</v>
      </c>
      <c r="E88" s="53"/>
      <c r="F88" s="53"/>
      <c r="G88" s="53"/>
      <c r="H88" s="53"/>
      <c r="I88" s="275"/>
    </row>
    <row r="89" spans="1:9" ht="18.75" customHeight="1">
      <c r="A89" s="43"/>
      <c r="B89" s="44" t="s">
        <v>295</v>
      </c>
      <c r="C89" s="43" t="s">
        <v>297</v>
      </c>
      <c r="D89" s="102">
        <v>23</v>
      </c>
      <c r="E89" s="46"/>
      <c r="F89" s="46"/>
      <c r="G89" s="46"/>
      <c r="H89" s="46"/>
      <c r="I89" s="123"/>
    </row>
    <row r="90" spans="1:11" ht="18.75" customHeight="1">
      <c r="A90" s="43"/>
      <c r="B90" s="44" t="s">
        <v>302</v>
      </c>
      <c r="C90" s="43" t="s">
        <v>297</v>
      </c>
      <c r="D90" s="102">
        <v>4</v>
      </c>
      <c r="E90" s="46"/>
      <c r="F90" s="46"/>
      <c r="G90" s="46"/>
      <c r="H90" s="46"/>
      <c r="I90" s="72"/>
      <c r="K90" s="108"/>
    </row>
    <row r="91" spans="1:9" s="101" customFormat="1" ht="18.75" customHeight="1">
      <c r="A91" s="121" t="s">
        <v>251</v>
      </c>
      <c r="B91" s="51" t="s">
        <v>303</v>
      </c>
      <c r="C91" s="50" t="s">
        <v>297</v>
      </c>
      <c r="D91" s="103">
        <v>17</v>
      </c>
      <c r="E91" s="53"/>
      <c r="F91" s="53"/>
      <c r="G91" s="53"/>
      <c r="H91" s="53"/>
      <c r="I91" s="106"/>
    </row>
    <row r="92" spans="1:9" ht="18.75" customHeight="1">
      <c r="A92" s="43"/>
      <c r="B92" s="44" t="s">
        <v>295</v>
      </c>
      <c r="C92" s="43" t="s">
        <v>297</v>
      </c>
      <c r="D92" s="102">
        <v>11</v>
      </c>
      <c r="E92" s="46"/>
      <c r="F92" s="46"/>
      <c r="G92" s="46"/>
      <c r="H92" s="46"/>
      <c r="I92" s="72"/>
    </row>
    <row r="93" spans="1:9" ht="18.75" customHeight="1">
      <c r="A93" s="43"/>
      <c r="B93" s="44" t="s">
        <v>304</v>
      </c>
      <c r="C93" s="43" t="s">
        <v>297</v>
      </c>
      <c r="D93" s="102">
        <v>5</v>
      </c>
      <c r="E93" s="46"/>
      <c r="F93" s="46"/>
      <c r="G93" s="46"/>
      <c r="H93" s="46"/>
      <c r="I93" s="72"/>
    </row>
    <row r="94" spans="1:9" s="101" customFormat="1" ht="15.75">
      <c r="A94" s="121" t="s">
        <v>106</v>
      </c>
      <c r="B94" s="51" t="s">
        <v>305</v>
      </c>
      <c r="C94" s="50" t="s">
        <v>297</v>
      </c>
      <c r="D94" s="103">
        <v>4</v>
      </c>
      <c r="E94" s="53"/>
      <c r="F94" s="53"/>
      <c r="G94" s="53"/>
      <c r="H94" s="53"/>
      <c r="I94" s="106"/>
    </row>
    <row r="95" spans="1:9" ht="18.75" customHeight="1">
      <c r="A95" s="43"/>
      <c r="B95" s="44" t="s">
        <v>295</v>
      </c>
      <c r="C95" s="43" t="s">
        <v>297</v>
      </c>
      <c r="D95" s="102">
        <v>2</v>
      </c>
      <c r="E95" s="46"/>
      <c r="F95" s="46"/>
      <c r="G95" s="46"/>
      <c r="H95" s="46"/>
      <c r="I95" s="72"/>
    </row>
    <row r="96" spans="1:9" s="101" customFormat="1" ht="18.75" customHeight="1">
      <c r="A96" s="103">
        <v>3</v>
      </c>
      <c r="B96" s="51" t="s">
        <v>306</v>
      </c>
      <c r="C96" s="50" t="s">
        <v>297</v>
      </c>
      <c r="D96" s="103">
        <v>1</v>
      </c>
      <c r="E96" s="53"/>
      <c r="F96" s="53"/>
      <c r="G96" s="53"/>
      <c r="H96" s="53"/>
      <c r="I96" s="106"/>
    </row>
    <row r="97" spans="1:9" s="101" customFormat="1" ht="18.75" customHeight="1">
      <c r="A97" s="129" t="s">
        <v>107</v>
      </c>
      <c r="B97" s="130" t="s">
        <v>307</v>
      </c>
      <c r="C97" s="50"/>
      <c r="D97" s="103"/>
      <c r="E97" s="53"/>
      <c r="F97" s="53"/>
      <c r="G97" s="53"/>
      <c r="H97" s="53"/>
      <c r="I97" s="106"/>
    </row>
    <row r="98" spans="1:9" ht="45">
      <c r="A98" s="43">
        <v>1</v>
      </c>
      <c r="B98" s="116" t="s">
        <v>308</v>
      </c>
      <c r="C98" s="43" t="s">
        <v>185</v>
      </c>
      <c r="D98" s="102">
        <v>210</v>
      </c>
      <c r="E98" s="46"/>
      <c r="F98" s="46"/>
      <c r="G98" s="46"/>
      <c r="H98" s="46"/>
      <c r="I98" s="72"/>
    </row>
    <row r="99" spans="1:12" ht="66" customHeight="1">
      <c r="A99" s="43">
        <v>2</v>
      </c>
      <c r="B99" s="116" t="s">
        <v>309</v>
      </c>
      <c r="C99" s="43" t="s">
        <v>185</v>
      </c>
      <c r="D99" s="102"/>
      <c r="E99" s="46"/>
      <c r="F99" s="46"/>
      <c r="G99" s="46"/>
      <c r="H99" s="46"/>
      <c r="I99" s="72"/>
      <c r="J99" s="401"/>
      <c r="K99" s="402"/>
      <c r="L99" s="402"/>
    </row>
    <row r="100" spans="1:12" ht="30">
      <c r="A100" s="43">
        <v>3</v>
      </c>
      <c r="B100" s="116" t="s">
        <v>310</v>
      </c>
      <c r="C100" s="43" t="s">
        <v>311</v>
      </c>
      <c r="D100" s="102">
        <v>94</v>
      </c>
      <c r="E100" s="46"/>
      <c r="F100" s="46"/>
      <c r="G100" s="46"/>
      <c r="H100" s="46"/>
      <c r="I100" s="72"/>
      <c r="J100" s="401"/>
      <c r="K100" s="402"/>
      <c r="L100" s="402"/>
    </row>
    <row r="101" spans="1:12" ht="30">
      <c r="A101" s="43">
        <v>4</v>
      </c>
      <c r="B101" s="116" t="s">
        <v>312</v>
      </c>
      <c r="C101" s="43" t="s">
        <v>311</v>
      </c>
      <c r="D101" s="102">
        <v>94</v>
      </c>
      <c r="E101" s="46"/>
      <c r="F101" s="46"/>
      <c r="G101" s="46"/>
      <c r="H101" s="46"/>
      <c r="I101" s="72"/>
      <c r="J101" s="401"/>
      <c r="K101" s="402"/>
      <c r="L101" s="402"/>
    </row>
    <row r="102" spans="1:9" ht="30">
      <c r="A102" s="43">
        <v>5</v>
      </c>
      <c r="B102" s="116" t="s">
        <v>313</v>
      </c>
      <c r="C102" s="43" t="s">
        <v>311</v>
      </c>
      <c r="D102" s="102">
        <v>114</v>
      </c>
      <c r="E102" s="46"/>
      <c r="F102" s="46"/>
      <c r="G102" s="46"/>
      <c r="H102" s="46"/>
      <c r="I102" s="72"/>
    </row>
    <row r="103" spans="1:9" ht="30">
      <c r="A103" s="43">
        <v>6</v>
      </c>
      <c r="B103" s="116" t="s">
        <v>314</v>
      </c>
      <c r="C103" s="43" t="s">
        <v>311</v>
      </c>
      <c r="D103" s="102">
        <v>44</v>
      </c>
      <c r="E103" s="46"/>
      <c r="F103" s="46"/>
      <c r="G103" s="46"/>
      <c r="H103" s="46"/>
      <c r="I103" s="72"/>
    </row>
    <row r="104" spans="1:9" s="101" customFormat="1" ht="34.5" customHeight="1">
      <c r="A104" s="129" t="s">
        <v>315</v>
      </c>
      <c r="B104" s="130" t="s">
        <v>316</v>
      </c>
      <c r="C104" s="50"/>
      <c r="D104" s="103"/>
      <c r="E104" s="53"/>
      <c r="F104" s="53"/>
      <c r="G104" s="53"/>
      <c r="H104" s="53"/>
      <c r="I104" s="106"/>
    </row>
    <row r="105" spans="1:9" ht="30">
      <c r="A105" s="43">
        <v>1</v>
      </c>
      <c r="B105" s="116" t="s">
        <v>317</v>
      </c>
      <c r="C105" s="43" t="s">
        <v>7</v>
      </c>
      <c r="D105" s="107">
        <v>94.5</v>
      </c>
      <c r="E105" s="52"/>
      <c r="F105" s="52"/>
      <c r="G105" s="46"/>
      <c r="H105" s="46"/>
      <c r="I105" s="72"/>
    </row>
    <row r="106" spans="1:9" ht="30">
      <c r="A106" s="43">
        <v>2</v>
      </c>
      <c r="B106" s="116" t="s">
        <v>318</v>
      </c>
      <c r="C106" s="43" t="s">
        <v>7</v>
      </c>
      <c r="D106" s="52">
        <v>99.3</v>
      </c>
      <c r="E106" s="52"/>
      <c r="F106" s="131"/>
      <c r="G106" s="46"/>
      <c r="H106" s="52"/>
      <c r="I106" s="72"/>
    </row>
    <row r="107" spans="1:9" ht="30">
      <c r="A107" s="43">
        <v>3</v>
      </c>
      <c r="B107" s="116" t="s">
        <v>319</v>
      </c>
      <c r="C107" s="43" t="s">
        <v>7</v>
      </c>
      <c r="D107" s="107">
        <v>91.8</v>
      </c>
      <c r="E107" s="52"/>
      <c r="F107" s="52"/>
      <c r="G107" s="46"/>
      <c r="H107" s="52"/>
      <c r="I107" s="72"/>
    </row>
    <row r="108" spans="1:9" ht="30">
      <c r="A108" s="43">
        <v>4</v>
      </c>
      <c r="B108" s="116" t="s">
        <v>320</v>
      </c>
      <c r="C108" s="43" t="s">
        <v>7</v>
      </c>
      <c r="D108" s="107">
        <v>87.7</v>
      </c>
      <c r="E108" s="52"/>
      <c r="F108" s="52"/>
      <c r="G108" s="46"/>
      <c r="H108" s="52"/>
      <c r="I108" s="72"/>
    </row>
    <row r="109" spans="1:9" ht="30">
      <c r="A109" s="43">
        <v>5</v>
      </c>
      <c r="B109" s="116" t="s">
        <v>321</v>
      </c>
      <c r="C109" s="43" t="s">
        <v>7</v>
      </c>
      <c r="D109" s="102">
        <v>47</v>
      </c>
      <c r="E109" s="109"/>
      <c r="F109" s="109"/>
      <c r="G109" s="46"/>
      <c r="H109" s="52"/>
      <c r="I109" s="72"/>
    </row>
    <row r="110" spans="1:9" ht="18.75" customHeight="1" thickBot="1">
      <c r="A110" s="132"/>
      <c r="B110" s="11"/>
      <c r="C110" s="132"/>
      <c r="D110" s="133"/>
      <c r="E110" s="133"/>
      <c r="F110" s="133"/>
      <c r="G110" s="133"/>
      <c r="H110" s="133"/>
      <c r="I110" s="11"/>
    </row>
    <row r="111" ht="16.5" thickTop="1"/>
    <row r="112" spans="5:9" ht="18" customHeight="1">
      <c r="E112" s="403"/>
      <c r="F112" s="403"/>
      <c r="G112" s="403"/>
      <c r="H112" s="403"/>
      <c r="I112" s="403"/>
    </row>
    <row r="113" spans="2:9" ht="18.75" customHeight="1">
      <c r="B113" s="134"/>
      <c r="E113" s="390"/>
      <c r="F113" s="390"/>
      <c r="G113" s="390"/>
      <c r="H113" s="390"/>
      <c r="I113" s="390"/>
    </row>
    <row r="114" ht="18.75">
      <c r="B114" s="135"/>
    </row>
    <row r="115" ht="18.75">
      <c r="B115" s="135"/>
    </row>
    <row r="116" ht="18.75">
      <c r="B116" s="135"/>
    </row>
    <row r="117" ht="18.75">
      <c r="B117" s="93"/>
    </row>
  </sheetData>
  <sheetProtection/>
  <mergeCells count="10">
    <mergeCell ref="J99:L99"/>
    <mergeCell ref="J100:L101"/>
    <mergeCell ref="E112:I112"/>
    <mergeCell ref="A1:B1"/>
    <mergeCell ref="E113:I113"/>
    <mergeCell ref="A2:I2"/>
    <mergeCell ref="A3:I3"/>
    <mergeCell ref="A4:I4"/>
    <mergeCell ref="A6:E6"/>
    <mergeCell ref="A5:I5"/>
  </mergeCells>
  <printOptions/>
  <pageMargins left="0.67" right="0.31" top="0.52" bottom="0.55" header="0.42" footer="0.28"/>
  <pageSetup horizontalDpi="600" verticalDpi="600" orientation="portrait" paperSize="9" scale="95"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L119"/>
  <sheetViews>
    <sheetView zoomScalePageLayoutView="0" workbookViewId="0" topLeftCell="A1">
      <selection activeCell="A3" sqref="A3:J3"/>
    </sheetView>
  </sheetViews>
  <sheetFormatPr defaultColWidth="9.140625" defaultRowHeight="12.75"/>
  <cols>
    <col min="1" max="1" width="7.57421875" style="229" customWidth="1"/>
    <col min="2" max="2" width="40.7109375" style="224" customWidth="1"/>
    <col min="3" max="3" width="10.421875" style="267" customWidth="1"/>
    <col min="4" max="4" width="12.00390625" style="221" hidden="1" customWidth="1"/>
    <col min="5" max="5" width="12.00390625" style="221" customWidth="1"/>
    <col min="6" max="7" width="12.00390625" style="221" hidden="1" customWidth="1"/>
    <col min="8" max="8" width="12.7109375" style="266" customWidth="1"/>
    <col min="9" max="9" width="18.140625" style="223" hidden="1" customWidth="1"/>
    <col min="10" max="10" width="12.00390625" style="223" customWidth="1"/>
    <col min="11" max="11" width="23.28125" style="223" customWidth="1"/>
    <col min="12" max="12" width="11.421875" style="223" bestFit="1" customWidth="1"/>
    <col min="13" max="13" width="13.140625" style="223" bestFit="1" customWidth="1"/>
    <col min="14" max="16384" width="9.140625" style="223" customWidth="1"/>
  </cols>
  <sheetData>
    <row r="1" spans="1:8" ht="22.5" customHeight="1">
      <c r="A1" s="429" t="s">
        <v>418</v>
      </c>
      <c r="B1" s="429"/>
      <c r="C1" s="220"/>
      <c r="H1" s="222"/>
    </row>
    <row r="2" spans="1:8" ht="5.25" customHeight="1">
      <c r="A2" s="225"/>
      <c r="C2" s="226"/>
      <c r="D2" s="227"/>
      <c r="E2" s="227"/>
      <c r="F2" s="227"/>
      <c r="G2" s="227"/>
      <c r="H2" s="228"/>
    </row>
    <row r="3" spans="1:10" ht="18.75" customHeight="1">
      <c r="A3" s="431" t="s">
        <v>530</v>
      </c>
      <c r="B3" s="431"/>
      <c r="C3" s="431"/>
      <c r="D3" s="431"/>
      <c r="E3" s="431"/>
      <c r="F3" s="431"/>
      <c r="G3" s="431"/>
      <c r="H3" s="431"/>
      <c r="I3" s="431"/>
      <c r="J3" s="431"/>
    </row>
    <row r="4" spans="1:10" ht="18" customHeight="1">
      <c r="A4" s="391" t="str">
        <f>+'BIỂU SỐ 04 - GD&amp;ĐT'!A4:I4</f>
        <v>(Kèm theo Quyết định số        /QĐ-UBND ngày    /01/2021 của UBND huyện Tuần Giáo)</v>
      </c>
      <c r="B4" s="391"/>
      <c r="C4" s="391"/>
      <c r="D4" s="391"/>
      <c r="E4" s="391"/>
      <c r="F4" s="391"/>
      <c r="G4" s="391"/>
      <c r="H4" s="391"/>
      <c r="I4" s="391"/>
      <c r="J4" s="391"/>
    </row>
    <row r="5" spans="1:10" ht="99.75" customHeight="1">
      <c r="A5" s="413" t="s">
        <v>525</v>
      </c>
      <c r="B5" s="414"/>
      <c r="C5" s="414"/>
      <c r="D5" s="414"/>
      <c r="E5" s="414"/>
      <c r="F5" s="414"/>
      <c r="G5" s="414"/>
      <c r="H5" s="414"/>
      <c r="I5" s="414"/>
      <c r="J5" s="414"/>
    </row>
    <row r="6" spans="2:8" ht="13.5" customHeight="1">
      <c r="B6" s="430"/>
      <c r="C6" s="430"/>
      <c r="D6" s="430"/>
      <c r="E6" s="430"/>
      <c r="F6" s="430"/>
      <c r="G6" s="430"/>
      <c r="H6" s="430"/>
    </row>
    <row r="7" spans="1:11" s="230" customFormat="1" ht="19.5" customHeight="1">
      <c r="A7" s="419" t="s">
        <v>143</v>
      </c>
      <c r="B7" s="415" t="s">
        <v>419</v>
      </c>
      <c r="C7" s="417" t="s">
        <v>420</v>
      </c>
      <c r="D7" s="419" t="s">
        <v>6</v>
      </c>
      <c r="E7" s="419" t="s">
        <v>137</v>
      </c>
      <c r="F7" s="419" t="s">
        <v>150</v>
      </c>
      <c r="G7" s="419" t="s">
        <v>151</v>
      </c>
      <c r="H7" s="419" t="s">
        <v>519</v>
      </c>
      <c r="I7" s="408" t="s">
        <v>326</v>
      </c>
      <c r="J7" s="408" t="s">
        <v>512</v>
      </c>
      <c r="K7" s="428" t="s">
        <v>520</v>
      </c>
    </row>
    <row r="8" spans="1:11" s="228" customFormat="1" ht="46.5" customHeight="1">
      <c r="A8" s="420"/>
      <c r="B8" s="416"/>
      <c r="C8" s="418"/>
      <c r="D8" s="420"/>
      <c r="E8" s="432"/>
      <c r="F8" s="432"/>
      <c r="G8" s="432"/>
      <c r="H8" s="420"/>
      <c r="I8" s="409"/>
      <c r="J8" s="409"/>
      <c r="K8" s="428"/>
    </row>
    <row r="9" spans="1:11" s="232" customFormat="1" ht="23.25" customHeight="1">
      <c r="A9" s="39" t="s">
        <v>1</v>
      </c>
      <c r="B9" s="40" t="s">
        <v>324</v>
      </c>
      <c r="C9" s="39"/>
      <c r="D9" s="231"/>
      <c r="E9" s="231"/>
      <c r="F9" s="231"/>
      <c r="G9" s="231"/>
      <c r="H9" s="231"/>
      <c r="I9" s="410"/>
      <c r="J9" s="39"/>
      <c r="K9" s="364"/>
    </row>
    <row r="10" spans="1:11" s="37" customFormat="1" ht="21" customHeight="1">
      <c r="A10" s="43">
        <v>1</v>
      </c>
      <c r="B10" s="44" t="s">
        <v>421</v>
      </c>
      <c r="C10" s="43" t="s">
        <v>7</v>
      </c>
      <c r="D10" s="72">
        <v>93.6</v>
      </c>
      <c r="E10" s="72"/>
      <c r="F10" s="72"/>
      <c r="G10" s="72"/>
      <c r="H10" s="57"/>
      <c r="I10" s="411"/>
      <c r="J10" s="72"/>
      <c r="K10" s="364"/>
    </row>
    <row r="11" spans="1:11" s="37" customFormat="1" ht="21" customHeight="1">
      <c r="A11" s="43">
        <v>2</v>
      </c>
      <c r="B11" s="44" t="s">
        <v>422</v>
      </c>
      <c r="C11" s="43" t="s">
        <v>7</v>
      </c>
      <c r="D11" s="114">
        <v>83</v>
      </c>
      <c r="E11" s="114"/>
      <c r="F11" s="114"/>
      <c r="G11" s="114"/>
      <c r="H11" s="57"/>
      <c r="I11" s="411"/>
      <c r="J11" s="72"/>
      <c r="K11" s="364"/>
    </row>
    <row r="12" spans="1:11" s="37" customFormat="1" ht="36" customHeight="1">
      <c r="A12" s="43"/>
      <c r="B12" s="56" t="s">
        <v>423</v>
      </c>
      <c r="C12" s="43" t="s">
        <v>7</v>
      </c>
      <c r="D12" s="114"/>
      <c r="E12" s="114"/>
      <c r="F12" s="114"/>
      <c r="G12" s="114"/>
      <c r="H12" s="57"/>
      <c r="I12" s="411"/>
      <c r="J12" s="72"/>
      <c r="K12" s="364"/>
    </row>
    <row r="13" spans="1:11" s="37" customFormat="1" ht="21" customHeight="1">
      <c r="A13" s="43">
        <v>3</v>
      </c>
      <c r="B13" s="44" t="s">
        <v>424</v>
      </c>
      <c r="C13" s="43" t="s">
        <v>7</v>
      </c>
      <c r="D13" s="72">
        <v>90.9</v>
      </c>
      <c r="E13" s="72"/>
      <c r="F13" s="72"/>
      <c r="G13" s="72"/>
      <c r="H13" s="57"/>
      <c r="I13" s="411"/>
      <c r="J13" s="72"/>
      <c r="K13" s="364"/>
    </row>
    <row r="14" spans="1:11" s="37" customFormat="1" ht="21" customHeight="1">
      <c r="A14" s="43">
        <v>4</v>
      </c>
      <c r="B14" s="44" t="s">
        <v>425</v>
      </c>
      <c r="C14" s="43" t="s">
        <v>426</v>
      </c>
      <c r="D14" s="72">
        <v>25.6</v>
      </c>
      <c r="E14" s="72"/>
      <c r="F14" s="72"/>
      <c r="G14" s="72"/>
      <c r="H14" s="57"/>
      <c r="I14" s="411"/>
      <c r="J14" s="72"/>
      <c r="K14" s="364"/>
    </row>
    <row r="15" spans="1:11" s="37" customFormat="1" ht="35.25" customHeight="1">
      <c r="A15" s="43"/>
      <c r="B15" s="56" t="s">
        <v>427</v>
      </c>
      <c r="C15" s="43" t="s">
        <v>426</v>
      </c>
      <c r="D15" s="72"/>
      <c r="E15" s="72"/>
      <c r="F15" s="72"/>
      <c r="G15" s="72"/>
      <c r="H15" s="57"/>
      <c r="I15" s="411"/>
      <c r="J15" s="72"/>
      <c r="K15" s="364"/>
    </row>
    <row r="16" spans="1:10" s="37" customFormat="1" ht="21" customHeight="1">
      <c r="A16" s="43">
        <v>5</v>
      </c>
      <c r="B16" s="44" t="s">
        <v>428</v>
      </c>
      <c r="C16" s="43" t="s">
        <v>426</v>
      </c>
      <c r="D16" s="114">
        <v>31</v>
      </c>
      <c r="E16" s="114"/>
      <c r="F16" s="114"/>
      <c r="G16" s="114"/>
      <c r="H16" s="57"/>
      <c r="I16" s="411"/>
      <c r="J16" s="72"/>
    </row>
    <row r="17" spans="1:10" s="37" customFormat="1" ht="34.5" customHeight="1">
      <c r="A17" s="43"/>
      <c r="B17" s="56" t="s">
        <v>429</v>
      </c>
      <c r="C17" s="43" t="s">
        <v>426</v>
      </c>
      <c r="D17" s="114"/>
      <c r="E17" s="114"/>
      <c r="F17" s="114"/>
      <c r="G17" s="114"/>
      <c r="H17" s="57"/>
      <c r="I17" s="411"/>
      <c r="J17" s="72"/>
    </row>
    <row r="18" spans="1:11" s="37" customFormat="1" ht="21" customHeight="1">
      <c r="A18" s="43">
        <v>6</v>
      </c>
      <c r="B18" s="44" t="s">
        <v>430</v>
      </c>
      <c r="C18" s="43" t="s">
        <v>7</v>
      </c>
      <c r="D18" s="114">
        <v>4.8</v>
      </c>
      <c r="E18" s="114"/>
      <c r="F18" s="114"/>
      <c r="G18" s="114"/>
      <c r="H18" s="57"/>
      <c r="I18" s="411"/>
      <c r="J18" s="72"/>
      <c r="K18" s="425"/>
    </row>
    <row r="19" spans="1:11" s="37" customFormat="1" ht="30" customHeight="1">
      <c r="A19" s="43">
        <v>7</v>
      </c>
      <c r="B19" s="44" t="s">
        <v>431</v>
      </c>
      <c r="C19" s="43" t="s">
        <v>7</v>
      </c>
      <c r="D19" s="114">
        <v>11</v>
      </c>
      <c r="E19" s="114"/>
      <c r="F19" s="114"/>
      <c r="G19" s="114"/>
      <c r="H19" s="57"/>
      <c r="I19" s="411"/>
      <c r="J19" s="72"/>
      <c r="K19" s="425"/>
    </row>
    <row r="20" spans="1:10" s="37" customFormat="1" ht="21" customHeight="1">
      <c r="A20" s="43">
        <v>8</v>
      </c>
      <c r="B20" s="44" t="s">
        <v>432</v>
      </c>
      <c r="C20" s="43" t="s">
        <v>7</v>
      </c>
      <c r="D20" s="114">
        <v>16</v>
      </c>
      <c r="E20" s="114"/>
      <c r="F20" s="114"/>
      <c r="G20" s="114"/>
      <c r="H20" s="57"/>
      <c r="I20" s="411"/>
      <c r="J20" s="72"/>
    </row>
    <row r="21" spans="1:10" s="37" customFormat="1" ht="38.25" customHeight="1">
      <c r="A21" s="43"/>
      <c r="B21" s="56" t="s">
        <v>433</v>
      </c>
      <c r="C21" s="43" t="s">
        <v>7</v>
      </c>
      <c r="D21" s="114"/>
      <c r="E21" s="114"/>
      <c r="F21" s="114"/>
      <c r="G21" s="114"/>
      <c r="H21" s="57"/>
      <c r="I21" s="411"/>
      <c r="J21" s="72"/>
    </row>
    <row r="22" spans="1:10" s="37" customFormat="1" ht="30">
      <c r="A22" s="43">
        <v>9</v>
      </c>
      <c r="B22" s="44" t="s">
        <v>434</v>
      </c>
      <c r="C22" s="43" t="s">
        <v>7</v>
      </c>
      <c r="D22" s="72">
        <v>32.2</v>
      </c>
      <c r="E22" s="72"/>
      <c r="F22" s="72"/>
      <c r="G22" s="72"/>
      <c r="H22" s="57"/>
      <c r="I22" s="412"/>
      <c r="J22" s="72"/>
    </row>
    <row r="23" spans="1:10" s="37" customFormat="1" ht="21" customHeight="1">
      <c r="A23" s="43">
        <v>10</v>
      </c>
      <c r="B23" s="44" t="s">
        <v>435</v>
      </c>
      <c r="C23" s="43" t="s">
        <v>7</v>
      </c>
      <c r="D23" s="72">
        <v>100</v>
      </c>
      <c r="E23" s="72"/>
      <c r="F23" s="72"/>
      <c r="G23" s="72"/>
      <c r="H23" s="45"/>
      <c r="I23" s="233"/>
      <c r="J23" s="72"/>
    </row>
    <row r="24" spans="1:10" s="37" customFormat="1" ht="35.25" customHeight="1">
      <c r="A24" s="43">
        <v>11</v>
      </c>
      <c r="B24" s="44" t="s">
        <v>436</v>
      </c>
      <c r="C24" s="43" t="s">
        <v>7</v>
      </c>
      <c r="D24" s="72"/>
      <c r="E24" s="72"/>
      <c r="F24" s="72"/>
      <c r="G24" s="72"/>
      <c r="H24" s="57"/>
      <c r="I24" s="233"/>
      <c r="J24" s="72"/>
    </row>
    <row r="25" spans="1:10" s="37" customFormat="1" ht="35.25" customHeight="1">
      <c r="A25" s="43"/>
      <c r="B25" s="56" t="s">
        <v>437</v>
      </c>
      <c r="C25" s="43" t="s">
        <v>7</v>
      </c>
      <c r="D25" s="72"/>
      <c r="E25" s="72"/>
      <c r="F25" s="72"/>
      <c r="G25" s="72"/>
      <c r="H25" s="57"/>
      <c r="I25" s="233"/>
      <c r="J25" s="72"/>
    </row>
    <row r="26" spans="1:10" s="37" customFormat="1" ht="21" customHeight="1">
      <c r="A26" s="43">
        <v>12</v>
      </c>
      <c r="B26" s="44" t="s">
        <v>438</v>
      </c>
      <c r="C26" s="43"/>
      <c r="D26" s="72"/>
      <c r="E26" s="72"/>
      <c r="F26" s="72"/>
      <c r="G26" s="72"/>
      <c r="H26" s="57"/>
      <c r="I26" s="233"/>
      <c r="J26" s="72"/>
    </row>
    <row r="27" spans="1:10" s="37" customFormat="1" ht="21" customHeight="1">
      <c r="A27" s="43"/>
      <c r="B27" s="44" t="s">
        <v>439</v>
      </c>
      <c r="C27" s="43" t="s">
        <v>440</v>
      </c>
      <c r="D27" s="72"/>
      <c r="E27" s="234"/>
      <c r="F27" s="234"/>
      <c r="G27" s="234"/>
      <c r="H27" s="234"/>
      <c r="I27" s="233"/>
      <c r="J27" s="72"/>
    </row>
    <row r="28" spans="1:10" s="232" customFormat="1" ht="21" customHeight="1">
      <c r="A28" s="50" t="s">
        <v>3</v>
      </c>
      <c r="B28" s="51" t="s">
        <v>441</v>
      </c>
      <c r="C28" s="50"/>
      <c r="D28" s="53">
        <f>+D29+D30+D31+D32+D33+D34+D35+D36</f>
        <v>28</v>
      </c>
      <c r="E28" s="53"/>
      <c r="F28" s="53"/>
      <c r="G28" s="53"/>
      <c r="H28" s="53"/>
      <c r="I28" s="235"/>
      <c r="J28" s="106"/>
    </row>
    <row r="29" spans="1:10" s="37" customFormat="1" ht="21" customHeight="1">
      <c r="A29" s="43">
        <v>1</v>
      </c>
      <c r="B29" s="44" t="s">
        <v>442</v>
      </c>
      <c r="C29" s="43" t="s">
        <v>443</v>
      </c>
      <c r="D29" s="46">
        <v>1</v>
      </c>
      <c r="E29" s="46"/>
      <c r="F29" s="46"/>
      <c r="G29" s="46"/>
      <c r="H29" s="46"/>
      <c r="I29" s="233"/>
      <c r="J29" s="72"/>
    </row>
    <row r="30" spans="1:10" s="37" customFormat="1" ht="21" customHeight="1">
      <c r="A30" s="43">
        <v>2</v>
      </c>
      <c r="B30" s="44" t="s">
        <v>444</v>
      </c>
      <c r="C30" s="43" t="s">
        <v>445</v>
      </c>
      <c r="D30" s="46">
        <v>1</v>
      </c>
      <c r="E30" s="46"/>
      <c r="F30" s="46"/>
      <c r="G30" s="46"/>
      <c r="H30" s="46"/>
      <c r="I30" s="233"/>
      <c r="J30" s="72"/>
    </row>
    <row r="31" spans="1:10" s="37" customFormat="1" ht="21" customHeight="1">
      <c r="A31" s="43">
        <v>3</v>
      </c>
      <c r="B31" s="44" t="s">
        <v>446</v>
      </c>
      <c r="C31" s="43" t="s">
        <v>447</v>
      </c>
      <c r="D31" s="46">
        <v>3</v>
      </c>
      <c r="E31" s="46"/>
      <c r="F31" s="46"/>
      <c r="G31" s="46"/>
      <c r="H31" s="46"/>
      <c r="I31" s="233"/>
      <c r="J31" s="72"/>
    </row>
    <row r="32" spans="1:10" s="37" customFormat="1" ht="21" customHeight="1">
      <c r="A32" s="43">
        <v>4</v>
      </c>
      <c r="B32" s="44" t="s">
        <v>448</v>
      </c>
      <c r="C32" s="43" t="s">
        <v>449</v>
      </c>
      <c r="D32" s="46">
        <v>1</v>
      </c>
      <c r="E32" s="46"/>
      <c r="F32" s="46"/>
      <c r="G32" s="46"/>
      <c r="H32" s="46"/>
      <c r="I32" s="233"/>
      <c r="J32" s="72"/>
    </row>
    <row r="33" spans="1:10" s="37" customFormat="1" ht="21" customHeight="1">
      <c r="A33" s="43">
        <v>5</v>
      </c>
      <c r="B33" s="44" t="s">
        <v>450</v>
      </c>
      <c r="C33" s="43" t="s">
        <v>449</v>
      </c>
      <c r="D33" s="46">
        <v>1</v>
      </c>
      <c r="E33" s="46"/>
      <c r="F33" s="46"/>
      <c r="G33" s="46"/>
      <c r="H33" s="46"/>
      <c r="I33" s="233"/>
      <c r="J33" s="72"/>
    </row>
    <row r="34" spans="1:10" s="37" customFormat="1" ht="21" customHeight="1">
      <c r="A34" s="43">
        <v>6</v>
      </c>
      <c r="B34" s="44" t="s">
        <v>451</v>
      </c>
      <c r="C34" s="43" t="s">
        <v>452</v>
      </c>
      <c r="D34" s="46">
        <v>1</v>
      </c>
      <c r="E34" s="46"/>
      <c r="F34" s="46"/>
      <c r="G34" s="46"/>
      <c r="H34" s="46"/>
      <c r="I34" s="233"/>
      <c r="J34" s="72"/>
    </row>
    <row r="35" spans="1:10" s="37" customFormat="1" ht="21" customHeight="1">
      <c r="A35" s="43">
        <v>7</v>
      </c>
      <c r="B35" s="44" t="s">
        <v>453</v>
      </c>
      <c r="C35" s="43" t="s">
        <v>452</v>
      </c>
      <c r="D35" s="46">
        <v>1</v>
      </c>
      <c r="E35" s="46"/>
      <c r="F35" s="46"/>
      <c r="G35" s="46"/>
      <c r="H35" s="46"/>
      <c r="I35" s="233"/>
      <c r="J35" s="72"/>
    </row>
    <row r="36" spans="1:10" s="37" customFormat="1" ht="21" customHeight="1">
      <c r="A36" s="43">
        <v>8</v>
      </c>
      <c r="B36" s="44" t="s">
        <v>454</v>
      </c>
      <c r="C36" s="43" t="s">
        <v>455</v>
      </c>
      <c r="D36" s="46">
        <v>19</v>
      </c>
      <c r="E36" s="46"/>
      <c r="F36" s="46"/>
      <c r="G36" s="46"/>
      <c r="H36" s="46"/>
      <c r="I36" s="233"/>
      <c r="J36" s="72"/>
    </row>
    <row r="37" spans="1:10" s="37" customFormat="1" ht="21" customHeight="1">
      <c r="A37" s="43">
        <v>9</v>
      </c>
      <c r="B37" s="44" t="s">
        <v>456</v>
      </c>
      <c r="C37" s="43" t="s">
        <v>7</v>
      </c>
      <c r="D37" s="46">
        <v>100</v>
      </c>
      <c r="E37" s="46"/>
      <c r="F37" s="46"/>
      <c r="G37" s="46"/>
      <c r="H37" s="46"/>
      <c r="I37" s="233"/>
      <c r="J37" s="72"/>
    </row>
    <row r="38" spans="1:10" s="232" customFormat="1" ht="21" customHeight="1">
      <c r="A38" s="50" t="s">
        <v>14</v>
      </c>
      <c r="B38" s="51" t="s">
        <v>457</v>
      </c>
      <c r="C38" s="50"/>
      <c r="D38" s="236"/>
      <c r="E38" s="236"/>
      <c r="F38" s="236"/>
      <c r="G38" s="236"/>
      <c r="H38" s="57"/>
      <c r="I38" s="235"/>
      <c r="J38" s="72"/>
    </row>
    <row r="39" spans="1:10" s="37" customFormat="1" ht="21" customHeight="1">
      <c r="A39" s="43">
        <v>1</v>
      </c>
      <c r="B39" s="44" t="s">
        <v>458</v>
      </c>
      <c r="C39" s="43" t="s">
        <v>459</v>
      </c>
      <c r="D39" s="123">
        <f>+D40+D46</f>
        <v>311</v>
      </c>
      <c r="E39" s="123"/>
      <c r="F39" s="237"/>
      <c r="G39" s="237"/>
      <c r="H39" s="123"/>
      <c r="I39" s="238"/>
      <c r="J39" s="123"/>
    </row>
    <row r="40" spans="1:10" s="37" customFormat="1" ht="21" customHeight="1">
      <c r="A40" s="43"/>
      <c r="B40" s="44" t="s">
        <v>460</v>
      </c>
      <c r="C40" s="43" t="s">
        <v>459</v>
      </c>
      <c r="D40" s="46">
        <f>+D43+D47</f>
        <v>254</v>
      </c>
      <c r="E40" s="46"/>
      <c r="F40" s="45"/>
      <c r="G40" s="45"/>
      <c r="H40" s="46"/>
      <c r="I40" s="233"/>
      <c r="J40" s="72"/>
    </row>
    <row r="41" spans="1:11" s="37" customFormat="1" ht="21" customHeight="1">
      <c r="A41" s="43"/>
      <c r="B41" s="44" t="s">
        <v>461</v>
      </c>
      <c r="C41" s="43" t="s">
        <v>462</v>
      </c>
      <c r="D41" s="52">
        <f>+D40/8.2083</f>
        <v>30.944288098631876</v>
      </c>
      <c r="E41" s="52"/>
      <c r="F41" s="57"/>
      <c r="G41" s="57"/>
      <c r="H41" s="52"/>
      <c r="I41" s="233"/>
      <c r="J41" s="268"/>
      <c r="K41" s="239"/>
    </row>
    <row r="42" spans="1:11" s="37" customFormat="1" ht="21" customHeight="1">
      <c r="A42" s="43"/>
      <c r="B42" s="44"/>
      <c r="C42" s="43"/>
      <c r="D42" s="52"/>
      <c r="E42" s="52"/>
      <c r="F42" s="57"/>
      <c r="G42" s="57"/>
      <c r="H42" s="52"/>
      <c r="I42" s="233"/>
      <c r="J42" s="114"/>
      <c r="K42" s="240"/>
    </row>
    <row r="43" spans="1:11" s="37" customFormat="1" ht="21" customHeight="1">
      <c r="A43" s="43">
        <v>2</v>
      </c>
      <c r="B43" s="44" t="s">
        <v>463</v>
      </c>
      <c r="C43" s="43" t="s">
        <v>459</v>
      </c>
      <c r="D43" s="46">
        <v>234</v>
      </c>
      <c r="E43" s="46"/>
      <c r="F43" s="45"/>
      <c r="G43" s="45"/>
      <c r="H43" s="46"/>
      <c r="I43" s="233"/>
      <c r="J43" s="72"/>
      <c r="K43" s="241"/>
    </row>
    <row r="44" spans="1:11" s="37" customFormat="1" ht="21" customHeight="1">
      <c r="A44" s="43"/>
      <c r="B44" s="44" t="s">
        <v>464</v>
      </c>
      <c r="C44" s="43" t="s">
        <v>459</v>
      </c>
      <c r="D44" s="46">
        <v>200</v>
      </c>
      <c r="E44" s="46"/>
      <c r="F44" s="45"/>
      <c r="G44" s="45"/>
      <c r="H44" s="46"/>
      <c r="I44" s="233"/>
      <c r="J44" s="72"/>
      <c r="K44" s="62"/>
    </row>
    <row r="45" spans="1:10" s="37" customFormat="1" ht="21" customHeight="1">
      <c r="A45" s="43"/>
      <c r="B45" s="44" t="s">
        <v>465</v>
      </c>
      <c r="C45" s="43" t="s">
        <v>459</v>
      </c>
      <c r="D45" s="46">
        <v>34</v>
      </c>
      <c r="E45" s="46"/>
      <c r="F45" s="45"/>
      <c r="G45" s="45"/>
      <c r="H45" s="46"/>
      <c r="I45" s="233"/>
      <c r="J45" s="72"/>
    </row>
    <row r="46" spans="1:11" s="71" customFormat="1" ht="21" customHeight="1">
      <c r="A46" s="43">
        <v>3</v>
      </c>
      <c r="B46" s="44" t="s">
        <v>466</v>
      </c>
      <c r="C46" s="43" t="s">
        <v>459</v>
      </c>
      <c r="D46" s="46">
        <v>57</v>
      </c>
      <c r="E46" s="46"/>
      <c r="F46" s="45"/>
      <c r="G46" s="45"/>
      <c r="H46" s="46"/>
      <c r="I46" s="233"/>
      <c r="J46" s="72"/>
      <c r="K46" s="242"/>
    </row>
    <row r="47" spans="1:10" s="243" customFormat="1" ht="21" customHeight="1">
      <c r="A47" s="43">
        <v>4</v>
      </c>
      <c r="B47" s="44" t="s">
        <v>467</v>
      </c>
      <c r="C47" s="43" t="s">
        <v>459</v>
      </c>
      <c r="D47" s="46">
        <v>20</v>
      </c>
      <c r="E47" s="46"/>
      <c r="F47" s="45"/>
      <c r="G47" s="45"/>
      <c r="H47" s="46"/>
      <c r="I47" s="233"/>
      <c r="J47" s="72"/>
    </row>
    <row r="48" spans="1:10" s="232" customFormat="1" ht="21" customHeight="1">
      <c r="A48" s="50" t="s">
        <v>15</v>
      </c>
      <c r="B48" s="51" t="s">
        <v>468</v>
      </c>
      <c r="C48" s="50"/>
      <c r="D48" s="60"/>
      <c r="E48" s="236"/>
      <c r="F48" s="236"/>
      <c r="G48" s="236"/>
      <c r="H48" s="57"/>
      <c r="I48" s="235"/>
      <c r="J48" s="72"/>
    </row>
    <row r="49" spans="1:10" s="37" customFormat="1" ht="21" customHeight="1">
      <c r="A49" s="43"/>
      <c r="B49" s="44" t="s">
        <v>469</v>
      </c>
      <c r="C49" s="43" t="s">
        <v>462</v>
      </c>
      <c r="D49" s="52">
        <v>6.5</v>
      </c>
      <c r="E49" s="57"/>
      <c r="F49" s="57"/>
      <c r="G49" s="57"/>
      <c r="H49" s="57"/>
      <c r="I49" s="233"/>
      <c r="J49" s="114"/>
    </row>
    <row r="50" spans="1:10" s="37" customFormat="1" ht="21" customHeight="1">
      <c r="A50" s="43"/>
      <c r="B50" s="44" t="s">
        <v>470</v>
      </c>
      <c r="C50" s="43" t="s">
        <v>462</v>
      </c>
      <c r="D50" s="66">
        <v>0.48</v>
      </c>
      <c r="E50" s="234"/>
      <c r="F50" s="234"/>
      <c r="G50" s="234"/>
      <c r="H50" s="234"/>
      <c r="I50" s="233"/>
      <c r="J50" s="72"/>
    </row>
    <row r="51" spans="1:10" s="37" customFormat="1" ht="21" customHeight="1">
      <c r="A51" s="43"/>
      <c r="B51" s="44" t="s">
        <v>471</v>
      </c>
      <c r="C51" s="43" t="s">
        <v>7</v>
      </c>
      <c r="D51" s="52">
        <v>84.2</v>
      </c>
      <c r="E51" s="57"/>
      <c r="F51" s="57"/>
      <c r="G51" s="57"/>
      <c r="H51" s="57"/>
      <c r="I51" s="244"/>
      <c r="J51" s="72"/>
    </row>
    <row r="52" spans="1:11" s="37" customFormat="1" ht="21" customHeight="1">
      <c r="A52" s="43"/>
      <c r="B52" s="44" t="s">
        <v>472</v>
      </c>
      <c r="C52" s="43" t="s">
        <v>7</v>
      </c>
      <c r="D52" s="46">
        <v>100</v>
      </c>
      <c r="E52" s="57"/>
      <c r="F52" s="57"/>
      <c r="G52" s="45"/>
      <c r="H52" s="45"/>
      <c r="I52" s="233"/>
      <c r="J52" s="72"/>
      <c r="K52" s="423"/>
    </row>
    <row r="53" spans="1:11" s="37" customFormat="1" ht="21" customHeight="1">
      <c r="A53" s="43"/>
      <c r="B53" s="44" t="s">
        <v>473</v>
      </c>
      <c r="C53" s="43" t="s">
        <v>7</v>
      </c>
      <c r="D53" s="52">
        <v>96</v>
      </c>
      <c r="E53" s="57"/>
      <c r="F53" s="57"/>
      <c r="G53" s="57"/>
      <c r="H53" s="57"/>
      <c r="I53" s="233"/>
      <c r="J53" s="72"/>
      <c r="K53" s="423"/>
    </row>
    <row r="54" spans="1:10" s="232" customFormat="1" ht="21" customHeight="1">
      <c r="A54" s="50" t="s">
        <v>107</v>
      </c>
      <c r="B54" s="51" t="s">
        <v>474</v>
      </c>
      <c r="C54" s="50"/>
      <c r="D54" s="60"/>
      <c r="E54" s="236"/>
      <c r="F54" s="236"/>
      <c r="G54" s="236"/>
      <c r="H54" s="57"/>
      <c r="I54" s="235"/>
      <c r="J54" s="72"/>
    </row>
    <row r="55" spans="1:10" s="37" customFormat="1" ht="21" customHeight="1">
      <c r="A55" s="43">
        <v>1</v>
      </c>
      <c r="B55" s="44" t="s">
        <v>475</v>
      </c>
      <c r="C55" s="43" t="s">
        <v>352</v>
      </c>
      <c r="D55" s="46">
        <v>10</v>
      </c>
      <c r="E55" s="45"/>
      <c r="F55" s="45"/>
      <c r="G55" s="45"/>
      <c r="H55" s="45"/>
      <c r="I55" s="233"/>
      <c r="J55" s="72"/>
    </row>
    <row r="56" spans="1:10" s="37" customFormat="1" ht="21" customHeight="1">
      <c r="A56" s="43"/>
      <c r="B56" s="56" t="s">
        <v>476</v>
      </c>
      <c r="C56" s="43" t="s">
        <v>7</v>
      </c>
      <c r="D56" s="52">
        <f>+D55/19*100</f>
        <v>52.63157894736842</v>
      </c>
      <c r="E56" s="57"/>
      <c r="F56" s="57"/>
      <c r="G56" s="57"/>
      <c r="H56" s="57"/>
      <c r="I56" s="233"/>
      <c r="J56" s="72"/>
    </row>
    <row r="57" spans="1:10" s="232" customFormat="1" ht="27" customHeight="1">
      <c r="A57" s="50" t="s">
        <v>315</v>
      </c>
      <c r="B57" s="51" t="s">
        <v>477</v>
      </c>
      <c r="C57" s="50"/>
      <c r="D57" s="60"/>
      <c r="E57" s="236"/>
      <c r="F57" s="236"/>
      <c r="G57" s="236"/>
      <c r="H57" s="57"/>
      <c r="I57" s="424"/>
      <c r="J57" s="72"/>
    </row>
    <row r="58" spans="1:10" s="37" customFormat="1" ht="21" customHeight="1">
      <c r="A58" s="43">
        <v>1</v>
      </c>
      <c r="B58" s="44" t="s">
        <v>478</v>
      </c>
      <c r="C58" s="43"/>
      <c r="D58" s="245"/>
      <c r="E58" s="246"/>
      <c r="F58" s="246"/>
      <c r="G58" s="246"/>
      <c r="H58" s="57"/>
      <c r="I58" s="411"/>
      <c r="J58" s="72"/>
    </row>
    <row r="59" spans="1:12" s="37" customFormat="1" ht="21" customHeight="1">
      <c r="A59" s="43" t="s">
        <v>104</v>
      </c>
      <c r="B59" s="44" t="s">
        <v>479</v>
      </c>
      <c r="C59" s="43" t="s">
        <v>185</v>
      </c>
      <c r="D59" s="46">
        <v>82083</v>
      </c>
      <c r="E59" s="46"/>
      <c r="F59" s="46"/>
      <c r="G59" s="46"/>
      <c r="H59" s="46"/>
      <c r="I59" s="411"/>
      <c r="J59" s="47"/>
      <c r="L59" s="49"/>
    </row>
    <row r="60" spans="1:11" s="37" customFormat="1" ht="21" customHeight="1">
      <c r="A60" s="43"/>
      <c r="B60" s="44" t="s">
        <v>480</v>
      </c>
      <c r="C60" s="43" t="s">
        <v>426</v>
      </c>
      <c r="D60" s="66">
        <v>23.01</v>
      </c>
      <c r="E60" s="52"/>
      <c r="F60" s="66"/>
      <c r="G60" s="66"/>
      <c r="H60" s="52"/>
      <c r="I60" s="411"/>
      <c r="J60" s="52"/>
      <c r="K60" s="71"/>
    </row>
    <row r="61" spans="1:11" s="37" customFormat="1" ht="21" customHeight="1">
      <c r="A61" s="43"/>
      <c r="B61" s="44" t="s">
        <v>481</v>
      </c>
      <c r="C61" s="43" t="s">
        <v>426</v>
      </c>
      <c r="D61" s="66">
        <v>18.05</v>
      </c>
      <c r="E61" s="52"/>
      <c r="F61" s="66"/>
      <c r="G61" s="66"/>
      <c r="H61" s="52"/>
      <c r="I61" s="411"/>
      <c r="J61" s="52"/>
      <c r="K61" s="71"/>
    </row>
    <row r="62" spans="1:11" s="37" customFormat="1" ht="21" customHeight="1">
      <c r="A62" s="43"/>
      <c r="B62" s="44" t="s">
        <v>482</v>
      </c>
      <c r="C62" s="43" t="s">
        <v>426</v>
      </c>
      <c r="D62" s="66">
        <v>0.31</v>
      </c>
      <c r="E62" s="52"/>
      <c r="F62" s="66"/>
      <c r="G62" s="66"/>
      <c r="H62" s="52"/>
      <c r="I62" s="411"/>
      <c r="J62" s="52"/>
      <c r="K62" s="71"/>
    </row>
    <row r="63" spans="1:11" s="37" customFormat="1" ht="21" customHeight="1">
      <c r="A63" s="43"/>
      <c r="B63" s="44" t="s">
        <v>483</v>
      </c>
      <c r="C63" s="43" t="s">
        <v>7</v>
      </c>
      <c r="D63" s="66">
        <v>1.12</v>
      </c>
      <c r="E63" s="52"/>
      <c r="F63" s="66"/>
      <c r="G63" s="66"/>
      <c r="H63" s="52"/>
      <c r="I63" s="411"/>
      <c r="J63" s="66"/>
      <c r="K63" s="71"/>
    </row>
    <row r="64" spans="1:12" s="37" customFormat="1" ht="21" customHeight="1">
      <c r="A64" s="43" t="s">
        <v>105</v>
      </c>
      <c r="B64" s="44" t="s">
        <v>484</v>
      </c>
      <c r="C64" s="43"/>
      <c r="D64" s="52"/>
      <c r="E64" s="57"/>
      <c r="F64" s="57"/>
      <c r="G64" s="57"/>
      <c r="H64" s="57"/>
      <c r="I64" s="411"/>
      <c r="J64" s="57"/>
      <c r="L64" s="54"/>
    </row>
    <row r="65" spans="1:11" s="37" customFormat="1" ht="21" customHeight="1">
      <c r="A65" s="43"/>
      <c r="B65" s="44" t="s">
        <v>485</v>
      </c>
      <c r="C65" s="43" t="s">
        <v>185</v>
      </c>
      <c r="D65" s="46">
        <v>40984</v>
      </c>
      <c r="E65" s="46"/>
      <c r="F65" s="46"/>
      <c r="G65" s="46"/>
      <c r="H65" s="46"/>
      <c r="I65" s="412"/>
      <c r="J65" s="269"/>
      <c r="K65" s="54"/>
    </row>
    <row r="66" spans="1:10" s="37" customFormat="1" ht="21" customHeight="1">
      <c r="A66" s="43"/>
      <c r="B66" s="56" t="s">
        <v>486</v>
      </c>
      <c r="C66" s="43" t="s">
        <v>7</v>
      </c>
      <c r="D66" s="52">
        <f>+D65/D59*100</f>
        <v>49.92994895410743</v>
      </c>
      <c r="E66" s="52"/>
      <c r="F66" s="52"/>
      <c r="G66" s="52"/>
      <c r="H66" s="52"/>
      <c r="I66" s="233"/>
      <c r="J66" s="52"/>
    </row>
    <row r="67" spans="1:10" s="37" customFormat="1" ht="21" customHeight="1">
      <c r="A67" s="43"/>
      <c r="B67" s="44" t="s">
        <v>487</v>
      </c>
      <c r="C67" s="43" t="s">
        <v>185</v>
      </c>
      <c r="D67" s="46">
        <v>41099</v>
      </c>
      <c r="E67" s="46"/>
      <c r="F67" s="46"/>
      <c r="G67" s="167"/>
      <c r="H67" s="46"/>
      <c r="I67" s="233"/>
      <c r="J67" s="47"/>
    </row>
    <row r="68" spans="1:10" s="37" customFormat="1" ht="21" customHeight="1">
      <c r="A68" s="43"/>
      <c r="B68" s="56" t="s">
        <v>486</v>
      </c>
      <c r="C68" s="43" t="s">
        <v>7</v>
      </c>
      <c r="D68" s="52">
        <f>+D67/D59*100</f>
        <v>50.07005104589257</v>
      </c>
      <c r="E68" s="52"/>
      <c r="F68" s="52"/>
      <c r="G68" s="52"/>
      <c r="H68" s="52"/>
      <c r="I68" s="233"/>
      <c r="J68" s="52"/>
    </row>
    <row r="69" spans="1:10" s="37" customFormat="1" ht="21" customHeight="1">
      <c r="A69" s="43" t="s">
        <v>237</v>
      </c>
      <c r="B69" s="44" t="s">
        <v>488</v>
      </c>
      <c r="C69" s="43"/>
      <c r="D69" s="46"/>
      <c r="E69" s="46"/>
      <c r="F69" s="46"/>
      <c r="G69" s="52"/>
      <c r="H69" s="52"/>
      <c r="I69" s="233"/>
      <c r="J69" s="52"/>
    </row>
    <row r="70" spans="1:10" s="37" customFormat="1" ht="21" customHeight="1">
      <c r="A70" s="43"/>
      <c r="B70" s="44" t="s">
        <v>489</v>
      </c>
      <c r="C70" s="43" t="s">
        <v>185</v>
      </c>
      <c r="D70" s="46">
        <v>8741</v>
      </c>
      <c r="E70" s="46"/>
      <c r="F70" s="46"/>
      <c r="G70" s="247"/>
      <c r="H70" s="167"/>
      <c r="I70" s="248"/>
      <c r="J70" s="123"/>
    </row>
    <row r="71" spans="1:10" s="37" customFormat="1" ht="21" customHeight="1">
      <c r="A71" s="43"/>
      <c r="B71" s="56" t="s">
        <v>486</v>
      </c>
      <c r="C71" s="43" t="s">
        <v>7</v>
      </c>
      <c r="D71" s="52">
        <f>+D70/D59*100</f>
        <v>10.648977254729969</v>
      </c>
      <c r="E71" s="52"/>
      <c r="F71" s="52"/>
      <c r="G71" s="52"/>
      <c r="H71" s="52"/>
      <c r="I71" s="248"/>
      <c r="J71" s="52"/>
    </row>
    <row r="72" spans="1:10" s="37" customFormat="1" ht="21" customHeight="1">
      <c r="A72" s="43"/>
      <c r="B72" s="44" t="s">
        <v>490</v>
      </c>
      <c r="C72" s="43" t="s">
        <v>185</v>
      </c>
      <c r="D72" s="46">
        <v>73342</v>
      </c>
      <c r="E72" s="46"/>
      <c r="F72" s="46"/>
      <c r="G72" s="46"/>
      <c r="H72" s="46"/>
      <c r="I72" s="46"/>
      <c r="J72" s="46"/>
    </row>
    <row r="73" spans="1:10" s="71" customFormat="1" ht="21" customHeight="1">
      <c r="A73" s="43"/>
      <c r="B73" s="56" t="s">
        <v>486</v>
      </c>
      <c r="C73" s="43" t="s">
        <v>7</v>
      </c>
      <c r="D73" s="52">
        <f>+D72/D59*100</f>
        <v>89.35102274527004</v>
      </c>
      <c r="E73" s="52"/>
      <c r="F73" s="52"/>
      <c r="G73" s="52"/>
      <c r="H73" s="52"/>
      <c r="I73" s="248"/>
      <c r="J73" s="52"/>
    </row>
    <row r="74" spans="1:10" s="249" customFormat="1" ht="21" customHeight="1">
      <c r="A74" s="43">
        <v>2</v>
      </c>
      <c r="B74" s="44" t="s">
        <v>491</v>
      </c>
      <c r="C74" s="50"/>
      <c r="D74" s="236"/>
      <c r="E74" s="236"/>
      <c r="F74" s="236"/>
      <c r="G74" s="236"/>
      <c r="H74" s="236"/>
      <c r="I74" s="236"/>
      <c r="J74" s="236"/>
    </row>
    <row r="75" spans="1:11" s="71" customFormat="1" ht="21" customHeight="1">
      <c r="A75" s="43"/>
      <c r="B75" s="44" t="s">
        <v>492</v>
      </c>
      <c r="C75" s="43" t="s">
        <v>7</v>
      </c>
      <c r="D75" s="66" t="s">
        <v>493</v>
      </c>
      <c r="E75" s="52"/>
      <c r="F75" s="66"/>
      <c r="G75" s="66"/>
      <c r="H75" s="52"/>
      <c r="I75" s="233"/>
      <c r="J75" s="72"/>
      <c r="K75" s="425"/>
    </row>
    <row r="76" spans="1:11" s="71" customFormat="1" ht="21" customHeight="1">
      <c r="A76" s="43"/>
      <c r="B76" s="44" t="s">
        <v>494</v>
      </c>
      <c r="C76" s="43" t="s">
        <v>7</v>
      </c>
      <c r="D76" s="66" t="s">
        <v>495</v>
      </c>
      <c r="E76" s="52"/>
      <c r="F76" s="66"/>
      <c r="G76" s="66"/>
      <c r="H76" s="52"/>
      <c r="I76" s="233"/>
      <c r="J76" s="72"/>
      <c r="K76" s="425"/>
    </row>
    <row r="77" spans="1:11" s="243" customFormat="1" ht="21" customHeight="1">
      <c r="A77" s="43"/>
      <c r="B77" s="44" t="s">
        <v>496</v>
      </c>
      <c r="C77" s="43" t="s">
        <v>7</v>
      </c>
      <c r="D77" s="52" t="s">
        <v>497</v>
      </c>
      <c r="E77" s="52"/>
      <c r="F77" s="52"/>
      <c r="G77" s="52"/>
      <c r="H77" s="46"/>
      <c r="I77" s="233"/>
      <c r="J77" s="72"/>
      <c r="K77" s="425"/>
    </row>
    <row r="78" spans="1:11" s="71" customFormat="1" ht="32.25" customHeight="1">
      <c r="A78" s="43"/>
      <c r="B78" s="44" t="s">
        <v>498</v>
      </c>
      <c r="C78" s="43" t="s">
        <v>7</v>
      </c>
      <c r="D78" s="52" t="s">
        <v>499</v>
      </c>
      <c r="E78" s="52"/>
      <c r="F78" s="52"/>
      <c r="G78" s="52"/>
      <c r="H78" s="52"/>
      <c r="I78" s="233"/>
      <c r="J78" s="72"/>
      <c r="K78" s="425"/>
    </row>
    <row r="79" spans="1:11" s="249" customFormat="1" ht="27.75" customHeight="1">
      <c r="A79" s="50" t="s">
        <v>500</v>
      </c>
      <c r="B79" s="51" t="s">
        <v>501</v>
      </c>
      <c r="C79" s="50" t="s">
        <v>185</v>
      </c>
      <c r="D79" s="53">
        <v>86155</v>
      </c>
      <c r="E79" s="53"/>
      <c r="F79" s="53"/>
      <c r="G79" s="60"/>
      <c r="H79" s="53"/>
      <c r="I79" s="235"/>
      <c r="J79" s="270"/>
      <c r="K79" s="426"/>
    </row>
    <row r="80" spans="1:11" s="37" customFormat="1" ht="21" customHeight="1">
      <c r="A80" s="43"/>
      <c r="B80" s="250" t="s">
        <v>502</v>
      </c>
      <c r="C80" s="43" t="s">
        <v>7</v>
      </c>
      <c r="D80" s="57">
        <v>98</v>
      </c>
      <c r="E80" s="57"/>
      <c r="F80" s="57"/>
      <c r="G80" s="57"/>
      <c r="H80" s="57"/>
      <c r="I80" s="233"/>
      <c r="J80" s="114"/>
      <c r="K80" s="427"/>
    </row>
    <row r="81" spans="1:10" s="256" customFormat="1" ht="36" customHeight="1">
      <c r="A81" s="251" t="s">
        <v>503</v>
      </c>
      <c r="B81" s="252" t="s">
        <v>504</v>
      </c>
      <c r="C81" s="253"/>
      <c r="D81" s="254"/>
      <c r="E81" s="254"/>
      <c r="F81" s="254"/>
      <c r="G81" s="254"/>
      <c r="H81" s="254"/>
      <c r="I81" s="421"/>
      <c r="J81" s="255"/>
    </row>
    <row r="82" spans="1:10" s="257" customFormat="1" ht="37.5" customHeight="1">
      <c r="A82" s="253"/>
      <c r="B82" s="254" t="s">
        <v>505</v>
      </c>
      <c r="C82" s="253" t="s">
        <v>185</v>
      </c>
      <c r="D82" s="46">
        <v>389</v>
      </c>
      <c r="E82" s="46"/>
      <c r="F82" s="46"/>
      <c r="G82" s="46"/>
      <c r="H82" s="46"/>
      <c r="I82" s="422"/>
      <c r="J82" s="255"/>
    </row>
    <row r="83" spans="1:10" s="257" customFormat="1" ht="13.5" thickBot="1">
      <c r="A83" s="258"/>
      <c r="B83" s="259"/>
      <c r="C83" s="259"/>
      <c r="D83" s="260"/>
      <c r="E83" s="260"/>
      <c r="F83" s="260"/>
      <c r="G83" s="260"/>
      <c r="H83" s="261"/>
      <c r="I83" s="262"/>
      <c r="J83" s="261"/>
    </row>
    <row r="84" spans="1:7" s="257" customFormat="1" ht="13.5" thickTop="1">
      <c r="A84" s="263"/>
      <c r="B84" s="220"/>
      <c r="C84" s="220"/>
      <c r="D84" s="264"/>
      <c r="E84" s="264"/>
      <c r="F84" s="264"/>
      <c r="G84" s="264"/>
    </row>
    <row r="85" spans="1:7" s="257" customFormat="1" ht="12.75">
      <c r="A85" s="263"/>
      <c r="B85" s="220"/>
      <c r="C85" s="220"/>
      <c r="D85" s="264"/>
      <c r="E85" s="264"/>
      <c r="F85" s="264"/>
      <c r="G85" s="264"/>
    </row>
    <row r="86" spans="1:7" s="257" customFormat="1" ht="12.75">
      <c r="A86" s="263"/>
      <c r="B86" s="220"/>
      <c r="C86" s="220"/>
      <c r="D86" s="264"/>
      <c r="E86" s="264"/>
      <c r="F86" s="264"/>
      <c r="G86" s="264"/>
    </row>
    <row r="87" spans="1:7" s="257" customFormat="1" ht="12.75">
      <c r="A87" s="263"/>
      <c r="B87" s="220"/>
      <c r="C87" s="220"/>
      <c r="D87" s="264"/>
      <c r="E87" s="264"/>
      <c r="F87" s="264"/>
      <c r="G87" s="264"/>
    </row>
    <row r="88" spans="1:7" s="257" customFormat="1" ht="12.75">
      <c r="A88" s="263"/>
      <c r="B88" s="220"/>
      <c r="C88" s="220"/>
      <c r="D88" s="264"/>
      <c r="E88" s="264"/>
      <c r="F88" s="264"/>
      <c r="G88" s="264"/>
    </row>
    <row r="89" spans="1:7" s="257" customFormat="1" ht="12.75">
      <c r="A89" s="263"/>
      <c r="B89" s="220"/>
      <c r="C89" s="220"/>
      <c r="D89" s="264"/>
      <c r="E89" s="264"/>
      <c r="F89" s="264"/>
      <c r="G89" s="264"/>
    </row>
    <row r="90" spans="1:7" s="257" customFormat="1" ht="12.75">
      <c r="A90" s="263"/>
      <c r="B90" s="220"/>
      <c r="C90" s="220"/>
      <c r="D90" s="264"/>
      <c r="E90" s="264"/>
      <c r="F90" s="264"/>
      <c r="G90" s="264"/>
    </row>
    <row r="91" spans="1:7" s="257" customFormat="1" ht="12.75">
      <c r="A91" s="263"/>
      <c r="B91" s="220"/>
      <c r="C91" s="220"/>
      <c r="D91" s="264"/>
      <c r="E91" s="264"/>
      <c r="F91" s="264"/>
      <c r="G91" s="264"/>
    </row>
    <row r="92" spans="1:7" s="257" customFormat="1" ht="12.75">
      <c r="A92" s="263"/>
      <c r="B92" s="220"/>
      <c r="C92" s="220"/>
      <c r="D92" s="264"/>
      <c r="E92" s="264"/>
      <c r="F92" s="264"/>
      <c r="G92" s="264"/>
    </row>
    <row r="93" spans="1:7" s="257" customFormat="1" ht="12.75">
      <c r="A93" s="263"/>
      <c r="B93" s="220"/>
      <c r="C93" s="220"/>
      <c r="D93" s="264"/>
      <c r="E93" s="264"/>
      <c r="F93" s="264"/>
      <c r="G93" s="264"/>
    </row>
    <row r="94" spans="1:7" s="257" customFormat="1" ht="12.75">
      <c r="A94" s="263"/>
      <c r="B94" s="220"/>
      <c r="C94" s="220"/>
      <c r="D94" s="264"/>
      <c r="E94" s="264"/>
      <c r="F94" s="264"/>
      <c r="G94" s="264"/>
    </row>
    <row r="95" spans="1:7" s="257" customFormat="1" ht="12.75">
      <c r="A95" s="263"/>
      <c r="B95" s="220"/>
      <c r="C95" s="220"/>
      <c r="D95" s="264"/>
      <c r="E95" s="264"/>
      <c r="F95" s="264"/>
      <c r="G95" s="264"/>
    </row>
    <row r="96" spans="2:7" ht="12.75">
      <c r="B96" s="220"/>
      <c r="C96" s="220"/>
      <c r="D96" s="265"/>
      <c r="E96" s="265"/>
      <c r="F96" s="265"/>
      <c r="G96" s="265"/>
    </row>
    <row r="97" spans="2:7" ht="12.75">
      <c r="B97" s="220"/>
      <c r="C97" s="220"/>
      <c r="D97" s="265"/>
      <c r="E97" s="265"/>
      <c r="F97" s="265"/>
      <c r="G97" s="265"/>
    </row>
    <row r="98" spans="2:7" ht="12.75">
      <c r="B98" s="220"/>
      <c r="C98" s="220"/>
      <c r="D98" s="265"/>
      <c r="E98" s="265"/>
      <c r="F98" s="265"/>
      <c r="G98" s="265"/>
    </row>
    <row r="99" spans="2:7" ht="12.75">
      <c r="B99" s="220"/>
      <c r="C99" s="220"/>
      <c r="D99" s="265"/>
      <c r="E99" s="265"/>
      <c r="F99" s="265"/>
      <c r="G99" s="265"/>
    </row>
    <row r="100" spans="2:7" ht="12.75">
      <c r="B100" s="220"/>
      <c r="C100" s="220"/>
      <c r="D100" s="265"/>
      <c r="E100" s="265"/>
      <c r="F100" s="265"/>
      <c r="G100" s="265"/>
    </row>
    <row r="101" spans="2:7" ht="12.75">
      <c r="B101" s="220"/>
      <c r="C101" s="220"/>
      <c r="D101" s="265"/>
      <c r="E101" s="265"/>
      <c r="F101" s="265"/>
      <c r="G101" s="265"/>
    </row>
    <row r="102" spans="2:7" ht="12.75">
      <c r="B102" s="220"/>
      <c r="C102" s="220"/>
      <c r="D102" s="265"/>
      <c r="E102" s="265"/>
      <c r="F102" s="265"/>
      <c r="G102" s="265"/>
    </row>
    <row r="103" spans="2:7" ht="12.75">
      <c r="B103" s="220"/>
      <c r="C103" s="220"/>
      <c r="D103" s="265"/>
      <c r="E103" s="265"/>
      <c r="F103" s="265"/>
      <c r="G103" s="265"/>
    </row>
    <row r="104" spans="2:7" ht="12.75">
      <c r="B104" s="220"/>
      <c r="C104" s="220"/>
      <c r="D104" s="265"/>
      <c r="E104" s="265"/>
      <c r="F104" s="265"/>
      <c r="G104" s="265"/>
    </row>
    <row r="105" spans="2:7" ht="12.75">
      <c r="B105" s="220"/>
      <c r="C105" s="220"/>
      <c r="D105" s="265"/>
      <c r="E105" s="265"/>
      <c r="F105" s="265"/>
      <c r="G105" s="265"/>
    </row>
    <row r="106" spans="2:7" ht="12.75">
      <c r="B106" s="220"/>
      <c r="C106" s="220"/>
      <c r="D106" s="265"/>
      <c r="E106" s="265"/>
      <c r="F106" s="265"/>
      <c r="G106" s="265"/>
    </row>
    <row r="107" spans="2:7" ht="12.75">
      <c r="B107" s="220"/>
      <c r="C107" s="220"/>
      <c r="D107" s="265"/>
      <c r="E107" s="265"/>
      <c r="F107" s="265"/>
      <c r="G107" s="265"/>
    </row>
    <row r="108" spans="2:7" ht="12.75">
      <c r="B108" s="220"/>
      <c r="C108" s="220"/>
      <c r="D108" s="265"/>
      <c r="E108" s="265"/>
      <c r="F108" s="265"/>
      <c r="G108" s="265"/>
    </row>
    <row r="109" spans="2:7" ht="12.75">
      <c r="B109" s="220"/>
      <c r="C109" s="220"/>
      <c r="D109" s="265"/>
      <c r="E109" s="265"/>
      <c r="F109" s="265"/>
      <c r="G109" s="265"/>
    </row>
    <row r="110" spans="2:7" ht="12.75">
      <c r="B110" s="220"/>
      <c r="C110" s="220"/>
      <c r="D110" s="265"/>
      <c r="E110" s="265"/>
      <c r="F110" s="265"/>
      <c r="G110" s="265"/>
    </row>
    <row r="111" spans="2:7" ht="12.75">
      <c r="B111" s="220"/>
      <c r="C111" s="220"/>
      <c r="D111" s="265"/>
      <c r="E111" s="265"/>
      <c r="F111" s="265"/>
      <c r="G111" s="265"/>
    </row>
    <row r="112" spans="2:7" ht="12.75">
      <c r="B112" s="220"/>
      <c r="C112" s="220"/>
      <c r="D112" s="265"/>
      <c r="E112" s="265"/>
      <c r="F112" s="265"/>
      <c r="G112" s="265"/>
    </row>
    <row r="113" spans="2:7" ht="12.75">
      <c r="B113" s="220"/>
      <c r="C113" s="220"/>
      <c r="D113" s="265"/>
      <c r="E113" s="265"/>
      <c r="F113" s="265"/>
      <c r="G113" s="265"/>
    </row>
    <row r="114" spans="2:7" ht="12.75">
      <c r="B114" s="220"/>
      <c r="C114" s="220"/>
      <c r="D114" s="265"/>
      <c r="E114" s="265"/>
      <c r="F114" s="265"/>
      <c r="G114" s="265"/>
    </row>
    <row r="115" spans="2:7" ht="12.75">
      <c r="B115" s="220"/>
      <c r="C115" s="220"/>
      <c r="D115" s="265"/>
      <c r="E115" s="265"/>
      <c r="F115" s="265"/>
      <c r="G115" s="265"/>
    </row>
    <row r="116" spans="2:7" ht="12.75">
      <c r="B116" s="220"/>
      <c r="C116" s="220"/>
      <c r="D116" s="265"/>
      <c r="E116" s="265"/>
      <c r="F116" s="265"/>
      <c r="G116" s="265"/>
    </row>
    <row r="117" spans="2:7" ht="12.75">
      <c r="B117" s="220"/>
      <c r="C117" s="220"/>
      <c r="D117" s="265"/>
      <c r="E117" s="265"/>
      <c r="F117" s="265"/>
      <c r="G117" s="265"/>
    </row>
    <row r="118" spans="2:7" ht="12.75">
      <c r="B118" s="220"/>
      <c r="C118" s="220"/>
      <c r="D118" s="265"/>
      <c r="E118" s="265"/>
      <c r="F118" s="265"/>
      <c r="G118" s="265"/>
    </row>
    <row r="119" spans="2:7" ht="12.75">
      <c r="B119" s="220"/>
      <c r="C119" s="220"/>
      <c r="D119" s="265"/>
      <c r="E119" s="265"/>
      <c r="F119" s="265"/>
      <c r="G119" s="265"/>
    </row>
  </sheetData>
  <sheetProtection/>
  <mergeCells count="23">
    <mergeCell ref="A1:B1"/>
    <mergeCell ref="B6:H6"/>
    <mergeCell ref="A3:J3"/>
    <mergeCell ref="A4:J4"/>
    <mergeCell ref="K18:K19"/>
    <mergeCell ref="E7:E8"/>
    <mergeCell ref="F7:F8"/>
    <mergeCell ref="G7:G8"/>
    <mergeCell ref="H7:H8"/>
    <mergeCell ref="A7:A8"/>
    <mergeCell ref="I81:I82"/>
    <mergeCell ref="K52:K53"/>
    <mergeCell ref="I57:I65"/>
    <mergeCell ref="K75:K78"/>
    <mergeCell ref="K79:K80"/>
    <mergeCell ref="I7:I8"/>
    <mergeCell ref="K7:K8"/>
    <mergeCell ref="J7:J8"/>
    <mergeCell ref="I9:I22"/>
    <mergeCell ref="A5:J5"/>
    <mergeCell ref="B7:B8"/>
    <mergeCell ref="C7:C8"/>
    <mergeCell ref="D7:D8"/>
  </mergeCells>
  <printOptions/>
  <pageMargins left="0.54" right="0.2" top="0.6" bottom="0.61" header="0.5" footer="0.32"/>
  <pageSetup horizontalDpi="600" verticalDpi="600" orientation="portrait" paperSize="9"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N236"/>
  <sheetViews>
    <sheetView zoomScalePageLayoutView="0" workbookViewId="0" topLeftCell="A1">
      <selection activeCell="M7" sqref="M7"/>
    </sheetView>
  </sheetViews>
  <sheetFormatPr defaultColWidth="10.421875" defaultRowHeight="5.25" customHeight="1"/>
  <cols>
    <col min="1" max="1" width="4.28125" style="214" customWidth="1"/>
    <col min="2" max="2" width="48.57421875" style="215" customWidth="1"/>
    <col min="3" max="3" width="7.28125" style="215" customWidth="1"/>
    <col min="4" max="4" width="12.8515625" style="216" hidden="1" customWidth="1"/>
    <col min="5" max="5" width="11.57421875" style="216" customWidth="1"/>
    <col min="6" max="7" width="12.8515625" style="216" hidden="1" customWidth="1"/>
    <col min="8" max="8" width="12.7109375" style="217" customWidth="1"/>
    <col min="9" max="9" width="16.140625" style="215" hidden="1" customWidth="1"/>
    <col min="10" max="10" width="13.28125" style="219" hidden="1" customWidth="1"/>
    <col min="11" max="11" width="11.421875" style="218" customWidth="1"/>
    <col min="12" max="12" width="27.7109375" style="215" customWidth="1"/>
    <col min="13" max="13" width="13.00390625" style="215" bestFit="1" customWidth="1"/>
    <col min="14" max="16384" width="10.421875" style="215" customWidth="1"/>
  </cols>
  <sheetData>
    <row r="1" spans="1:11" s="12" customFormat="1" ht="18" customHeight="1">
      <c r="A1" s="441" t="s">
        <v>322</v>
      </c>
      <c r="B1" s="441"/>
      <c r="C1" s="136"/>
      <c r="D1" s="137"/>
      <c r="E1" s="137"/>
      <c r="F1" s="137"/>
      <c r="G1" s="137"/>
      <c r="H1" s="138"/>
      <c r="I1" s="139"/>
      <c r="J1" s="141"/>
      <c r="K1" s="140"/>
    </row>
    <row r="2" spans="1:11" s="35" customFormat="1" ht="22.5" customHeight="1">
      <c r="A2" s="390" t="s">
        <v>531</v>
      </c>
      <c r="B2" s="390"/>
      <c r="C2" s="390"/>
      <c r="D2" s="390"/>
      <c r="E2" s="390"/>
      <c r="F2" s="390"/>
      <c r="G2" s="390"/>
      <c r="H2" s="390"/>
      <c r="I2" s="390"/>
      <c r="J2" s="390"/>
      <c r="K2" s="390"/>
    </row>
    <row r="3" spans="1:11" s="35" customFormat="1" ht="17.25" customHeight="1">
      <c r="A3" s="390" t="s">
        <v>219</v>
      </c>
      <c r="B3" s="390"/>
      <c r="C3" s="390"/>
      <c r="D3" s="390"/>
      <c r="E3" s="390"/>
      <c r="F3" s="390"/>
      <c r="G3" s="390"/>
      <c r="H3" s="390"/>
      <c r="I3" s="390"/>
      <c r="J3" s="390"/>
      <c r="K3" s="390"/>
    </row>
    <row r="4" spans="1:11" s="35" customFormat="1" ht="18" customHeight="1">
      <c r="A4" s="391" t="str">
        <f>+'BIỂU SỐ 05 - Y TẾ'!A4:H4</f>
        <v>(Kèm theo Quyết định số        /QĐ-UBND ngày    /01/2021 của UBND huyện Tuần Giáo)</v>
      </c>
      <c r="B4" s="391"/>
      <c r="C4" s="391"/>
      <c r="D4" s="391"/>
      <c r="E4" s="391"/>
      <c r="F4" s="391"/>
      <c r="G4" s="391"/>
      <c r="H4" s="391"/>
      <c r="I4" s="391"/>
      <c r="J4" s="391"/>
      <c r="K4" s="391"/>
    </row>
    <row r="5" spans="1:11" s="35" customFormat="1" ht="87.75" customHeight="1">
      <c r="A5" s="436" t="s">
        <v>526</v>
      </c>
      <c r="B5" s="436"/>
      <c r="C5" s="436"/>
      <c r="D5" s="436"/>
      <c r="E5" s="436"/>
      <c r="F5" s="436"/>
      <c r="G5" s="436"/>
      <c r="H5" s="436"/>
      <c r="I5" s="436"/>
      <c r="J5" s="436"/>
      <c r="K5" s="436"/>
    </row>
    <row r="6" spans="1:11" s="35" customFormat="1" ht="12.75" customHeight="1">
      <c r="A6" s="94"/>
      <c r="B6" s="94"/>
      <c r="C6" s="94"/>
      <c r="D6" s="143"/>
      <c r="E6" s="143"/>
      <c r="F6" s="143"/>
      <c r="G6" s="143"/>
      <c r="H6" s="144"/>
      <c r="J6" s="142"/>
      <c r="K6" s="93"/>
    </row>
    <row r="7" spans="1:12" s="145" customFormat="1" ht="21.75" customHeight="1">
      <c r="A7" s="442" t="s">
        <v>323</v>
      </c>
      <c r="B7" s="442" t="s">
        <v>324</v>
      </c>
      <c r="C7" s="442" t="s">
        <v>220</v>
      </c>
      <c r="D7" s="442" t="s">
        <v>325</v>
      </c>
      <c r="E7" s="433" t="s">
        <v>137</v>
      </c>
      <c r="F7" s="433" t="s">
        <v>150</v>
      </c>
      <c r="G7" s="433" t="s">
        <v>151</v>
      </c>
      <c r="H7" s="440" t="s">
        <v>516</v>
      </c>
      <c r="I7" s="433" t="s">
        <v>326</v>
      </c>
      <c r="J7" s="444" t="s">
        <v>327</v>
      </c>
      <c r="K7" s="433" t="s">
        <v>517</v>
      </c>
      <c r="L7" s="437" t="s">
        <v>520</v>
      </c>
    </row>
    <row r="8" spans="1:12" s="146" customFormat="1" ht="46.5" customHeight="1">
      <c r="A8" s="442"/>
      <c r="B8" s="442"/>
      <c r="C8" s="442"/>
      <c r="D8" s="442"/>
      <c r="E8" s="439"/>
      <c r="F8" s="439"/>
      <c r="G8" s="439"/>
      <c r="H8" s="440"/>
      <c r="I8" s="439"/>
      <c r="J8" s="445"/>
      <c r="K8" s="439"/>
      <c r="L8" s="438"/>
    </row>
    <row r="9" spans="1:12" s="146" customFormat="1" ht="21.75" customHeight="1">
      <c r="A9" s="147" t="s">
        <v>328</v>
      </c>
      <c r="B9" s="148" t="s">
        <v>329</v>
      </c>
      <c r="C9" s="147"/>
      <c r="D9" s="147"/>
      <c r="E9" s="147"/>
      <c r="F9" s="147"/>
      <c r="G9" s="147"/>
      <c r="H9" s="149"/>
      <c r="I9" s="433"/>
      <c r="J9" s="150"/>
      <c r="K9" s="147"/>
      <c r="L9" s="361"/>
    </row>
    <row r="10" spans="1:12" s="157" customFormat="1" ht="22.5" customHeight="1">
      <c r="A10" s="151" t="s">
        <v>1</v>
      </c>
      <c r="B10" s="152" t="s">
        <v>330</v>
      </c>
      <c r="C10" s="153"/>
      <c r="D10" s="154"/>
      <c r="E10" s="154"/>
      <c r="F10" s="154"/>
      <c r="G10" s="154"/>
      <c r="H10" s="155"/>
      <c r="I10" s="434"/>
      <c r="J10" s="156"/>
      <c r="K10" s="153"/>
      <c r="L10" s="361"/>
    </row>
    <row r="11" spans="1:12" s="157" customFormat="1" ht="22.5" customHeight="1">
      <c r="A11" s="158" t="s">
        <v>331</v>
      </c>
      <c r="B11" s="159" t="s">
        <v>332</v>
      </c>
      <c r="C11" s="160" t="s">
        <v>333</v>
      </c>
      <c r="D11" s="161">
        <v>10529</v>
      </c>
      <c r="E11" s="161"/>
      <c r="F11" s="161"/>
      <c r="G11" s="161"/>
      <c r="H11" s="161"/>
      <c r="I11" s="434"/>
      <c r="J11" s="156"/>
      <c r="K11" s="156"/>
      <c r="L11" s="361"/>
    </row>
    <row r="12" spans="1:13" s="157" customFormat="1" ht="30" customHeight="1">
      <c r="A12" s="158" t="s">
        <v>334</v>
      </c>
      <c r="B12" s="159" t="s">
        <v>335</v>
      </c>
      <c r="C12" s="160" t="s">
        <v>333</v>
      </c>
      <c r="D12" s="161">
        <v>9618</v>
      </c>
      <c r="E12" s="161"/>
      <c r="F12" s="161"/>
      <c r="G12" s="161"/>
      <c r="H12" s="161"/>
      <c r="I12" s="434"/>
      <c r="J12" s="156"/>
      <c r="K12" s="156"/>
      <c r="L12" s="361"/>
      <c r="M12" s="162"/>
    </row>
    <row r="13" spans="1:12" s="166" customFormat="1" ht="27.75" customHeight="1">
      <c r="A13" s="158"/>
      <c r="B13" s="163" t="s">
        <v>336</v>
      </c>
      <c r="C13" s="160" t="s">
        <v>7</v>
      </c>
      <c r="D13" s="164">
        <v>53.9</v>
      </c>
      <c r="E13" s="164"/>
      <c r="F13" s="164"/>
      <c r="G13" s="164"/>
      <c r="H13" s="164"/>
      <c r="I13" s="434"/>
      <c r="J13" s="165"/>
      <c r="K13" s="165"/>
      <c r="L13" s="361"/>
    </row>
    <row r="14" spans="1:12" s="166" customFormat="1" ht="27.75" customHeight="1">
      <c r="A14" s="158" t="s">
        <v>337</v>
      </c>
      <c r="B14" s="159" t="s">
        <v>338</v>
      </c>
      <c r="C14" s="160" t="s">
        <v>339</v>
      </c>
      <c r="D14" s="167">
        <v>130</v>
      </c>
      <c r="E14" s="167"/>
      <c r="F14" s="167"/>
      <c r="G14" s="167"/>
      <c r="H14" s="167"/>
      <c r="I14" s="434"/>
      <c r="J14" s="156"/>
      <c r="K14" s="168"/>
      <c r="L14" s="361"/>
    </row>
    <row r="15" spans="1:12" s="166" customFormat="1" ht="27.75" customHeight="1">
      <c r="A15" s="158" t="s">
        <v>340</v>
      </c>
      <c r="B15" s="159" t="s">
        <v>341</v>
      </c>
      <c r="C15" s="160" t="s">
        <v>339</v>
      </c>
      <c r="D15" s="167">
        <v>60</v>
      </c>
      <c r="E15" s="167"/>
      <c r="F15" s="167"/>
      <c r="G15" s="167"/>
      <c r="H15" s="167"/>
      <c r="I15" s="434"/>
      <c r="J15" s="156"/>
      <c r="K15" s="156"/>
      <c r="L15" s="361"/>
    </row>
    <row r="16" spans="1:14" s="166" customFormat="1" ht="33.75" customHeight="1">
      <c r="A16" s="158"/>
      <c r="B16" s="163" t="s">
        <v>342</v>
      </c>
      <c r="C16" s="160" t="s">
        <v>7</v>
      </c>
      <c r="D16" s="169">
        <f>+D15/D17*100</f>
        <v>25.31645569620253</v>
      </c>
      <c r="E16" s="169"/>
      <c r="F16" s="169"/>
      <c r="G16" s="169"/>
      <c r="H16" s="169"/>
      <c r="I16" s="434"/>
      <c r="J16" s="165"/>
      <c r="K16" s="165"/>
      <c r="L16" s="361"/>
      <c r="M16" s="170"/>
      <c r="N16" s="170"/>
    </row>
    <row r="17" spans="1:12" s="176" customFormat="1" ht="33.75" customHeight="1">
      <c r="A17" s="171"/>
      <c r="B17" s="172" t="s">
        <v>343</v>
      </c>
      <c r="C17" s="173" t="s">
        <v>339</v>
      </c>
      <c r="D17" s="174">
        <v>237</v>
      </c>
      <c r="E17" s="174"/>
      <c r="F17" s="174"/>
      <c r="G17" s="174"/>
      <c r="H17" s="174"/>
      <c r="I17" s="434"/>
      <c r="J17" s="156"/>
      <c r="K17" s="175"/>
      <c r="L17" s="361"/>
    </row>
    <row r="18" spans="1:12" s="166" customFormat="1" ht="33.75" customHeight="1">
      <c r="A18" s="158" t="s">
        <v>344</v>
      </c>
      <c r="B18" s="159" t="s">
        <v>345</v>
      </c>
      <c r="C18" s="160" t="s">
        <v>346</v>
      </c>
      <c r="D18" s="167">
        <v>154</v>
      </c>
      <c r="E18" s="167"/>
      <c r="F18" s="167"/>
      <c r="G18" s="167"/>
      <c r="H18" s="167"/>
      <c r="I18" s="435"/>
      <c r="J18" s="156"/>
      <c r="K18" s="168"/>
      <c r="L18" s="361"/>
    </row>
    <row r="19" spans="1:12" s="166" customFormat="1" ht="33.75" customHeight="1">
      <c r="A19" s="158" t="s">
        <v>347</v>
      </c>
      <c r="B19" s="159" t="s">
        <v>348</v>
      </c>
      <c r="C19" s="160" t="s">
        <v>346</v>
      </c>
      <c r="D19" s="167">
        <v>120</v>
      </c>
      <c r="E19" s="167"/>
      <c r="F19" s="167"/>
      <c r="G19" s="167"/>
      <c r="H19" s="167"/>
      <c r="I19" s="177"/>
      <c r="J19" s="156"/>
      <c r="K19" s="168"/>
      <c r="L19" s="361"/>
    </row>
    <row r="20" spans="1:13" s="166" customFormat="1" ht="45.75" customHeight="1">
      <c r="A20" s="158"/>
      <c r="B20" s="163" t="s">
        <v>349</v>
      </c>
      <c r="C20" s="160" t="s">
        <v>7</v>
      </c>
      <c r="D20" s="164">
        <f>+D19/D18*100</f>
        <v>77.92207792207793</v>
      </c>
      <c r="E20" s="164"/>
      <c r="F20" s="164"/>
      <c r="G20" s="164"/>
      <c r="H20" s="164"/>
      <c r="I20" s="177"/>
      <c r="J20" s="165"/>
      <c r="K20" s="168"/>
      <c r="L20" s="361"/>
      <c r="M20" s="178"/>
    </row>
    <row r="21" spans="1:12" s="166" customFormat="1" ht="33.75" customHeight="1">
      <c r="A21" s="158" t="s">
        <v>350</v>
      </c>
      <c r="B21" s="159" t="s">
        <v>351</v>
      </c>
      <c r="C21" s="160" t="s">
        <v>352</v>
      </c>
      <c r="D21" s="167">
        <v>5</v>
      </c>
      <c r="E21" s="167"/>
      <c r="F21" s="167"/>
      <c r="G21" s="167"/>
      <c r="H21" s="167"/>
      <c r="I21" s="177"/>
      <c r="J21" s="156"/>
      <c r="K21" s="168"/>
      <c r="L21" s="361"/>
    </row>
    <row r="22" spans="1:12" s="166" customFormat="1" ht="33.75" customHeight="1">
      <c r="A22" s="158" t="s">
        <v>353</v>
      </c>
      <c r="B22" s="159" t="s">
        <v>354</v>
      </c>
      <c r="C22" s="160" t="s">
        <v>352</v>
      </c>
      <c r="D22" s="167">
        <v>1</v>
      </c>
      <c r="E22" s="167"/>
      <c r="F22" s="167"/>
      <c r="G22" s="167"/>
      <c r="H22" s="167"/>
      <c r="I22" s="177"/>
      <c r="J22" s="156"/>
      <c r="K22" s="168"/>
      <c r="L22" s="361"/>
    </row>
    <row r="23" spans="1:12" s="166" customFormat="1" ht="33.75" customHeight="1">
      <c r="A23" s="158"/>
      <c r="B23" s="163" t="s">
        <v>355</v>
      </c>
      <c r="C23" s="160" t="s">
        <v>7</v>
      </c>
      <c r="D23" s="164">
        <v>5.6</v>
      </c>
      <c r="E23" s="164"/>
      <c r="F23" s="164"/>
      <c r="G23" s="164"/>
      <c r="H23" s="165"/>
      <c r="I23" s="177"/>
      <c r="J23" s="165"/>
      <c r="K23" s="168"/>
      <c r="L23" s="361"/>
    </row>
    <row r="24" spans="1:12" s="166" customFormat="1" ht="33.75" customHeight="1">
      <c r="A24" s="158" t="s">
        <v>356</v>
      </c>
      <c r="B24" s="159" t="s">
        <v>357</v>
      </c>
      <c r="C24" s="160" t="s">
        <v>358</v>
      </c>
      <c r="D24" s="167">
        <v>1</v>
      </c>
      <c r="E24" s="167"/>
      <c r="F24" s="167"/>
      <c r="G24" s="167"/>
      <c r="H24" s="167"/>
      <c r="I24" s="177"/>
      <c r="J24" s="156"/>
      <c r="K24" s="168"/>
      <c r="L24" s="361"/>
    </row>
    <row r="25" spans="1:12" s="166" customFormat="1" ht="33.75" customHeight="1">
      <c r="A25" s="158" t="s">
        <v>359</v>
      </c>
      <c r="B25" s="159" t="s">
        <v>360</v>
      </c>
      <c r="C25" s="160" t="s">
        <v>358</v>
      </c>
      <c r="D25" s="167">
        <v>1</v>
      </c>
      <c r="E25" s="167"/>
      <c r="F25" s="167"/>
      <c r="G25" s="167"/>
      <c r="H25" s="167"/>
      <c r="I25" s="177"/>
      <c r="J25" s="156"/>
      <c r="K25" s="168"/>
      <c r="L25" s="361"/>
    </row>
    <row r="26" spans="1:12" s="166" customFormat="1" ht="33.75" customHeight="1">
      <c r="A26" s="158"/>
      <c r="B26" s="163" t="s">
        <v>361</v>
      </c>
      <c r="C26" s="160" t="s">
        <v>7</v>
      </c>
      <c r="D26" s="167">
        <v>100</v>
      </c>
      <c r="E26" s="167"/>
      <c r="F26" s="167"/>
      <c r="G26" s="167"/>
      <c r="H26" s="167"/>
      <c r="I26" s="177"/>
      <c r="J26" s="156"/>
      <c r="K26" s="168"/>
      <c r="L26" s="361"/>
    </row>
    <row r="27" spans="1:12" s="157" customFormat="1" ht="22.5" customHeight="1">
      <c r="A27" s="151" t="s">
        <v>3</v>
      </c>
      <c r="B27" s="152" t="s">
        <v>362</v>
      </c>
      <c r="C27" s="153"/>
      <c r="D27" s="155"/>
      <c r="E27" s="155"/>
      <c r="F27" s="155"/>
      <c r="G27" s="155"/>
      <c r="H27" s="155"/>
      <c r="I27" s="179"/>
      <c r="J27" s="156"/>
      <c r="K27" s="168"/>
      <c r="L27" s="361"/>
    </row>
    <row r="28" spans="1:12" s="157" customFormat="1" ht="30" customHeight="1">
      <c r="A28" s="158" t="s">
        <v>331</v>
      </c>
      <c r="B28" s="159" t="s">
        <v>363</v>
      </c>
      <c r="C28" s="160" t="s">
        <v>364</v>
      </c>
      <c r="D28" s="161">
        <v>19</v>
      </c>
      <c r="E28" s="161"/>
      <c r="F28" s="161"/>
      <c r="G28" s="161"/>
      <c r="H28" s="161"/>
      <c r="I28" s="179"/>
      <c r="J28" s="156"/>
      <c r="K28" s="180"/>
      <c r="L28" s="361"/>
    </row>
    <row r="29" spans="1:12" s="166" customFormat="1" ht="42" customHeight="1">
      <c r="A29" s="158"/>
      <c r="B29" s="163" t="s">
        <v>365</v>
      </c>
      <c r="C29" s="160" t="s">
        <v>7</v>
      </c>
      <c r="D29" s="167">
        <v>100</v>
      </c>
      <c r="E29" s="167"/>
      <c r="F29" s="167"/>
      <c r="G29" s="164"/>
      <c r="H29" s="167"/>
      <c r="I29" s="177"/>
      <c r="J29" s="156"/>
      <c r="K29" s="181"/>
      <c r="L29" s="361"/>
    </row>
    <row r="30" spans="1:12" s="166" customFormat="1" ht="33.75" customHeight="1">
      <c r="A30" s="158" t="s">
        <v>334</v>
      </c>
      <c r="B30" s="159" t="s">
        <v>366</v>
      </c>
      <c r="C30" s="160" t="s">
        <v>367</v>
      </c>
      <c r="D30" s="167">
        <v>168</v>
      </c>
      <c r="E30" s="167"/>
      <c r="F30" s="167"/>
      <c r="G30" s="167"/>
      <c r="H30" s="167"/>
      <c r="I30" s="177"/>
      <c r="J30" s="156"/>
      <c r="K30" s="181"/>
      <c r="L30" s="361"/>
    </row>
    <row r="31" spans="1:12" s="166" customFormat="1" ht="36.75" customHeight="1">
      <c r="A31" s="158"/>
      <c r="B31" s="163" t="s">
        <v>368</v>
      </c>
      <c r="C31" s="160" t="s">
        <v>7</v>
      </c>
      <c r="D31" s="164">
        <v>70.9</v>
      </c>
      <c r="E31" s="164"/>
      <c r="F31" s="164"/>
      <c r="G31" s="164"/>
      <c r="H31" s="164"/>
      <c r="I31" s="177"/>
      <c r="J31" s="165"/>
      <c r="K31" s="274"/>
      <c r="L31" s="361"/>
    </row>
    <row r="32" spans="1:12" s="166" customFormat="1" ht="33.75" customHeight="1">
      <c r="A32" s="158" t="s">
        <v>337</v>
      </c>
      <c r="B32" s="159" t="s">
        <v>369</v>
      </c>
      <c r="C32" s="160" t="s">
        <v>7</v>
      </c>
      <c r="D32" s="167">
        <v>100</v>
      </c>
      <c r="E32" s="167"/>
      <c r="F32" s="167"/>
      <c r="G32" s="167"/>
      <c r="H32" s="167"/>
      <c r="I32" s="177"/>
      <c r="J32" s="156"/>
      <c r="K32" s="181"/>
      <c r="L32" s="361"/>
    </row>
    <row r="33" spans="1:12" s="166" customFormat="1" ht="33.75" customHeight="1" hidden="1">
      <c r="A33" s="158" t="s">
        <v>370</v>
      </c>
      <c r="B33" s="159" t="s">
        <v>371</v>
      </c>
      <c r="C33" s="160" t="s">
        <v>7</v>
      </c>
      <c r="D33" s="164"/>
      <c r="E33" s="164"/>
      <c r="F33" s="164"/>
      <c r="G33" s="164"/>
      <c r="H33" s="164"/>
      <c r="I33" s="177"/>
      <c r="J33" s="156"/>
      <c r="K33" s="168"/>
      <c r="L33" s="361"/>
    </row>
    <row r="34" spans="1:12" s="157" customFormat="1" ht="22.5" customHeight="1">
      <c r="A34" s="151" t="s">
        <v>14</v>
      </c>
      <c r="B34" s="152" t="s">
        <v>372</v>
      </c>
      <c r="C34" s="153"/>
      <c r="D34" s="155"/>
      <c r="E34" s="155"/>
      <c r="F34" s="155"/>
      <c r="G34" s="155"/>
      <c r="H34" s="155"/>
      <c r="I34" s="179"/>
      <c r="J34" s="156"/>
      <c r="K34" s="168"/>
      <c r="L34" s="361"/>
    </row>
    <row r="35" spans="1:12" s="182" customFormat="1" ht="27.75" customHeight="1">
      <c r="A35" s="158" t="s">
        <v>331</v>
      </c>
      <c r="B35" s="159" t="s">
        <v>373</v>
      </c>
      <c r="C35" s="160" t="s">
        <v>374</v>
      </c>
      <c r="D35" s="167">
        <v>1</v>
      </c>
      <c r="E35" s="167"/>
      <c r="F35" s="167"/>
      <c r="G35" s="167"/>
      <c r="H35" s="167"/>
      <c r="I35" s="160"/>
      <c r="J35" s="156"/>
      <c r="K35" s="168"/>
      <c r="L35" s="361"/>
    </row>
    <row r="36" spans="1:12" s="182" customFormat="1" ht="27.75" customHeight="1">
      <c r="A36" s="158" t="s">
        <v>334</v>
      </c>
      <c r="B36" s="159" t="s">
        <v>375</v>
      </c>
      <c r="C36" s="160" t="s">
        <v>374</v>
      </c>
      <c r="D36" s="167">
        <v>1</v>
      </c>
      <c r="E36" s="167"/>
      <c r="F36" s="167"/>
      <c r="G36" s="167"/>
      <c r="H36" s="167"/>
      <c r="I36" s="160"/>
      <c r="J36" s="156"/>
      <c r="K36" s="168"/>
      <c r="L36" s="361"/>
    </row>
    <row r="37" spans="1:12" s="166" customFormat="1" ht="24.75" customHeight="1">
      <c r="A37" s="158" t="s">
        <v>337</v>
      </c>
      <c r="B37" s="159" t="s">
        <v>376</v>
      </c>
      <c r="C37" s="160" t="s">
        <v>374</v>
      </c>
      <c r="D37" s="167">
        <v>5</v>
      </c>
      <c r="E37" s="167"/>
      <c r="F37" s="167"/>
      <c r="G37" s="167"/>
      <c r="H37" s="167"/>
      <c r="I37" s="177"/>
      <c r="J37" s="156"/>
      <c r="K37" s="156"/>
      <c r="L37" s="361"/>
    </row>
    <row r="38" spans="1:12" s="166" customFormat="1" ht="23.25" customHeight="1">
      <c r="A38" s="158"/>
      <c r="B38" s="163" t="s">
        <v>377</v>
      </c>
      <c r="C38" s="160" t="s">
        <v>7</v>
      </c>
      <c r="D38" s="164">
        <f>+D37/19*100</f>
        <v>26.31578947368421</v>
      </c>
      <c r="E38" s="164"/>
      <c r="F38" s="164"/>
      <c r="G38" s="164"/>
      <c r="H38" s="164"/>
      <c r="I38" s="177"/>
      <c r="J38" s="165"/>
      <c r="K38" s="165"/>
      <c r="L38" s="361"/>
    </row>
    <row r="39" spans="1:12" s="166" customFormat="1" ht="24.75" customHeight="1">
      <c r="A39" s="158" t="s">
        <v>340</v>
      </c>
      <c r="B39" s="159" t="s">
        <v>378</v>
      </c>
      <c r="C39" s="160" t="s">
        <v>379</v>
      </c>
      <c r="D39" s="167">
        <v>19</v>
      </c>
      <c r="E39" s="167"/>
      <c r="F39" s="167"/>
      <c r="G39" s="167"/>
      <c r="H39" s="167"/>
      <c r="I39" s="177"/>
      <c r="J39" s="156"/>
      <c r="K39" s="156"/>
      <c r="L39" s="361"/>
    </row>
    <row r="40" spans="1:12" s="166" customFormat="1" ht="24.75" customHeight="1">
      <c r="A40" s="158"/>
      <c r="B40" s="163" t="s">
        <v>380</v>
      </c>
      <c r="C40" s="160" t="s">
        <v>7</v>
      </c>
      <c r="D40" s="167">
        <v>100</v>
      </c>
      <c r="E40" s="167"/>
      <c r="F40" s="167"/>
      <c r="G40" s="167"/>
      <c r="H40" s="167"/>
      <c r="I40" s="177"/>
      <c r="J40" s="156"/>
      <c r="K40" s="156"/>
      <c r="L40" s="361"/>
    </row>
    <row r="41" spans="1:12" s="182" customFormat="1" ht="27.75" customHeight="1">
      <c r="A41" s="158" t="s">
        <v>344</v>
      </c>
      <c r="B41" s="159" t="s">
        <v>381</v>
      </c>
      <c r="C41" s="160" t="s">
        <v>339</v>
      </c>
      <c r="D41" s="167">
        <v>53</v>
      </c>
      <c r="E41" s="167"/>
      <c r="F41" s="167"/>
      <c r="G41" s="167"/>
      <c r="H41" s="167"/>
      <c r="I41" s="160"/>
      <c r="J41" s="156"/>
      <c r="K41" s="168"/>
      <c r="L41" s="361"/>
    </row>
    <row r="42" spans="1:12" s="182" customFormat="1" ht="33.75" customHeight="1">
      <c r="A42" s="158"/>
      <c r="B42" s="163" t="s">
        <v>382</v>
      </c>
      <c r="C42" s="160" t="s">
        <v>7</v>
      </c>
      <c r="D42" s="164">
        <f>+D41/237*100</f>
        <v>22.362869198312236</v>
      </c>
      <c r="E42" s="164"/>
      <c r="F42" s="164"/>
      <c r="G42" s="164"/>
      <c r="H42" s="164"/>
      <c r="I42" s="160"/>
      <c r="J42" s="165"/>
      <c r="K42" s="165"/>
      <c r="L42" s="361"/>
    </row>
    <row r="43" spans="1:12" s="182" customFormat="1" ht="27" customHeight="1">
      <c r="A43" s="158" t="s">
        <v>347</v>
      </c>
      <c r="B43" s="183" t="s">
        <v>383</v>
      </c>
      <c r="C43" s="160" t="s">
        <v>384</v>
      </c>
      <c r="D43" s="164"/>
      <c r="E43" s="167"/>
      <c r="F43" s="167"/>
      <c r="G43" s="167"/>
      <c r="H43" s="167"/>
      <c r="I43" s="281"/>
      <c r="J43" s="180"/>
      <c r="K43" s="282"/>
      <c r="L43" s="361"/>
    </row>
    <row r="44" spans="1:12" s="182" customFormat="1" ht="27.75" customHeight="1">
      <c r="A44" s="158"/>
      <c r="B44" s="163" t="s">
        <v>506</v>
      </c>
      <c r="C44" s="160" t="s">
        <v>7</v>
      </c>
      <c r="D44" s="164"/>
      <c r="E44" s="164"/>
      <c r="F44" s="184"/>
      <c r="G44" s="164"/>
      <c r="H44" s="164"/>
      <c r="I44" s="160"/>
      <c r="J44" s="185"/>
      <c r="K44" s="168"/>
      <c r="L44" s="361"/>
    </row>
    <row r="45" spans="1:12" s="157" customFormat="1" ht="22.5" customHeight="1">
      <c r="A45" s="151" t="s">
        <v>385</v>
      </c>
      <c r="B45" s="152" t="s">
        <v>386</v>
      </c>
      <c r="C45" s="153"/>
      <c r="D45" s="155"/>
      <c r="E45" s="155"/>
      <c r="F45" s="155"/>
      <c r="G45" s="155"/>
      <c r="H45" s="155"/>
      <c r="I45" s="179"/>
      <c r="J45" s="156"/>
      <c r="K45" s="168"/>
      <c r="L45" s="361"/>
    </row>
    <row r="46" spans="1:12" s="157" customFormat="1" ht="22.5" customHeight="1">
      <c r="A46" s="151" t="s">
        <v>1</v>
      </c>
      <c r="B46" s="152" t="s">
        <v>387</v>
      </c>
      <c r="C46" s="153"/>
      <c r="D46" s="155"/>
      <c r="E46" s="155"/>
      <c r="F46" s="186"/>
      <c r="G46" s="155"/>
      <c r="H46" s="155"/>
      <c r="I46" s="179"/>
      <c r="J46" s="156"/>
      <c r="K46" s="168"/>
      <c r="L46" s="361"/>
    </row>
    <row r="47" spans="1:12" s="166" customFormat="1" ht="33.75" customHeight="1">
      <c r="A47" s="158" t="s">
        <v>331</v>
      </c>
      <c r="B47" s="159" t="s">
        <v>388</v>
      </c>
      <c r="C47" s="160" t="s">
        <v>185</v>
      </c>
      <c r="D47" s="167">
        <v>22190</v>
      </c>
      <c r="E47" s="167"/>
      <c r="F47" s="167"/>
      <c r="G47" s="167"/>
      <c r="H47" s="167"/>
      <c r="I47" s="177"/>
      <c r="J47" s="156"/>
      <c r="K47" s="156"/>
      <c r="L47" s="361"/>
    </row>
    <row r="48" spans="1:12" s="166" customFormat="1" ht="38.25" customHeight="1">
      <c r="A48" s="158"/>
      <c r="B48" s="163" t="s">
        <v>389</v>
      </c>
      <c r="C48" s="160" t="s">
        <v>7</v>
      </c>
      <c r="D48" s="164">
        <v>27</v>
      </c>
      <c r="E48" s="164"/>
      <c r="F48" s="164"/>
      <c r="G48" s="164"/>
      <c r="H48" s="164"/>
      <c r="I48" s="177"/>
      <c r="J48" s="156"/>
      <c r="K48" s="156"/>
      <c r="L48" s="361"/>
    </row>
    <row r="49" spans="1:12" s="187" customFormat="1" ht="27.75" customHeight="1">
      <c r="A49" s="158" t="s">
        <v>334</v>
      </c>
      <c r="B49" s="159" t="s">
        <v>390</v>
      </c>
      <c r="C49" s="160" t="s">
        <v>391</v>
      </c>
      <c r="D49" s="167">
        <v>2760</v>
      </c>
      <c r="E49" s="167"/>
      <c r="F49" s="167"/>
      <c r="G49" s="167"/>
      <c r="H49" s="167"/>
      <c r="I49" s="153"/>
      <c r="J49" s="156"/>
      <c r="K49" s="156"/>
      <c r="L49" s="361"/>
    </row>
    <row r="50" spans="1:12" s="166" customFormat="1" ht="33.75" customHeight="1">
      <c r="A50" s="158"/>
      <c r="B50" s="163" t="s">
        <v>392</v>
      </c>
      <c r="C50" s="160" t="s">
        <v>7</v>
      </c>
      <c r="D50" s="164">
        <v>15.5</v>
      </c>
      <c r="E50" s="164"/>
      <c r="F50" s="164"/>
      <c r="G50" s="164"/>
      <c r="H50" s="164"/>
      <c r="I50" s="177"/>
      <c r="J50" s="156"/>
      <c r="K50" s="165"/>
      <c r="L50" s="361"/>
    </row>
    <row r="51" spans="1:12" s="166" customFormat="1" ht="33.75" customHeight="1">
      <c r="A51" s="158" t="s">
        <v>337</v>
      </c>
      <c r="B51" s="159" t="s">
        <v>393</v>
      </c>
      <c r="C51" s="160" t="s">
        <v>367</v>
      </c>
      <c r="D51" s="167">
        <v>59</v>
      </c>
      <c r="E51" s="167"/>
      <c r="F51" s="167"/>
      <c r="G51" s="167"/>
      <c r="H51" s="167"/>
      <c r="I51" s="177"/>
      <c r="J51" s="156"/>
      <c r="K51" s="168"/>
      <c r="L51" s="361"/>
    </row>
    <row r="52" spans="1:12" s="166" customFormat="1" ht="25.5" customHeight="1">
      <c r="A52" s="151" t="s">
        <v>394</v>
      </c>
      <c r="B52" s="152" t="s">
        <v>395</v>
      </c>
      <c r="C52" s="160"/>
      <c r="D52" s="164"/>
      <c r="E52" s="164"/>
      <c r="F52" s="164"/>
      <c r="G52" s="164"/>
      <c r="H52" s="164"/>
      <c r="I52" s="177"/>
      <c r="J52" s="156"/>
      <c r="K52" s="168"/>
      <c r="L52" s="361"/>
    </row>
    <row r="53" spans="1:12" s="166" customFormat="1" ht="25.5" customHeight="1">
      <c r="A53" s="151" t="s">
        <v>1</v>
      </c>
      <c r="B53" s="152" t="s">
        <v>396</v>
      </c>
      <c r="C53" s="160"/>
      <c r="D53" s="164"/>
      <c r="E53" s="164"/>
      <c r="F53" s="164"/>
      <c r="G53" s="164"/>
      <c r="H53" s="164"/>
      <c r="I53" s="177"/>
      <c r="J53" s="156"/>
      <c r="K53" s="168"/>
      <c r="L53" s="361"/>
    </row>
    <row r="54" spans="1:12" s="166" customFormat="1" ht="33.75" customHeight="1">
      <c r="A54" s="158" t="s">
        <v>331</v>
      </c>
      <c r="B54" s="159" t="s">
        <v>397</v>
      </c>
      <c r="C54" s="160" t="s">
        <v>352</v>
      </c>
      <c r="D54" s="167">
        <v>13</v>
      </c>
      <c r="E54" s="167"/>
      <c r="F54" s="167"/>
      <c r="G54" s="167"/>
      <c r="H54" s="167"/>
      <c r="I54" s="177"/>
      <c r="J54" s="156"/>
      <c r="K54" s="168"/>
      <c r="L54" s="361"/>
    </row>
    <row r="55" spans="1:12" s="187" customFormat="1" ht="27.75" customHeight="1">
      <c r="A55" s="158" t="s">
        <v>334</v>
      </c>
      <c r="B55" s="183" t="s">
        <v>398</v>
      </c>
      <c r="C55" s="160" t="s">
        <v>7</v>
      </c>
      <c r="D55" s="164">
        <v>72.2</v>
      </c>
      <c r="E55" s="164"/>
      <c r="F55" s="164"/>
      <c r="G55" s="164"/>
      <c r="H55" s="164"/>
      <c r="I55" s="153"/>
      <c r="J55" s="156"/>
      <c r="K55" s="168"/>
      <c r="L55" s="361"/>
    </row>
    <row r="56" spans="1:12" s="166" customFormat="1" ht="28.5" customHeight="1">
      <c r="A56" s="158" t="s">
        <v>337</v>
      </c>
      <c r="B56" s="159" t="s">
        <v>399</v>
      </c>
      <c r="C56" s="160" t="s">
        <v>400</v>
      </c>
      <c r="D56" s="164">
        <v>4193</v>
      </c>
      <c r="E56" s="164"/>
      <c r="F56" s="167"/>
      <c r="G56" s="164"/>
      <c r="H56" s="164"/>
      <c r="I56" s="177"/>
      <c r="J56" s="156"/>
      <c r="K56" s="164"/>
      <c r="L56" s="361"/>
    </row>
    <row r="57" spans="1:12" s="166" customFormat="1" ht="28.5" customHeight="1">
      <c r="A57" s="188" t="s">
        <v>340</v>
      </c>
      <c r="B57" s="189" t="s">
        <v>401</v>
      </c>
      <c r="C57" s="200" t="s">
        <v>402</v>
      </c>
      <c r="D57" s="190" t="s">
        <v>403</v>
      </c>
      <c r="E57" s="191"/>
      <c r="F57" s="192"/>
      <c r="G57" s="191"/>
      <c r="H57" s="191"/>
      <c r="I57" s="193"/>
      <c r="J57" s="156"/>
      <c r="K57" s="191"/>
      <c r="L57" s="361"/>
    </row>
    <row r="58" spans="1:12" s="176" customFormat="1" ht="28.5" customHeight="1" hidden="1">
      <c r="A58" s="194" t="s">
        <v>3</v>
      </c>
      <c r="B58" s="195" t="s">
        <v>404</v>
      </c>
      <c r="C58" s="196"/>
      <c r="D58" s="197"/>
      <c r="E58" s="197"/>
      <c r="F58" s="198"/>
      <c r="G58" s="197"/>
      <c r="H58" s="197"/>
      <c r="I58" s="199"/>
      <c r="J58" s="156"/>
      <c r="K58" s="168"/>
      <c r="L58" s="362"/>
    </row>
    <row r="59" spans="1:12" s="166" customFormat="1" ht="28.5" customHeight="1" hidden="1">
      <c r="A59" s="188" t="s">
        <v>331</v>
      </c>
      <c r="B59" s="189" t="s">
        <v>405</v>
      </c>
      <c r="C59" s="200" t="s">
        <v>406</v>
      </c>
      <c r="D59" s="191">
        <v>68278</v>
      </c>
      <c r="E59" s="191">
        <v>68701</v>
      </c>
      <c r="F59" s="201">
        <v>69357</v>
      </c>
      <c r="G59" s="191"/>
      <c r="H59" s="191">
        <v>65720</v>
      </c>
      <c r="I59" s="193"/>
      <c r="J59" s="156"/>
      <c r="K59" s="168"/>
      <c r="L59" s="443"/>
    </row>
    <row r="60" spans="1:12" s="166" customFormat="1" ht="28.5" customHeight="1" hidden="1">
      <c r="A60" s="188" t="s">
        <v>334</v>
      </c>
      <c r="B60" s="189" t="s">
        <v>407</v>
      </c>
      <c r="C60" s="200" t="s">
        <v>408</v>
      </c>
      <c r="D60" s="191">
        <v>83.1</v>
      </c>
      <c r="E60" s="191">
        <v>81.3</v>
      </c>
      <c r="F60" s="191">
        <v>82.7</v>
      </c>
      <c r="G60" s="191"/>
      <c r="H60" s="191" t="s">
        <v>409</v>
      </c>
      <c r="I60" s="193"/>
      <c r="J60" s="156"/>
      <c r="K60" s="168"/>
      <c r="L60" s="443"/>
    </row>
    <row r="61" spans="1:12" s="166" customFormat="1" ht="28.5" customHeight="1" hidden="1">
      <c r="A61" s="188" t="s">
        <v>337</v>
      </c>
      <c r="B61" s="189" t="s">
        <v>410</v>
      </c>
      <c r="C61" s="200" t="s">
        <v>352</v>
      </c>
      <c r="D61" s="191">
        <v>19</v>
      </c>
      <c r="E61" s="191">
        <v>19</v>
      </c>
      <c r="F61" s="201">
        <v>19</v>
      </c>
      <c r="G61" s="191"/>
      <c r="H61" s="191">
        <v>19</v>
      </c>
      <c r="I61" s="193"/>
      <c r="J61" s="156"/>
      <c r="K61" s="168"/>
      <c r="L61" s="443"/>
    </row>
    <row r="62" spans="1:12" s="176" customFormat="1" ht="28.5" customHeight="1" hidden="1">
      <c r="A62" s="194" t="s">
        <v>14</v>
      </c>
      <c r="B62" s="195" t="s">
        <v>411</v>
      </c>
      <c r="C62" s="196"/>
      <c r="D62" s="197"/>
      <c r="E62" s="197"/>
      <c r="F62" s="198"/>
      <c r="G62" s="197"/>
      <c r="H62" s="197"/>
      <c r="I62" s="199"/>
      <c r="J62" s="156"/>
      <c r="K62" s="168"/>
      <c r="L62" s="362"/>
    </row>
    <row r="63" spans="1:12" s="166" customFormat="1" ht="28.5" customHeight="1" hidden="1">
      <c r="A63" s="188" t="s">
        <v>331</v>
      </c>
      <c r="B63" s="189" t="s">
        <v>412</v>
      </c>
      <c r="C63" s="200" t="s">
        <v>406</v>
      </c>
      <c r="D63" s="191">
        <v>2999</v>
      </c>
      <c r="E63" s="201">
        <v>3252</v>
      </c>
      <c r="F63" s="201">
        <v>3252</v>
      </c>
      <c r="G63" s="191"/>
      <c r="H63" s="201">
        <v>4186</v>
      </c>
      <c r="I63" s="193"/>
      <c r="J63" s="156"/>
      <c r="K63" s="168"/>
      <c r="L63" s="443"/>
    </row>
    <row r="64" spans="1:12" s="166" customFormat="1" ht="48.75" customHeight="1" hidden="1">
      <c r="A64" s="188" t="s">
        <v>334</v>
      </c>
      <c r="B64" s="189" t="s">
        <v>413</v>
      </c>
      <c r="C64" s="200" t="s">
        <v>414</v>
      </c>
      <c r="D64" s="191">
        <v>3.6</v>
      </c>
      <c r="E64" s="201">
        <v>3.9</v>
      </c>
      <c r="F64" s="201">
        <v>3.9</v>
      </c>
      <c r="G64" s="191"/>
      <c r="H64" s="201" t="s">
        <v>415</v>
      </c>
      <c r="I64" s="193"/>
      <c r="J64" s="156"/>
      <c r="K64" s="168"/>
      <c r="L64" s="443"/>
    </row>
    <row r="65" spans="1:12" s="166" customFormat="1" ht="28.5" customHeight="1" hidden="1">
      <c r="A65" s="188" t="s">
        <v>337</v>
      </c>
      <c r="B65" s="189" t="s">
        <v>416</v>
      </c>
      <c r="C65" s="200" t="s">
        <v>352</v>
      </c>
      <c r="D65" s="191">
        <v>17</v>
      </c>
      <c r="E65" s="201">
        <v>19</v>
      </c>
      <c r="F65" s="201">
        <v>19</v>
      </c>
      <c r="G65" s="191"/>
      <c r="H65" s="201">
        <v>19</v>
      </c>
      <c r="I65" s="193"/>
      <c r="J65" s="156"/>
      <c r="K65" s="168"/>
      <c r="L65" s="443"/>
    </row>
    <row r="66" spans="1:12" s="166" customFormat="1" ht="28.5" customHeight="1" hidden="1">
      <c r="A66" s="188" t="s">
        <v>340</v>
      </c>
      <c r="B66" s="189" t="s">
        <v>417</v>
      </c>
      <c r="C66" s="200" t="s">
        <v>7</v>
      </c>
      <c r="D66" s="191">
        <v>89.4</v>
      </c>
      <c r="E66" s="201">
        <v>100</v>
      </c>
      <c r="F66" s="201">
        <v>100</v>
      </c>
      <c r="G66" s="191"/>
      <c r="H66" s="201">
        <v>100</v>
      </c>
      <c r="I66" s="193"/>
      <c r="J66" s="156"/>
      <c r="K66" s="168"/>
      <c r="L66" s="443"/>
    </row>
    <row r="67" spans="1:12" s="208" customFormat="1" ht="17.25" thickBot="1">
      <c r="A67" s="202"/>
      <c r="B67" s="203"/>
      <c r="C67" s="203"/>
      <c r="D67" s="204"/>
      <c r="E67" s="204"/>
      <c r="F67" s="204"/>
      <c r="G67" s="204"/>
      <c r="H67" s="205"/>
      <c r="I67" s="203"/>
      <c r="J67" s="207"/>
      <c r="K67" s="206"/>
      <c r="L67" s="363"/>
    </row>
    <row r="68" spans="1:11" s="208" customFormat="1" ht="17.25" thickTop="1">
      <c r="A68" s="209"/>
      <c r="D68" s="210"/>
      <c r="E68" s="210"/>
      <c r="F68" s="210"/>
      <c r="G68" s="210"/>
      <c r="H68" s="211"/>
      <c r="J68" s="213"/>
      <c r="K68" s="212"/>
    </row>
    <row r="69" spans="1:11" s="208" customFormat="1" ht="16.5">
      <c r="A69" s="209"/>
      <c r="D69" s="210"/>
      <c r="E69" s="210"/>
      <c r="F69" s="210"/>
      <c r="G69" s="210"/>
      <c r="H69" s="211"/>
      <c r="J69" s="213"/>
      <c r="K69" s="212"/>
    </row>
    <row r="70" spans="1:11" s="208" customFormat="1" ht="16.5">
      <c r="A70" s="209"/>
      <c r="D70" s="210"/>
      <c r="E70" s="210"/>
      <c r="F70" s="210"/>
      <c r="G70" s="210"/>
      <c r="H70" s="211"/>
      <c r="J70" s="213"/>
      <c r="K70" s="212"/>
    </row>
    <row r="71" spans="1:11" s="208" customFormat="1" ht="16.5">
      <c r="A71" s="209"/>
      <c r="D71" s="210"/>
      <c r="E71" s="210"/>
      <c r="F71" s="210"/>
      <c r="G71" s="210"/>
      <c r="H71" s="211"/>
      <c r="J71" s="213"/>
      <c r="K71" s="212"/>
    </row>
    <row r="72" spans="1:11" s="208" customFormat="1" ht="16.5">
      <c r="A72" s="209"/>
      <c r="D72" s="210"/>
      <c r="E72" s="210"/>
      <c r="F72" s="210"/>
      <c r="G72" s="210"/>
      <c r="H72" s="211"/>
      <c r="J72" s="213"/>
      <c r="K72" s="212"/>
    </row>
    <row r="73" spans="1:11" s="208" customFormat="1" ht="16.5">
      <c r="A73" s="209"/>
      <c r="D73" s="210"/>
      <c r="E73" s="210"/>
      <c r="F73" s="210"/>
      <c r="G73" s="210"/>
      <c r="H73" s="211"/>
      <c r="J73" s="213"/>
      <c r="K73" s="212"/>
    </row>
    <row r="74" spans="1:11" s="208" customFormat="1" ht="16.5">
      <c r="A74" s="209"/>
      <c r="D74" s="210"/>
      <c r="E74" s="210"/>
      <c r="F74" s="210"/>
      <c r="G74" s="210"/>
      <c r="H74" s="211"/>
      <c r="J74" s="213"/>
      <c r="K74" s="212"/>
    </row>
    <row r="75" spans="1:11" s="208" customFormat="1" ht="16.5">
      <c r="A75" s="209"/>
      <c r="D75" s="210"/>
      <c r="E75" s="210"/>
      <c r="F75" s="210"/>
      <c r="G75" s="210"/>
      <c r="H75" s="211"/>
      <c r="J75" s="213"/>
      <c r="K75" s="212"/>
    </row>
    <row r="76" spans="1:11" s="208" customFormat="1" ht="16.5">
      <c r="A76" s="209"/>
      <c r="D76" s="210"/>
      <c r="E76" s="210"/>
      <c r="F76" s="210"/>
      <c r="G76" s="210"/>
      <c r="H76" s="211"/>
      <c r="J76" s="213"/>
      <c r="K76" s="212"/>
    </row>
    <row r="77" spans="1:11" s="208" customFormat="1" ht="16.5">
      <c r="A77" s="209"/>
      <c r="D77" s="210"/>
      <c r="E77" s="210"/>
      <c r="F77" s="210"/>
      <c r="G77" s="210"/>
      <c r="H77" s="211"/>
      <c r="J77" s="213"/>
      <c r="K77" s="212"/>
    </row>
    <row r="78" spans="1:11" s="208" customFormat="1" ht="16.5">
      <c r="A78" s="209"/>
      <c r="D78" s="210"/>
      <c r="E78" s="210"/>
      <c r="F78" s="210"/>
      <c r="G78" s="210"/>
      <c r="H78" s="211"/>
      <c r="J78" s="213"/>
      <c r="K78" s="212"/>
    </row>
    <row r="79" spans="1:11" s="208" customFormat="1" ht="16.5">
      <c r="A79" s="209"/>
      <c r="D79" s="210"/>
      <c r="E79" s="210"/>
      <c r="F79" s="210"/>
      <c r="G79" s="210"/>
      <c r="H79" s="211"/>
      <c r="J79" s="213"/>
      <c r="K79" s="212"/>
    </row>
    <row r="80" spans="1:11" s="208" customFormat="1" ht="16.5">
      <c r="A80" s="209"/>
      <c r="D80" s="210"/>
      <c r="E80" s="210"/>
      <c r="F80" s="210"/>
      <c r="G80" s="210"/>
      <c r="H80" s="211"/>
      <c r="J80" s="213"/>
      <c r="K80" s="212"/>
    </row>
    <row r="81" spans="1:11" s="208" customFormat="1" ht="16.5">
      <c r="A81" s="209"/>
      <c r="D81" s="210"/>
      <c r="E81" s="210"/>
      <c r="F81" s="210"/>
      <c r="G81" s="210"/>
      <c r="H81" s="211"/>
      <c r="J81" s="213"/>
      <c r="K81" s="212"/>
    </row>
    <row r="82" spans="1:11" s="208" customFormat="1" ht="16.5">
      <c r="A82" s="209"/>
      <c r="D82" s="210"/>
      <c r="E82" s="210"/>
      <c r="F82" s="210"/>
      <c r="G82" s="210"/>
      <c r="H82" s="211"/>
      <c r="J82" s="213"/>
      <c r="K82" s="212"/>
    </row>
    <row r="83" spans="1:11" s="208" customFormat="1" ht="16.5">
      <c r="A83" s="209"/>
      <c r="D83" s="210"/>
      <c r="E83" s="210"/>
      <c r="F83" s="210"/>
      <c r="G83" s="210"/>
      <c r="H83" s="211"/>
      <c r="J83" s="213"/>
      <c r="K83" s="212"/>
    </row>
    <row r="84" spans="1:11" s="208" customFormat="1" ht="16.5">
      <c r="A84" s="209"/>
      <c r="D84" s="210"/>
      <c r="E84" s="210"/>
      <c r="F84" s="210"/>
      <c r="G84" s="210"/>
      <c r="H84" s="211"/>
      <c r="J84" s="213"/>
      <c r="K84" s="212"/>
    </row>
    <row r="85" spans="1:11" s="208" customFormat="1" ht="16.5">
      <c r="A85" s="209"/>
      <c r="D85" s="210"/>
      <c r="E85" s="210"/>
      <c r="F85" s="210"/>
      <c r="G85" s="210"/>
      <c r="H85" s="211"/>
      <c r="J85" s="213"/>
      <c r="K85" s="212"/>
    </row>
    <row r="86" spans="1:11" s="208" customFormat="1" ht="16.5">
      <c r="A86" s="209"/>
      <c r="D86" s="210"/>
      <c r="E86" s="210"/>
      <c r="F86" s="210"/>
      <c r="G86" s="210"/>
      <c r="H86" s="211"/>
      <c r="J86" s="213"/>
      <c r="K86" s="212"/>
    </row>
    <row r="87" spans="1:11" s="208" customFormat="1" ht="16.5">
      <c r="A87" s="209"/>
      <c r="D87" s="210"/>
      <c r="E87" s="210"/>
      <c r="F87" s="210"/>
      <c r="G87" s="210"/>
      <c r="H87" s="211"/>
      <c r="J87" s="213"/>
      <c r="K87" s="212"/>
    </row>
    <row r="88" spans="1:11" s="208" customFormat="1" ht="16.5">
      <c r="A88" s="209"/>
      <c r="D88" s="210"/>
      <c r="E88" s="210"/>
      <c r="F88" s="210"/>
      <c r="G88" s="210"/>
      <c r="H88" s="211"/>
      <c r="J88" s="213"/>
      <c r="K88" s="212"/>
    </row>
    <row r="89" spans="1:11" s="208" customFormat="1" ht="16.5">
      <c r="A89" s="209"/>
      <c r="D89" s="210"/>
      <c r="E89" s="210"/>
      <c r="F89" s="210"/>
      <c r="G89" s="210"/>
      <c r="H89" s="211"/>
      <c r="J89" s="213"/>
      <c r="K89" s="212"/>
    </row>
    <row r="90" spans="1:11" s="208" customFormat="1" ht="16.5">
      <c r="A90" s="209"/>
      <c r="D90" s="210"/>
      <c r="E90" s="210"/>
      <c r="F90" s="210"/>
      <c r="G90" s="210"/>
      <c r="H90" s="211"/>
      <c r="J90" s="213"/>
      <c r="K90" s="212"/>
    </row>
    <row r="91" spans="1:11" s="208" customFormat="1" ht="16.5">
      <c r="A91" s="209"/>
      <c r="D91" s="210"/>
      <c r="E91" s="210"/>
      <c r="F91" s="210"/>
      <c r="G91" s="210"/>
      <c r="H91" s="211"/>
      <c r="J91" s="213"/>
      <c r="K91" s="212"/>
    </row>
    <row r="92" spans="1:11" s="208" customFormat="1" ht="16.5">
      <c r="A92" s="209"/>
      <c r="D92" s="210"/>
      <c r="E92" s="210"/>
      <c r="F92" s="210"/>
      <c r="G92" s="210"/>
      <c r="H92" s="211"/>
      <c r="J92" s="213"/>
      <c r="K92" s="212"/>
    </row>
    <row r="93" spans="1:11" s="208" customFormat="1" ht="16.5">
      <c r="A93" s="209"/>
      <c r="D93" s="210"/>
      <c r="E93" s="210"/>
      <c r="F93" s="210"/>
      <c r="G93" s="210"/>
      <c r="H93" s="211"/>
      <c r="J93" s="213"/>
      <c r="K93" s="212"/>
    </row>
    <row r="94" spans="1:11" s="208" customFormat="1" ht="16.5">
      <c r="A94" s="209"/>
      <c r="D94" s="210"/>
      <c r="E94" s="210"/>
      <c r="F94" s="210"/>
      <c r="G94" s="210"/>
      <c r="H94" s="211"/>
      <c r="J94" s="213"/>
      <c r="K94" s="212"/>
    </row>
    <row r="95" spans="1:11" s="208" customFormat="1" ht="16.5">
      <c r="A95" s="209"/>
      <c r="D95" s="210"/>
      <c r="E95" s="210"/>
      <c r="F95" s="210"/>
      <c r="G95" s="210"/>
      <c r="H95" s="211"/>
      <c r="J95" s="213"/>
      <c r="K95" s="212"/>
    </row>
    <row r="96" spans="1:11" s="208" customFormat="1" ht="16.5">
      <c r="A96" s="209"/>
      <c r="D96" s="210"/>
      <c r="E96" s="210"/>
      <c r="F96" s="210"/>
      <c r="G96" s="210"/>
      <c r="H96" s="211"/>
      <c r="J96" s="213"/>
      <c r="K96" s="212"/>
    </row>
    <row r="97" spans="1:11" s="208" customFormat="1" ht="16.5">
      <c r="A97" s="209"/>
      <c r="D97" s="210"/>
      <c r="E97" s="210"/>
      <c r="F97" s="210"/>
      <c r="G97" s="210"/>
      <c r="H97" s="211"/>
      <c r="J97" s="213"/>
      <c r="K97" s="212"/>
    </row>
    <row r="98" spans="1:11" s="208" customFormat="1" ht="16.5">
      <c r="A98" s="209"/>
      <c r="D98" s="210"/>
      <c r="E98" s="210"/>
      <c r="F98" s="210"/>
      <c r="G98" s="210"/>
      <c r="H98" s="211"/>
      <c r="J98" s="213"/>
      <c r="K98" s="212"/>
    </row>
    <row r="99" spans="1:11" s="208" customFormat="1" ht="16.5">
      <c r="A99" s="209"/>
      <c r="D99" s="210"/>
      <c r="E99" s="210"/>
      <c r="F99" s="210"/>
      <c r="G99" s="210"/>
      <c r="H99" s="211"/>
      <c r="J99" s="213"/>
      <c r="K99" s="212"/>
    </row>
    <row r="100" spans="1:11" s="208" customFormat="1" ht="16.5">
      <c r="A100" s="209"/>
      <c r="D100" s="210"/>
      <c r="E100" s="210"/>
      <c r="F100" s="210"/>
      <c r="G100" s="210"/>
      <c r="H100" s="211"/>
      <c r="J100" s="213"/>
      <c r="K100" s="212"/>
    </row>
    <row r="101" spans="1:11" s="208" customFormat="1" ht="16.5">
      <c r="A101" s="209"/>
      <c r="D101" s="210"/>
      <c r="E101" s="210"/>
      <c r="F101" s="210"/>
      <c r="G101" s="210"/>
      <c r="H101" s="211"/>
      <c r="J101" s="213"/>
      <c r="K101" s="212"/>
    </row>
    <row r="102" spans="1:11" s="208" customFormat="1" ht="16.5">
      <c r="A102" s="209"/>
      <c r="D102" s="210"/>
      <c r="E102" s="210"/>
      <c r="F102" s="210"/>
      <c r="G102" s="210"/>
      <c r="H102" s="211"/>
      <c r="J102" s="213"/>
      <c r="K102" s="212"/>
    </row>
    <row r="103" spans="1:11" s="208" customFormat="1" ht="16.5">
      <c r="A103" s="209"/>
      <c r="D103" s="210"/>
      <c r="E103" s="210"/>
      <c r="F103" s="210"/>
      <c r="G103" s="210"/>
      <c r="H103" s="211"/>
      <c r="J103" s="213"/>
      <c r="K103" s="212"/>
    </row>
    <row r="104" spans="1:11" s="208" customFormat="1" ht="16.5">
      <c r="A104" s="209"/>
      <c r="D104" s="210"/>
      <c r="E104" s="210"/>
      <c r="F104" s="210"/>
      <c r="G104" s="210"/>
      <c r="H104" s="211"/>
      <c r="J104" s="213"/>
      <c r="K104" s="212"/>
    </row>
    <row r="105" spans="1:11" s="208" customFormat="1" ht="16.5">
      <c r="A105" s="209"/>
      <c r="D105" s="210"/>
      <c r="E105" s="210"/>
      <c r="F105" s="210"/>
      <c r="G105" s="210"/>
      <c r="H105" s="211"/>
      <c r="J105" s="213"/>
      <c r="K105" s="212"/>
    </row>
    <row r="106" spans="1:11" s="208" customFormat="1" ht="16.5">
      <c r="A106" s="209"/>
      <c r="D106" s="210"/>
      <c r="E106" s="210"/>
      <c r="F106" s="210"/>
      <c r="G106" s="210"/>
      <c r="H106" s="211"/>
      <c r="J106" s="213"/>
      <c r="K106" s="212"/>
    </row>
    <row r="107" spans="1:11" s="208" customFormat="1" ht="16.5">
      <c r="A107" s="209"/>
      <c r="D107" s="210"/>
      <c r="E107" s="210"/>
      <c r="F107" s="210"/>
      <c r="G107" s="210"/>
      <c r="H107" s="211"/>
      <c r="J107" s="213"/>
      <c r="K107" s="212"/>
    </row>
    <row r="108" spans="1:11" s="208" customFormat="1" ht="16.5">
      <c r="A108" s="209"/>
      <c r="D108" s="210"/>
      <c r="E108" s="210"/>
      <c r="F108" s="210"/>
      <c r="G108" s="210"/>
      <c r="H108" s="211"/>
      <c r="J108" s="213"/>
      <c r="K108" s="212"/>
    </row>
    <row r="109" spans="1:11" s="208" customFormat="1" ht="16.5">
      <c r="A109" s="209"/>
      <c r="D109" s="210"/>
      <c r="E109" s="210"/>
      <c r="F109" s="210"/>
      <c r="G109" s="210"/>
      <c r="H109" s="211"/>
      <c r="J109" s="213"/>
      <c r="K109" s="212"/>
    </row>
    <row r="110" spans="1:11" s="208" customFormat="1" ht="16.5">
      <c r="A110" s="209"/>
      <c r="D110" s="210"/>
      <c r="E110" s="210"/>
      <c r="F110" s="210"/>
      <c r="G110" s="210"/>
      <c r="H110" s="211"/>
      <c r="J110" s="213"/>
      <c r="K110" s="212"/>
    </row>
    <row r="111" spans="1:11" s="208" customFormat="1" ht="16.5">
      <c r="A111" s="209"/>
      <c r="D111" s="210"/>
      <c r="E111" s="210"/>
      <c r="F111" s="210"/>
      <c r="G111" s="210"/>
      <c r="H111" s="211"/>
      <c r="J111" s="213"/>
      <c r="K111" s="212"/>
    </row>
    <row r="112" spans="1:11" s="208" customFormat="1" ht="16.5">
      <c r="A112" s="209"/>
      <c r="D112" s="210"/>
      <c r="E112" s="210"/>
      <c r="F112" s="210"/>
      <c r="G112" s="210"/>
      <c r="H112" s="211"/>
      <c r="J112" s="213"/>
      <c r="K112" s="212"/>
    </row>
    <row r="113" spans="1:11" s="208" customFormat="1" ht="16.5">
      <c r="A113" s="209"/>
      <c r="D113" s="210"/>
      <c r="E113" s="210"/>
      <c r="F113" s="210"/>
      <c r="G113" s="210"/>
      <c r="H113" s="211"/>
      <c r="J113" s="213"/>
      <c r="K113" s="212"/>
    </row>
    <row r="114" spans="1:11" s="208" customFormat="1" ht="16.5">
      <c r="A114" s="209"/>
      <c r="D114" s="210"/>
      <c r="E114" s="210"/>
      <c r="F114" s="210"/>
      <c r="G114" s="210"/>
      <c r="H114" s="211"/>
      <c r="J114" s="213"/>
      <c r="K114" s="212"/>
    </row>
    <row r="115" spans="1:11" s="208" customFormat="1" ht="16.5">
      <c r="A115" s="209"/>
      <c r="D115" s="210"/>
      <c r="E115" s="210"/>
      <c r="F115" s="210"/>
      <c r="G115" s="210"/>
      <c r="H115" s="211"/>
      <c r="J115" s="213"/>
      <c r="K115" s="212"/>
    </row>
    <row r="116" spans="1:11" s="208" customFormat="1" ht="16.5">
      <c r="A116" s="209"/>
      <c r="D116" s="210"/>
      <c r="E116" s="210"/>
      <c r="F116" s="210"/>
      <c r="G116" s="210"/>
      <c r="H116" s="211"/>
      <c r="J116" s="213"/>
      <c r="K116" s="212"/>
    </row>
    <row r="117" spans="1:11" s="208" customFormat="1" ht="16.5">
      <c r="A117" s="209"/>
      <c r="D117" s="210"/>
      <c r="E117" s="210"/>
      <c r="F117" s="210"/>
      <c r="G117" s="210"/>
      <c r="H117" s="211"/>
      <c r="J117" s="213"/>
      <c r="K117" s="212"/>
    </row>
    <row r="118" spans="1:11" s="208" customFormat="1" ht="16.5">
      <c r="A118" s="209"/>
      <c r="D118" s="210"/>
      <c r="E118" s="210"/>
      <c r="F118" s="210"/>
      <c r="G118" s="210"/>
      <c r="H118" s="211"/>
      <c r="J118" s="213"/>
      <c r="K118" s="212"/>
    </row>
    <row r="119" spans="1:11" s="208" customFormat="1" ht="16.5">
      <c r="A119" s="209"/>
      <c r="D119" s="210"/>
      <c r="E119" s="210"/>
      <c r="F119" s="210"/>
      <c r="G119" s="210"/>
      <c r="H119" s="211"/>
      <c r="J119" s="213"/>
      <c r="K119" s="212"/>
    </row>
    <row r="120" spans="1:11" s="208" customFormat="1" ht="16.5">
      <c r="A120" s="209"/>
      <c r="D120" s="210"/>
      <c r="E120" s="210"/>
      <c r="F120" s="210"/>
      <c r="G120" s="210"/>
      <c r="H120" s="211"/>
      <c r="J120" s="213"/>
      <c r="K120" s="212"/>
    </row>
    <row r="121" spans="1:11" s="208" customFormat="1" ht="16.5">
      <c r="A121" s="209"/>
      <c r="D121" s="210"/>
      <c r="E121" s="210"/>
      <c r="F121" s="210"/>
      <c r="G121" s="210"/>
      <c r="H121" s="211"/>
      <c r="J121" s="213"/>
      <c r="K121" s="212"/>
    </row>
    <row r="122" spans="1:11" s="208" customFormat="1" ht="16.5">
      <c r="A122" s="209"/>
      <c r="D122" s="210"/>
      <c r="E122" s="210"/>
      <c r="F122" s="210"/>
      <c r="G122" s="210"/>
      <c r="H122" s="211"/>
      <c r="J122" s="213"/>
      <c r="K122" s="212"/>
    </row>
    <row r="123" spans="1:11" s="208" customFormat="1" ht="16.5">
      <c r="A123" s="209"/>
      <c r="D123" s="210"/>
      <c r="E123" s="210"/>
      <c r="F123" s="210"/>
      <c r="G123" s="210"/>
      <c r="H123" s="211"/>
      <c r="J123" s="213"/>
      <c r="K123" s="212"/>
    </row>
    <row r="124" spans="1:11" s="208" customFormat="1" ht="16.5">
      <c r="A124" s="209"/>
      <c r="D124" s="210"/>
      <c r="E124" s="210"/>
      <c r="F124" s="210"/>
      <c r="G124" s="210"/>
      <c r="H124" s="211"/>
      <c r="J124" s="213"/>
      <c r="K124" s="212"/>
    </row>
    <row r="125" spans="1:11" s="208" customFormat="1" ht="16.5">
      <c r="A125" s="209"/>
      <c r="D125" s="210"/>
      <c r="E125" s="210"/>
      <c r="F125" s="210"/>
      <c r="G125" s="210"/>
      <c r="H125" s="211"/>
      <c r="J125" s="213"/>
      <c r="K125" s="212"/>
    </row>
    <row r="126" spans="1:11" s="208" customFormat="1" ht="16.5">
      <c r="A126" s="209"/>
      <c r="D126" s="210"/>
      <c r="E126" s="210"/>
      <c r="F126" s="210"/>
      <c r="G126" s="210"/>
      <c r="H126" s="211"/>
      <c r="J126" s="213"/>
      <c r="K126" s="212"/>
    </row>
    <row r="127" spans="1:11" s="208" customFormat="1" ht="16.5">
      <c r="A127" s="209"/>
      <c r="D127" s="210"/>
      <c r="E127" s="210"/>
      <c r="F127" s="210"/>
      <c r="G127" s="210"/>
      <c r="H127" s="211"/>
      <c r="J127" s="213"/>
      <c r="K127" s="212"/>
    </row>
    <row r="128" spans="1:11" s="208" customFormat="1" ht="16.5">
      <c r="A128" s="209"/>
      <c r="D128" s="210"/>
      <c r="E128" s="210"/>
      <c r="F128" s="210"/>
      <c r="G128" s="210"/>
      <c r="H128" s="211"/>
      <c r="J128" s="213"/>
      <c r="K128" s="212"/>
    </row>
    <row r="129" spans="1:11" s="208" customFormat="1" ht="16.5">
      <c r="A129" s="209"/>
      <c r="D129" s="210"/>
      <c r="E129" s="210"/>
      <c r="F129" s="210"/>
      <c r="G129" s="210"/>
      <c r="H129" s="211"/>
      <c r="J129" s="213"/>
      <c r="K129" s="212"/>
    </row>
    <row r="130" spans="1:11" s="208" customFormat="1" ht="16.5">
      <c r="A130" s="209"/>
      <c r="D130" s="210"/>
      <c r="E130" s="210"/>
      <c r="F130" s="210"/>
      <c r="G130" s="210"/>
      <c r="H130" s="211"/>
      <c r="J130" s="213"/>
      <c r="K130" s="212"/>
    </row>
    <row r="131" spans="1:11" s="208" customFormat="1" ht="16.5">
      <c r="A131" s="209"/>
      <c r="D131" s="210"/>
      <c r="E131" s="210"/>
      <c r="F131" s="210"/>
      <c r="G131" s="210"/>
      <c r="H131" s="211"/>
      <c r="J131" s="213"/>
      <c r="K131" s="212"/>
    </row>
    <row r="132" spans="1:11" s="208" customFormat="1" ht="16.5">
      <c r="A132" s="209"/>
      <c r="D132" s="210"/>
      <c r="E132" s="210"/>
      <c r="F132" s="210"/>
      <c r="G132" s="210"/>
      <c r="H132" s="211"/>
      <c r="J132" s="213"/>
      <c r="K132" s="212"/>
    </row>
    <row r="133" spans="1:11" s="208" customFormat="1" ht="16.5">
      <c r="A133" s="209"/>
      <c r="D133" s="210"/>
      <c r="E133" s="210"/>
      <c r="F133" s="210"/>
      <c r="G133" s="210"/>
      <c r="H133" s="211"/>
      <c r="J133" s="213"/>
      <c r="K133" s="212"/>
    </row>
    <row r="134" spans="1:11" s="208" customFormat="1" ht="16.5">
      <c r="A134" s="209"/>
      <c r="D134" s="210"/>
      <c r="E134" s="210"/>
      <c r="F134" s="210"/>
      <c r="G134" s="210"/>
      <c r="H134" s="211"/>
      <c r="J134" s="213"/>
      <c r="K134" s="212"/>
    </row>
    <row r="135" spans="1:11" s="208" customFormat="1" ht="16.5">
      <c r="A135" s="209"/>
      <c r="D135" s="210"/>
      <c r="E135" s="210"/>
      <c r="F135" s="210"/>
      <c r="G135" s="210"/>
      <c r="H135" s="211"/>
      <c r="J135" s="213"/>
      <c r="K135" s="212"/>
    </row>
    <row r="136" spans="1:11" s="208" customFormat="1" ht="16.5">
      <c r="A136" s="209"/>
      <c r="D136" s="210"/>
      <c r="E136" s="210"/>
      <c r="F136" s="210"/>
      <c r="G136" s="210"/>
      <c r="H136" s="211"/>
      <c r="J136" s="213"/>
      <c r="K136" s="212"/>
    </row>
    <row r="137" spans="1:11" s="208" customFormat="1" ht="16.5">
      <c r="A137" s="209"/>
      <c r="D137" s="210"/>
      <c r="E137" s="210"/>
      <c r="F137" s="210"/>
      <c r="G137" s="210"/>
      <c r="H137" s="211"/>
      <c r="J137" s="213"/>
      <c r="K137" s="212"/>
    </row>
    <row r="138" spans="1:11" s="208" customFormat="1" ht="16.5">
      <c r="A138" s="209"/>
      <c r="D138" s="210"/>
      <c r="E138" s="210"/>
      <c r="F138" s="210"/>
      <c r="G138" s="210"/>
      <c r="H138" s="211"/>
      <c r="J138" s="213"/>
      <c r="K138" s="212"/>
    </row>
    <row r="139" spans="1:11" s="208" customFormat="1" ht="16.5">
      <c r="A139" s="209"/>
      <c r="D139" s="210"/>
      <c r="E139" s="210"/>
      <c r="F139" s="210"/>
      <c r="G139" s="210"/>
      <c r="H139" s="211"/>
      <c r="J139" s="213"/>
      <c r="K139" s="212"/>
    </row>
    <row r="140" spans="1:11" s="208" customFormat="1" ht="16.5">
      <c r="A140" s="209"/>
      <c r="D140" s="210"/>
      <c r="E140" s="210"/>
      <c r="F140" s="210"/>
      <c r="G140" s="210"/>
      <c r="H140" s="211"/>
      <c r="J140" s="213"/>
      <c r="K140" s="212"/>
    </row>
    <row r="141" spans="1:11" s="208" customFormat="1" ht="16.5">
      <c r="A141" s="209"/>
      <c r="D141" s="210"/>
      <c r="E141" s="210"/>
      <c r="F141" s="210"/>
      <c r="G141" s="210"/>
      <c r="H141" s="211"/>
      <c r="J141" s="213"/>
      <c r="K141" s="212"/>
    </row>
    <row r="142" spans="1:11" s="208" customFormat="1" ht="16.5">
      <c r="A142" s="209"/>
      <c r="D142" s="210"/>
      <c r="E142" s="210"/>
      <c r="F142" s="210"/>
      <c r="G142" s="210"/>
      <c r="H142" s="211"/>
      <c r="J142" s="213"/>
      <c r="K142" s="212"/>
    </row>
    <row r="143" spans="1:11" s="208" customFormat="1" ht="16.5">
      <c r="A143" s="209"/>
      <c r="D143" s="210"/>
      <c r="E143" s="210"/>
      <c r="F143" s="210"/>
      <c r="G143" s="210"/>
      <c r="H143" s="211"/>
      <c r="J143" s="213"/>
      <c r="K143" s="212"/>
    </row>
    <row r="144" spans="1:11" s="208" customFormat="1" ht="16.5">
      <c r="A144" s="209"/>
      <c r="D144" s="210"/>
      <c r="E144" s="210"/>
      <c r="F144" s="210"/>
      <c r="G144" s="210"/>
      <c r="H144" s="211"/>
      <c r="J144" s="213"/>
      <c r="K144" s="212"/>
    </row>
    <row r="145" spans="1:11" s="208" customFormat="1" ht="16.5">
      <c r="A145" s="209"/>
      <c r="D145" s="210"/>
      <c r="E145" s="210"/>
      <c r="F145" s="210"/>
      <c r="G145" s="210"/>
      <c r="H145" s="211"/>
      <c r="J145" s="213"/>
      <c r="K145" s="212"/>
    </row>
    <row r="146" spans="1:11" s="208" customFormat="1" ht="16.5">
      <c r="A146" s="209"/>
      <c r="D146" s="210"/>
      <c r="E146" s="210"/>
      <c r="F146" s="210"/>
      <c r="G146" s="210"/>
      <c r="H146" s="211"/>
      <c r="J146" s="213"/>
      <c r="K146" s="212"/>
    </row>
    <row r="147" spans="1:11" s="208" customFormat="1" ht="16.5">
      <c r="A147" s="209"/>
      <c r="D147" s="210"/>
      <c r="E147" s="210"/>
      <c r="F147" s="210"/>
      <c r="G147" s="210"/>
      <c r="H147" s="211"/>
      <c r="J147" s="213"/>
      <c r="K147" s="212"/>
    </row>
    <row r="148" spans="1:11" s="208" customFormat="1" ht="16.5">
      <c r="A148" s="209"/>
      <c r="D148" s="210"/>
      <c r="E148" s="210"/>
      <c r="F148" s="210"/>
      <c r="G148" s="210"/>
      <c r="H148" s="211"/>
      <c r="J148" s="213"/>
      <c r="K148" s="212"/>
    </row>
    <row r="149" spans="1:11" s="208" customFormat="1" ht="16.5">
      <c r="A149" s="209"/>
      <c r="D149" s="210"/>
      <c r="E149" s="210"/>
      <c r="F149" s="210"/>
      <c r="G149" s="210"/>
      <c r="H149" s="211"/>
      <c r="J149" s="213"/>
      <c r="K149" s="212"/>
    </row>
    <row r="150" spans="1:11" s="208" customFormat="1" ht="16.5">
      <c r="A150" s="209"/>
      <c r="D150" s="210"/>
      <c r="E150" s="210"/>
      <c r="F150" s="210"/>
      <c r="G150" s="210"/>
      <c r="H150" s="211"/>
      <c r="J150" s="213"/>
      <c r="K150" s="212"/>
    </row>
    <row r="151" spans="1:11" s="208" customFormat="1" ht="16.5">
      <c r="A151" s="209"/>
      <c r="D151" s="210"/>
      <c r="E151" s="210"/>
      <c r="F151" s="210"/>
      <c r="G151" s="210"/>
      <c r="H151" s="211"/>
      <c r="J151" s="213"/>
      <c r="K151" s="212"/>
    </row>
    <row r="152" spans="1:11" s="208" customFormat="1" ht="16.5">
      <c r="A152" s="209"/>
      <c r="D152" s="210"/>
      <c r="E152" s="210"/>
      <c r="F152" s="210"/>
      <c r="G152" s="210"/>
      <c r="H152" s="211"/>
      <c r="J152" s="213"/>
      <c r="K152" s="212"/>
    </row>
    <row r="153" spans="1:11" s="208" customFormat="1" ht="16.5">
      <c r="A153" s="209"/>
      <c r="D153" s="210"/>
      <c r="E153" s="210"/>
      <c r="F153" s="210"/>
      <c r="G153" s="210"/>
      <c r="H153" s="211"/>
      <c r="J153" s="213"/>
      <c r="K153" s="212"/>
    </row>
    <row r="154" spans="1:11" s="208" customFormat="1" ht="16.5">
      <c r="A154" s="209"/>
      <c r="D154" s="210"/>
      <c r="E154" s="210"/>
      <c r="F154" s="210"/>
      <c r="G154" s="210"/>
      <c r="H154" s="211"/>
      <c r="J154" s="213"/>
      <c r="K154" s="212"/>
    </row>
    <row r="155" spans="1:11" s="208" customFormat="1" ht="16.5">
      <c r="A155" s="209"/>
      <c r="D155" s="210"/>
      <c r="E155" s="210"/>
      <c r="F155" s="210"/>
      <c r="G155" s="210"/>
      <c r="H155" s="211"/>
      <c r="J155" s="213"/>
      <c r="K155" s="212"/>
    </row>
    <row r="156" spans="1:11" s="208" customFormat="1" ht="16.5">
      <c r="A156" s="209"/>
      <c r="D156" s="210"/>
      <c r="E156" s="210"/>
      <c r="F156" s="210"/>
      <c r="G156" s="210"/>
      <c r="H156" s="211"/>
      <c r="J156" s="213"/>
      <c r="K156" s="212"/>
    </row>
    <row r="157" spans="1:11" s="208" customFormat="1" ht="16.5">
      <c r="A157" s="209"/>
      <c r="D157" s="210"/>
      <c r="E157" s="210"/>
      <c r="F157" s="210"/>
      <c r="G157" s="210"/>
      <c r="H157" s="211"/>
      <c r="J157" s="213"/>
      <c r="K157" s="212"/>
    </row>
    <row r="158" spans="1:11" s="208" customFormat="1" ht="16.5">
      <c r="A158" s="209"/>
      <c r="D158" s="210"/>
      <c r="E158" s="210"/>
      <c r="F158" s="210"/>
      <c r="G158" s="210"/>
      <c r="H158" s="211"/>
      <c r="J158" s="213"/>
      <c r="K158" s="212"/>
    </row>
    <row r="159" spans="1:11" s="208" customFormat="1" ht="16.5">
      <c r="A159" s="209"/>
      <c r="D159" s="210"/>
      <c r="E159" s="210"/>
      <c r="F159" s="210"/>
      <c r="G159" s="210"/>
      <c r="H159" s="211"/>
      <c r="J159" s="213"/>
      <c r="K159" s="212"/>
    </row>
    <row r="160" spans="1:11" s="208" customFormat="1" ht="16.5">
      <c r="A160" s="209"/>
      <c r="D160" s="210"/>
      <c r="E160" s="210"/>
      <c r="F160" s="210"/>
      <c r="G160" s="210"/>
      <c r="H160" s="211"/>
      <c r="J160" s="213"/>
      <c r="K160" s="212"/>
    </row>
    <row r="161" spans="1:11" s="208" customFormat="1" ht="16.5">
      <c r="A161" s="209"/>
      <c r="D161" s="210"/>
      <c r="E161" s="210"/>
      <c r="F161" s="210"/>
      <c r="G161" s="210"/>
      <c r="H161" s="211"/>
      <c r="J161" s="213"/>
      <c r="K161" s="212"/>
    </row>
    <row r="162" spans="1:11" s="208" customFormat="1" ht="16.5">
      <c r="A162" s="209"/>
      <c r="D162" s="210"/>
      <c r="E162" s="210"/>
      <c r="F162" s="210"/>
      <c r="G162" s="210"/>
      <c r="H162" s="211"/>
      <c r="J162" s="213"/>
      <c r="K162" s="212"/>
    </row>
    <row r="163" spans="1:11" s="208" customFormat="1" ht="16.5">
      <c r="A163" s="209"/>
      <c r="D163" s="210"/>
      <c r="E163" s="210"/>
      <c r="F163" s="210"/>
      <c r="G163" s="210"/>
      <c r="H163" s="211"/>
      <c r="J163" s="213"/>
      <c r="K163" s="212"/>
    </row>
    <row r="164" spans="1:11" s="208" customFormat="1" ht="16.5">
      <c r="A164" s="209"/>
      <c r="D164" s="210"/>
      <c r="E164" s="210"/>
      <c r="F164" s="210"/>
      <c r="G164" s="210"/>
      <c r="H164" s="211"/>
      <c r="J164" s="213"/>
      <c r="K164" s="212"/>
    </row>
    <row r="165" spans="1:11" s="208" customFormat="1" ht="16.5">
      <c r="A165" s="209"/>
      <c r="D165" s="210"/>
      <c r="E165" s="210"/>
      <c r="F165" s="210"/>
      <c r="G165" s="210"/>
      <c r="H165" s="211"/>
      <c r="J165" s="213"/>
      <c r="K165" s="212"/>
    </row>
    <row r="166" spans="1:11" s="208" customFormat="1" ht="16.5">
      <c r="A166" s="209"/>
      <c r="D166" s="210"/>
      <c r="E166" s="210"/>
      <c r="F166" s="210"/>
      <c r="G166" s="210"/>
      <c r="H166" s="211"/>
      <c r="J166" s="213"/>
      <c r="K166" s="212"/>
    </row>
    <row r="167" spans="1:11" s="208" customFormat="1" ht="16.5">
      <c r="A167" s="209"/>
      <c r="D167" s="210"/>
      <c r="E167" s="210"/>
      <c r="F167" s="210"/>
      <c r="G167" s="210"/>
      <c r="H167" s="211"/>
      <c r="J167" s="213"/>
      <c r="K167" s="212"/>
    </row>
    <row r="168" spans="1:11" s="208" customFormat="1" ht="16.5">
      <c r="A168" s="209"/>
      <c r="D168" s="210"/>
      <c r="E168" s="210"/>
      <c r="F168" s="210"/>
      <c r="G168" s="210"/>
      <c r="H168" s="211"/>
      <c r="J168" s="213"/>
      <c r="K168" s="212"/>
    </row>
    <row r="169" spans="1:11" s="208" customFormat="1" ht="16.5">
      <c r="A169" s="209"/>
      <c r="D169" s="210"/>
      <c r="E169" s="210"/>
      <c r="F169" s="210"/>
      <c r="G169" s="210"/>
      <c r="H169" s="211"/>
      <c r="J169" s="213"/>
      <c r="K169" s="212"/>
    </row>
    <row r="170" spans="1:11" s="208" customFormat="1" ht="16.5">
      <c r="A170" s="209"/>
      <c r="D170" s="210"/>
      <c r="E170" s="210"/>
      <c r="F170" s="210"/>
      <c r="G170" s="210"/>
      <c r="H170" s="211"/>
      <c r="J170" s="213"/>
      <c r="K170" s="212"/>
    </row>
    <row r="171" spans="1:11" s="208" customFormat="1" ht="16.5">
      <c r="A171" s="209"/>
      <c r="D171" s="210"/>
      <c r="E171" s="210"/>
      <c r="F171" s="210"/>
      <c r="G171" s="210"/>
      <c r="H171" s="211"/>
      <c r="J171" s="213"/>
      <c r="K171" s="212"/>
    </row>
    <row r="172" spans="1:11" s="208" customFormat="1" ht="16.5">
      <c r="A172" s="209"/>
      <c r="D172" s="210"/>
      <c r="E172" s="210"/>
      <c r="F172" s="210"/>
      <c r="G172" s="210"/>
      <c r="H172" s="211"/>
      <c r="J172" s="213"/>
      <c r="K172" s="212"/>
    </row>
    <row r="173" spans="1:11" s="208" customFormat="1" ht="16.5">
      <c r="A173" s="209"/>
      <c r="D173" s="210"/>
      <c r="E173" s="210"/>
      <c r="F173" s="210"/>
      <c r="G173" s="210"/>
      <c r="H173" s="211"/>
      <c r="J173" s="213"/>
      <c r="K173" s="212"/>
    </row>
    <row r="174" spans="1:11" s="208" customFormat="1" ht="16.5">
      <c r="A174" s="209"/>
      <c r="D174" s="210"/>
      <c r="E174" s="210"/>
      <c r="F174" s="210"/>
      <c r="G174" s="210"/>
      <c r="H174" s="211"/>
      <c r="J174" s="213"/>
      <c r="K174" s="212"/>
    </row>
    <row r="175" spans="1:11" s="208" customFormat="1" ht="16.5">
      <c r="A175" s="209"/>
      <c r="D175" s="210"/>
      <c r="E175" s="210"/>
      <c r="F175" s="210"/>
      <c r="G175" s="210"/>
      <c r="H175" s="211"/>
      <c r="J175" s="213"/>
      <c r="K175" s="212"/>
    </row>
    <row r="176" spans="1:11" s="208" customFormat="1" ht="16.5">
      <c r="A176" s="209"/>
      <c r="D176" s="210"/>
      <c r="E176" s="210"/>
      <c r="F176" s="210"/>
      <c r="G176" s="210"/>
      <c r="H176" s="211"/>
      <c r="J176" s="213"/>
      <c r="K176" s="212"/>
    </row>
    <row r="177" spans="1:11" s="208" customFormat="1" ht="16.5">
      <c r="A177" s="209"/>
      <c r="D177" s="210"/>
      <c r="E177" s="210"/>
      <c r="F177" s="210"/>
      <c r="G177" s="210"/>
      <c r="H177" s="211"/>
      <c r="J177" s="213"/>
      <c r="K177" s="212"/>
    </row>
    <row r="178" spans="1:11" s="208" customFormat="1" ht="16.5">
      <c r="A178" s="209"/>
      <c r="D178" s="210"/>
      <c r="E178" s="210"/>
      <c r="F178" s="210"/>
      <c r="G178" s="210"/>
      <c r="H178" s="211"/>
      <c r="J178" s="213"/>
      <c r="K178" s="212"/>
    </row>
    <row r="179" spans="1:11" s="208" customFormat="1" ht="16.5">
      <c r="A179" s="209"/>
      <c r="D179" s="210"/>
      <c r="E179" s="210"/>
      <c r="F179" s="210"/>
      <c r="G179" s="210"/>
      <c r="H179" s="211"/>
      <c r="J179" s="213"/>
      <c r="K179" s="212"/>
    </row>
    <row r="180" spans="1:11" s="208" customFormat="1" ht="16.5">
      <c r="A180" s="209"/>
      <c r="D180" s="210"/>
      <c r="E180" s="210"/>
      <c r="F180" s="210"/>
      <c r="G180" s="210"/>
      <c r="H180" s="211"/>
      <c r="J180" s="213"/>
      <c r="K180" s="212"/>
    </row>
    <row r="181" spans="1:11" s="208" customFormat="1" ht="16.5">
      <c r="A181" s="209"/>
      <c r="D181" s="210"/>
      <c r="E181" s="210"/>
      <c r="F181" s="210"/>
      <c r="G181" s="210"/>
      <c r="H181" s="211"/>
      <c r="J181" s="213"/>
      <c r="K181" s="212"/>
    </row>
    <row r="182" spans="1:11" s="208" customFormat="1" ht="16.5">
      <c r="A182" s="209"/>
      <c r="D182" s="210"/>
      <c r="E182" s="210"/>
      <c r="F182" s="210"/>
      <c r="G182" s="210"/>
      <c r="H182" s="211"/>
      <c r="J182" s="213"/>
      <c r="K182" s="212"/>
    </row>
    <row r="183" spans="1:11" s="208" customFormat="1" ht="16.5">
      <c r="A183" s="209"/>
      <c r="D183" s="210"/>
      <c r="E183" s="210"/>
      <c r="F183" s="210"/>
      <c r="G183" s="210"/>
      <c r="H183" s="211"/>
      <c r="J183" s="213"/>
      <c r="K183" s="212"/>
    </row>
    <row r="184" spans="1:11" s="208" customFormat="1" ht="16.5">
      <c r="A184" s="209"/>
      <c r="D184" s="210"/>
      <c r="E184" s="210"/>
      <c r="F184" s="210"/>
      <c r="G184" s="210"/>
      <c r="H184" s="211"/>
      <c r="J184" s="213"/>
      <c r="K184" s="212"/>
    </row>
    <row r="185" spans="1:11" s="208" customFormat="1" ht="16.5">
      <c r="A185" s="209"/>
      <c r="D185" s="210"/>
      <c r="E185" s="210"/>
      <c r="F185" s="210"/>
      <c r="G185" s="210"/>
      <c r="H185" s="211"/>
      <c r="J185" s="213"/>
      <c r="K185" s="212"/>
    </row>
    <row r="186" spans="1:11" s="208" customFormat="1" ht="16.5">
      <c r="A186" s="209"/>
      <c r="D186" s="210"/>
      <c r="E186" s="210"/>
      <c r="F186" s="210"/>
      <c r="G186" s="210"/>
      <c r="H186" s="211"/>
      <c r="J186" s="213"/>
      <c r="K186" s="212"/>
    </row>
    <row r="187" spans="1:11" s="208" customFormat="1" ht="16.5">
      <c r="A187" s="209"/>
      <c r="D187" s="210"/>
      <c r="E187" s="210"/>
      <c r="F187" s="210"/>
      <c r="G187" s="210"/>
      <c r="H187" s="211"/>
      <c r="J187" s="213"/>
      <c r="K187" s="212"/>
    </row>
    <row r="188" spans="1:11" s="208" customFormat="1" ht="16.5">
      <c r="A188" s="209"/>
      <c r="D188" s="210"/>
      <c r="E188" s="210"/>
      <c r="F188" s="210"/>
      <c r="G188" s="210"/>
      <c r="H188" s="211"/>
      <c r="J188" s="213"/>
      <c r="K188" s="212"/>
    </row>
    <row r="189" spans="1:11" s="208" customFormat="1" ht="16.5">
      <c r="A189" s="209"/>
      <c r="D189" s="210"/>
      <c r="E189" s="210"/>
      <c r="F189" s="210"/>
      <c r="G189" s="210"/>
      <c r="H189" s="211"/>
      <c r="J189" s="213"/>
      <c r="K189" s="212"/>
    </row>
    <row r="190" spans="1:11" s="208" customFormat="1" ht="16.5">
      <c r="A190" s="209"/>
      <c r="D190" s="210"/>
      <c r="E190" s="210"/>
      <c r="F190" s="210"/>
      <c r="G190" s="210"/>
      <c r="H190" s="211"/>
      <c r="J190" s="213"/>
      <c r="K190" s="212"/>
    </row>
    <row r="191" spans="1:11" s="208" customFormat="1" ht="16.5">
      <c r="A191" s="209"/>
      <c r="D191" s="210"/>
      <c r="E191" s="210"/>
      <c r="F191" s="210"/>
      <c r="G191" s="210"/>
      <c r="H191" s="211"/>
      <c r="J191" s="213"/>
      <c r="K191" s="212"/>
    </row>
    <row r="192" spans="1:11" s="208" customFormat="1" ht="16.5">
      <c r="A192" s="209"/>
      <c r="D192" s="210"/>
      <c r="E192" s="210"/>
      <c r="F192" s="210"/>
      <c r="G192" s="210"/>
      <c r="H192" s="211"/>
      <c r="J192" s="213"/>
      <c r="K192" s="212"/>
    </row>
    <row r="193" spans="1:11" s="208" customFormat="1" ht="16.5">
      <c r="A193" s="209"/>
      <c r="D193" s="210"/>
      <c r="E193" s="210"/>
      <c r="F193" s="210"/>
      <c r="G193" s="210"/>
      <c r="H193" s="211"/>
      <c r="J193" s="213"/>
      <c r="K193" s="212"/>
    </row>
    <row r="194" spans="1:11" s="208" customFormat="1" ht="16.5">
      <c r="A194" s="209"/>
      <c r="D194" s="210"/>
      <c r="E194" s="210"/>
      <c r="F194" s="210"/>
      <c r="G194" s="210"/>
      <c r="H194" s="211"/>
      <c r="J194" s="213"/>
      <c r="K194" s="212"/>
    </row>
    <row r="195" spans="1:11" s="208" customFormat="1" ht="16.5">
      <c r="A195" s="209"/>
      <c r="D195" s="210"/>
      <c r="E195" s="210"/>
      <c r="F195" s="210"/>
      <c r="G195" s="210"/>
      <c r="H195" s="211"/>
      <c r="J195" s="213"/>
      <c r="K195" s="212"/>
    </row>
    <row r="196" spans="1:11" s="208" customFormat="1" ht="16.5">
      <c r="A196" s="209"/>
      <c r="D196" s="210"/>
      <c r="E196" s="210"/>
      <c r="F196" s="210"/>
      <c r="G196" s="210"/>
      <c r="H196" s="211"/>
      <c r="J196" s="213"/>
      <c r="K196" s="212"/>
    </row>
    <row r="197" spans="1:11" s="208" customFormat="1" ht="16.5">
      <c r="A197" s="209"/>
      <c r="D197" s="210"/>
      <c r="E197" s="210"/>
      <c r="F197" s="210"/>
      <c r="G197" s="210"/>
      <c r="H197" s="211"/>
      <c r="J197" s="213"/>
      <c r="K197" s="212"/>
    </row>
    <row r="198" spans="1:11" s="208" customFormat="1" ht="16.5">
      <c r="A198" s="209"/>
      <c r="D198" s="210"/>
      <c r="E198" s="210"/>
      <c r="F198" s="210"/>
      <c r="G198" s="210"/>
      <c r="H198" s="211"/>
      <c r="J198" s="213"/>
      <c r="K198" s="212"/>
    </row>
    <row r="199" spans="1:11" s="208" customFormat="1" ht="16.5">
      <c r="A199" s="209"/>
      <c r="D199" s="210"/>
      <c r="E199" s="210"/>
      <c r="F199" s="210"/>
      <c r="G199" s="210"/>
      <c r="H199" s="211"/>
      <c r="J199" s="213"/>
      <c r="K199" s="212"/>
    </row>
    <row r="200" spans="1:11" s="208" customFormat="1" ht="16.5">
      <c r="A200" s="209"/>
      <c r="D200" s="210"/>
      <c r="E200" s="210"/>
      <c r="F200" s="210"/>
      <c r="G200" s="210"/>
      <c r="H200" s="211"/>
      <c r="J200" s="213"/>
      <c r="K200" s="212"/>
    </row>
    <row r="201" spans="1:11" s="208" customFormat="1" ht="16.5">
      <c r="A201" s="209"/>
      <c r="D201" s="210"/>
      <c r="E201" s="210"/>
      <c r="F201" s="210"/>
      <c r="G201" s="210"/>
      <c r="H201" s="211"/>
      <c r="J201" s="213"/>
      <c r="K201" s="212"/>
    </row>
    <row r="202" spans="1:11" s="208" customFormat="1" ht="16.5">
      <c r="A202" s="209"/>
      <c r="D202" s="210"/>
      <c r="E202" s="210"/>
      <c r="F202" s="210"/>
      <c r="G202" s="210"/>
      <c r="H202" s="211"/>
      <c r="J202" s="213"/>
      <c r="K202" s="212"/>
    </row>
    <row r="203" spans="1:11" s="208" customFormat="1" ht="16.5">
      <c r="A203" s="209"/>
      <c r="D203" s="210"/>
      <c r="E203" s="210"/>
      <c r="F203" s="210"/>
      <c r="G203" s="210"/>
      <c r="H203" s="211"/>
      <c r="J203" s="213"/>
      <c r="K203" s="212"/>
    </row>
    <row r="204" spans="1:11" s="208" customFormat="1" ht="16.5">
      <c r="A204" s="209"/>
      <c r="D204" s="210"/>
      <c r="E204" s="210"/>
      <c r="F204" s="210"/>
      <c r="G204" s="210"/>
      <c r="H204" s="211"/>
      <c r="J204" s="213"/>
      <c r="K204" s="212"/>
    </row>
    <row r="205" spans="1:11" s="208" customFormat="1" ht="16.5">
      <c r="A205" s="209"/>
      <c r="D205" s="210"/>
      <c r="E205" s="210"/>
      <c r="F205" s="210"/>
      <c r="G205" s="210"/>
      <c r="H205" s="211"/>
      <c r="J205" s="213"/>
      <c r="K205" s="212"/>
    </row>
    <row r="206" spans="1:11" s="208" customFormat="1" ht="16.5">
      <c r="A206" s="209"/>
      <c r="D206" s="210"/>
      <c r="E206" s="210"/>
      <c r="F206" s="210"/>
      <c r="G206" s="210"/>
      <c r="H206" s="211"/>
      <c r="J206" s="213"/>
      <c r="K206" s="212"/>
    </row>
    <row r="207" spans="1:11" s="208" customFormat="1" ht="16.5">
      <c r="A207" s="209"/>
      <c r="D207" s="210"/>
      <c r="E207" s="210"/>
      <c r="F207" s="210"/>
      <c r="G207" s="210"/>
      <c r="H207" s="211"/>
      <c r="J207" s="213"/>
      <c r="K207" s="212"/>
    </row>
    <row r="208" spans="1:11" s="208" customFormat="1" ht="16.5">
      <c r="A208" s="209"/>
      <c r="D208" s="210"/>
      <c r="E208" s="210"/>
      <c r="F208" s="210"/>
      <c r="G208" s="210"/>
      <c r="H208" s="211"/>
      <c r="J208" s="213"/>
      <c r="K208" s="212"/>
    </row>
    <row r="209" spans="1:11" s="208" customFormat="1" ht="16.5">
      <c r="A209" s="209"/>
      <c r="D209" s="210"/>
      <c r="E209" s="210"/>
      <c r="F209" s="210"/>
      <c r="G209" s="210"/>
      <c r="H209" s="211"/>
      <c r="J209" s="213"/>
      <c r="K209" s="212"/>
    </row>
    <row r="210" spans="1:11" s="208" customFormat="1" ht="16.5">
      <c r="A210" s="209"/>
      <c r="D210" s="210"/>
      <c r="E210" s="210"/>
      <c r="F210" s="210"/>
      <c r="G210" s="210"/>
      <c r="H210" s="211"/>
      <c r="J210" s="213"/>
      <c r="K210" s="212"/>
    </row>
    <row r="211" spans="1:11" s="208" customFormat="1" ht="16.5">
      <c r="A211" s="209"/>
      <c r="D211" s="210"/>
      <c r="E211" s="210"/>
      <c r="F211" s="210"/>
      <c r="G211" s="210"/>
      <c r="H211" s="211"/>
      <c r="J211" s="213"/>
      <c r="K211" s="212"/>
    </row>
    <row r="212" spans="1:11" s="208" customFormat="1" ht="16.5">
      <c r="A212" s="209"/>
      <c r="D212" s="210"/>
      <c r="E212" s="210"/>
      <c r="F212" s="210"/>
      <c r="G212" s="210"/>
      <c r="H212" s="211"/>
      <c r="J212" s="213"/>
      <c r="K212" s="212"/>
    </row>
    <row r="213" spans="1:11" s="208" customFormat="1" ht="16.5">
      <c r="A213" s="209"/>
      <c r="D213" s="210"/>
      <c r="E213" s="210"/>
      <c r="F213" s="210"/>
      <c r="G213" s="210"/>
      <c r="H213" s="211"/>
      <c r="J213" s="213"/>
      <c r="K213" s="212"/>
    </row>
    <row r="214" spans="1:11" s="208" customFormat="1" ht="16.5">
      <c r="A214" s="209"/>
      <c r="D214" s="210"/>
      <c r="E214" s="210"/>
      <c r="F214" s="210"/>
      <c r="G214" s="210"/>
      <c r="H214" s="211"/>
      <c r="J214" s="213"/>
      <c r="K214" s="212"/>
    </row>
    <row r="215" spans="1:11" s="208" customFormat="1" ht="16.5">
      <c r="A215" s="209"/>
      <c r="D215" s="210"/>
      <c r="E215" s="210"/>
      <c r="F215" s="210"/>
      <c r="G215" s="210"/>
      <c r="H215" s="211"/>
      <c r="J215" s="213"/>
      <c r="K215" s="212"/>
    </row>
    <row r="216" spans="1:11" s="208" customFormat="1" ht="16.5">
      <c r="A216" s="209"/>
      <c r="D216" s="210"/>
      <c r="E216" s="210"/>
      <c r="F216" s="210"/>
      <c r="G216" s="210"/>
      <c r="H216" s="211"/>
      <c r="J216" s="213"/>
      <c r="K216" s="212"/>
    </row>
    <row r="217" spans="1:11" s="208" customFormat="1" ht="16.5">
      <c r="A217" s="209"/>
      <c r="D217" s="210"/>
      <c r="E217" s="210"/>
      <c r="F217" s="210"/>
      <c r="G217" s="210"/>
      <c r="H217" s="211"/>
      <c r="J217" s="213"/>
      <c r="K217" s="212"/>
    </row>
    <row r="218" spans="1:11" s="208" customFormat="1" ht="16.5">
      <c r="A218" s="209"/>
      <c r="D218" s="210"/>
      <c r="E218" s="210"/>
      <c r="F218" s="210"/>
      <c r="G218" s="210"/>
      <c r="H218" s="211"/>
      <c r="J218" s="213"/>
      <c r="K218" s="212"/>
    </row>
    <row r="219" spans="1:11" s="208" customFormat="1" ht="16.5">
      <c r="A219" s="209"/>
      <c r="D219" s="210"/>
      <c r="E219" s="210"/>
      <c r="F219" s="210"/>
      <c r="G219" s="210"/>
      <c r="H219" s="211"/>
      <c r="J219" s="213"/>
      <c r="K219" s="212"/>
    </row>
    <row r="220" spans="1:11" s="208" customFormat="1" ht="16.5">
      <c r="A220" s="209"/>
      <c r="D220" s="210"/>
      <c r="E220" s="210"/>
      <c r="F220" s="210"/>
      <c r="G220" s="210"/>
      <c r="H220" s="211"/>
      <c r="J220" s="213"/>
      <c r="K220" s="212"/>
    </row>
    <row r="221" spans="1:11" s="208" customFormat="1" ht="16.5">
      <c r="A221" s="209"/>
      <c r="D221" s="210"/>
      <c r="E221" s="210"/>
      <c r="F221" s="210"/>
      <c r="G221" s="210"/>
      <c r="H221" s="211"/>
      <c r="J221" s="213"/>
      <c r="K221" s="212"/>
    </row>
    <row r="222" spans="1:11" s="208" customFormat="1" ht="16.5">
      <c r="A222" s="209"/>
      <c r="D222" s="210"/>
      <c r="E222" s="210"/>
      <c r="F222" s="210"/>
      <c r="G222" s="210"/>
      <c r="H222" s="211"/>
      <c r="J222" s="213"/>
      <c r="K222" s="212"/>
    </row>
    <row r="223" spans="1:11" s="208" customFormat="1" ht="16.5">
      <c r="A223" s="209"/>
      <c r="D223" s="210"/>
      <c r="E223" s="210"/>
      <c r="F223" s="210"/>
      <c r="G223" s="210"/>
      <c r="H223" s="211"/>
      <c r="J223" s="213"/>
      <c r="K223" s="212"/>
    </row>
    <row r="224" spans="1:11" s="208" customFormat="1" ht="16.5">
      <c r="A224" s="209"/>
      <c r="D224" s="210"/>
      <c r="E224" s="210"/>
      <c r="F224" s="210"/>
      <c r="G224" s="210"/>
      <c r="H224" s="211"/>
      <c r="J224" s="213"/>
      <c r="K224" s="212"/>
    </row>
    <row r="225" spans="1:11" s="208" customFormat="1" ht="16.5">
      <c r="A225" s="209"/>
      <c r="D225" s="210"/>
      <c r="E225" s="210"/>
      <c r="F225" s="210"/>
      <c r="G225" s="210"/>
      <c r="H225" s="211"/>
      <c r="J225" s="213"/>
      <c r="K225" s="212"/>
    </row>
    <row r="226" spans="1:11" s="208" customFormat="1" ht="16.5">
      <c r="A226" s="209"/>
      <c r="D226" s="210"/>
      <c r="E226" s="210"/>
      <c r="F226" s="210"/>
      <c r="G226" s="210"/>
      <c r="H226" s="211"/>
      <c r="J226" s="213"/>
      <c r="K226" s="212"/>
    </row>
    <row r="227" spans="1:11" s="208" customFormat="1" ht="16.5">
      <c r="A227" s="209"/>
      <c r="D227" s="210"/>
      <c r="E227" s="210"/>
      <c r="F227" s="210"/>
      <c r="G227" s="210"/>
      <c r="H227" s="211"/>
      <c r="J227" s="213"/>
      <c r="K227" s="212"/>
    </row>
    <row r="228" spans="1:11" s="208" customFormat="1" ht="16.5">
      <c r="A228" s="209"/>
      <c r="D228" s="210"/>
      <c r="E228" s="210"/>
      <c r="F228" s="210"/>
      <c r="G228" s="210"/>
      <c r="H228" s="211"/>
      <c r="J228" s="213"/>
      <c r="K228" s="212"/>
    </row>
    <row r="229" spans="1:11" s="208" customFormat="1" ht="16.5">
      <c r="A229" s="209"/>
      <c r="D229" s="210"/>
      <c r="E229" s="210"/>
      <c r="F229" s="210"/>
      <c r="G229" s="210"/>
      <c r="H229" s="211"/>
      <c r="J229" s="213"/>
      <c r="K229" s="212"/>
    </row>
    <row r="230" spans="1:11" s="208" customFormat="1" ht="16.5">
      <c r="A230" s="209"/>
      <c r="D230" s="210"/>
      <c r="E230" s="210"/>
      <c r="F230" s="210"/>
      <c r="G230" s="210"/>
      <c r="H230" s="211"/>
      <c r="J230" s="213"/>
      <c r="K230" s="212"/>
    </row>
    <row r="231" spans="1:11" s="208" customFormat="1" ht="16.5">
      <c r="A231" s="209"/>
      <c r="D231" s="210"/>
      <c r="E231" s="210"/>
      <c r="F231" s="210"/>
      <c r="G231" s="210"/>
      <c r="H231" s="211"/>
      <c r="J231" s="213"/>
      <c r="K231" s="212"/>
    </row>
    <row r="232" spans="1:11" s="208" customFormat="1" ht="16.5">
      <c r="A232" s="209"/>
      <c r="D232" s="210"/>
      <c r="E232" s="210"/>
      <c r="F232" s="210"/>
      <c r="G232" s="210"/>
      <c r="H232" s="211"/>
      <c r="J232" s="213"/>
      <c r="K232" s="212"/>
    </row>
    <row r="233" spans="1:11" s="208" customFormat="1" ht="16.5">
      <c r="A233" s="209"/>
      <c r="D233" s="210"/>
      <c r="E233" s="210"/>
      <c r="F233" s="210"/>
      <c r="G233" s="210"/>
      <c r="H233" s="211"/>
      <c r="J233" s="213"/>
      <c r="K233" s="212"/>
    </row>
    <row r="234" spans="1:11" s="208" customFormat="1" ht="16.5">
      <c r="A234" s="209"/>
      <c r="D234" s="210"/>
      <c r="E234" s="210"/>
      <c r="F234" s="210"/>
      <c r="G234" s="210"/>
      <c r="H234" s="211"/>
      <c r="J234" s="213"/>
      <c r="K234" s="212"/>
    </row>
    <row r="235" spans="1:11" s="208" customFormat="1" ht="16.5">
      <c r="A235" s="209"/>
      <c r="D235" s="210"/>
      <c r="E235" s="210"/>
      <c r="F235" s="210"/>
      <c r="G235" s="210"/>
      <c r="H235" s="211"/>
      <c r="J235" s="213"/>
      <c r="K235" s="212"/>
    </row>
    <row r="236" spans="1:11" s="208" customFormat="1" ht="16.5">
      <c r="A236" s="209"/>
      <c r="D236" s="210"/>
      <c r="E236" s="210"/>
      <c r="F236" s="210"/>
      <c r="G236" s="210"/>
      <c r="H236" s="211"/>
      <c r="J236" s="213"/>
      <c r="K236" s="212"/>
    </row>
  </sheetData>
  <sheetProtection/>
  <mergeCells count="20">
    <mergeCell ref="L59:L61"/>
    <mergeCell ref="L63:L66"/>
    <mergeCell ref="J7:J8"/>
    <mergeCell ref="K7:K8"/>
    <mergeCell ref="A7:A8"/>
    <mergeCell ref="B7:B8"/>
    <mergeCell ref="C7:C8"/>
    <mergeCell ref="D7:D8"/>
    <mergeCell ref="E7:E8"/>
    <mergeCell ref="F7:F8"/>
    <mergeCell ref="I9:I18"/>
    <mergeCell ref="A5:K5"/>
    <mergeCell ref="L7:L8"/>
    <mergeCell ref="G7:G8"/>
    <mergeCell ref="H7:H8"/>
    <mergeCell ref="A1:B1"/>
    <mergeCell ref="A4:K4"/>
    <mergeCell ref="I7:I8"/>
    <mergeCell ref="A3:K3"/>
    <mergeCell ref="A2:K2"/>
  </mergeCells>
  <printOptions/>
  <pageMargins left="0.54" right="0.24" top="0.56" bottom="0.54" header="0.5" footer="0.5"/>
  <pageSetup horizontalDpi="600" verticalDpi="600" orientation="portrait"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2021-01-04T18:11:33Z</cp:lastPrinted>
  <dcterms:created xsi:type="dcterms:W3CDTF">2012-10-25T08:34:41Z</dcterms:created>
  <dcterms:modified xsi:type="dcterms:W3CDTF">2021-01-05T16:49:38Z</dcterms:modified>
  <cp:category/>
  <cp:version/>
  <cp:contentType/>
  <cp:contentStatus/>
</cp:coreProperties>
</file>