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005" tabRatio="811" activeTab="2"/>
  </bookViews>
  <sheets>
    <sheet name="Mã dự án" sheetId="1" r:id="rId1"/>
    <sheet name="B01_Khung KQ" sheetId="2" r:id="rId2"/>
    <sheet name="B02_KP" sheetId="3" r:id="rId3"/>
    <sheet name="B03_chung" sheetId="4" r:id="rId4"/>
    <sheet name="B04_CSHT" sheetId="5" r:id="rId5"/>
    <sheet name="B05_PTSX" sheetId="6" r:id="rId6"/>
    <sheet name="B06_NRMHGN" sheetId="7" r:id="rId7"/>
    <sheet name="B07_XKLĐ" sheetId="8" r:id="rId8"/>
    <sheet name="B08_TT&amp;GNTT" sheetId="9" r:id="rId9"/>
    <sheet name="B09_NCNL" sheetId="10" r:id="rId10"/>
    <sheet name="B10_LKH" sheetId="11" r:id="rId11"/>
    <sheet name="Mau BC" sheetId="12" state="hidden" r:id="rId12"/>
    <sheet name="PL2-3.TH lo trinh GN" sheetId="13" state="hidden" r:id="rId13"/>
    <sheet name="KH (Khai)" sheetId="14" state="hidden" r:id="rId14"/>
    <sheet name="Mau" sheetId="15" state="hidden" r:id="rId15"/>
  </sheets>
  <definedNames>
    <definedName name="_xlnm.Print_Area" localSheetId="1">'B01_Khung KQ'!$A$1:$K$208</definedName>
    <definedName name="_xlnm.Print_Area" localSheetId="12">'PL2-3.TH lo trinh GN'!$A$1:$AL$21</definedName>
    <definedName name="_xlnm.Print_Titles" localSheetId="1">'B01_Khung KQ'!$8:$9</definedName>
    <definedName name="_xlnm.Print_Titles" localSheetId="2">'B02_KP'!$7:$9</definedName>
    <definedName name="_xlnm.Print_Titles" localSheetId="13">'KH (Khai)'!$5:$5</definedName>
    <definedName name="_xlnm.Print_Titles" localSheetId="14">'Mau'!$5:$5</definedName>
    <definedName name="_xlnm.Print_Titles" localSheetId="11">'Mau BC'!$5:$5</definedName>
  </definedNames>
  <calcPr fullCalcOnLoad="1"/>
</workbook>
</file>

<file path=xl/comments12.xml><?xml version="1.0" encoding="utf-8"?>
<comments xmlns="http://schemas.openxmlformats.org/spreadsheetml/2006/main">
  <authors>
    <author>KHAI</author>
    <author>Hai</author>
  </authors>
  <commentList>
    <comment ref="B22" authorId="0">
      <text>
        <r>
          <rPr>
            <b/>
            <sz val="9"/>
            <rFont val="Tahoma"/>
            <family val="2"/>
          </rPr>
          <t xml:space="preserve">Số liệu theo Báo cáo số 57/BC-UBND ngày 19/3/2015 của UBND huyện Tủa Chùa; theo đó 790-170 = </t>
        </r>
        <r>
          <rPr>
            <b/>
            <i/>
            <u val="single"/>
            <sz val="9"/>
            <rFont val="Tahoma"/>
            <family val="2"/>
          </rPr>
          <t>620 hộ nghè</t>
        </r>
        <r>
          <rPr>
            <b/>
            <sz val="9"/>
            <rFont val="Tahoma"/>
            <family val="2"/>
          </rPr>
          <t>o khó khăn về nhà ở, trong đó:
- Hộ đã tách đủ thời gian (tính đến tháng 9/2015) theo QĐ 33/2015/QĐ-TTg là 344 hộ.
- Hộ chưa đủ thời gian (tính đến tháng 9/2015) theo QĐ 33/2015/QĐ-TTg là 446 hộ (sẽ đủ thời gian vào năm 2018).
* Định mức: Mỗi hộ làm nhà khoảng 52 triệu (Theo QĐ 33 cho vay 25 triệu và huy động 27 triệu)</t>
        </r>
      </text>
    </comment>
    <comment ref="J24" authorId="0">
      <text>
        <r>
          <rPr>
            <b/>
            <sz val="9"/>
            <rFont val="Tahoma"/>
            <family val="2"/>
          </rPr>
          <t>Có 20 làm mới</t>
        </r>
      </text>
    </comment>
    <comment ref="L24" authorId="0">
      <text>
        <r>
          <rPr>
            <b/>
            <sz val="9"/>
            <rFont val="Tahoma"/>
            <family val="2"/>
          </rPr>
          <t>Có 20 làm mới</t>
        </r>
        <r>
          <rPr>
            <sz val="9"/>
            <rFont val="Tahoma"/>
            <family val="2"/>
          </rPr>
          <t xml:space="preserve">
</t>
        </r>
      </text>
    </comment>
    <comment ref="N24" authorId="0">
      <text>
        <r>
          <rPr>
            <b/>
            <sz val="9"/>
            <rFont val="Tahoma"/>
            <family val="2"/>
          </rPr>
          <t>Có 5 làm mới</t>
        </r>
      </text>
    </comment>
    <comment ref="P24" authorId="0">
      <text>
        <r>
          <rPr>
            <b/>
            <sz val="9"/>
            <rFont val="Tahoma"/>
            <family val="2"/>
          </rPr>
          <t>Có 52 làm mới</t>
        </r>
      </text>
    </comment>
    <comment ref="B25" authorId="0">
      <text>
        <r>
          <rPr>
            <b/>
            <sz val="9"/>
            <rFont val="Tahoma"/>
            <family val="2"/>
          </rPr>
          <t>Tổng có 170 hộ (52 cần làm mới, 118 cần sửa). Đã làm 20 hộ  c</t>
        </r>
        <r>
          <rPr>
            <b/>
            <i/>
            <u val="single"/>
            <sz val="9"/>
            <rFont val="Tahoma"/>
            <family val="2"/>
          </rPr>
          <t>òn 150 hộ</t>
        </r>
        <r>
          <rPr>
            <b/>
            <sz val="9"/>
            <rFont val="Tahoma"/>
            <family val="2"/>
          </rPr>
          <t xml:space="preserve"> (11 mới và 9 cần sửa). Định mức Mới 40 tiệu, sửa 20 triệu</t>
        </r>
      </text>
    </comment>
    <comment ref="B65" authorId="0">
      <text>
        <r>
          <rPr>
            <b/>
            <sz val="9"/>
            <rFont val="Tahoma"/>
            <family val="2"/>
          </rPr>
          <t>Mỗi hộ vay trung bình 20 triệu</t>
        </r>
      </text>
    </comment>
    <comment ref="E71" authorId="1">
      <text>
        <r>
          <rPr>
            <b/>
            <sz val="9"/>
            <rFont val="Tahoma"/>
            <family val="2"/>
          </rPr>
          <t xml:space="preserve">THỰC HIỆN 419
</t>
        </r>
      </text>
    </comment>
    <comment ref="Q85" authorId="0">
      <text>
        <r>
          <rPr>
            <b/>
            <sz val="9"/>
            <rFont val="Tahoma"/>
            <family val="2"/>
          </rPr>
          <t>Nước ngoài</t>
        </r>
      </text>
    </comment>
  </commentList>
</comments>
</file>

<file path=xl/comments13.xml><?xml version="1.0" encoding="utf-8"?>
<comments xmlns="http://schemas.openxmlformats.org/spreadsheetml/2006/main">
  <authors>
    <author>KHAI</author>
  </authors>
  <commentList>
    <comment ref="AB4" authorId="0">
      <text>
        <r>
          <rPr>
            <b/>
            <sz val="9"/>
            <rFont val="Tahoma"/>
            <family val="2"/>
          </rPr>
          <t xml:space="preserve">Theo Số: 50/2016/QĐ-TTg ngày 03/11/2016
1. Thôn thoát ĐBKK: có 1 trong 2 tiêu chí sau
</t>
        </r>
        <r>
          <rPr>
            <sz val="9"/>
            <rFont val="Tahoma"/>
            <family val="2"/>
          </rPr>
          <t>- Hộ nghèo &lt;35% và Hộ CN &lt;30% hoặc 
- Hộ nghèo &lt;30% và Hộ CN &lt;25% và có 3 Ytố sau:
+ Có đường trục chính thôn cứng hóa theo NTM
+ Trên 40% Phòng học mẫu giáo được XD kiên cố.
+ Có Nhà văn hóa - Khu thể thao thôn đạt yêu cầu quy định của Bộ VH-TT-DL</t>
        </r>
        <r>
          <rPr>
            <b/>
            <sz val="9"/>
            <rFont val="Tahoma"/>
            <family val="2"/>
          </rPr>
          <t xml:space="preserve">.
2. Xã thoát ĐBKK: có 2 trong 3 tiêu chí sau:
</t>
        </r>
        <r>
          <rPr>
            <sz val="9"/>
            <rFont val="Tahoma"/>
            <family val="2"/>
          </rPr>
          <t>- Xã có &gt;65% thôn thoát ĐBKK (bắt buộc)
- Hộ nghèo &lt;35% và Hộ CN &lt;30%
- Hộ nghèo &lt;30% và Hộ CN &lt;25% và đạt &gt;= 5 trong 6 Ytố sau:
+ Đường ô tô đến UBND xã
+ 100% trường MN, TH, THCS đạt chuẩn QGia
+ Đạt tiêu chí QGia về Y tế xã
+ Đạt quy định về Trung tâm VH-TT
+ Có &gt;80% số hộ được sử dụng nước hợp vệ sinh
+ Có &gt; 60% số hộ sử dụng nhà tiêu hợp vệ sinh.</t>
        </r>
      </text>
    </comment>
    <comment ref="AB7" authorId="0">
      <text>
        <r>
          <rPr>
            <b/>
            <sz val="9"/>
            <rFont val="Tahoma"/>
            <family val="2"/>
          </rPr>
          <t>&gt;=20% xã thoát khỏi TTĐBKK là 3 xã</t>
        </r>
      </text>
    </comment>
    <comment ref="AC7" authorId="0">
      <text>
        <r>
          <rPr>
            <b/>
            <sz val="9"/>
            <rFont val="Tahoma"/>
            <family val="2"/>
          </rPr>
          <t>- Nếu chọn 03 xã là MB, MĐ, Tủa thàng thì phải có ít nhất 33 thôn.
- Chọn 3 xã khác thì số thôn thoát TTĐBKK phải trên 27 thôn.</t>
        </r>
      </text>
    </comment>
    <comment ref="AC10" authorId="0">
      <text>
        <r>
          <rPr>
            <b/>
            <sz val="9"/>
            <rFont val="Tahoma"/>
            <family val="2"/>
          </rPr>
          <t>&gt; 65% số thôn thoát khỏi TTĐBKK là có ít nhất có 19 thôn</t>
        </r>
      </text>
    </comment>
    <comment ref="AC12" authorId="0">
      <text>
        <r>
          <rPr>
            <b/>
            <sz val="9"/>
            <rFont val="Tahoma"/>
            <family val="2"/>
          </rPr>
          <t>&gt; 65% số thôn thoát khỏi TTĐBKK là có ít nhất có 6 thôn</t>
        </r>
      </text>
    </comment>
    <comment ref="AC13" authorId="0">
      <text>
        <r>
          <rPr>
            <b/>
            <sz val="9"/>
            <rFont val="Tahoma"/>
            <family val="2"/>
          </rPr>
          <t>&gt; 65% số thôn thoát khỏi TTĐBKK là có ít nhất có 7 thôn</t>
        </r>
      </text>
    </comment>
    <comment ref="AI10" authorId="0">
      <text>
        <r>
          <rPr>
            <b/>
            <sz val="9"/>
            <rFont val="Tahoma"/>
            <family val="2"/>
          </rPr>
          <t>ĐÃ ĐẠT 5/6 TRƯỜNG</t>
        </r>
      </text>
    </comment>
    <comment ref="AI13" authorId="0">
      <text>
        <r>
          <rPr>
            <b/>
            <sz val="9"/>
            <rFont val="Tahoma"/>
            <family val="2"/>
          </rPr>
          <t>ĐÃ ĐẠT 3/5 TRƯỜNG</t>
        </r>
      </text>
    </comment>
    <comment ref="B10" authorId="0">
      <text>
        <r>
          <rPr>
            <b/>
            <sz val="9"/>
            <rFont val="Tahoma"/>
            <family val="2"/>
          </rPr>
          <t xml:space="preserve">Xã thoát khỏi tình trạng đặc biệt khó khăn vào năm 2020
Hoàn thành XD NTM </t>
        </r>
      </text>
    </comment>
    <comment ref="B12" authorId="0">
      <text>
        <r>
          <rPr>
            <b/>
            <sz val="9"/>
            <rFont val="Tahoma"/>
            <family val="2"/>
          </rPr>
          <t>Xã thoát khỏi tình trạng đặc biệt khó khăn vào năm 2020</t>
        </r>
      </text>
    </comment>
    <comment ref="B13" authorId="0">
      <text>
        <r>
          <rPr>
            <b/>
            <sz val="9"/>
            <rFont val="Tahoma"/>
            <family val="2"/>
          </rPr>
          <t>Xã thoát khỏi tình trạng đặc biệt khó khăn vào năm 2020</t>
        </r>
      </text>
    </comment>
    <comment ref="AA10" authorId="0">
      <text>
        <r>
          <rPr>
            <b/>
            <sz val="9"/>
            <rFont val="Tahoma"/>
            <family val="2"/>
          </rPr>
          <t xml:space="preserve">Xã thoát khỏi tình trạng đặc biệt khó khăn vào năm 2020
Hoàn thành XD NTM </t>
        </r>
      </text>
    </comment>
    <comment ref="AA12" authorId="0">
      <text>
        <r>
          <rPr>
            <b/>
            <sz val="9"/>
            <rFont val="Tahoma"/>
            <family val="2"/>
          </rPr>
          <t>Xã thoát khỏi tình trạng đặc biệt khó khăn vào năm 2020</t>
        </r>
      </text>
    </comment>
    <comment ref="AA13" authorId="0">
      <text>
        <r>
          <rPr>
            <b/>
            <sz val="9"/>
            <rFont val="Tahoma"/>
            <family val="2"/>
          </rPr>
          <t>Xã thoát khỏi tình trạng đặc biệt khó khăn vào năm 2020</t>
        </r>
      </text>
    </comment>
    <comment ref="AC25" authorId="0">
      <text>
        <r>
          <rPr>
            <b/>
            <sz val="9"/>
            <rFont val="Tahoma"/>
            <family val="2"/>
          </rPr>
          <t>- Nếu chọn 03 xã là MB, MĐ, Tủa thàng thì phải có ít nhất 33 thôn.
- Chọn 3 xã khác thì số thôn thoát TTĐBKK phải trên 27 thôn.</t>
        </r>
      </text>
    </comment>
  </commentList>
</comments>
</file>

<file path=xl/comments14.xml><?xml version="1.0" encoding="utf-8"?>
<comments xmlns="http://schemas.openxmlformats.org/spreadsheetml/2006/main">
  <authors>
    <author>KHAI</author>
    <author>Hai</author>
  </authors>
  <commentList>
    <comment ref="B22" authorId="0">
      <text>
        <r>
          <rPr>
            <b/>
            <sz val="9"/>
            <rFont val="Tahoma"/>
            <family val="2"/>
          </rPr>
          <t xml:space="preserve">Số liệu theo Báo cáo số 57/BC-UBND ngày 19/3/2015 của UBND huyện Tủa Chùa; theo đó 790-170 = </t>
        </r>
        <r>
          <rPr>
            <b/>
            <i/>
            <u val="single"/>
            <sz val="9"/>
            <rFont val="Tahoma"/>
            <family val="2"/>
          </rPr>
          <t>620 hộ nghè</t>
        </r>
        <r>
          <rPr>
            <b/>
            <sz val="9"/>
            <rFont val="Tahoma"/>
            <family val="2"/>
          </rPr>
          <t>o khó khăn về nhà ở, trong đó:
- Hộ đã tách đủ thời gian (tính đến tháng 9/2015) theo QĐ 33/2015/QĐ-TTg là 344 hộ.
- Hộ chưa đủ thời gian (tính đến tháng 9/2015) theo QĐ 33/2015/QĐ-TTg là 446 hộ (sẽ đủ thời gian vào năm 2018).
* Định mức: Mỗi hộ làm nhà khoảng 52 triệu (Theo QĐ 33 cho vay 25 triệu và huy động 27 triệu)</t>
        </r>
      </text>
    </comment>
    <comment ref="E24" authorId="0">
      <text>
        <r>
          <rPr>
            <b/>
            <sz val="9"/>
            <rFont val="Tahoma"/>
            <family val="2"/>
          </rPr>
          <t>Có 7 làm mới</t>
        </r>
      </text>
    </comment>
    <comment ref="F24" authorId="0">
      <text>
        <r>
          <rPr>
            <b/>
            <sz val="9"/>
            <rFont val="Tahoma"/>
            <family val="2"/>
          </rPr>
          <t>Có 20 làm mới</t>
        </r>
      </text>
    </comment>
    <comment ref="G24" authorId="0">
      <text>
        <r>
          <rPr>
            <b/>
            <sz val="9"/>
            <rFont val="Tahoma"/>
            <family val="2"/>
          </rPr>
          <t>Có 20 làm mới</t>
        </r>
        <r>
          <rPr>
            <sz val="9"/>
            <rFont val="Tahoma"/>
            <family val="2"/>
          </rPr>
          <t xml:space="preserve">
</t>
        </r>
      </text>
    </comment>
    <comment ref="H24" authorId="0">
      <text>
        <r>
          <rPr>
            <b/>
            <sz val="9"/>
            <rFont val="Tahoma"/>
            <family val="2"/>
          </rPr>
          <t>Có 5 làm mới</t>
        </r>
      </text>
    </comment>
    <comment ref="I24" authorId="0">
      <text>
        <r>
          <rPr>
            <b/>
            <sz val="9"/>
            <rFont val="Tahoma"/>
            <family val="2"/>
          </rPr>
          <t>Có 52 làm mới</t>
        </r>
      </text>
    </comment>
    <comment ref="B25" authorId="0">
      <text>
        <r>
          <rPr>
            <b/>
            <sz val="9"/>
            <rFont val="Tahoma"/>
            <family val="2"/>
          </rPr>
          <t>Tổng có 170 hộ (52 cần làm mới, 118 cần sửa). Đã làm 20 hộ  c</t>
        </r>
        <r>
          <rPr>
            <b/>
            <i/>
            <u val="single"/>
            <sz val="9"/>
            <rFont val="Tahoma"/>
            <family val="2"/>
          </rPr>
          <t>òn 150 hộ</t>
        </r>
        <r>
          <rPr>
            <b/>
            <sz val="9"/>
            <rFont val="Tahoma"/>
            <family val="2"/>
          </rPr>
          <t xml:space="preserve"> (11 mới và 9 cần sửa). Định mức Mới 40 tiệu, sửa 20 triệu</t>
        </r>
      </text>
    </comment>
    <comment ref="B65" authorId="0">
      <text>
        <r>
          <rPr>
            <b/>
            <sz val="9"/>
            <rFont val="Tahoma"/>
            <family val="2"/>
          </rPr>
          <t>Mỗi hộ vay trung bình 20 triệu</t>
        </r>
      </text>
    </comment>
    <comment ref="D71" authorId="1">
      <text>
        <r>
          <rPr>
            <b/>
            <sz val="9"/>
            <rFont val="Tahoma"/>
            <family val="2"/>
          </rPr>
          <t xml:space="preserve">THỰC HIỆN 419
</t>
        </r>
      </text>
    </comment>
    <comment ref="J85" authorId="0">
      <text>
        <r>
          <rPr>
            <b/>
            <sz val="9"/>
            <rFont val="Tahoma"/>
            <family val="2"/>
          </rPr>
          <t>Nước ngoài</t>
        </r>
      </text>
    </comment>
  </commentList>
</comments>
</file>

<file path=xl/comments15.xml><?xml version="1.0" encoding="utf-8"?>
<comments xmlns="http://schemas.openxmlformats.org/spreadsheetml/2006/main">
  <authors>
    <author>Hai</author>
    <author>KHAI</author>
  </authors>
  <commentList>
    <comment ref="D77" authorId="0">
      <text>
        <r>
          <rPr>
            <b/>
            <sz val="9"/>
            <rFont val="Tahoma"/>
            <family val="2"/>
          </rPr>
          <t xml:space="preserve">THỰC HIỆN 419
</t>
        </r>
      </text>
    </comment>
    <comment ref="J91" authorId="1">
      <text>
        <r>
          <rPr>
            <b/>
            <sz val="9"/>
            <rFont val="Tahoma"/>
            <family val="2"/>
          </rPr>
          <t>Nước ngoài</t>
        </r>
      </text>
    </comment>
  </commentList>
</comments>
</file>

<file path=xl/sharedStrings.xml><?xml version="1.0" encoding="utf-8"?>
<sst xmlns="http://schemas.openxmlformats.org/spreadsheetml/2006/main" count="3247" uniqueCount="737">
  <si>
    <t>CỘNG HÒA XÃ HỘI CHỦ NGHĨA VIỆT NAM</t>
  </si>
  <si>
    <t>Độc lập - Tự do  - Hạnh Phúc</t>
  </si>
  <si>
    <t>UBND xã ………….</t>
  </si>
  <si>
    <t>(ký tên và đóng dấu)</t>
  </si>
  <si>
    <t xml:space="preserve">……. ngày ….. tháng ….. Năm…... </t>
  </si>
  <si>
    <t>Lưu ý:</t>
  </si>
  <si>
    <t>Loại công trình</t>
  </si>
  <si>
    <t>STT</t>
  </si>
  <si>
    <t>Quy mô công trình</t>
  </si>
  <si>
    <t>Tổng vốn</t>
  </si>
  <si>
    <t>(đường giao thông, đường ra khu sản xuất, thủy lợi, lớp học…)</t>
  </si>
  <si>
    <t>(chiều dài, diện tích khu sản xuất, công suất tưới tiêu, số phòng học/diện tích…)</t>
  </si>
  <si>
    <t>Tổng số hộ</t>
  </si>
  <si>
    <t>Đối tượng thụ hưởng</t>
  </si>
  <si>
    <t>Cộng đồng có tham gia giám sát không (nêu cụ thể)</t>
  </si>
  <si>
    <t>Có kế hoạch DT&amp;BD không (nêu cụ thể)</t>
  </si>
  <si>
    <t xml:space="preserve"> - Cấp huyện tổng hợp từ báo cáo của cấp xã, bổ sung một cột "tên xã" và một dòng "tổng cộng" ở dưới cùng của bảng khi tổng hợp</t>
  </si>
  <si>
    <t>Loại hoạt động NCNL</t>
  </si>
  <si>
    <t>(tập huấn TOT, tập huấn ngắn hạn, thăm quan học hỏi kinh nghiệm, FFS…)</t>
  </si>
  <si>
    <t>Nội dung NCNL</t>
  </si>
  <si>
    <t>(NCNL lập kế hoạch, thúc đẩy sự tham gia của cộng đồng, bình đẳng giới, tiếp cận nhân học…)</t>
  </si>
  <si>
    <t>Thời gian thực hiện</t>
  </si>
  <si>
    <t>Số người tham gia</t>
  </si>
  <si>
    <t>Trong đó</t>
  </si>
  <si>
    <t>huyện</t>
  </si>
  <si>
    <t>tỉnh</t>
  </si>
  <si>
    <t>Giảng viên</t>
  </si>
  <si>
    <t>(tư vấn, cán bộ tỉnh, cán bộ huyện, khác - nêu rõ)</t>
  </si>
  <si>
    <t>UBND huyện ………….</t>
  </si>
  <si>
    <t xml:space="preserve"> - Biểu mẫu là do cấp huyện hoặc tỉnh (là cấp CĐT các hoạt động NCNL cho cán bộ và cộng đồng lập) theo định kỳ báo cáo</t>
  </si>
  <si>
    <t xml:space="preserve"> - Khi cấp tỉnh tổng hợp từ cấp huyện thì bổ sung thêm cột "huyện" và thêm dòng "tổng cộng" cho toàn tỉnh</t>
  </si>
  <si>
    <t xml:space="preserve"> - Khi cấp tỉnh tổng hợp mà có nhiều hoạt động NCNL thì có thể tách thành nhiều biểu nhỏ cho các loại hoạt động NCNL (như tập huấn TOT, thăm quan…)</t>
  </si>
  <si>
    <t>TỔNG CỘNG</t>
  </si>
  <si>
    <t>(Tập huấn ngắn, tập huấn đầu bờ, lớp học hiện trường, thăm quan học hỏi kinh nghiệm…)</t>
  </si>
  <si>
    <t>(kỹ thuật canh tác…, kỹ thuật chăn nuôi…, kỹ thuật chế biến sau thu hoạch, quản lý bệnh hại, quản lý chuât lượng, nhãn hiệu, đàm phán...)</t>
  </si>
  <si>
    <t>Ngôn ngữ sử dụng</t>
  </si>
  <si>
    <t>(có dùng tiếng DTTS không, nếu có nêu rõ)</t>
  </si>
  <si>
    <t xml:space="preserve"> - Khi cấp huyện tổng hợp thì bổ sung thêm cột "tên xã" và dòng "tổng cộng" toàn huyện</t>
  </si>
  <si>
    <t>(Dự kiến chu kỳ sản xuất, từ ngày … đến ngày…)</t>
  </si>
  <si>
    <t>Số hộ tham gia</t>
  </si>
  <si>
    <t>Quy mô hoạt động</t>
  </si>
  <si>
    <t>(nêu rõ tổng diện tích canh tác, tổng số vật nuôi, tổng công suất chế biến…)</t>
  </si>
  <si>
    <t>Khi họp thôn thì ai đề xuất?</t>
  </si>
  <si>
    <t>(khi họp thôn để LKH thì hoạt động này do nữ đề xuất là chính? Hay nam đề xuất là chính? Hay cả hai nhóm?</t>
  </si>
  <si>
    <t>Thông tin về mô hình</t>
  </si>
  <si>
    <t>Có NCNL trước khi hoạt động</t>
  </si>
  <si>
    <t>Loại hoạt động truyền thông</t>
  </si>
  <si>
    <t>(chương trình phát thanh, truyền hình; diễn đàn chính sách; hội thi; và khác - nêu rõ)</t>
  </si>
  <si>
    <t>Nội dung truyền thông</t>
  </si>
  <si>
    <t>(phổ biến chính sách, gương giảm nghèo, khác - nêu rõ)</t>
  </si>
  <si>
    <t>Phương tiện truyền thông</t>
  </si>
  <si>
    <t>(phát thanh, truyền hình, báo điện tử, báo giấy, tờ rơi, trực tiếp…)</t>
  </si>
  <si>
    <t>Số người được truyền thông</t>
  </si>
  <si>
    <t>(chỉ báo cáo khi hoạt động có thống kê được số người nhận tin)</t>
  </si>
  <si>
    <t>Địa điểm thực hiện</t>
  </si>
  <si>
    <t>(chỉ báo cáo khi hoạt động có địa điểm thực hiện được xác định)</t>
  </si>
  <si>
    <t>Địa điểm</t>
  </si>
  <si>
    <t>(nêu rõ thời gian thực hiện họp thôn để LKH)</t>
  </si>
  <si>
    <t>(Tên các thôn bản trong xã)</t>
  </si>
  <si>
    <t>Tổng số hộ trong thôn bản</t>
  </si>
  <si>
    <t>Chủ trì cuộc họp</t>
  </si>
  <si>
    <t>Ngôn ngữ sử dụng thảo luân nhóm</t>
  </si>
  <si>
    <t>(có thảo luận nhóm không? Nếu có thì dùng tiếng dân tộc hay tiếng Kinh)</t>
  </si>
  <si>
    <t>(nêu rõ chủ trì cuộc họp là trưởng thôn, hay cán bộ xã…)</t>
  </si>
  <si>
    <t>Ước tính % có phát biểu</t>
  </si>
  <si>
    <t>(ước tính % số người tham gia có phát biểu)</t>
  </si>
  <si>
    <t>Tham gia của phụ nữ</t>
  </si>
  <si>
    <t>(ước tính phụ nữ tham gia họp có tích cực phát biểu)</t>
  </si>
  <si>
    <t xml:space="preserve"> - Cấp huyện tổng hợp thì giữ nguyên danh sách các thôn, chỉ ghép các biểu cấp xã và bổ sung thêm cột "tên xã" và dòng "tổng cộng toàn huyện"</t>
  </si>
  <si>
    <t>Có đường đến trung tâm xã cứng hóa/bê tông hóa theo TCKT của Bộ GTVT</t>
  </si>
  <si>
    <t>Số thôn, bản có đường trục giao thông được cứng hóa theo TCKT của Bộ GTVT</t>
  </si>
  <si>
    <t>Số thôn bản</t>
  </si>
  <si>
    <t>Số hộ gia đình được sử dụng nước sinh hoạt hợp vệ sinh</t>
  </si>
  <si>
    <t>tổng diện tích đất canh tác</t>
  </si>
  <si>
    <t>Đất canh tác</t>
  </si>
  <si>
    <t>Xã đạt tiêu chí quốc gia về y tế</t>
  </si>
  <si>
    <t>Xã có cơ sở vật chất trường học đạt chuẩn nông thôn mới</t>
  </si>
  <si>
    <t>Mạng lưới trường mầm non, phổ thông, TTHTCĐ đủ đáp ứng nhu cầu học tập và PBKT</t>
  </si>
  <si>
    <t>Trạm y tế cấp xã có đủ điều kiện khám bệnh, chữa bệnh BHYT</t>
  </si>
  <si>
    <t>Loại xã</t>
  </si>
  <si>
    <t>(135, an toàn khu, ĐBKK BNVBHĐ…)</t>
  </si>
  <si>
    <t xml:space="preserve">Diện tích cây trồng hằng năm được tưới tiêu </t>
  </si>
  <si>
    <t>Số hộ nghèo</t>
  </si>
  <si>
    <t>Số hộ cận nghèo</t>
  </si>
  <si>
    <t>Số hộ mới thoát nghèo</t>
  </si>
  <si>
    <t>Số hộ DTTS</t>
  </si>
  <si>
    <t>Số hộ chủ hộ là nữ</t>
  </si>
  <si>
    <t>Số hộ  cận nghèo</t>
  </si>
  <si>
    <t xml:space="preserve"> - Biểu này không liên quan trực tiếp đến các hoạt động của CTMTQG GN nhưng là những kết quả quan trọng được quy định phải đo lường trong Khung Kết quả</t>
  </si>
  <si>
    <t>BIỂU SỐ 05</t>
  </si>
  <si>
    <t>BIỂU SỐ 06</t>
  </si>
  <si>
    <t>BIỂU SỐ 07</t>
  </si>
  <si>
    <t>BIỂU SỐ 09</t>
  </si>
  <si>
    <t>BIỂU SỐ 10</t>
  </si>
  <si>
    <t>Nghèo</t>
  </si>
  <si>
    <t>Mới thoát nghèo</t>
  </si>
  <si>
    <t>Phụ nữ</t>
  </si>
  <si>
    <t>Đào tạo nghề</t>
  </si>
  <si>
    <t>Đông Bắc Á</t>
  </si>
  <si>
    <t>Trung Đông</t>
  </si>
  <si>
    <t>A</t>
  </si>
  <si>
    <t>B</t>
  </si>
  <si>
    <t>C</t>
  </si>
  <si>
    <t>Bảng mã theo dự án, tiểu dự án, nhóm hoạt động</t>
  </si>
  <si>
    <t>Dự án</t>
  </si>
  <si>
    <t>Tiểu dự án</t>
  </si>
  <si>
    <t>Dự án 1</t>
  </si>
  <si>
    <t>Tiểu dự án 1 - CSHT huyện nghèo</t>
  </si>
  <si>
    <t>Tiểu dự án 4 - XKLĐ</t>
  </si>
  <si>
    <t>Dự án 2</t>
  </si>
  <si>
    <t>Tiểu dự án 1 - CSHT</t>
  </si>
  <si>
    <t>Tiểu dự án 3 - NCNL</t>
  </si>
  <si>
    <t>Dự án 3</t>
  </si>
  <si>
    <t>Dự án 4</t>
  </si>
  <si>
    <t>Tiểu dự án 1 - Truyền thông</t>
  </si>
  <si>
    <t>Tiểu dự án 2 - Giảm nghèo thông tin</t>
  </si>
  <si>
    <t>Dự án 5</t>
  </si>
  <si>
    <t>Tiểu dự án 1 - NCNL</t>
  </si>
  <si>
    <t>Tiểu dự án 2 - GS&amp;ĐG</t>
  </si>
  <si>
    <t>Tiểu dự án 2 - CSHT xã ĐBKK BGVBHĐ</t>
  </si>
  <si>
    <t>Mã cấp 1:</t>
  </si>
  <si>
    <t xml:space="preserve"> - Biểu này do cấp huyện lập trên cơ sở thông kê và báo cáo của cấp xã</t>
  </si>
  <si>
    <t xml:space="preserve"> - Cấp tỉnh tổng hợp từ biểu cấp huyện thì bổ sung thêm một dòng ghi "Tên huyện" trước dòng ghi xã đầu tiên; và dòng tổng cộng ở cuối cùng</t>
  </si>
  <si>
    <t>BIỂU SỐ 03</t>
  </si>
  <si>
    <t>Tổng số</t>
  </si>
  <si>
    <t>Số thôn bản thuộc Dự án 2</t>
  </si>
  <si>
    <t>Các dự án khác có mục tiêu giảm nghèo</t>
  </si>
  <si>
    <t>Tên xã</t>
  </si>
  <si>
    <t>Lao động</t>
  </si>
  <si>
    <t>Tổng số lao động trong độ tuổi</t>
  </si>
  <si>
    <t>Trong đó số lao động nữ</t>
  </si>
  <si>
    <t>Cơ cấu kinh tế</t>
  </si>
  <si>
    <t>% nông lâm ngư nghiệp</t>
  </si>
  <si>
    <t>% thương mại, dịch vụ</t>
  </si>
  <si>
    <t>% công nghiệp và xây dựng</t>
  </si>
  <si>
    <t>Số tiêu chí NTM đã đạt được</t>
  </si>
  <si>
    <t>Tên dự án</t>
  </si>
  <si>
    <t>Tổng mức đầu tư trong năm</t>
  </si>
  <si>
    <t>Mã dự án/tiểu dự án</t>
  </si>
  <si>
    <t>NSTW</t>
  </si>
  <si>
    <t>NSĐP</t>
  </si>
  <si>
    <t>Đầu tư</t>
  </si>
  <si>
    <t>Sự nghiệp</t>
  </si>
  <si>
    <t>Cấp làm chủ đầu tư</t>
  </si>
  <si>
    <t>Xã làm CĐT</t>
  </si>
  <si>
    <t>Huyện làm CĐT</t>
  </si>
  <si>
    <t>Số lao động tại chỗ</t>
  </si>
  <si>
    <t>Lao động sử dụng</t>
  </si>
  <si>
    <t>Tổng số lao động</t>
  </si>
  <si>
    <t>% trả công tại chỗ/tổng vốn đầu tư</t>
  </si>
  <si>
    <t>D</t>
  </si>
  <si>
    <t>UBND xã/huyện ………….</t>
  </si>
  <si>
    <t>Đóng góp của người hưởng lợi</t>
  </si>
  <si>
    <t>Nguồn khác (nếu có)</t>
  </si>
  <si>
    <t>Tiêu chuẩn kỹ thuật (nếu có)</t>
  </si>
  <si>
    <t xml:space="preserve"> - Biểu mẫu này do cấp xã lập (nếu xã làm chủ đầu tư) hoặc cấp huyện lập (nếu huyện làm chủ đầu tư);</t>
  </si>
  <si>
    <t>E</t>
  </si>
  <si>
    <t>NS theo loại</t>
  </si>
  <si>
    <t>NS theo cấp</t>
  </si>
  <si>
    <t>Số ngày công đóng góp của cộng đồng (nếu có)</t>
  </si>
  <si>
    <t xml:space="preserve"> - Cấp tỉnh tổng hợp từ báo cáo của cấp huyện, bổ sung một cột "tên huyện" và một dòng "tổng cộng" ở dưới cùng khi tổng hợp; có thể chia theo từng loại công trình (ví dụ: giao thông, thủy lợi…)</t>
  </si>
  <si>
    <t>Tên Dự án</t>
  </si>
  <si>
    <t>Bằng tiền</t>
  </si>
  <si>
    <t>Bằng hiện vật qui ra tiền</t>
  </si>
  <si>
    <t>Nguồn ngân sách</t>
  </si>
  <si>
    <t>Bằng hiện vật quy đổi ra tiền</t>
  </si>
  <si>
    <t>(ghi theo mã thống nhất cho các dự án, tiểu dự án)</t>
  </si>
  <si>
    <t>(ghi tiêu chuẩn nếu có: ví dụ TC… của BGTVT)</t>
  </si>
  <si>
    <t>Số hộ tham gia tập huấn</t>
  </si>
  <si>
    <t>Thời lượng tập huấn (số ngày, tuần)</t>
  </si>
  <si>
    <t>% kinh phí NCNL/tổng vốn của Dự án</t>
  </si>
  <si>
    <t xml:space="preserve"> - Biểu mẫu này do cấp xã lập trên cơ sở thông tin từ các tổ nhóm tham gia các dự án phát triển sản xuất</t>
  </si>
  <si>
    <t xml:space="preserve"> - Lưu ý là 1 dự án PTSX có thể có nhiều hoạt động NCNL. Khi đó, bổ sung thêm các dòng tương ứng với từng hoạt động NCNL của mỗi dự án</t>
  </si>
  <si>
    <t>BIỂU SỐ 04</t>
  </si>
  <si>
    <t>Năng suất tăng (nêu rõ)</t>
  </si>
  <si>
    <t>Sản lượng tăng (nêu rõ)</t>
  </si>
  <si>
    <t>Tăng thu nhập (nêu rõ mức tăng)</t>
  </si>
  <si>
    <t>Tên mô hình</t>
  </si>
  <si>
    <t>(thành công ở đâu? đã khảo nghiệm/kiểm chứng tại địa phương chưa?...)</t>
  </si>
  <si>
    <t>Nâng cao chất lượng (nêu rõ)</t>
  </si>
  <si>
    <t xml:space="preserve"> - Biểu mẫu này do cấp xã lập trên cơ sở thông tin từ các tổ nhóm tham gia các mô hình giảm nghèo theo hoạt động NRMHGN</t>
  </si>
  <si>
    <t xml:space="preserve"> - Lưu ý là 1 mô hình giảm nghèo có thể có nhiều hoạt động NCNL. Khi đó, bổ sung thêm các dòng tương ứng với từng hoạt động NCNL của mỗi mô hình</t>
  </si>
  <si>
    <t>Đào tạo ngoại ngữ</t>
  </si>
  <si>
    <t>Số lượng được hỗ trợ xuất cảnh</t>
  </si>
  <si>
    <t>Đóng góp từ người hưởng lợi</t>
  </si>
  <si>
    <t>Thị trường đi lao động</t>
  </si>
  <si>
    <t>Thị trường khác (nêu rõ)</t>
  </si>
  <si>
    <t>Số lượt được tư vấn việc làm</t>
  </si>
  <si>
    <t>Số người tìm được việc làm</t>
  </si>
  <si>
    <t xml:space="preserve"> - Biểu mẫu này do cấp xã lập trên cơ sở thông tin từ các hoạt động đưa lao động đi làm việc ở nước ngoài theo hợp đồng</t>
  </si>
  <si>
    <t>DTTS</t>
  </si>
  <si>
    <t xml:space="preserve"> - Lưu ý: số lượt người được hỗ trợ đào tạo có thể nhiều hơn số người XKLĐ vì có nhiều đối tượng được hỗ trợ nhưng không đi XKLĐ</t>
  </si>
  <si>
    <t>Có hợp tác với DN không? (nêu rõ)</t>
  </si>
  <si>
    <t>Ccận nghèo</t>
  </si>
  <si>
    <t>(nêu thống nhất theo mã dự án và tiểu dự án của Chương trình)</t>
  </si>
  <si>
    <t xml:space="preserve"> - Biểu mẫu này cho cấp làm chủ đầu tư hoạt động nào thì báo cáo hoạt động đó; chỉ sử dụng với các hoạt động TT&amp;GNTT sử dụng vốn sự nghiệp</t>
  </si>
  <si>
    <t xml:space="preserve"> - Nếu là hoạt động tập huấn NCNL truyền thông cho cán bộ văn hóa - thông tin cơ sở thì sử dụng Biểu số 09</t>
  </si>
  <si>
    <t>Số hộ phụ nữ làm chủ hộ</t>
  </si>
  <si>
    <t>Số phụ nữ tham gia họp</t>
  </si>
  <si>
    <t>Có biểu quyết chọn ưu tiên không?</t>
  </si>
  <si>
    <t>Giơ tay</t>
  </si>
  <si>
    <t>Phiếu kín</t>
  </si>
  <si>
    <t xml:space="preserve"> - Biểu này do cấp xã lập trên cơ sở thông tin từ các thôn;</t>
  </si>
  <si>
    <t>Cấp chủ đầu tư</t>
  </si>
  <si>
    <t>(ghi rõ số ngày thực hiện)</t>
  </si>
  <si>
    <t>Nông lâm ngư nghiệp</t>
  </si>
  <si>
    <t>Tổng giá trị sản xuất (GDP) năm… (theo giá thực tế)</t>
  </si>
  <si>
    <t>Công nghiệp và xây dựng</t>
  </si>
  <si>
    <t>Thương mại và dịch vụ</t>
  </si>
  <si>
    <t>Thu nhập bình quân</t>
  </si>
  <si>
    <t>Nâng câp hay xây mới</t>
  </si>
  <si>
    <t>(nêu rõ xây mới, nâng cấp, kiên cố hóa…)</t>
  </si>
  <si>
    <t>F</t>
  </si>
  <si>
    <t>Cán bộ cấp tỉnh</t>
  </si>
  <si>
    <t>Cán bộ cấp huyện</t>
  </si>
  <si>
    <t>Cán bộ cấp xã</t>
  </si>
  <si>
    <t>Trưởng thôn</t>
  </si>
  <si>
    <t>Số cán bộ nữ</t>
  </si>
  <si>
    <t>Cán bộ DTTS</t>
  </si>
  <si>
    <t>Cộng đồng</t>
  </si>
  <si>
    <t>NCNL cán bộ</t>
  </si>
  <si>
    <t>Số cán bộ cấp xã</t>
  </si>
  <si>
    <t>Số được tham gia các hoạt động NCNL</t>
  </si>
  <si>
    <t>Số cán bộ thôn bản</t>
  </si>
  <si>
    <t>Chỉ số</t>
  </si>
  <si>
    <t>Lũy kế đến thời điểm báo cáo</t>
  </si>
  <si>
    <t>Nguồn thông tin</t>
  </si>
  <si>
    <t>Tỷ lệ hộ nghèo của tỉnh (hoặc cả nước)</t>
  </si>
  <si>
    <t>Rà soát hộ nghèo, cận nghèo</t>
  </si>
  <si>
    <t>Tỷ lệ hộ nghèo tại các huyện nghèo</t>
  </si>
  <si>
    <t>Tỷ lệ hộ nghèo tại các xã ĐBKK vùng bãi ngang ven biển và hải đảo</t>
  </si>
  <si>
    <t>Tỷ lệ hộ nghèo dân tộc thiểu số</t>
  </si>
  <si>
    <t>Tỷ lệ cận nghèo của tỉnh, cả nước</t>
  </si>
  <si>
    <t>Tỷ lệ cận nghèo tại các huyện nghèo</t>
  </si>
  <si>
    <t>Tỷ lệ cận nghèo tại các xã ĐBKK vùng bãi ngang ven biển và hải đảo</t>
  </si>
  <si>
    <t>Tỷ lệ cận nghèo tại tại các Xã ĐBKK, xã biên giới, xã an toàn khu, các thôn, bản ĐBKK</t>
  </si>
  <si>
    <t>Tỷ lệ hộ cận nghèo dân tộc thiểu số</t>
  </si>
  <si>
    <t>Tỷ lê địa bàn thoát khỏi tình trạng khó khăn</t>
  </si>
  <si>
    <t xml:space="preserve">Tỷ lệ huyện nghèo thoát khỏi tình trạng đặc biệt khó khăn theo NQ30a  </t>
  </si>
  <si>
    <t>Biểu số 03</t>
  </si>
  <si>
    <t>Tỷ lệ xã ĐBKK vùng bãi ngang ven biển và hải đảo thoát khỏi tình trạng ĐBKK theo tiêu chí do TTg quy định</t>
  </si>
  <si>
    <t>Tỷ lệ thôn bản ĐBKK thoat khỏi tình trạng ĐBKK theo tiêu chí do TTg quy định</t>
  </si>
  <si>
    <t>Thu nhập bình quân đầu người hộ nghèo</t>
  </si>
  <si>
    <t>Hộ nghèo cả nước</t>
  </si>
  <si>
    <t>Hộ nghèo tại các huyện nghèo</t>
  </si>
  <si>
    <t>Hộ nghèo tại các xã ĐBKK vùng bãi ngang ven biển và hải đảo</t>
  </si>
  <si>
    <t>Hộ nghèo tại các Xã ĐBKK, xã biên giới, xã an toàn khu, các thôn, bản ĐBKK</t>
  </si>
  <si>
    <t>Hộ nghèo dân tộc thiểu số</t>
  </si>
  <si>
    <t>Tỷ lệ hộ hưởng lợi hài lòng với các hoạt động của Chương trình</t>
  </si>
  <si>
    <t>Xã ĐBKK vùng bãi ngang ven biển và hải đảo</t>
  </si>
  <si>
    <t>%</t>
  </si>
  <si>
    <t>Điều tra chọn mẫu</t>
  </si>
  <si>
    <t xml:space="preserve">Xã ĐBKK, xã biên giới, xã an toàn khu; và các thôn, bản ĐBKK </t>
  </si>
  <si>
    <t xml:space="preserve">Tỷ lệ hộ hưởng lợi được tham gia vào lựa chọn ưu tiên ở cấp thôn </t>
  </si>
  <si>
    <t>Biểu số 10</t>
  </si>
  <si>
    <t>Tỷ lệ xã có đường ô tô đến trung tâm xã được nhựa hóa hoặc bê tông hóa theo tiêu chuẩn kỹ thuật của Bộ GTVT</t>
  </si>
  <si>
    <t>Xã thuộc huyện nghèo</t>
  </si>
  <si>
    <t xml:space="preserve">Xã ĐBKK, xã biên giới, xã an toàn khu </t>
  </si>
  <si>
    <t>Tỷ lệ thôn, bản có đường trục giao thông được cứng hóa theo tiêu chuẩn kỹ thuật của Bộ GTVT</t>
  </si>
  <si>
    <t>Thôn bản thuộc huyện nghèo</t>
  </si>
  <si>
    <t>Thôn bản thuộc xã ĐBKK vùng bãi ngang ven biển và hải đảo</t>
  </si>
  <si>
    <t>Xã ĐBKK, xã biên giới, xã an toàn khu</t>
  </si>
  <si>
    <t>Trạm y tế cấp xã có đủ điều kiện khám bệnh, chữa bệnh bảo hiểm y tế</t>
  </si>
  <si>
    <t>Tỷ lệ hộ gia đình được sử dụng nước sinh hoạt hợp vệ sinh</t>
  </si>
  <si>
    <t>Xã có mạng lưới trường mầm non, phổ thông, trung tâm học tập cộng đồng đủ để đáp ứng nhu cầu học tập và phổ biến kiến thức cho người dân</t>
  </si>
  <si>
    <t>Diện tích cây trồng hằng năm được tưới tiêu bởi hệ thống thủy lợi</t>
  </si>
  <si>
    <t>Tỷ lệ vốn đầu tư cho công trình CSHT được sử dụng để trả công cho lao động địa phương</t>
  </si>
  <si>
    <t>Biểu số 04</t>
  </si>
  <si>
    <t xml:space="preserve">Tỷ lệ công trình CSHT trên địa bàn thụ hưởng được duy tu bảo dưỡng bằng nguồn kinh phí DT&amp;BD của Chương trình </t>
  </si>
  <si>
    <t>Tỷ lệ vốn đầu tư cho công trình CSHT được thực hiện theo cơ chế đầu tư đặc thù rút gọn</t>
  </si>
  <si>
    <t>Số lao động được Đào tạo nghề, ngoại ngữ, bồi dưỡng kiến thức cần thiết và làm các thủ tục xuất cảnh</t>
  </si>
  <si>
    <t>Biểu số 07</t>
  </si>
  <si>
    <t>Số lao động thuộc đối tượng đi làm việc ở nước ngoài theo hợp đồng</t>
  </si>
  <si>
    <t>Tỷ lệ hộ tham gia vào các mô hình giảm nghèo được nhân rộng</t>
  </si>
  <si>
    <t>Biểu số 03, Biểu số 06</t>
  </si>
  <si>
    <t>Các xã khác ngoài các xã thuộc huyện nghèo, xã ĐBKK vùng bãi ngang ven biển và hải đảo, xã 135</t>
  </si>
  <si>
    <t>Biểu số 03, Biểu số 05</t>
  </si>
  <si>
    <t>Tỷ lệ cán bộ làm công tác giảm nghèo cấp xã, trưởng thôn, bản được tập huấn kiến thức, kỹ năng cơ bản về quản lý, tổ chức thực hiện các chương trình, chính sách, dự án giảm nghèo; LKH có sự tham gia; xây dựng kế hoạch phát triển cộng đồng</t>
  </si>
  <si>
    <t>Hộ dân thuộc địa bàn huyện nghèo, xã nghèo được tiếp cận, cung cấp thông tin về chính sách, pháp luật của Đảng và Nhà nước; kinh nghiệm sản xuất; tình hình phát triển kinh tế - xã hội</t>
  </si>
  <si>
    <t>Xã ĐBKK, xã biên giới, xã an toàn khu; và các thôn, bản ĐBKK</t>
  </si>
  <si>
    <t>Biểu số 08</t>
  </si>
  <si>
    <t>Hỗ trợ phương tiện nghe - xem cho hộ nghèo sống tại các đảo xa bờ; hộ nghèo thuộc các dân tộc rất ít người; hộ nghèo sống tại các xã đặc biệt khó khăn.</t>
  </si>
  <si>
    <t>Cán bộ cấp xã làm công tác thông tin và truyền thông được đào tạo nâng cao kỹ năng, nghiệp vụ thông tin tuyên truyền cổ động</t>
  </si>
  <si>
    <t>Xã nghèo có điểm thông tin, tuyên truyền cổ động ngoài trời</t>
  </si>
  <si>
    <t>Trang bị bộ phương tiện tác nghiệp tuyên truyền cổ động</t>
  </si>
  <si>
    <t>Cụm thông tin cơ sở tại các khu vực cửa khẩu, biên giới, trung tâm giao thương</t>
  </si>
  <si>
    <t>Cụm</t>
  </si>
  <si>
    <t>Kết quả tại thời điểm báo cáo (6 tháng, cả năm)</t>
  </si>
  <si>
    <t>Chung</t>
  </si>
  <si>
    <t>Hộ DTTS</t>
  </si>
  <si>
    <t>Số hộ</t>
  </si>
  <si>
    <t>Tỷ lệ hộ nghèo tại các xã ĐBKK, xã biên giới, xã an toàn khu, các thôn, bản ĐBKK</t>
  </si>
  <si>
    <t>Số huyện</t>
  </si>
  <si>
    <t>Tỷ lệ xã ĐBKK, xã biên giới, xã an toàn khu thoát khỏi tình trạng ĐBKK theo tiêu chí do TTg quy định</t>
  </si>
  <si>
    <t>Hộ nghèo</t>
  </si>
  <si>
    <t>Hộ cận nghèo</t>
  </si>
  <si>
    <t>VND/tháng</t>
  </si>
  <si>
    <t>Rà soát hộ nghèo, cận nghèo; Biểu số 03</t>
  </si>
  <si>
    <t>Chung cả nước</t>
  </si>
  <si>
    <t>Chung tại các huyện</t>
  </si>
  <si>
    <t>Chung tại các xã</t>
  </si>
  <si>
    <t>Số người</t>
  </si>
  <si>
    <t>Huyện nghèo</t>
  </si>
  <si>
    <t>Số xã</t>
  </si>
  <si>
    <t xml:space="preserve">Số xã </t>
  </si>
  <si>
    <t xml:space="preserve">Số thôn bản </t>
  </si>
  <si>
    <t>Diện tích</t>
  </si>
  <si>
    <t>Triệu VNĐ</t>
  </si>
  <si>
    <t>Số công trình</t>
  </si>
  <si>
    <t>Số lượt người</t>
  </si>
  <si>
    <t>Tỷ lệ hộ tham gia vào các dự án phát triển sản xuất, đa dạng hóa thu nhập</t>
  </si>
  <si>
    <t>Tỷ lệ hộ được tham gia tập huấn kỹ thuật trong các mô hình nhân rộng và các dự án phát triển sản xuất</t>
  </si>
  <si>
    <t>Số lượt cán bộ nữ</t>
  </si>
  <si>
    <t>Số lượt cán bộ</t>
  </si>
  <si>
    <t>Số lượt cán bộ DTTS</t>
  </si>
  <si>
    <t>Biểu số 03, Biểu số 09</t>
  </si>
  <si>
    <t>Biểu số 03, Biểu số 08</t>
  </si>
  <si>
    <t>Số bộ</t>
  </si>
  <si>
    <t>Bộ phương tiên</t>
  </si>
  <si>
    <t>Phân tổ</t>
  </si>
  <si>
    <t>Số lượng</t>
  </si>
  <si>
    <t>Tỷ lệ</t>
  </si>
  <si>
    <t>Kế hoạch cuối kỳ 2020</t>
  </si>
  <si>
    <t>Tiểu dự án 3 - HTPTXS và NRMHGN</t>
  </si>
  <si>
    <t>Dự án PTSX</t>
  </si>
  <si>
    <t>NRMHGN</t>
  </si>
  <si>
    <t>1.3.1</t>
  </si>
  <si>
    <t>1.3.2</t>
  </si>
  <si>
    <t>Tiểu dự án 2 - HTPTXS và NRMHGN</t>
  </si>
  <si>
    <t>2.2.1</t>
  </si>
  <si>
    <t>2.2.2</t>
  </si>
  <si>
    <t>PTXS và NRMHGN</t>
  </si>
  <si>
    <t>Mã dự án, tiểu dự án</t>
  </si>
  <si>
    <t>BIỂU SỐ 01</t>
  </si>
  <si>
    <t>TT</t>
  </si>
  <si>
    <t>Nâng cao năng lực cán bộ</t>
  </si>
  <si>
    <t>G</t>
  </si>
  <si>
    <t>Có đầu tư theo cơ chế đặc thù rút gọn không?</t>
  </si>
  <si>
    <t>(nêu nếu thực hiện đầu tư theo cơ chế đặc thù rút gọn)</t>
  </si>
  <si>
    <t>H</t>
  </si>
  <si>
    <t>(nêu rõ là công trình đầu tư năm nay, hay chuyển tiếp, hay duy tu bảo dưỡng)</t>
  </si>
  <si>
    <t>Hình thức đầu tư</t>
  </si>
  <si>
    <t>Khung kết quả Chương trình mục tiêu quốc gia Giảm nghèo bền vững giai đoạn 2016-2020</t>
  </si>
  <si>
    <t>Thông tin chung giám sát, đánh giá thực hiện Chương trình mục tiêu quốc gia Giảm nghèo bền vững giai đoạn 2016-2020</t>
  </si>
  <si>
    <t>Thông tin giám sát công trình cơ sở hạ tầng thuộc Chương trình mục tiêu quốc gia Giảm nghèo bền vững giai đoạn 2016-2020</t>
  </si>
  <si>
    <t>Thông tin giám sát hoạt động hỗ trợ phát triển sản xuất, đa dạng hóa sinh kế thuộc Chương trình mục tiêu quốc gia Giảm nghèo bền vững giai đoạn 2016-2020</t>
  </si>
  <si>
    <t>Thông tin giám sát hoạt động nhân rộng mô hình giảm nghèo thuộc Chương trình mục tiêu quốc gia Giảm nghèo bền vững giai đoạn 2016-2020</t>
  </si>
  <si>
    <t>Thông tin giám sát hoạt động hỗ trợ cho lao động đi làm việc có thời hạn ở nước ngoài thuộc Chương trình mục tiêu quốc gia Giảm nghèo bền vững giai đoạn 2016-2020</t>
  </si>
  <si>
    <t>Thông tin giám sát hoạt động Truyền thông và giảm nghèo về thông tin thuộc Chương trình mục tiêu quốc gia Giảm nghèo bền vững giai đoạn 2016-2020</t>
  </si>
  <si>
    <t>Thông tin giám sát hoạt động nâng cao năng lực cho cán bộ và cộng đồng thuộc Chương trình mục tiêu quốc gia Giảm nghèo bền vững giai đoạn 2016-2020</t>
  </si>
  <si>
    <t>BIỂU SỐ 08</t>
  </si>
  <si>
    <t>Sau khi kết thúc chu kỳ sản xuất</t>
  </si>
  <si>
    <t>% kinh phí NCNL/
tổng vốn của Dự án</t>
  </si>
  <si>
    <t>trồng…, chăn nuôi…, nuôi trồng…, chế biến…, dịch vụ… - (nêu rõ theo tên của tổ nhóm; có theo quy hoạch sản xuất; thích ứng với biến đổi khí hậu)</t>
  </si>
  <si>
    <t>trồng…, chăn nuôi…, nuôi trồng…, chế biến…, dịch vụ… -  (nêu rõ theo tên của tổ nhóm; có theo quy hoạch sản xuất; thích ứng với biến đổi khí hậu)</t>
  </si>
  <si>
    <t>Đơn vị (huyện nghèo hoặc xã ĐBKK vùng bãi ngang ven biển và hải đảo)</t>
  </si>
  <si>
    <t>Số lao động được hỗ trợ đào tạo</t>
  </si>
  <si>
    <t>Số lao động hoàn thành khóa đào tạo</t>
  </si>
  <si>
    <t>Số lượng  xuất cảnh</t>
  </si>
  <si>
    <t>Kinh phí thực hiện hỗ trợ người lao động tham gia đào tạo</t>
  </si>
  <si>
    <t>Tư vấn giới thiệu việc làm sau khi về nước</t>
  </si>
  <si>
    <t>Tổng kinh phí thực hiện</t>
  </si>
  <si>
    <t>Bồi dưỡng kiến thức cần thiết</t>
  </si>
  <si>
    <t>Trong đó, số được hỗ trợ đào tạo nghề đã xuất cảnh</t>
  </si>
  <si>
    <t>Đông Nam Á</t>
  </si>
  <si>
    <t>Kinh phí hỗ trợ đào tạo</t>
  </si>
  <si>
    <t>Kinh phí hỗ trợ khác trong thời gian tham gia đào tạo và các thủ tục xuất cảnh</t>
  </si>
  <si>
    <t>Số lớp nâng cao năng lực được thực hiện</t>
  </si>
  <si>
    <t>Số cán bộ, tuyên truyền viên cơ sở được tập huấn nâng cao năng lực</t>
  </si>
  <si>
    <t>Kinh phí thực hiện</t>
  </si>
  <si>
    <t>Huyện A
Trong đó chia theo đối tượng:
- Hộ nghèo, dân tộc thiểu số 
-  Cận nghèo
- Khác</t>
  </si>
  <si>
    <t>Xã B
Trong đó chia theo đối tượng:
- Hộ nghèo, dân tộc thiểu số 
-  Cận nghèo
- Khác</t>
  </si>
  <si>
    <t xml:space="preserve"> - Mã dự án, tiểu dự án như sau:</t>
  </si>
  <si>
    <t>+ Mã 1.1: công trình thuộc Dự án 1, tiểu dự án 1 - CSHT huyện nghèo</t>
  </si>
  <si>
    <t>+ Mã 1.2: công trình thuộc Dự án 1, tiểu dự án 2 - CSHT xã ĐBKK BNVBHĐ</t>
  </si>
  <si>
    <t>+ Mã 2.1: công trình thuộc Dự án 2, tiểu dự án 1 - CSHT</t>
  </si>
  <si>
    <t>+ Mã 1.3.1: Dự án 1, tiểu dự án 3, hoạt động hỗ trợ các dự án phát triển sản xuất</t>
  </si>
  <si>
    <t>+ Mã 2.2.1: Dự án 2, tiểu dự án 2, hoạt động hỗ trợ các dự án phát triển sản xuất</t>
  </si>
  <si>
    <t>+ Mã 1.3.2: Dự án 1, tiểu dự án 3, hoạt động nhân rộng mô hình giảm nghèo</t>
  </si>
  <si>
    <t>+ Mã 2.2.2: Dự án 2, tiểu dự án 2, hoạt động nhân rộng mô hình giảm nghèo</t>
  </si>
  <si>
    <t>+ Mã 3.1: Dự án 3, hoạt động hỗ trợ các dự án phát triển sản xuất</t>
  </si>
  <si>
    <t>+ Mã 3.2: Dự án 3, hoạt động nhân rộng mô hình giảm nghèo</t>
  </si>
  <si>
    <t>+ Mã 2.3: Dự án 2, tiểu dự án 3, hoạt động NCNL cho cộng đồng và cán bộ cơ sở</t>
  </si>
  <si>
    <t>+ Mã 5.1: Dự án 5, hoạt động NCNL</t>
  </si>
  <si>
    <t>+ Mã 4.1: Dự án 4, hoạt động truyền thông giảm nghèo</t>
  </si>
  <si>
    <t>+ Mã 4.2: Dự án 4, hoạt động giảm nghèo về thông tin</t>
  </si>
  <si>
    <t>Tỷ lệ hộ nghèo (theo chuẩn nghèo giai đoạn 2016-2020)</t>
  </si>
  <si>
    <t xml:space="preserve">Tỷ lệ hộ cận nghèo (theo chuẩn nghèo giai đoạn 2016-20) </t>
  </si>
  <si>
    <t>ỦY BAN NHÂN DÂN</t>
  </si>
  <si>
    <t>Thông tin về sự tham gia của hộ gia đình hưởng lợi trong lập kế hoạch cấp thôn hàng năm thực hiện Chương trình mục tiêu quốc gia Giảm nghèo bền vững giai đoạn 2016-2020</t>
  </si>
  <si>
    <t>PHỤ LỤC</t>
  </si>
  <si>
    <t>KẾ HOẠCH TRIỂN KHAI CÁC CHƯƠNG TRÌNH GIẢM NGHÈO GIAI ĐOẠN 2016-2020</t>
  </si>
  <si>
    <t>Nội dung</t>
  </si>
  <si>
    <t>ĐVT</t>
  </si>
  <si>
    <t>Thực hiện năm 2016</t>
  </si>
  <si>
    <t>Thực hiện năm 2017</t>
  </si>
  <si>
    <t>Thực hiện năm 2018</t>
  </si>
  <si>
    <t>Thực hiện năm 2019</t>
  </si>
  <si>
    <t>Thực hiện năm 2020</t>
  </si>
  <si>
    <t>Giai đoạn 2016-2020</t>
  </si>
  <si>
    <t>Ghi chú</t>
  </si>
  <si>
    <t>Tỷ đồng</t>
  </si>
  <si>
    <t>(Kèm theo Kế hoạch số          /KH-UBND ngày     tháng    năm 2017 của UBND huyện Tủa Chùa)</t>
  </si>
  <si>
    <t>NSTƯ</t>
  </si>
  <si>
    <t>Tín dụng</t>
  </si>
  <si>
    <t>Huy động doanh nghiệp, cộng đồng</t>
  </si>
  <si>
    <t>A.</t>
  </si>
  <si>
    <t>Hỗ trợ tiếp cận các dịch vụ xã hội cơ bản</t>
  </si>
  <si>
    <t>Chính sách đóng, hỗ trợ đóng thẻ BHYT</t>
  </si>
  <si>
    <t>Chính sách hỗ trợ về giáo dục</t>
  </si>
  <si>
    <t>Hỗ trợ làm nhà ở</t>
  </si>
  <si>
    <t>Hỗ trợ làm nhà ở cho hộ nghèo</t>
  </si>
  <si>
    <t>Hỗ trợ làm nhà ở cho hộ người có công</t>
  </si>
  <si>
    <t>Tổng kinh phí hỗ trợ</t>
  </si>
  <si>
    <t>Trong đó:</t>
  </si>
  <si>
    <t>L/người</t>
  </si>
  <si>
    <t>H/sinh</t>
  </si>
  <si>
    <t>a)</t>
  </si>
  <si>
    <t>b)</t>
  </si>
  <si>
    <t>TƯ</t>
  </si>
  <si>
    <t>TƯ,CĐ, TD</t>
  </si>
  <si>
    <t>CĐ</t>
  </si>
  <si>
    <t>Chương trình "Mở rộng quy mô vệ sinh và nước sạch nông thôn dựa trên kết quả"</t>
  </si>
  <si>
    <t>Trong đó: - vốn vay WB</t>
  </si>
  <si>
    <t>- Địa phương</t>
  </si>
  <si>
    <t>Hỗ trợ tiếp cận thông tin và truyền thông</t>
  </si>
  <si>
    <t>Trong đó: - Vốn Trung ương</t>
  </si>
  <si>
    <t>Huy động ngoài ngân sách</t>
  </si>
  <si>
    <t>B.</t>
  </si>
  <si>
    <t>Chương trình mục tiêu quốc gia</t>
  </si>
  <si>
    <t>Dự án 1. Chương trình 30a</t>
  </si>
  <si>
    <t>Dự án 2. Chương trình 135</t>
  </si>
  <si>
    <t>I.</t>
  </si>
  <si>
    <t>Chương trình mục tiêu quốc gia giảm nghèo bền vững</t>
  </si>
  <si>
    <t>Dự án 4. Truyền thông và giảm nghèo về thông tin</t>
  </si>
  <si>
    <t>Dự án 5. Nâng cao năng lực và giám sát, đánh giá thực hiện Chương trình</t>
  </si>
  <si>
    <t>Chương trình mục tiêu Nông thôn mới</t>
  </si>
  <si>
    <t>Ngân sách Trung ương</t>
  </si>
  <si>
    <t>Ngân sách địa phương</t>
  </si>
  <si>
    <t>II.</t>
  </si>
  <si>
    <t>Trong đó: - Hỗ trợ đầu tư cơ sở hạ tầng huyện nghèo</t>
  </si>
  <si>
    <t>- Hỗ trợ phát triển sản xuất, đa dạng hóa sinh kế và nhân rộng mô hình giảm nghèo</t>
  </si>
  <si>
    <t>Trong đó: - Hỗ trợ đầu tư cơ sở hạ tầng cho xã, thôn ĐBKK</t>
  </si>
  <si>
    <t>- Hỗ trợ cho lao động đi làm việc ở nước ngoài</t>
  </si>
  <si>
    <t>- Hỗ trợ phát triển sản xuất, đa dạng hóa sinh kế và nhân rộng mô hình giảm nghèo xã, thôn ĐBKK</t>
  </si>
  <si>
    <t>- Nâng cao năng lực cho cộng đồng và cán bộ cơ sở các xã, thôn ĐBKK</t>
  </si>
  <si>
    <t>Trong đó: -Truyền thông về giảm nghèo</t>
  </si>
  <si>
    <t>- Giảm nghèo về thông tin</t>
  </si>
  <si>
    <t>Trong đó: - Nâng cao năng lực</t>
  </si>
  <si>
    <t>- Giám sát và đánh giá Chương trình</t>
  </si>
  <si>
    <t>Vốn tín dụng</t>
  </si>
  <si>
    <t>Vốn huy động nước ngoài</t>
  </si>
  <si>
    <t>Vốn huy động (doanh nghiệp và người dân)</t>
  </si>
  <si>
    <t>C.</t>
  </si>
  <si>
    <t>Chương trình mục tiêu trên địa bàn</t>
  </si>
  <si>
    <t>Chương trình phát triển kinh tế - xã hội các vùng</t>
  </si>
  <si>
    <t>Chương trình mục tiêu phát triển lâm nghiệp bền vững</t>
  </si>
  <si>
    <t>Chương trình mục tiêu tái cơ cấu kinh tế nông nghiệp và phòng chống giảm nhẹ thiên tai, ổn định đời sống dân cư</t>
  </si>
  <si>
    <t>Chương trình mục tiêu cấp điện nông thôn</t>
  </si>
  <si>
    <t>Chương trình mục tiêu phát triển hệ thống trợ giúp xã hội</t>
  </si>
  <si>
    <t>Chương trình mục tiêu giáo dục nghề nghiệp việc làm và an toàn lao động</t>
  </si>
  <si>
    <t>Chương trình mục tiêu quốc phòng, an ninh trên địa bàn trọng điểm</t>
  </si>
  <si>
    <t>D.</t>
  </si>
  <si>
    <t>Chương trình, dự án, chính sách khác</t>
  </si>
  <si>
    <t>Dự án tín dụng ưu đãi hộ nghèo, vùng khó khăn</t>
  </si>
  <si>
    <t>Hỗ trợ khuyến nông - lâm - ngư</t>
  </si>
  <si>
    <t>Chương trình giải quyết việc làm và dạy nghề giai đoạn 2016-2020</t>
  </si>
  <si>
    <t>Tạo việc làm mới</t>
  </si>
  <si>
    <t>Nhu cầu kinh phí (không bao gồm vốn từ quỹ QG GQVL</t>
  </si>
  <si>
    <t>Trong đó: - Ngân sách trung ương</t>
  </si>
  <si>
    <t>- Ngân sách địa phương</t>
  </si>
  <si>
    <t>Thực hiện chính sách hỗ trợ tiền điện</t>
  </si>
  <si>
    <t>Hỗ trợ người nghèo tiếp cận các dịch vụ trợ giúp pháp lý, tăng cường năng lực cho các tổ chức thực hiện trợ giúp pháp lý</t>
  </si>
  <si>
    <t>Chính sách bảo trợ xã hội</t>
  </si>
  <si>
    <t>Đề án "Ổn định dân cư, phát triển kinh tế - xã hội vùng tái định cư thủy điện Sơn La"</t>
  </si>
  <si>
    <t>Dự án giảm nghèo các tỉnh miền núi phí Bắc (WB)</t>
  </si>
  <si>
    <t>Huy động thu hút viện trợ phi chính phủ</t>
  </si>
  <si>
    <t>L/Hộ</t>
  </si>
  <si>
    <t>Vốn vay</t>
  </si>
  <si>
    <t>Địa phương</t>
  </si>
  <si>
    <t>Nước ngoài</t>
  </si>
  <si>
    <t>Ngân sách nhà nước hỗ trợ người có công (QĐ 22/TTg)</t>
  </si>
  <si>
    <t>Hỗ trợ vay vốn tín dụng (QĐ 33)</t>
  </si>
  <si>
    <t>Tổng NS cho TC</t>
  </si>
  <si>
    <t>Tỉnh</t>
  </si>
  <si>
    <t>2016-2020</t>
  </si>
  <si>
    <t>Cộng</t>
  </si>
  <si>
    <t>Vay</t>
  </si>
  <si>
    <t>ĐP</t>
  </si>
  <si>
    <t>Vốn nước ngoài</t>
  </si>
  <si>
    <t>PHỤ LỤC I</t>
  </si>
  <si>
    <t>Thôn, bản, tổ</t>
  </si>
  <si>
    <t>Tổng số hộ dân cư</t>
  </si>
  <si>
    <t>Tr đó:
số hộ DTTS</t>
  </si>
  <si>
    <t>Tỷ lệ hộ DTTS
(%)</t>
  </si>
  <si>
    <t>Tổng số hộ nghèo DTTS</t>
  </si>
  <si>
    <t>Tổng số hộ nghèo</t>
  </si>
  <si>
    <t>Tỷ lệ hộ nghèo  (%)</t>
  </si>
  <si>
    <t>Tổng số hộ cận nghèo</t>
  </si>
  <si>
    <t>Tỷ lệ hộ cận nghèo  (%)</t>
  </si>
  <si>
    <t>Số hộ nghèo do thu nhập thấp</t>
  </si>
  <si>
    <t>Số thôn trong xã</t>
  </si>
  <si>
    <t>Số xã  thoát tình trạng ĐBKK
(20% xã)</t>
  </si>
  <si>
    <t>Số xã có đường ô tô đạt tiêu chí NTM đến UBND xã (100% xã)</t>
  </si>
  <si>
    <t>Số thôn có đường trục chính đạt NTM (70% số thôn)</t>
  </si>
  <si>
    <t>Số xã đạt tiêu chí QG về y tế (80% xã)</t>
  </si>
  <si>
    <t>Số xã có trạm y tế đủ điều kiện khám chữa bện h BHYT (100% số xã)</t>
  </si>
  <si>
    <t>Tỷ lệ % hộ sử dụng nhà tiêu hợp vệ sinh (70% số hộ)</t>
  </si>
  <si>
    <t>KTra</t>
  </si>
  <si>
    <t>Kinh</t>
  </si>
  <si>
    <t>Mông</t>
  </si>
  <si>
    <t>Thái</t>
  </si>
  <si>
    <t>Dao</t>
  </si>
  <si>
    <t>Hoa</t>
  </si>
  <si>
    <t>Khơ Mú</t>
  </si>
  <si>
    <t>Kháng</t>
  </si>
  <si>
    <t>Phù Lá</t>
  </si>
  <si>
    <t>Khác</t>
  </si>
  <si>
    <t>Cận nghèo</t>
  </si>
  <si>
    <t>Hộ</t>
  </si>
  <si>
    <t>Khẩu</t>
  </si>
  <si>
    <t>KT-HT</t>
  </si>
  <si>
    <t>Y tế</t>
  </si>
  <si>
    <t>GD-ĐT</t>
  </si>
  <si>
    <t>Thị trấn</t>
  </si>
  <si>
    <t>Mường Báng</t>
  </si>
  <si>
    <t>Xá Nhè</t>
  </si>
  <si>
    <t>Mường Đun</t>
  </si>
  <si>
    <t>Tủa Thàng</t>
  </si>
  <si>
    <t>Huổi Só</t>
  </si>
  <si>
    <t>Sính Phình</t>
  </si>
  <si>
    <t>Trung Thu</t>
  </si>
  <si>
    <t>Lao Xả Phình</t>
  </si>
  <si>
    <t>Tả Phìn</t>
  </si>
  <si>
    <t>Tả Sìn Thàng</t>
  </si>
  <si>
    <t>Sín Chải</t>
  </si>
  <si>
    <t>Toàn huyện:</t>
  </si>
  <si>
    <t>Phòng NN</t>
  </si>
  <si>
    <t>Tỷ lệ % hộ sử dụng nước SH hợp vệ sinh (95% số hộ)</t>
  </si>
  <si>
    <t>Tỷ lệ hộ nghèo do thu nhập thấp</t>
  </si>
  <si>
    <t>Phụ lục II</t>
  </si>
  <si>
    <t>Phụ lục III</t>
  </si>
  <si>
    <t>Số thôn thoát tình trạng ĐBKK
(&gt;65%  số thôn)</t>
  </si>
  <si>
    <t>X</t>
  </si>
  <si>
    <t> 87,2</t>
  </si>
  <si>
    <t>Tỷ lệ % diện tích đất trồng lúa ruộng hàng năm được đáp ứng nhu cầu  tưới tiêu (80%)</t>
  </si>
  <si>
    <t>Số hộ nghèo do thiếu hụt tiếp cận dịch vụ xã hội cơ bản</t>
  </si>
  <si>
    <t>Số liệu cuối năm 2016</t>
  </si>
  <si>
    <t>Kế hoạch thực hiện tỷ lệ hộ nghèo
còn lại hàng năm (%)</t>
  </si>
  <si>
    <t>Năm 2017</t>
  </si>
  <si>
    <t>Năm 2018</t>
  </si>
  <si>
    <t>Năm 2019</t>
  </si>
  <si>
    <t>Năm 2020</t>
  </si>
  <si>
    <t>Kế hoạch thực hiện tỷ lệ hộ cận nghèo còn lại hàng năm (%)</t>
  </si>
  <si>
    <t>KẾ HOẠCH THỰC HIỆN GIẢM TỶ LỆ HỘ NGHÈO, HỘ CẬN NGHÈO GIAI ĐOẠN 2016-2020
TRÊN ĐỊA BÀN HUYỆN TỦA CHÙA</t>
  </si>
  <si>
    <t>Số xã có cơ sở vật chất trường đạt chuẩn NTM (80%)</t>
  </si>
  <si>
    <t>Số xã có  tất cả trường mầm non, TH, THCS đạt chuẩn QG</t>
  </si>
  <si>
    <t>TỔNG HỢP MỘT SỐ CHỈ TIÊU CẦN ĐẠT ĐƯỢC ĐẾN NĂM 2020
TRÊN ĐỊA BÀN HUYỆN TỦA CHÙA</t>
  </si>
  <si>
    <t>Trung bình giảm % hộ nghèo/năm</t>
  </si>
  <si>
    <t>Kế hoạch giao năm 2016</t>
  </si>
  <si>
    <t>Kế hoạch giao năm 2018</t>
  </si>
  <si>
    <t>Kế hoạch giao năm 2019</t>
  </si>
  <si>
    <t>Kế hoạch giao năm 2020</t>
  </si>
  <si>
    <t>KH giai đoạn 2016-2020</t>
  </si>
  <si>
    <t>(Kèm theo Báo cáo số ..... /BC- ......    ngày .... tháng ..... năm 201... của Phòng .....................)</t>
  </si>
  <si>
    <t xml:space="preserve">BIỂU TỔNG HỢP SỐ LIỆU THỰC HIỆN CT MTQG GIẢM NGHÈO BỀN VỮNG TRÊN ĐỊA BÀN HUYỆN TỦA CHÙA QUÝ ......./201 ....   </t>
  </si>
  <si>
    <t>Kế hoạch giao
năm 2017</t>
  </si>
  <si>
    <t>So với Kế hoạch giao</t>
  </si>
  <si>
    <t>Thực hiện
Quý ..../2017</t>
  </si>
  <si>
    <t>Phòng Lao động</t>
  </si>
  <si>
    <t>Phòng GD-ĐT</t>
  </si>
  <si>
    <t>Phòng KT-HT</t>
  </si>
  <si>
    <t>Phòng Nông nghiệp</t>
  </si>
  <si>
    <t>Phòng Văn hóa - TT</t>
  </si>
  <si>
    <t>Đơn vị có trách nhiệm báo cáo</t>
  </si>
  <si>
    <t>Phòng Dân tộc</t>
  </si>
  <si>
    <t>Đơn vị tính</t>
  </si>
  <si>
    <t>Người</t>
  </si>
  <si>
    <t>Mô hình</t>
  </si>
  <si>
    <t>I</t>
  </si>
  <si>
    <t>II</t>
  </si>
  <si>
    <t>III</t>
  </si>
  <si>
    <t>Chương trình 135</t>
  </si>
  <si>
    <t>Chương trình</t>
  </si>
  <si>
    <t>BIỂU SỐ 02</t>
  </si>
  <si>
    <t>Độc lập - Tự do - Hạnh phúc</t>
  </si>
  <si>
    <t>Kế hoạch đầu năm</t>
  </si>
  <si>
    <t>Kế hoạch 6 tháng, năm tiếp theo</t>
  </si>
  <si>
    <t>6 tháng, cả năm</t>
  </si>
  <si>
    <t>% so với kế hoạch đầu năm</t>
  </si>
  <si>
    <t>5=4/3</t>
  </si>
  <si>
    <t>Dự án 1 Chương trình 30a</t>
  </si>
  <si>
    <t>Tiểu dự án 1: Hỗ trợ đầu tư xây dựng cơ sở hạ tầng các huyện nghèo</t>
  </si>
  <si>
    <t>Tổng ngân sách, trong đó:</t>
  </si>
  <si>
    <t>Triệu đồng</t>
  </si>
  <si>
    <t>- Đầu tư phát triển</t>
  </si>
  <si>
    <t>- Sự nghiệp</t>
  </si>
  <si>
    <t>1.1</t>
  </si>
  <si>
    <t>Ngân sách trung ương, trong đó:</t>
  </si>
  <si>
    <t>1.2</t>
  </si>
  <si>
    <t>1.3</t>
  </si>
  <si>
    <t>Huy động nguồn khác nguồn khác</t>
  </si>
  <si>
    <t>Kết quả thực hiện</t>
  </si>
  <si>
    <t>2.1</t>
  </si>
  <si>
    <t>Số công trình đầu tư được khởi công mới (theo từng loại công trình)</t>
  </si>
  <si>
    <t>Công trình</t>
  </si>
  <si>
    <t>2.2</t>
  </si>
  <si>
    <t>Số công trình được đầu tư chuyển tiếp (theo từng loại công trình)</t>
  </si>
  <si>
    <t>2.3</t>
  </si>
  <si>
    <t>Số công trình được duy tu bảo dưỡng (theo từng loại công trình)</t>
  </si>
  <si>
    <t>Tiểu dự án 2: Hỗ trợ đầu tư xây dựng cơ sở hạ tầng các xã đặc biệt khó khăn vùng bãi ngang ven biển và hải đảo</t>
  </si>
  <si>
    <t>Huy động nguồn khác</t>
  </si>
  <si>
    <t>Tiểu dự án 3: Hỗ trợ phát triển sản xuất, đa dạng hóa sinh kế và nhân rộng mô hình giảm nghèo trên địa bàn huyện nghèo, xã đặc biệt khó khăn vùng bãi ngang ven biển và hải đảo</t>
  </si>
  <si>
    <t>Tổng ngân sách</t>
  </si>
  <si>
    <t>Ngân sách trung ương</t>
  </si>
  <si>
    <t>- Số dự án PTSX</t>
  </si>
  <si>
    <t>+ Số người được hỗ trợ</t>
  </si>
  <si>
    <t>+ Số dự án được triển khai (theo từng loại dự án)</t>
  </si>
  <si>
    <t>- Số mô hình NRMHGN</t>
  </si>
  <si>
    <t>+ Số mô hình được triển khai (theo từng loại mô hình)</t>
  </si>
  <si>
    <t>Xã ĐBKK vùng bãi ngang</t>
  </si>
  <si>
    <t>IV</t>
  </si>
  <si>
    <t>Tiểu dự án 4: Hỗ trợ cho lao động thuộc hộ nghèo, hộ cận nghèo, hộ dân tộc thiểu số đi làm việc có thời hạn ở nước ngoài</t>
  </si>
  <si>
    <t>Tổng ngân sách, gồm</t>
  </si>
  <si>
    <t>- Ngân sách Trung ương</t>
  </si>
  <si>
    <t>- Huy động nguồn khác</t>
  </si>
  <si>
    <t>Kinh phí giải ngân</t>
  </si>
  <si>
    <t>- Chia theo nguồn ngân sách</t>
  </si>
  <si>
    <t>+ Ngân sách Trung ương</t>
  </si>
  <si>
    <t>+ Ngân sách địa phương</t>
  </si>
  <si>
    <t>+ Huy động nguồn khác</t>
  </si>
  <si>
    <t>- Chia theo hoạt động</t>
  </si>
  <si>
    <t>+ Hỗ trợ người lao động</t>
  </si>
  <si>
    <t>+ Nâng cao năng lực cán bộ, hỗ trợ hoạt động tư vấn đi làm việc ở nước ngoài</t>
  </si>
  <si>
    <t>+ Tư vấn giới thiệu việc làm cho người lao động về nước</t>
  </si>
  <si>
    <t>3.1.1</t>
  </si>
  <si>
    <t>Hỗ trợ đào tạo</t>
  </si>
  <si>
    <t>a.</t>
  </si>
  <si>
    <t>Tổng số lao động được hỗ trợ đào tạo</t>
  </si>
  <si>
    <t>- Chia theo đối tượng:</t>
  </si>
  <si>
    <t>+ Lao động thuộc hộ nghèo và người dân tộc thiểu số</t>
  </si>
  <si>
    <t>+ Lao động thuộc hộ cận nghèo</t>
  </si>
  <si>
    <t>+ Lao động thuộc các đối tượng khác</t>
  </si>
  <si>
    <t>- Trong đó:</t>
  </si>
  <si>
    <t>Số lao động được hỗ trợ đào tạo nghề trong tổng số lao động được hỗ trợ đào tạo</t>
  </si>
  <si>
    <t>Chia theo đối tượng:</t>
  </si>
  <si>
    <t>b.</t>
  </si>
  <si>
    <t>Số lao động được hỗ trợ hoàn thành các khóa đào tạo (nghề, ngoại ngữ, bồi dưỡng kiến thức cần thiết):</t>
  </si>
  <si>
    <t>Số lao động hoàn thành khóa đào tạo nghề trong tổng số lao động hoàn thành các khóa đào tạo</t>
  </si>
  <si>
    <t>3.1.2</t>
  </si>
  <si>
    <t>Tổng số lao động được hỗ trợ thủ tục xuất cảnh</t>
  </si>
  <si>
    <t>- Lao động thuộc hộ nghèo và người dân tộc thiểu số</t>
  </si>
  <si>
    <t>- Lao động thuộc hộ cận nghèo</t>
  </si>
  <si>
    <t>- Lao động thuộc các đối tượng khác</t>
  </si>
  <si>
    <t>3.1.3</t>
  </si>
  <si>
    <t>Tổng số lao động đã xuất cảnh</t>
  </si>
  <si>
    <t>Tổng số lao động được đào tạo nghề đã xuất cảnh</t>
  </si>
  <si>
    <t>3.2</t>
  </si>
  <si>
    <t>Nâng cao năng lực cán bộ, hỗ trợ hoạt động tư vấn</t>
  </si>
  <si>
    <t>3.2.1</t>
  </si>
  <si>
    <t>- Số lớp nâng cao năng lực được thực hiện</t>
  </si>
  <si>
    <t>Lớp</t>
  </si>
  <si>
    <t>- Số cán bộ, tuyên truyền viên cơ sở được tập huấn nâng cao năng lực</t>
  </si>
  <si>
    <t>3.2.2</t>
  </si>
  <si>
    <t>Hỗ trợ hoạt động tư vấn cho người lao động đi làm việc ở nước ngoài theo hợp đồng</t>
  </si>
  <si>
    <t>- Số người làm công tác tư vấn trực tiếp cho người lao động ở địa phương</t>
  </si>
  <si>
    <t>- Số buổi tuyên truyền, vận động được hỗ trợ từ ngân sách/nguồn huy động</t>
  </si>
  <si>
    <t>Buổi</t>
  </si>
  <si>
    <t>3.3</t>
  </si>
  <si>
    <t>Tư vấn, giới thiệu việc làm sau khi người lao động về nước tại địa phương</t>
  </si>
  <si>
    <t>- Số lao động được tư vấn giới thiệu việc làm sau khi về nước</t>
  </si>
  <si>
    <t>- Số lao động có việc làm sau khi được tư vấn</t>
  </si>
  <si>
    <t>Tiểu dự án 1: Đầu tư cơ sở hạ tầng trên địa bàn xã ĐBKK, xã biên giới, xã an toàn khu; và các thôn, bản ĐBKK</t>
  </si>
  <si>
    <t>Tổng số xã</t>
  </si>
  <si>
    <t>Xã</t>
  </si>
  <si>
    <t>Tổng số thôn bản</t>
  </si>
  <si>
    <t>Thôn bản</t>
  </si>
  <si>
    <t>Tiểu dự án 2: Hỗ trợ phát triển sản xuất, đa dạng hóa sinh kế và nhân rộng mô hình giảm nghèo bền vững trên địa bàn xã ĐBKK, xã biên giới, xã an toàn khu; và các thôn, bản ĐBKK</t>
  </si>
  <si>
    <t>Tiểu dự án 3: Nâng cao năng lực cán bộ cơ sở và cộng đồng trên địa bàn xã ĐBKK, xã biên giới, xã an toàn khu; và các thôn, bản ĐBKK</t>
  </si>
  <si>
    <t>- Hoạt động đào tạo, tập huấn cán bộ (theo các loại hoạt động)</t>
  </si>
  <si>
    <t>+ Số lớp đào tạo, tập huấn</t>
  </si>
  <si>
    <t>+ Số cán bộ được đào tạo, tập huấn</t>
  </si>
  <si>
    <t>Cán bộ</t>
  </si>
  <si>
    <t>- Hoạt động đào tạo, tập huấn cộng đồng (theo các loại hoạt động)</t>
  </si>
  <si>
    <t>+ Số người dân được đào tạo, tập huấn (cộng đồng)</t>
  </si>
  <si>
    <t>Lượt người</t>
  </si>
  <si>
    <t>Dự án hỗ trợ phát triển sản xuất, đa dạng hóa sinh kế và nhân rộng mô hình giảm nghèo bền vững (trên địa bàn xã ngoài Chương trình 135 và Chương trình 30a)</t>
  </si>
  <si>
    <t>Dự án truyền thông và giảm nghèo về thông tin</t>
  </si>
  <si>
    <t>2.1.</t>
  </si>
  <si>
    <t>Hoạt động truyền thông về giảm nghèo</t>
  </si>
  <si>
    <t>- Số lượng chương trình phát thanh sản xuất, trong đó:</t>
  </si>
  <si>
    <t>+ Số lượng do Bộ, ngành sản xuất</t>
  </si>
  <si>
    <t>+ Số lượng do địa phương sản xuất</t>
  </si>
  <si>
    <t>- Số lượng chương trình truyền hình sản xuất, trong đó:</t>
  </si>
  <si>
    <t>- Số lượng ấn phẩm truyền thông do Bộ, ngành, địa phương xuất bản, bao gồm:</t>
  </si>
  <si>
    <t>+ Số lượng chuyện san được xuất bản</t>
  </si>
  <si>
    <t>Ấn phẩm</t>
  </si>
  <si>
    <t>+ Số lượng video clip được sản xuất</t>
  </si>
  <si>
    <t>Clip</t>
  </si>
  <si>
    <t>+ Số lượng tờ rơi được xuất bản</t>
  </si>
  <si>
    <t>- Số lượng tọa đàm, đối thoại được tổ chức thực hiện</t>
  </si>
  <si>
    <t>+ Số lượng tọa đàm, đối thoại do Bộ, ngành tổ chức thực hiện</t>
  </si>
  <si>
    <t>Cuộc</t>
  </si>
  <si>
    <t>+ Số lượng tọa đàm, đối thoại do địa phương tổ chức thực hiện</t>
  </si>
  <si>
    <t>- Số lượng sách chuyên đề về giảm nghèo do Bộ, ngành/địa phương xuất bản, bao gồm:</t>
  </si>
  <si>
    <t>+ Số đầu sách</t>
  </si>
  <si>
    <t>+ Số lượng sách</t>
  </si>
  <si>
    <t>Cuốn</t>
  </si>
  <si>
    <t>- Số lượng các cuộc đối thoại chính sách giảm nghèo</t>
  </si>
  <si>
    <t>+ Số cuộc đối thoại (theo các cấp)</t>
  </si>
  <si>
    <t>Đối thoại</t>
  </si>
  <si>
    <t>+ Số người tham gia đối thoại</t>
  </si>
  <si>
    <t>2.2.</t>
  </si>
  <si>
    <t>Hoạt động giảm nghèo về thông tin</t>
  </si>
  <si>
    <t>- Số cán bộ cấp xã làm công tác thông tin và truyền thông được đào tạo nâng cao kỹ năng, nghiệp vụ thông tin tuyên truyền cổ động</t>
  </si>
  <si>
    <t>- Số hộ dân thuộc địa bàn huyện nghèo, xã nghèo được tiếp cận, cung cấp thông tin</t>
  </si>
  <si>
    <t>- Số lượng sách chuyên đề do Bộ, ngành/địa phương xuất bản, bao gồm:</t>
  </si>
  <si>
    <t>ấn phẩm</t>
  </si>
  <si>
    <t>- Số lượng phương tiện nghe - xem được hỗ trợ</t>
  </si>
  <si>
    <t>Phương tiện</t>
  </si>
  <si>
    <t>- Số lượng huyện được trang bị phương tiện tác nghiệp tuyên truyền cổ động</t>
  </si>
  <si>
    <t>Huyện</t>
  </si>
  <si>
    <t>- Số lượng xã được trang bị phương tiện tác nghiệp tuyên truyền cổ động</t>
  </si>
  <si>
    <t>- Số lượng xã nghèo có điểm thông tin, tuyên truyền cổ động</t>
  </si>
  <si>
    <t>- Số lượng điểm thông tin, tuyên truyền cổ động ngoài trời có ở xã</t>
  </si>
  <si>
    <t>Điểm</t>
  </si>
  <si>
    <t>- Số Cụm thông tin cơ sở tại các khu vực cửa khẩu, biên giới, trung tâm giao thương được đầu tư</t>
  </si>
  <si>
    <t>Dự án hỗ trợ nâng cao năng lực giảm nghèo và giám sát, đánh giá chương trình</t>
  </si>
  <si>
    <t>- Hoạt động kiểm tra và giám sát, đánh giá</t>
  </si>
  <si>
    <t>+ Số đoàn kiểm tra (theo các cấp kiểm tra)</t>
  </si>
  <si>
    <t>Đoàn</t>
  </si>
  <si>
    <t>Kết quả thực hiện
Chương trình</t>
  </si>
  <si>
    <t>Tỉnh Điện Biên</t>
  </si>
  <si>
    <t>HUYỆN Tuần Giáo</t>
  </si>
  <si>
    <t>(Kèm theo Báo cáo số        /BC-UBND ngày      /       /........ của Ủy ban nhân dân huyện Tuần Giáo)</t>
  </si>
  <si>
    <t>Huyện Tuần Giáo</t>
  </si>
  <si>
    <t>Kết quả thực hiện Chương trình mục tiêu quốc gia Giảm nghèo bền vững
giai đoạn 2016-2020, trên địa bàn huyện Tuần Giáo
(Kèm theo Báo cáo số        /BC-UBND ngày      /       /........ của Ủy ban nhân dân huyện Tuần Giáo)</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</si>
</sst>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
    <numFmt numFmtId="175" formatCode="_(* #,##0_);_(* \(#,##0\);_(* &quot;-&quot;??_);_(@_)"/>
    <numFmt numFmtId="176" formatCode="_(* #,##0.000_);_(* \(#,##0.000\);_(* &quot;-&quot;??_);_(@_)"/>
    <numFmt numFmtId="177" formatCode="_(* #,##0.0_);_(* \(#,##0.0\);_(* &quot;-&quot;??_);_(@_)"/>
    <numFmt numFmtId="178" formatCode="_(* #,##0.0_);_(* \(#,##0.0\);_(* &quot;-&quot;?_);_(@_)"/>
    <numFmt numFmtId="179" formatCode="#,##0;[Red]#,##0"/>
    <numFmt numFmtId="180" formatCode="_(* #,##0.000_);_(* \(#,##0.000\);_(* &quot;-&quot;???_);_(@_)"/>
    <numFmt numFmtId="181" formatCode="#,##0.0_);\(#,##0.0\)"/>
    <numFmt numFmtId="182" formatCode="0.0000000"/>
    <numFmt numFmtId="183" formatCode="0.000000"/>
    <numFmt numFmtId="184" formatCode="0.00000"/>
    <numFmt numFmtId="185" formatCode="0.000000000"/>
    <numFmt numFmtId="186" formatCode="0.00000000"/>
    <numFmt numFmtId="187" formatCode="_(* #,##0.0000_);_(* \(#,##0.0000\);_(* &quot;-&quot;??_);_(@_)"/>
    <numFmt numFmtId="188" formatCode="_(* #,##0.0000_);_(* \(#,##0.0000\);_(* &quot;-&quot;????_);_(@_)"/>
    <numFmt numFmtId="189" formatCode="#,##0.000_);\(#,##0.000\)"/>
    <numFmt numFmtId="190" formatCode="#,##0.0000_);\(#,##0.0000\)"/>
    <numFmt numFmtId="191" formatCode="_(* #,##0.00_);_(* \(#,##0.00\);_(* &quot;-&quot;???_);_(@_)"/>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_(* #,##0.00000_);_(* \(#,##0.00000\);_(* &quot;-&quot;??_);_(@_)"/>
    <numFmt numFmtId="199" formatCode="_-* #,##0\ _₫_-;\-* #,##0\ _₫_-;_-* &quot;-&quot;??\ _₫_-;_-@_-"/>
    <numFmt numFmtId="200" formatCode="_-* #,##0.0\ _₫_-;\-* #,##0.0\ _₫_-;_-* &quot;-&quot;??\ _₫_-;_-@_-"/>
    <numFmt numFmtId="201" formatCode="0.00;[Red]0.00"/>
    <numFmt numFmtId="202" formatCode="#,##0.0000"/>
    <numFmt numFmtId="203" formatCode="_(* #,##0.0000_);_(* \(#,##0.0000\);_(* &quot;-&quot;???_);_(@_)"/>
    <numFmt numFmtId="204" formatCode="#,##0.000;[Red]#,##0.000"/>
    <numFmt numFmtId="205" formatCode="#,##0.000"/>
  </numFmts>
  <fonts count="64">
    <font>
      <sz val="11"/>
      <color indexed="8"/>
      <name val="Calibri"/>
      <family val="2"/>
    </font>
    <font>
      <sz val="8"/>
      <name val="Calibri"/>
      <family val="2"/>
    </font>
    <font>
      <i/>
      <sz val="10"/>
      <color indexed="63"/>
      <name val="Times New Roman"/>
      <family val="1"/>
    </font>
    <font>
      <i/>
      <sz val="9"/>
      <color indexed="63"/>
      <name val="Times New Roman"/>
      <family val="1"/>
    </font>
    <font>
      <b/>
      <sz val="11"/>
      <color indexed="8"/>
      <name val="Times New Roman"/>
      <family val="1"/>
    </font>
    <font>
      <b/>
      <sz val="13"/>
      <color indexed="8"/>
      <name val="Times New Roman"/>
      <family val="1"/>
    </font>
    <font>
      <sz val="11"/>
      <color indexed="8"/>
      <name val="Times New Roman"/>
      <family val="1"/>
    </font>
    <font>
      <b/>
      <sz val="14"/>
      <color indexed="8"/>
      <name val="Times New Roman"/>
      <family val="1"/>
    </font>
    <font>
      <i/>
      <sz val="14"/>
      <color indexed="8"/>
      <name val="Times New Roman"/>
      <family val="1"/>
    </font>
    <font>
      <i/>
      <sz val="13.5"/>
      <color indexed="8"/>
      <name val="Times New Roman"/>
      <family val="1"/>
    </font>
    <font>
      <b/>
      <sz val="12"/>
      <color indexed="8"/>
      <name val="Times New Roman"/>
      <family val="1"/>
    </font>
    <font>
      <b/>
      <sz val="10"/>
      <color indexed="8"/>
      <name val="Times New Roman"/>
      <family val="1"/>
    </font>
    <font>
      <sz val="10"/>
      <color indexed="8"/>
      <name val="Times New Roman"/>
      <family val="1"/>
    </font>
    <font>
      <b/>
      <sz val="9"/>
      <color indexed="8"/>
      <name val="Times New Roman"/>
      <family val="1"/>
    </font>
    <font>
      <sz val="9"/>
      <color indexed="8"/>
      <name val="Times New Roman"/>
      <family val="1"/>
    </font>
    <font>
      <i/>
      <sz val="10"/>
      <color indexed="8"/>
      <name val="Times New Roman"/>
      <family val="1"/>
    </font>
    <font>
      <i/>
      <sz val="11"/>
      <color indexed="8"/>
      <name val="Times New Roman"/>
      <family val="1"/>
    </font>
    <font>
      <sz val="12"/>
      <name val="Times New Roman"/>
      <family val="1"/>
    </font>
    <font>
      <b/>
      <sz val="9"/>
      <name val="Tahoma"/>
      <family val="2"/>
    </font>
    <font>
      <sz val="9"/>
      <name val="Tahoma"/>
      <family val="2"/>
    </font>
    <font>
      <b/>
      <i/>
      <u val="single"/>
      <sz val="9"/>
      <name val="Tahoma"/>
      <family val="2"/>
    </font>
    <font>
      <b/>
      <sz val="12"/>
      <name val="Times New Roman"/>
      <family val="1"/>
    </font>
    <font>
      <b/>
      <sz val="14"/>
      <name val="Times New Roman"/>
      <family val="1"/>
    </font>
    <font>
      <b/>
      <i/>
      <sz val="14"/>
      <name val="Times New Roman"/>
      <family val="1"/>
    </font>
    <font>
      <b/>
      <sz val="10"/>
      <name val="Times New Roman"/>
      <family val="1"/>
    </font>
    <font>
      <sz val="10"/>
      <name val="Times New Roman"/>
      <family val="1"/>
    </font>
    <font>
      <sz val="11"/>
      <name val="Times New Roman"/>
      <family val="1"/>
    </font>
    <font>
      <i/>
      <sz val="10"/>
      <name val="Times New Roman"/>
      <family val="1"/>
    </font>
    <font>
      <i/>
      <sz val="8"/>
      <name val="Times New Roman"/>
      <family val="1"/>
    </font>
    <font>
      <b/>
      <sz val="11"/>
      <name val="Times New Roman"/>
      <family val="1"/>
    </font>
    <font>
      <sz val="8"/>
      <name val="Times New Roman"/>
      <family val="1"/>
    </font>
    <font>
      <sz val="14"/>
      <name val="Times New Roman"/>
      <family val="1"/>
    </font>
    <font>
      <sz val="10"/>
      <name val="Helv"/>
      <family val="2"/>
    </font>
    <font>
      <sz val="10"/>
      <name val=".VnTim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8"/>
      <name val="Calibri"/>
      <family val="2"/>
    </font>
    <font>
      <sz val="14"/>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0"/>
      <color indexed="10"/>
      <name val="Times New Roman"/>
      <family val="1"/>
    </font>
    <font>
      <b/>
      <i/>
      <sz val="10"/>
      <color indexed="8"/>
      <name val="Times New Roman"/>
      <family val="1"/>
    </font>
    <font>
      <i/>
      <sz val="13"/>
      <color indexed="8"/>
      <name val="Times New Roman"/>
      <family val="1"/>
    </font>
    <font>
      <b/>
      <u val="single"/>
      <sz val="14"/>
      <color indexed="8"/>
      <name val="Times New Roman"/>
      <family val="1"/>
    </font>
    <font>
      <i/>
      <sz val="12"/>
      <color indexed="8"/>
      <name val="Times New Roman"/>
      <family val="1"/>
    </font>
    <font>
      <b/>
      <i/>
      <sz val="14"/>
      <color indexed="8"/>
      <name val="Times New Roman"/>
      <family val="1"/>
    </font>
    <font>
      <b/>
      <sz val="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40"/>
        <bgColor indexed="64"/>
      </patternFill>
    </fill>
    <fill>
      <patternFill patternType="solid">
        <fgColor indexed="60"/>
        <bgColor indexed="64"/>
      </patternFill>
    </fill>
    <fill>
      <patternFill patternType="solid">
        <fgColor indexed="1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right/>
      <top/>
      <bottom style="thin"/>
    </border>
    <border>
      <left/>
      <right style="thin"/>
      <top style="thin"/>
      <bottom style="thin"/>
    </border>
    <border>
      <left style="thin"/>
      <right style="thin"/>
      <top/>
      <bottom style="thin"/>
    </border>
    <border>
      <left style="thin"/>
      <right style="thin"/>
      <top/>
      <bottom/>
    </border>
    <border>
      <left style="thin"/>
      <right style="thin"/>
      <top style="thin"/>
      <bottom/>
    </border>
    <border>
      <left/>
      <right/>
      <top style="thin"/>
      <bottom style="thin"/>
    </border>
    <border>
      <left style="thin"/>
      <right/>
      <top style="thin"/>
      <bottom style="thin"/>
    </border>
    <border>
      <left style="thin"/>
      <right/>
      <top/>
      <bottom/>
    </border>
    <border>
      <left style="medium"/>
      <right style="medium"/>
      <top style="medium"/>
      <bottom style="medium"/>
    </border>
    <border>
      <left style="medium"/>
      <right style="medium"/>
      <top>
        <color indexed="63"/>
      </top>
      <bottom style="mediu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7" fillId="0" borderId="0" applyFont="0" applyFill="0" applyBorder="0" applyAlignment="0" applyProtection="0"/>
    <xf numFmtId="171" fontId="3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21" borderId="2"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7" borderId="1" applyNumberFormat="0" applyAlignment="0" applyProtection="0"/>
    <xf numFmtId="0" fontId="32" fillId="0" borderId="0">
      <alignment/>
      <protection/>
    </xf>
    <xf numFmtId="0" fontId="46" fillId="0" borderId="6" applyNumberFormat="0" applyFill="0" applyAlignment="0" applyProtection="0"/>
    <xf numFmtId="0" fontId="47" fillId="22" borderId="0" applyNumberFormat="0" applyBorder="0" applyAlignment="0" applyProtection="0"/>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54">
    <xf numFmtId="0" fontId="0" fillId="0" borderId="0" xfId="0" applyAlignment="1">
      <alignment/>
    </xf>
    <xf numFmtId="0" fontId="0" fillId="0" borderId="0" xfId="0"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52"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3"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6" xfId="0" applyBorder="1" applyAlignment="1">
      <alignment horizontal="center"/>
    </xf>
    <xf numFmtId="0" fontId="0" fillId="0" borderId="14" xfId="0" applyBorder="1" applyAlignment="1">
      <alignment horizontal="center"/>
    </xf>
    <xf numFmtId="0" fontId="50" fillId="24" borderId="17" xfId="0" applyFont="1" applyFill="1" applyBorder="1" applyAlignment="1">
      <alignment horizontal="center" vertical="center"/>
    </xf>
    <xf numFmtId="0" fontId="50" fillId="24" borderId="10" xfId="0" applyFont="1" applyFill="1" applyBorder="1" applyAlignment="1">
      <alignment horizontal="center" vertical="center"/>
    </xf>
    <xf numFmtId="0" fontId="0" fillId="0" borderId="16" xfId="0" applyBorder="1" applyAlignment="1">
      <alignment/>
    </xf>
    <xf numFmtId="0" fontId="0" fillId="0" borderId="15" xfId="0" applyBorder="1" applyAlignment="1">
      <alignment/>
    </xf>
    <xf numFmtId="0" fontId="0" fillId="0" borderId="14" xfId="0" applyBorder="1" applyAlignment="1">
      <alignment/>
    </xf>
    <xf numFmtId="0" fontId="50" fillId="24" borderId="10" xfId="0" applyFont="1" applyFill="1" applyBorder="1" applyAlignment="1">
      <alignment horizontal="center" vertical="center" wrapText="1"/>
    </xf>
    <xf numFmtId="0" fontId="0" fillId="0" borderId="15" xfId="0" applyBorder="1" applyAlignment="1">
      <alignment horizontal="center"/>
    </xf>
    <xf numFmtId="0" fontId="4" fillId="0" borderId="0" xfId="0" applyFont="1" applyBorder="1" applyAlignment="1">
      <alignment horizontal="left" vertical="center"/>
    </xf>
    <xf numFmtId="0" fontId="4" fillId="0" borderId="0" xfId="0" applyFont="1" applyAlignment="1">
      <alignment horizontal="center"/>
    </xf>
    <xf numFmtId="0" fontId="4" fillId="0" borderId="0" xfId="0" applyFont="1" applyBorder="1" applyAlignment="1">
      <alignment/>
    </xf>
    <xf numFmtId="0" fontId="4"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53" fillId="0" borderId="0" xfId="0" applyFont="1" applyAlignment="1">
      <alignment/>
    </xf>
    <xf numFmtId="0" fontId="4" fillId="0" borderId="0" xfId="0" applyFont="1" applyBorder="1" applyAlignment="1">
      <alignment horizontal="center"/>
    </xf>
    <xf numFmtId="0" fontId="6" fillId="0" borderId="0" xfId="0" applyFont="1" applyBorder="1" applyAlignment="1">
      <alignment horizontal="center"/>
    </xf>
    <xf numFmtId="0" fontId="10" fillId="0" borderId="0" xfId="0" applyFont="1" applyBorder="1" applyAlignment="1">
      <alignment/>
    </xf>
    <xf numFmtId="0" fontId="10" fillId="0" borderId="0" xfId="0" applyFont="1" applyAlignment="1">
      <alignment/>
    </xf>
    <xf numFmtId="0" fontId="10" fillId="0" borderId="0" xfId="0" applyFont="1" applyBorder="1" applyAlignment="1">
      <alignment/>
    </xf>
    <xf numFmtId="0" fontId="6" fillId="0" borderId="0" xfId="0" applyFont="1" applyAlignment="1">
      <alignment/>
    </xf>
    <xf numFmtId="0" fontId="54" fillId="0" borderId="0" xfId="0" applyFont="1" applyBorder="1" applyAlignment="1">
      <alignment/>
    </xf>
    <xf numFmtId="0" fontId="16" fillId="0" borderId="0" xfId="0" applyFont="1" applyAlignment="1">
      <alignment/>
    </xf>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14"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xf>
    <xf numFmtId="0" fontId="12" fillId="0" borderId="0" xfId="0" applyFont="1" applyAlignment="1">
      <alignment/>
    </xf>
    <xf numFmtId="0" fontId="12" fillId="0" borderId="10" xfId="0" applyFont="1" applyBorder="1" applyAlignment="1">
      <alignment horizontal="center"/>
    </xf>
    <xf numFmtId="0" fontId="12" fillId="0" borderId="10" xfId="0" applyFont="1" applyBorder="1" applyAlignment="1">
      <alignment vertical="center" wrapText="1"/>
    </xf>
    <xf numFmtId="0" fontId="12" fillId="0" borderId="10" xfId="0" applyFont="1" applyBorder="1" applyAlignment="1">
      <alignment/>
    </xf>
    <xf numFmtId="0" fontId="12" fillId="0" borderId="10" xfId="0" applyFont="1" applyFill="1" applyBorder="1" applyAlignment="1">
      <alignment horizontal="center"/>
    </xf>
    <xf numFmtId="0" fontId="12" fillId="0" borderId="13" xfId="0" applyFont="1" applyFill="1" applyBorder="1" applyAlignment="1">
      <alignment horizontal="center"/>
    </xf>
    <xf numFmtId="0" fontId="12" fillId="0" borderId="13" xfId="0" applyFont="1" applyBorder="1" applyAlignment="1">
      <alignment horizontal="center"/>
    </xf>
    <xf numFmtId="0" fontId="12" fillId="0" borderId="10" xfId="0" applyFont="1" applyFill="1" applyBorder="1" applyAlignment="1">
      <alignment/>
    </xf>
    <xf numFmtId="0" fontId="11" fillId="0" borderId="13" xfId="0" applyFont="1" applyFill="1" applyBorder="1" applyAlignment="1">
      <alignment/>
    </xf>
    <xf numFmtId="0" fontId="12" fillId="0" borderId="13" xfId="0" applyFont="1" applyFill="1" applyBorder="1" applyAlignment="1">
      <alignment/>
    </xf>
    <xf numFmtId="0" fontId="11" fillId="0" borderId="13" xfId="0" applyFont="1" applyBorder="1" applyAlignment="1">
      <alignment horizontal="center"/>
    </xf>
    <xf numFmtId="0" fontId="4" fillId="0" borderId="0" xfId="0" applyFont="1" applyAlignment="1">
      <alignment/>
    </xf>
    <xf numFmtId="0" fontId="54" fillId="0" borderId="0" xfId="0" applyFont="1" applyBorder="1" applyAlignment="1">
      <alignment horizontal="center"/>
    </xf>
    <xf numFmtId="0" fontId="12" fillId="0" borderId="0" xfId="0" applyFont="1" applyBorder="1" applyAlignment="1">
      <alignment/>
    </xf>
    <xf numFmtId="0" fontId="12" fillId="0" borderId="10" xfId="0" applyFont="1" applyBorder="1" applyAlignment="1">
      <alignment vertical="center" wrapText="1"/>
    </xf>
    <xf numFmtId="0" fontId="11" fillId="0" borderId="10" xfId="0" applyFont="1" applyBorder="1" applyAlignment="1">
      <alignment horizontal="left" vertical="center" wrapText="1"/>
    </xf>
    <xf numFmtId="0" fontId="6" fillId="0" borderId="0" xfId="0" applyFont="1" applyBorder="1" applyAlignment="1">
      <alignment/>
    </xf>
    <xf numFmtId="0" fontId="6" fillId="0" borderId="0" xfId="0" applyFont="1" applyAlignment="1">
      <alignment/>
    </xf>
    <xf numFmtId="0" fontId="4" fillId="0" borderId="0" xfId="0" applyFont="1" applyAlignment="1">
      <alignment/>
    </xf>
    <xf numFmtId="0" fontId="6" fillId="0" borderId="0" xfId="0" applyFont="1" applyAlignment="1">
      <alignment/>
    </xf>
    <xf numFmtId="0" fontId="14" fillId="0" borderId="0" xfId="0" applyFont="1" applyAlignment="1">
      <alignment horizontal="center" vertical="center"/>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0" xfId="0" applyFont="1" applyAlignment="1">
      <alignment/>
    </xf>
    <xf numFmtId="0" fontId="14" fillId="0" borderId="10" xfId="0" applyFont="1" applyBorder="1" applyAlignment="1">
      <alignment horizontal="center"/>
    </xf>
    <xf numFmtId="0" fontId="14" fillId="0" borderId="10" xfId="0" applyFont="1" applyBorder="1" applyAlignment="1">
      <alignment/>
    </xf>
    <xf numFmtId="0" fontId="14" fillId="0" borderId="10" xfId="0" applyFont="1" applyFill="1" applyBorder="1" applyAlignment="1">
      <alignment horizontal="center"/>
    </xf>
    <xf numFmtId="0" fontId="14" fillId="0" borderId="10" xfId="0" applyFont="1" applyBorder="1" applyAlignment="1">
      <alignment/>
    </xf>
    <xf numFmtId="0" fontId="13" fillId="0" borderId="18" xfId="0" applyFont="1" applyBorder="1" applyAlignment="1">
      <alignment/>
    </xf>
    <xf numFmtId="0" fontId="13" fillId="0" borderId="13" xfId="0" applyFont="1" applyBorder="1" applyAlignment="1">
      <alignment/>
    </xf>
    <xf numFmtId="0" fontId="14" fillId="0" borderId="18" xfId="0" applyFont="1" applyBorder="1" applyAlignment="1">
      <alignment/>
    </xf>
    <xf numFmtId="0" fontId="14" fillId="0" borderId="13" xfId="0" applyFont="1" applyBorder="1" applyAlignment="1">
      <alignment/>
    </xf>
    <xf numFmtId="0" fontId="14" fillId="0" borderId="13" xfId="0" applyFont="1" applyBorder="1" applyAlignment="1">
      <alignment horizontal="center"/>
    </xf>
    <xf numFmtId="0" fontId="6" fillId="0" borderId="0" xfId="0" applyFont="1" applyAlignment="1" quotePrefix="1">
      <alignment/>
    </xf>
    <xf numFmtId="0" fontId="12" fillId="0" borderId="0" xfId="0" applyFont="1" applyAlignment="1">
      <alignment horizontal="center" vertical="center"/>
    </xf>
    <xf numFmtId="0" fontId="15" fillId="0" borderId="10"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11" fillId="0" borderId="18" xfId="0" applyFont="1" applyBorder="1" applyAlignment="1">
      <alignment/>
    </xf>
    <xf numFmtId="0" fontId="11" fillId="0" borderId="13" xfId="0" applyFont="1" applyBorder="1" applyAlignment="1">
      <alignment/>
    </xf>
    <xf numFmtId="0" fontId="11" fillId="0" borderId="10" xfId="0" applyFont="1" applyBorder="1" applyAlignment="1">
      <alignment horizontal="center"/>
    </xf>
    <xf numFmtId="0" fontId="12" fillId="0" borderId="10" xfId="0" applyFont="1" applyBorder="1" applyAlignment="1">
      <alignment horizontal="center" vertical="center"/>
    </xf>
    <xf numFmtId="0" fontId="15"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xf>
    <xf numFmtId="0" fontId="6" fillId="0" borderId="0" xfId="0" applyFont="1" applyBorder="1" applyAlignment="1">
      <alignment horizontal="center"/>
    </xf>
    <xf numFmtId="0" fontId="16" fillId="0" borderId="0" xfId="0" applyFont="1" applyAlignment="1">
      <alignment/>
    </xf>
    <xf numFmtId="0" fontId="15" fillId="0" borderId="0" xfId="0" applyFont="1" applyAlignment="1">
      <alignment/>
    </xf>
    <xf numFmtId="0" fontId="6" fillId="0" borderId="10" xfId="0" applyFont="1" applyBorder="1" applyAlignment="1">
      <alignment/>
    </xf>
    <xf numFmtId="0" fontId="6" fillId="0" borderId="10" xfId="0" applyFont="1" applyBorder="1" applyAlignment="1">
      <alignment horizontal="center"/>
    </xf>
    <xf numFmtId="0" fontId="6" fillId="0" borderId="13" xfId="0" applyFont="1" applyBorder="1" applyAlignment="1">
      <alignment horizontal="center"/>
    </xf>
    <xf numFmtId="0" fontId="7" fillId="0" borderId="0" xfId="0" applyFont="1" applyAlignment="1">
      <alignment/>
    </xf>
    <xf numFmtId="0" fontId="54" fillId="0" borderId="0" xfId="0" applyNumberFormat="1" applyFont="1" applyAlignment="1">
      <alignment vertical="center" wrapText="1"/>
    </xf>
    <xf numFmtId="0" fontId="10" fillId="0" borderId="0" xfId="0" applyNumberFormat="1" applyFont="1" applyAlignment="1">
      <alignment horizontal="center" vertical="center" wrapText="1"/>
    </xf>
    <xf numFmtId="0" fontId="10" fillId="0" borderId="0" xfId="0" applyNumberFormat="1" applyFont="1" applyAlignment="1">
      <alignment vertical="center" wrapText="1"/>
    </xf>
    <xf numFmtId="0" fontId="54" fillId="25" borderId="0" xfId="0" applyNumberFormat="1" applyFont="1" applyFill="1" applyAlignment="1">
      <alignment vertical="center" wrapText="1"/>
    </xf>
    <xf numFmtId="0" fontId="54" fillId="0" borderId="10" xfId="0" applyNumberFormat="1" applyFont="1" applyFill="1" applyBorder="1" applyAlignment="1">
      <alignment vertical="center" wrapText="1"/>
    </xf>
    <xf numFmtId="0" fontId="54" fillId="0" borderId="0" xfId="0" applyNumberFormat="1" applyFont="1" applyFill="1" applyAlignment="1">
      <alignment vertical="center" wrapText="1"/>
    </xf>
    <xf numFmtId="2" fontId="10" fillId="0" borderId="0" xfId="0" applyNumberFormat="1" applyFont="1" applyAlignment="1">
      <alignment vertical="center" wrapText="1"/>
    </xf>
    <xf numFmtId="2" fontId="54" fillId="0" borderId="0" xfId="0" applyNumberFormat="1" applyFont="1" applyAlignment="1">
      <alignment vertical="center" wrapText="1"/>
    </xf>
    <xf numFmtId="0" fontId="10" fillId="0" borderId="10" xfId="0" applyNumberFormat="1"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justify" vertical="center" wrapText="1"/>
    </xf>
    <xf numFmtId="0" fontId="10" fillId="0" borderId="0" xfId="0" applyNumberFormat="1" applyFont="1" applyFill="1" applyAlignment="1">
      <alignment vertical="center" wrapText="1"/>
    </xf>
    <xf numFmtId="2" fontId="10" fillId="0" borderId="10" xfId="0" applyNumberFormat="1" applyFont="1" applyFill="1" applyBorder="1" applyAlignment="1">
      <alignment vertical="center" wrapText="1"/>
    </xf>
    <xf numFmtId="2" fontId="54" fillId="0" borderId="10" xfId="0" applyNumberFormat="1" applyFont="1" applyFill="1" applyBorder="1" applyAlignment="1">
      <alignment vertical="center" wrapText="1"/>
    </xf>
    <xf numFmtId="0" fontId="54" fillId="0" borderId="0" xfId="0" applyNumberFormat="1" applyFont="1" applyFill="1" applyAlignment="1">
      <alignment horizontal="center" vertical="center" wrapText="1"/>
    </xf>
    <xf numFmtId="39" fontId="10" fillId="0" borderId="10" xfId="0" applyNumberFormat="1" applyFont="1" applyFill="1" applyBorder="1" applyAlignment="1">
      <alignment vertical="center" wrapText="1"/>
    </xf>
    <xf numFmtId="39" fontId="54" fillId="0" borderId="10" xfId="0" applyNumberFormat="1" applyFont="1" applyFill="1" applyBorder="1" applyAlignment="1">
      <alignment vertical="center" wrapText="1"/>
    </xf>
    <xf numFmtId="0" fontId="54"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justify" vertical="center" wrapText="1"/>
    </xf>
    <xf numFmtId="0" fontId="54" fillId="0" borderId="10" xfId="0" applyNumberFormat="1" applyFont="1" applyFill="1" applyBorder="1" applyAlignment="1" quotePrefix="1">
      <alignment horizontal="justify" vertical="center" wrapText="1"/>
    </xf>
    <xf numFmtId="39" fontId="54" fillId="0" borderId="10" xfId="41" applyNumberFormat="1" applyFont="1" applyFill="1" applyBorder="1" applyAlignment="1">
      <alignment vertical="center" wrapText="1"/>
    </xf>
    <xf numFmtId="39" fontId="10" fillId="0" borderId="10" xfId="41" applyNumberFormat="1" applyFont="1" applyFill="1" applyBorder="1" applyAlignment="1">
      <alignment vertical="center" wrapText="1"/>
    </xf>
    <xf numFmtId="0" fontId="54" fillId="0" borderId="0" xfId="0" applyNumberFormat="1" applyFont="1" applyBorder="1" applyAlignment="1">
      <alignment vertical="center" wrapText="1"/>
    </xf>
    <xf numFmtId="0" fontId="54" fillId="0" borderId="0" xfId="0" applyNumberFormat="1" applyFont="1" applyBorder="1" applyAlignment="1">
      <alignment horizontal="center" vertical="center" wrapText="1"/>
    </xf>
    <xf numFmtId="171" fontId="54" fillId="0" borderId="0" xfId="0" applyNumberFormat="1" applyFont="1" applyBorder="1" applyAlignment="1">
      <alignment vertical="center" wrapText="1"/>
    </xf>
    <xf numFmtId="171" fontId="54" fillId="26" borderId="0" xfId="41" applyFont="1" applyFill="1" applyBorder="1" applyAlignment="1">
      <alignment vertical="center" wrapText="1"/>
    </xf>
    <xf numFmtId="0" fontId="54" fillId="17" borderId="0" xfId="0" applyNumberFormat="1" applyFont="1" applyFill="1" applyBorder="1" applyAlignment="1">
      <alignment vertical="center" wrapText="1"/>
    </xf>
    <xf numFmtId="0" fontId="54" fillId="27" borderId="0" xfId="0" applyNumberFormat="1" applyFont="1" applyFill="1" applyBorder="1" applyAlignment="1">
      <alignment vertical="center" wrapText="1"/>
    </xf>
    <xf numFmtId="0" fontId="54" fillId="11" borderId="0" xfId="0" applyNumberFormat="1" applyFont="1" applyFill="1" applyBorder="1" applyAlignment="1">
      <alignment vertical="center" wrapText="1"/>
    </xf>
    <xf numFmtId="0" fontId="54" fillId="28" borderId="0" xfId="0" applyNumberFormat="1" applyFont="1" applyFill="1" applyBorder="1" applyAlignment="1">
      <alignment vertical="center" wrapText="1"/>
    </xf>
    <xf numFmtId="2" fontId="54" fillId="0" borderId="19" xfId="0" applyNumberFormat="1" applyFont="1" applyBorder="1" applyAlignment="1">
      <alignment vertical="center" wrapText="1"/>
    </xf>
    <xf numFmtId="0" fontId="54" fillId="26" borderId="0" xfId="0" applyNumberFormat="1" applyFont="1" applyFill="1" applyBorder="1" applyAlignment="1">
      <alignment vertical="center" wrapText="1"/>
    </xf>
    <xf numFmtId="2" fontId="54" fillId="0" borderId="19" xfId="0" applyNumberFormat="1" applyFont="1" applyFill="1" applyBorder="1" applyAlignment="1">
      <alignment vertical="center" wrapText="1"/>
    </xf>
    <xf numFmtId="0" fontId="54" fillId="26" borderId="19" xfId="0" applyNumberFormat="1" applyFont="1" applyFill="1" applyBorder="1" applyAlignment="1">
      <alignment vertical="center" wrapText="1"/>
    </xf>
    <xf numFmtId="39" fontId="54" fillId="0" borderId="19" xfId="41" applyNumberFormat="1" applyFont="1" applyBorder="1" applyAlignment="1">
      <alignment vertical="center" wrapText="1"/>
    </xf>
    <xf numFmtId="39" fontId="54" fillId="26" borderId="19" xfId="41" applyNumberFormat="1" applyFont="1" applyFill="1" applyBorder="1" applyAlignment="1">
      <alignment vertical="center" wrapText="1"/>
    </xf>
    <xf numFmtId="0" fontId="17" fillId="27" borderId="0" xfId="0" applyNumberFormat="1" applyFont="1" applyFill="1" applyBorder="1" applyAlignment="1">
      <alignment vertical="center" wrapText="1"/>
    </xf>
    <xf numFmtId="0" fontId="17" fillId="17" borderId="0" xfId="0" applyNumberFormat="1" applyFont="1" applyFill="1" applyBorder="1" applyAlignment="1">
      <alignment vertical="center" wrapText="1"/>
    </xf>
    <xf numFmtId="0" fontId="54" fillId="0" borderId="0" xfId="0" applyNumberFormat="1" applyFont="1" applyFill="1" applyBorder="1" applyAlignment="1">
      <alignment vertical="center" wrapText="1"/>
    </xf>
    <xf numFmtId="0" fontId="10" fillId="0" borderId="0" xfId="0" applyNumberFormat="1" applyFont="1" applyBorder="1" applyAlignment="1">
      <alignment horizontal="center" vertical="center" wrapText="1"/>
    </xf>
    <xf numFmtId="171" fontId="10" fillId="0" borderId="0" xfId="0" applyNumberFormat="1" applyFont="1" applyBorder="1" applyAlignment="1">
      <alignment vertical="center" wrapText="1"/>
    </xf>
    <xf numFmtId="171" fontId="54" fillId="0" borderId="0" xfId="41" applyFont="1" applyBorder="1" applyAlignment="1">
      <alignment vertical="center" wrapText="1"/>
    </xf>
    <xf numFmtId="0" fontId="10" fillId="0" borderId="0" xfId="0" applyNumberFormat="1" applyFont="1" applyBorder="1" applyAlignment="1">
      <alignment vertical="center" wrapText="1"/>
    </xf>
    <xf numFmtId="0" fontId="54" fillId="25" borderId="0"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39" fontId="10" fillId="0" borderId="0" xfId="41" applyNumberFormat="1" applyFont="1" applyBorder="1" applyAlignment="1">
      <alignment vertical="center" wrapText="1"/>
    </xf>
    <xf numFmtId="176" fontId="54" fillId="0" borderId="10" xfId="41" applyNumberFormat="1" applyFont="1" applyBorder="1" applyAlignment="1">
      <alignment vertical="center" wrapText="1"/>
    </xf>
    <xf numFmtId="3" fontId="54" fillId="0" borderId="10" xfId="0" applyNumberFormat="1" applyFont="1" applyFill="1" applyBorder="1" applyAlignment="1">
      <alignment vertical="center" wrapText="1"/>
    </xf>
    <xf numFmtId="175" fontId="54" fillId="0" borderId="10" xfId="41" applyNumberFormat="1" applyFont="1" applyFill="1" applyBorder="1" applyAlignment="1">
      <alignment vertical="center" wrapText="1"/>
    </xf>
    <xf numFmtId="171" fontId="54" fillId="0" borderId="0" xfId="0" applyNumberFormat="1" applyFont="1" applyFill="1" applyAlignment="1">
      <alignment vertical="center" wrapText="1"/>
    </xf>
    <xf numFmtId="171" fontId="54" fillId="0" borderId="10" xfId="0" applyNumberFormat="1" applyFont="1" applyFill="1" applyBorder="1" applyAlignment="1">
      <alignment vertical="center" wrapText="1"/>
    </xf>
    <xf numFmtId="187" fontId="54" fillId="0" borderId="0" xfId="0" applyNumberFormat="1" applyFont="1" applyFill="1" applyAlignment="1">
      <alignment vertical="center" wrapText="1"/>
    </xf>
    <xf numFmtId="180" fontId="54" fillId="0" borderId="10" xfId="0" applyNumberFormat="1" applyFont="1" applyFill="1" applyBorder="1" applyAlignment="1">
      <alignment vertical="center" wrapText="1"/>
    </xf>
    <xf numFmtId="175" fontId="54" fillId="0" borderId="10" xfId="41" applyNumberFormat="1" applyFont="1" applyFill="1" applyBorder="1" applyAlignment="1">
      <alignment horizontal="center" vertical="center" wrapText="1"/>
    </xf>
    <xf numFmtId="171" fontId="54" fillId="0" borderId="0" xfId="41" applyFont="1" applyBorder="1" applyAlignment="1">
      <alignment horizontal="center" vertical="center" wrapText="1"/>
    </xf>
    <xf numFmtId="171" fontId="54" fillId="17" borderId="0" xfId="41" applyFont="1" applyFill="1" applyBorder="1" applyAlignment="1">
      <alignment vertical="center" wrapText="1"/>
    </xf>
    <xf numFmtId="171" fontId="54" fillId="27" borderId="0" xfId="41" applyFont="1" applyFill="1" applyBorder="1" applyAlignment="1">
      <alignment vertical="center" wrapText="1"/>
    </xf>
    <xf numFmtId="171" fontId="54" fillId="11" borderId="0" xfId="41" applyFont="1" applyFill="1" applyBorder="1" applyAlignment="1">
      <alignment vertical="center" wrapText="1"/>
    </xf>
    <xf numFmtId="171" fontId="54" fillId="28" borderId="0" xfId="41" applyFont="1" applyFill="1" applyBorder="1" applyAlignment="1">
      <alignment vertical="center" wrapText="1"/>
    </xf>
    <xf numFmtId="171" fontId="54" fillId="26" borderId="19" xfId="41" applyFont="1" applyFill="1" applyBorder="1" applyAlignment="1">
      <alignment vertical="center" wrapText="1"/>
    </xf>
    <xf numFmtId="171" fontId="17" fillId="27" borderId="0" xfId="41" applyFont="1" applyFill="1" applyBorder="1" applyAlignment="1">
      <alignment vertical="center" wrapText="1"/>
    </xf>
    <xf numFmtId="171" fontId="17" fillId="17" borderId="0" xfId="41" applyFont="1" applyFill="1" applyBorder="1" applyAlignment="1">
      <alignment vertical="center" wrapText="1"/>
    </xf>
    <xf numFmtId="171" fontId="54" fillId="0" borderId="0" xfId="41" applyFont="1" applyFill="1" applyBorder="1" applyAlignment="1">
      <alignment vertical="center" wrapText="1"/>
    </xf>
    <xf numFmtId="0" fontId="10" fillId="25" borderId="10" xfId="0" applyNumberFormat="1" applyFont="1" applyFill="1" applyBorder="1" applyAlignment="1">
      <alignment horizontal="center" vertical="center" wrapText="1"/>
    </xf>
    <xf numFmtId="0" fontId="10" fillId="25" borderId="10" xfId="0" applyNumberFormat="1" applyFont="1" applyFill="1" applyBorder="1" applyAlignment="1">
      <alignment vertical="center" wrapText="1"/>
    </xf>
    <xf numFmtId="2" fontId="10" fillId="25" borderId="10" xfId="0" applyNumberFormat="1" applyFont="1" applyFill="1" applyBorder="1" applyAlignment="1">
      <alignment vertical="center" wrapText="1"/>
    </xf>
    <xf numFmtId="2" fontId="54" fillId="25" borderId="10" xfId="0" applyNumberFormat="1" applyFont="1" applyFill="1" applyBorder="1" applyAlignment="1">
      <alignment vertical="center" wrapText="1"/>
    </xf>
    <xf numFmtId="2" fontId="54" fillId="25" borderId="19" xfId="0" applyNumberFormat="1" applyFont="1" applyFill="1" applyBorder="1" applyAlignment="1">
      <alignment vertical="center" wrapText="1"/>
    </xf>
    <xf numFmtId="171" fontId="54" fillId="25" borderId="19" xfId="41" applyFont="1" applyFill="1" applyBorder="1" applyAlignment="1">
      <alignment vertical="center" wrapText="1"/>
    </xf>
    <xf numFmtId="0" fontId="10" fillId="25" borderId="0" xfId="0" applyNumberFormat="1" applyFont="1" applyFill="1" applyBorder="1" applyAlignment="1">
      <alignment vertical="center" wrapText="1"/>
    </xf>
    <xf numFmtId="0" fontId="10" fillId="25" borderId="0" xfId="0" applyNumberFormat="1" applyFont="1" applyFill="1" applyAlignment="1">
      <alignment vertical="center" wrapText="1"/>
    </xf>
    <xf numFmtId="0" fontId="10" fillId="25" borderId="10" xfId="0" applyNumberFormat="1" applyFont="1" applyFill="1" applyBorder="1" applyAlignment="1">
      <alignment horizontal="justify" vertical="center" wrapText="1"/>
    </xf>
    <xf numFmtId="39" fontId="10" fillId="25" borderId="10" xfId="41" applyNumberFormat="1" applyFont="1" applyFill="1" applyBorder="1" applyAlignment="1">
      <alignment vertical="center" wrapText="1"/>
    </xf>
    <xf numFmtId="39" fontId="54" fillId="25" borderId="10" xfId="41" applyNumberFormat="1" applyFont="1" applyFill="1" applyBorder="1" applyAlignment="1">
      <alignment vertical="center" wrapText="1"/>
    </xf>
    <xf numFmtId="39" fontId="54" fillId="25" borderId="19" xfId="41" applyNumberFormat="1" applyFont="1" applyFill="1" applyBorder="1" applyAlignment="1">
      <alignment vertical="center" wrapText="1"/>
    </xf>
    <xf numFmtId="39" fontId="10" fillId="25" borderId="0" xfId="41" applyNumberFormat="1" applyFont="1" applyFill="1" applyBorder="1" applyAlignment="1">
      <alignment vertical="center" wrapText="1"/>
    </xf>
    <xf numFmtId="171" fontId="10" fillId="25" borderId="0" xfId="0" applyNumberFormat="1" applyFont="1" applyFill="1" applyAlignment="1">
      <alignment vertical="center" wrapText="1"/>
    </xf>
    <xf numFmtId="0" fontId="55" fillId="0" borderId="10" xfId="0" applyNumberFormat="1" applyFont="1" applyFill="1" applyBorder="1" applyAlignment="1">
      <alignment horizontal="justify" vertical="center" wrapText="1"/>
    </xf>
    <xf numFmtId="0" fontId="55" fillId="0" borderId="0" xfId="0" applyNumberFormat="1" applyFont="1" applyFill="1" applyAlignment="1">
      <alignment vertical="center" wrapText="1"/>
    </xf>
    <xf numFmtId="0" fontId="56" fillId="0" borderId="10" xfId="0" applyNumberFormat="1" applyFont="1" applyFill="1" applyBorder="1" applyAlignment="1">
      <alignment horizontal="center" vertical="center" wrapText="1"/>
    </xf>
    <xf numFmtId="39" fontId="56" fillId="0" borderId="10" xfId="0" applyNumberFormat="1" applyFont="1" applyFill="1" applyBorder="1" applyAlignment="1">
      <alignment vertical="center" wrapText="1"/>
    </xf>
    <xf numFmtId="39" fontId="55" fillId="0" borderId="10" xfId="41" applyNumberFormat="1" applyFont="1" applyFill="1" applyBorder="1" applyAlignment="1">
      <alignment vertical="center" wrapText="1"/>
    </xf>
    <xf numFmtId="2" fontId="56" fillId="25" borderId="10" xfId="0" applyNumberFormat="1" applyFont="1" applyFill="1" applyBorder="1" applyAlignment="1">
      <alignment vertical="center" wrapText="1"/>
    </xf>
    <xf numFmtId="0" fontId="55" fillId="0" borderId="10" xfId="0" applyNumberFormat="1" applyFont="1" applyFill="1" applyBorder="1" applyAlignment="1">
      <alignment vertical="center" wrapText="1"/>
    </xf>
    <xf numFmtId="2" fontId="55" fillId="0" borderId="10" xfId="0" applyNumberFormat="1" applyFont="1" applyFill="1" applyBorder="1" applyAlignment="1">
      <alignment vertical="center" wrapText="1"/>
    </xf>
    <xf numFmtId="39" fontId="56" fillId="25" borderId="10" xfId="41" applyNumberFormat="1" applyFont="1" applyFill="1" applyBorder="1" applyAlignment="1">
      <alignment vertical="center" wrapText="1"/>
    </xf>
    <xf numFmtId="3" fontId="55" fillId="0" borderId="10" xfId="0" applyNumberFormat="1" applyFont="1" applyFill="1" applyBorder="1" applyAlignment="1">
      <alignment vertical="center" wrapText="1"/>
    </xf>
    <xf numFmtId="171" fontId="55" fillId="0" borderId="10" xfId="0" applyNumberFormat="1" applyFont="1" applyFill="1" applyBorder="1" applyAlignment="1">
      <alignment vertical="center" wrapText="1"/>
    </xf>
    <xf numFmtId="180" fontId="55" fillId="0" borderId="10" xfId="0" applyNumberFormat="1" applyFont="1" applyFill="1" applyBorder="1" applyAlignment="1">
      <alignment vertical="center" wrapText="1"/>
    </xf>
    <xf numFmtId="2" fontId="54" fillId="17" borderId="10" xfId="0" applyNumberFormat="1" applyFont="1" applyFill="1" applyBorder="1" applyAlignment="1">
      <alignment vertical="center" wrapText="1"/>
    </xf>
    <xf numFmtId="2" fontId="10" fillId="17" borderId="10" xfId="0" applyNumberFormat="1" applyFont="1" applyFill="1" applyBorder="1" applyAlignment="1">
      <alignment vertical="center" wrapText="1"/>
    </xf>
    <xf numFmtId="39" fontId="54" fillId="17" borderId="10" xfId="0" applyNumberFormat="1" applyFont="1" applyFill="1" applyBorder="1" applyAlignment="1">
      <alignment vertical="center" wrapText="1"/>
    </xf>
    <xf numFmtId="2" fontId="10" fillId="17" borderId="0" xfId="0" applyNumberFormat="1" applyFont="1" applyFill="1" applyAlignment="1">
      <alignment vertical="center" wrapText="1"/>
    </xf>
    <xf numFmtId="2" fontId="54" fillId="25" borderId="13" xfId="0" applyNumberFormat="1" applyFont="1" applyFill="1" applyBorder="1" applyAlignment="1">
      <alignment vertical="center" wrapText="1"/>
    </xf>
    <xf numFmtId="2" fontId="54" fillId="26" borderId="0" xfId="0" applyNumberFormat="1" applyFont="1" applyFill="1" applyBorder="1" applyAlignment="1">
      <alignment vertical="center" wrapText="1"/>
    </xf>
    <xf numFmtId="2" fontId="54" fillId="27" borderId="0" xfId="0" applyNumberFormat="1" applyFont="1" applyFill="1" applyBorder="1" applyAlignment="1">
      <alignment vertical="center" wrapText="1"/>
    </xf>
    <xf numFmtId="2" fontId="54" fillId="17" borderId="0" xfId="0" applyNumberFormat="1" applyFont="1" applyFill="1" applyBorder="1" applyAlignment="1">
      <alignment vertical="center" wrapText="1"/>
    </xf>
    <xf numFmtId="2" fontId="54" fillId="11" borderId="0" xfId="0" applyNumberFormat="1" applyFont="1" applyFill="1" applyBorder="1" applyAlignment="1">
      <alignment vertical="center" wrapText="1"/>
    </xf>
    <xf numFmtId="2" fontId="54" fillId="11" borderId="10" xfId="0" applyNumberFormat="1" applyFont="1" applyFill="1" applyBorder="1" applyAlignment="1">
      <alignment vertical="center" wrapText="1"/>
    </xf>
    <xf numFmtId="0" fontId="54" fillId="11" borderId="19" xfId="0" applyNumberFormat="1" applyFont="1" applyFill="1" applyBorder="1" applyAlignment="1">
      <alignment vertical="center" wrapText="1"/>
    </xf>
    <xf numFmtId="171" fontId="10" fillId="25" borderId="10" xfId="41" applyNumberFormat="1" applyFont="1" applyFill="1" applyBorder="1" applyAlignment="1">
      <alignment vertical="center" wrapText="1"/>
    </xf>
    <xf numFmtId="0" fontId="17" fillId="11" borderId="0" xfId="0" applyNumberFormat="1" applyFont="1" applyFill="1" applyBorder="1" applyAlignment="1">
      <alignment vertical="center" wrapText="1"/>
    </xf>
    <xf numFmtId="0" fontId="55" fillId="26" borderId="10" xfId="0" applyNumberFormat="1" applyFont="1" applyFill="1" applyBorder="1" applyAlignment="1">
      <alignment vertical="center" wrapText="1"/>
    </xf>
    <xf numFmtId="0" fontId="54" fillId="26" borderId="10" xfId="0" applyNumberFormat="1" applyFont="1" applyFill="1" applyBorder="1" applyAlignment="1">
      <alignment vertical="center" wrapText="1"/>
    </xf>
    <xf numFmtId="175" fontId="54" fillId="26" borderId="10" xfId="41" applyNumberFormat="1" applyFont="1" applyFill="1" applyBorder="1" applyAlignment="1">
      <alignment horizontal="center" vertical="center" wrapText="1"/>
    </xf>
    <xf numFmtId="3" fontId="55" fillId="26" borderId="10" xfId="0" applyNumberFormat="1" applyFont="1" applyFill="1" applyBorder="1" applyAlignment="1">
      <alignment vertical="center" wrapText="1"/>
    </xf>
    <xf numFmtId="3" fontId="54" fillId="26" borderId="10" xfId="0" applyNumberFormat="1" applyFont="1" applyFill="1" applyBorder="1" applyAlignment="1">
      <alignment vertical="center" wrapText="1"/>
    </xf>
    <xf numFmtId="175" fontId="54" fillId="26" borderId="10" xfId="41" applyNumberFormat="1" applyFont="1" applyFill="1" applyBorder="1" applyAlignment="1">
      <alignment vertical="center" wrapText="1"/>
    </xf>
    <xf numFmtId="180" fontId="54" fillId="11" borderId="10" xfId="0" applyNumberFormat="1" applyFont="1" applyFill="1" applyBorder="1" applyAlignment="1">
      <alignment vertical="center" wrapText="1"/>
    </xf>
    <xf numFmtId="176" fontId="55" fillId="29" borderId="10" xfId="41" applyNumberFormat="1" applyFont="1" applyFill="1" applyBorder="1" applyAlignment="1">
      <alignment vertical="center" wrapText="1"/>
    </xf>
    <xf numFmtId="176" fontId="54" fillId="29" borderId="10" xfId="41" applyNumberFormat="1" applyFont="1" applyFill="1" applyBorder="1" applyAlignment="1">
      <alignment vertical="center" wrapText="1"/>
    </xf>
    <xf numFmtId="180" fontId="54" fillId="0" borderId="0" xfId="0" applyNumberFormat="1" applyFont="1" applyAlignment="1">
      <alignment vertical="center" wrapText="1"/>
    </xf>
    <xf numFmtId="180" fontId="54" fillId="0" borderId="0" xfId="0" applyNumberFormat="1" applyFont="1" applyFill="1" applyAlignment="1">
      <alignment vertical="center" wrapText="1"/>
    </xf>
    <xf numFmtId="189" fontId="54" fillId="25" borderId="0" xfId="0" applyNumberFormat="1" applyFont="1" applyFill="1" applyAlignment="1">
      <alignment vertical="center" wrapText="1"/>
    </xf>
    <xf numFmtId="174" fontId="54" fillId="0" borderId="0" xfId="0" applyNumberFormat="1" applyFont="1" applyAlignment="1">
      <alignment vertical="center" wrapText="1"/>
    </xf>
    <xf numFmtId="39" fontId="10" fillId="0" borderId="0" xfId="0" applyNumberFormat="1" applyFont="1" applyAlignment="1">
      <alignment vertical="center" wrapText="1"/>
    </xf>
    <xf numFmtId="39" fontId="54" fillId="0" borderId="0" xfId="0" applyNumberFormat="1" applyFont="1" applyAlignment="1">
      <alignment vertical="center" wrapText="1"/>
    </xf>
    <xf numFmtId="171" fontId="10" fillId="0" borderId="0" xfId="0" applyNumberFormat="1" applyFont="1" applyAlignment="1">
      <alignment vertical="center" wrapText="1"/>
    </xf>
    <xf numFmtId="171" fontId="54" fillId="17" borderId="19" xfId="41" applyFont="1" applyFill="1" applyBorder="1" applyAlignment="1">
      <alignment vertical="center" wrapText="1"/>
    </xf>
    <xf numFmtId="191" fontId="54" fillId="11" borderId="10" xfId="0" applyNumberFormat="1" applyFont="1" applyFill="1" applyBorder="1" applyAlignment="1">
      <alignment vertical="center" wrapText="1"/>
    </xf>
    <xf numFmtId="191" fontId="54" fillId="0" borderId="10" xfId="0" applyNumberFormat="1" applyFont="1" applyFill="1" applyBorder="1" applyAlignment="1">
      <alignment vertical="center" wrapText="1"/>
    </xf>
    <xf numFmtId="39" fontId="54" fillId="25" borderId="0" xfId="0" applyNumberFormat="1" applyFont="1" applyFill="1" applyBorder="1" applyAlignment="1">
      <alignment vertical="center" wrapText="1"/>
    </xf>
    <xf numFmtId="39" fontId="54" fillId="0" borderId="0" xfId="0" applyNumberFormat="1" applyFont="1" applyBorder="1" applyAlignment="1">
      <alignment vertical="center" wrapText="1"/>
    </xf>
    <xf numFmtId="174" fontId="54" fillId="25" borderId="0" xfId="0" applyNumberFormat="1" applyFont="1" applyFill="1" applyBorder="1" applyAlignment="1">
      <alignment vertical="center" wrapText="1"/>
    </xf>
    <xf numFmtId="171" fontId="54" fillId="0" borderId="0" xfId="41" applyFont="1" applyAlignment="1">
      <alignment vertical="center" wrapText="1"/>
    </xf>
    <xf numFmtId="171" fontId="10" fillId="17" borderId="20" xfId="41" applyFont="1" applyFill="1" applyBorder="1" applyAlignment="1">
      <alignment vertical="center" wrapText="1"/>
    </xf>
    <xf numFmtId="171" fontId="54" fillId="17" borderId="20" xfId="41" applyFont="1" applyFill="1" applyBorder="1" applyAlignment="1">
      <alignment vertical="center" wrapText="1"/>
    </xf>
    <xf numFmtId="175" fontId="54" fillId="25" borderId="0" xfId="0" applyNumberFormat="1" applyFont="1" applyFill="1" applyBorder="1" applyAlignment="1">
      <alignment vertical="center" wrapText="1"/>
    </xf>
    <xf numFmtId="176" fontId="54" fillId="25" borderId="0" xfId="41" applyNumberFormat="1" applyFont="1" applyFill="1" applyBorder="1" applyAlignment="1">
      <alignment vertical="center" wrapText="1"/>
    </xf>
    <xf numFmtId="0" fontId="54" fillId="29" borderId="10" xfId="0" applyNumberFormat="1" applyFont="1" applyFill="1" applyBorder="1" applyAlignment="1">
      <alignment horizontal="justify" vertical="center" wrapText="1"/>
    </xf>
    <xf numFmtId="0" fontId="54" fillId="29" borderId="10" xfId="0" applyNumberFormat="1" applyFont="1" applyFill="1" applyBorder="1" applyAlignment="1">
      <alignment vertical="center" wrapText="1"/>
    </xf>
    <xf numFmtId="0" fontId="55" fillId="29" borderId="10" xfId="0" applyNumberFormat="1" applyFont="1" applyFill="1" applyBorder="1" applyAlignment="1">
      <alignment vertical="center" wrapText="1"/>
    </xf>
    <xf numFmtId="1" fontId="54" fillId="29" borderId="10" xfId="0" applyNumberFormat="1" applyFont="1" applyFill="1" applyBorder="1" applyAlignment="1">
      <alignment vertical="center" wrapText="1"/>
    </xf>
    <xf numFmtId="2" fontId="54" fillId="29" borderId="10" xfId="0" applyNumberFormat="1" applyFont="1" applyFill="1" applyBorder="1" applyAlignment="1">
      <alignment vertical="center" wrapText="1"/>
    </xf>
    <xf numFmtId="174" fontId="54" fillId="29" borderId="10" xfId="0" applyNumberFormat="1" applyFont="1" applyFill="1" applyBorder="1" applyAlignment="1">
      <alignment vertical="center" wrapText="1"/>
    </xf>
    <xf numFmtId="0" fontId="10" fillId="29" borderId="10" xfId="0" applyNumberFormat="1" applyFont="1" applyFill="1" applyBorder="1" applyAlignment="1">
      <alignment horizontal="center" vertical="center" wrapText="1"/>
    </xf>
    <xf numFmtId="0" fontId="54" fillId="29" borderId="0" xfId="0" applyNumberFormat="1" applyFont="1" applyFill="1" applyAlignment="1">
      <alignment vertical="center" wrapText="1"/>
    </xf>
    <xf numFmtId="39" fontId="10" fillId="29" borderId="10" xfId="0" applyNumberFormat="1" applyFont="1" applyFill="1" applyBorder="1" applyAlignment="1">
      <alignment vertical="center" wrapText="1"/>
    </xf>
    <xf numFmtId="39" fontId="54" fillId="29" borderId="10" xfId="41" applyNumberFormat="1" applyFont="1" applyFill="1" applyBorder="1" applyAlignment="1">
      <alignment vertical="center" wrapText="1"/>
    </xf>
    <xf numFmtId="2" fontId="10" fillId="29" borderId="10" xfId="0" applyNumberFormat="1" applyFont="1" applyFill="1" applyBorder="1" applyAlignment="1">
      <alignment vertical="center" wrapText="1"/>
    </xf>
    <xf numFmtId="39" fontId="10" fillId="29" borderId="10" xfId="41" applyNumberFormat="1" applyFont="1" applyFill="1" applyBorder="1" applyAlignment="1">
      <alignment vertical="center" wrapText="1"/>
    </xf>
    <xf numFmtId="191" fontId="54" fillId="29" borderId="10" xfId="0" applyNumberFormat="1" applyFont="1" applyFill="1" applyBorder="1" applyAlignment="1">
      <alignment vertical="center" wrapText="1"/>
    </xf>
    <xf numFmtId="3" fontId="54" fillId="29" borderId="10" xfId="0" applyNumberFormat="1" applyFont="1" applyFill="1" applyBorder="1" applyAlignment="1">
      <alignment vertical="center" wrapText="1"/>
    </xf>
    <xf numFmtId="171" fontId="54" fillId="29" borderId="10" xfId="0" applyNumberFormat="1" applyFont="1" applyFill="1" applyBorder="1" applyAlignment="1">
      <alignment vertical="center" wrapText="1"/>
    </xf>
    <xf numFmtId="180" fontId="54" fillId="29" borderId="0" xfId="0" applyNumberFormat="1" applyFont="1" applyFill="1" applyAlignment="1">
      <alignment vertical="center" wrapText="1"/>
    </xf>
    <xf numFmtId="175" fontId="54" fillId="0" borderId="0" xfId="0" applyNumberFormat="1" applyFont="1" applyFill="1" applyAlignment="1">
      <alignment vertical="center" wrapText="1"/>
    </xf>
    <xf numFmtId="0" fontId="17" fillId="0" borderId="0" xfId="0" applyNumberFormat="1" applyFont="1" applyFill="1" applyAlignment="1">
      <alignment vertical="center" wrapText="1"/>
    </xf>
    <xf numFmtId="0" fontId="17" fillId="0" borderId="0" xfId="0" applyNumberFormat="1" applyFont="1" applyFill="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10" xfId="0" applyNumberFormat="1" applyFont="1" applyFill="1" applyBorder="1" applyAlignment="1">
      <alignment vertical="center" wrapText="1"/>
    </xf>
    <xf numFmtId="39" fontId="21" fillId="0" borderId="10" xfId="0" applyNumberFormat="1" applyFont="1" applyFill="1" applyBorder="1" applyAlignment="1">
      <alignment vertical="center" wrapText="1"/>
    </xf>
    <xf numFmtId="0" fontId="17" fillId="0" borderId="10" xfId="0" applyNumberFormat="1" applyFont="1" applyFill="1" applyBorder="1" applyAlignment="1">
      <alignment vertical="center" wrapText="1"/>
    </xf>
    <xf numFmtId="0" fontId="17" fillId="0" borderId="10" xfId="0" applyNumberFormat="1" applyFont="1" applyFill="1" applyBorder="1" applyAlignment="1">
      <alignment horizontal="center" vertical="center" wrapText="1"/>
    </xf>
    <xf numFmtId="39" fontId="17" fillId="0" borderId="10" xfId="41" applyNumberFormat="1" applyFont="1" applyFill="1" applyBorder="1" applyAlignment="1">
      <alignment vertical="center" wrapText="1"/>
    </xf>
    <xf numFmtId="0" fontId="12" fillId="0" borderId="15" xfId="0" applyFont="1" applyBorder="1" applyAlignment="1">
      <alignment horizontal="center" vertical="center" wrapText="1"/>
    </xf>
    <xf numFmtId="39" fontId="17" fillId="0" borderId="10" xfId="0" applyNumberFormat="1" applyFont="1" applyFill="1" applyBorder="1" applyAlignment="1">
      <alignment vertical="center" wrapText="1"/>
    </xf>
    <xf numFmtId="2" fontId="17" fillId="0" borderId="10" xfId="0" applyNumberFormat="1" applyFont="1" applyFill="1" applyBorder="1" applyAlignment="1">
      <alignment vertical="center" wrapText="1"/>
    </xf>
    <xf numFmtId="0" fontId="17" fillId="0" borderId="10" xfId="0" applyNumberFormat="1" applyFont="1" applyFill="1" applyBorder="1" applyAlignment="1">
      <alignment horizontal="justify" vertical="center" wrapText="1"/>
    </xf>
    <xf numFmtId="0" fontId="17" fillId="0" borderId="10" xfId="0" applyNumberFormat="1" applyFont="1" applyFill="1" applyBorder="1" applyAlignment="1" quotePrefix="1">
      <alignment horizontal="justify" vertical="center" wrapText="1"/>
    </xf>
    <xf numFmtId="0" fontId="21" fillId="0" borderId="10" xfId="0" applyNumberFormat="1" applyFont="1" applyFill="1" applyBorder="1" applyAlignment="1">
      <alignment horizontal="justify" vertical="center" wrapText="1"/>
    </xf>
    <xf numFmtId="191" fontId="17" fillId="0" borderId="10" xfId="0" applyNumberFormat="1" applyFont="1" applyFill="1" applyBorder="1" applyAlignment="1">
      <alignment vertical="center" wrapText="1"/>
    </xf>
    <xf numFmtId="171" fontId="17" fillId="0" borderId="10" xfId="0" applyNumberFormat="1" applyFont="1" applyFill="1" applyBorder="1" applyAlignment="1">
      <alignment vertical="center" wrapText="1"/>
    </xf>
    <xf numFmtId="3" fontId="17" fillId="0" borderId="10" xfId="0" applyNumberFormat="1" applyFont="1" applyFill="1" applyBorder="1" applyAlignment="1">
      <alignment vertical="center" wrapText="1"/>
    </xf>
    <xf numFmtId="175" fontId="17" fillId="0" borderId="10" xfId="41" applyNumberFormat="1" applyFont="1" applyFill="1" applyBorder="1" applyAlignment="1">
      <alignment vertical="center" wrapText="1"/>
    </xf>
    <xf numFmtId="180" fontId="17" fillId="0" borderId="10" xfId="0" applyNumberFormat="1" applyFont="1" applyFill="1" applyBorder="1" applyAlignment="1">
      <alignment vertical="center" wrapText="1"/>
    </xf>
    <xf numFmtId="180" fontId="17" fillId="0" borderId="0" xfId="0" applyNumberFormat="1" applyFont="1" applyFill="1" applyAlignment="1">
      <alignment vertical="center" wrapText="1"/>
    </xf>
    <xf numFmtId="175" fontId="17" fillId="0" borderId="0" xfId="0" applyNumberFormat="1" applyFont="1" applyFill="1" applyAlignment="1">
      <alignment vertical="center" wrapText="1"/>
    </xf>
    <xf numFmtId="171" fontId="17" fillId="0" borderId="0" xfId="0" applyNumberFormat="1" applyFont="1" applyFill="1" applyAlignment="1">
      <alignment vertical="center" wrapText="1"/>
    </xf>
    <xf numFmtId="0" fontId="21" fillId="0" borderId="0" xfId="0" applyNumberFormat="1" applyFont="1" applyFill="1" applyAlignment="1">
      <alignment horizontal="center" vertical="center" wrapText="1"/>
    </xf>
    <xf numFmtId="0" fontId="21" fillId="0" borderId="0" xfId="0" applyNumberFormat="1" applyFont="1" applyFill="1" applyAlignment="1">
      <alignment vertical="center" wrapText="1"/>
    </xf>
    <xf numFmtId="2" fontId="21" fillId="0" borderId="10" xfId="0" applyNumberFormat="1" applyFont="1" applyFill="1" applyBorder="1" applyAlignment="1">
      <alignment vertical="center" wrapText="1"/>
    </xf>
    <xf numFmtId="1" fontId="17" fillId="0" borderId="10" xfId="0" applyNumberFormat="1" applyFont="1" applyFill="1" applyBorder="1" applyAlignment="1">
      <alignment vertical="center" wrapText="1"/>
    </xf>
    <xf numFmtId="174" fontId="17" fillId="0" borderId="10" xfId="0" applyNumberFormat="1" applyFont="1" applyFill="1" applyBorder="1" applyAlignment="1">
      <alignment vertical="center" wrapText="1"/>
    </xf>
    <xf numFmtId="39" fontId="21" fillId="0" borderId="10" xfId="41" applyNumberFormat="1" applyFont="1" applyFill="1" applyBorder="1" applyAlignment="1">
      <alignment vertical="center" wrapText="1"/>
    </xf>
    <xf numFmtId="171" fontId="21" fillId="0" borderId="10" xfId="41" applyNumberFormat="1" applyFont="1" applyFill="1" applyBorder="1" applyAlignment="1">
      <alignment vertical="center" wrapText="1"/>
    </xf>
    <xf numFmtId="175" fontId="17" fillId="0" borderId="10" xfId="41" applyNumberFormat="1" applyFont="1" applyFill="1" applyBorder="1" applyAlignment="1">
      <alignment horizontal="center" vertical="center" wrapText="1"/>
    </xf>
    <xf numFmtId="176" fontId="17" fillId="0" borderId="10" xfId="41" applyNumberFormat="1" applyFont="1" applyFill="1" applyBorder="1" applyAlignment="1">
      <alignment vertical="center" wrapText="1"/>
    </xf>
    <xf numFmtId="176" fontId="17" fillId="0" borderId="10" xfId="0" applyNumberFormat="1" applyFont="1" applyFill="1" applyBorder="1" applyAlignment="1">
      <alignment vertical="center" wrapText="1"/>
    </xf>
    <xf numFmtId="2" fontId="54" fillId="25" borderId="0" xfId="0" applyNumberFormat="1" applyFont="1" applyFill="1" applyBorder="1" applyAlignment="1">
      <alignment vertical="center" wrapText="1"/>
    </xf>
    <xf numFmtId="2" fontId="54" fillId="0" borderId="0" xfId="0" applyNumberFormat="1" applyFont="1" applyBorder="1" applyAlignment="1">
      <alignment vertical="center" wrapText="1"/>
    </xf>
    <xf numFmtId="180" fontId="54" fillId="0" borderId="0" xfId="0" applyNumberFormat="1" applyFont="1" applyBorder="1" applyAlignment="1">
      <alignment vertical="center" wrapText="1"/>
    </xf>
    <xf numFmtId="180" fontId="54" fillId="25" borderId="0" xfId="0" applyNumberFormat="1" applyFont="1" applyFill="1" applyAlignment="1">
      <alignment vertical="center" wrapText="1"/>
    </xf>
    <xf numFmtId="171" fontId="54" fillId="29" borderId="0" xfId="0" applyNumberFormat="1" applyFont="1" applyFill="1" applyAlignment="1">
      <alignment vertical="center" wrapText="1"/>
    </xf>
    <xf numFmtId="175" fontId="54" fillId="29" borderId="10" xfId="0" applyNumberFormat="1" applyFont="1" applyFill="1" applyBorder="1" applyAlignment="1">
      <alignment vertical="center" wrapText="1"/>
    </xf>
    <xf numFmtId="1" fontId="54" fillId="0" borderId="10" xfId="0" applyNumberFormat="1" applyFont="1" applyFill="1" applyBorder="1" applyAlignment="1">
      <alignment vertical="center" wrapText="1"/>
    </xf>
    <xf numFmtId="175" fontId="54" fillId="29" borderId="10" xfId="41" applyNumberFormat="1" applyFont="1" applyFill="1" applyBorder="1" applyAlignment="1">
      <alignment vertical="center" wrapText="1"/>
    </xf>
    <xf numFmtId="175" fontId="54" fillId="25" borderId="0" xfId="41" applyNumberFormat="1" applyFont="1" applyFill="1" applyBorder="1" applyAlignment="1">
      <alignment vertical="center" wrapText="1"/>
    </xf>
    <xf numFmtId="176" fontId="54" fillId="0" borderId="0" xfId="0" applyNumberFormat="1" applyFont="1" applyBorder="1" applyAlignment="1">
      <alignment vertical="center" wrapText="1"/>
    </xf>
    <xf numFmtId="175" fontId="54" fillId="0" borderId="0" xfId="41" applyNumberFormat="1" applyFont="1" applyBorder="1" applyAlignment="1">
      <alignment vertical="center" wrapText="1"/>
    </xf>
    <xf numFmtId="183" fontId="54" fillId="0" borderId="0" xfId="0" applyNumberFormat="1" applyFont="1" applyBorder="1" applyAlignment="1">
      <alignment vertical="center" wrapText="1"/>
    </xf>
    <xf numFmtId="0" fontId="54" fillId="17" borderId="10" xfId="0" applyNumberFormat="1" applyFont="1" applyFill="1" applyBorder="1" applyAlignment="1">
      <alignment vertical="center" wrapText="1"/>
    </xf>
    <xf numFmtId="0" fontId="55" fillId="17" borderId="10" xfId="0" applyNumberFormat="1" applyFont="1" applyFill="1" applyBorder="1" applyAlignment="1">
      <alignment vertical="center" wrapText="1"/>
    </xf>
    <xf numFmtId="0" fontId="54" fillId="17" borderId="10" xfId="0" applyNumberFormat="1" applyFont="1" applyFill="1" applyBorder="1" applyAlignment="1">
      <alignment horizontal="center" vertical="center" wrapText="1"/>
    </xf>
    <xf numFmtId="171" fontId="10" fillId="17" borderId="0" xfId="0" applyNumberFormat="1" applyFont="1" applyFill="1" applyAlignment="1">
      <alignment vertical="center" wrapText="1"/>
    </xf>
    <xf numFmtId="2" fontId="54" fillId="17" borderId="13" xfId="0" applyNumberFormat="1" applyFont="1" applyFill="1" applyBorder="1" applyAlignment="1">
      <alignment vertical="center" wrapText="1"/>
    </xf>
    <xf numFmtId="2" fontId="54" fillId="17" borderId="0" xfId="0" applyNumberFormat="1" applyFont="1" applyFill="1" applyAlignment="1">
      <alignment vertical="center" wrapText="1"/>
    </xf>
    <xf numFmtId="0" fontId="54" fillId="17" borderId="0" xfId="0" applyNumberFormat="1" applyFont="1" applyFill="1" applyAlignment="1">
      <alignment vertical="center" wrapText="1"/>
    </xf>
    <xf numFmtId="175" fontId="54" fillId="17" borderId="10" xfId="41" applyNumberFormat="1" applyFont="1" applyFill="1" applyBorder="1" applyAlignment="1">
      <alignment vertical="center" wrapText="1"/>
    </xf>
    <xf numFmtId="0" fontId="10" fillId="13" borderId="10" xfId="0" applyNumberFormat="1" applyFont="1" applyFill="1" applyBorder="1" applyAlignment="1">
      <alignment horizontal="center" vertical="center" wrapText="1"/>
    </xf>
    <xf numFmtId="0" fontId="10" fillId="13" borderId="10" xfId="0" applyNumberFormat="1" applyFont="1" applyFill="1" applyBorder="1" applyAlignment="1">
      <alignment horizontal="justify" vertical="center" wrapText="1"/>
    </xf>
    <xf numFmtId="0" fontId="10" fillId="13" borderId="10" xfId="0" applyNumberFormat="1" applyFont="1" applyFill="1" applyBorder="1" applyAlignment="1">
      <alignment vertical="center" wrapText="1"/>
    </xf>
    <xf numFmtId="2" fontId="55" fillId="13" borderId="10" xfId="0" applyNumberFormat="1" applyFont="1" applyFill="1" applyBorder="1" applyAlignment="1">
      <alignment vertical="center" wrapText="1"/>
    </xf>
    <xf numFmtId="2" fontId="54" fillId="13" borderId="10" xfId="0" applyNumberFormat="1" applyFont="1" applyFill="1" applyBorder="1" applyAlignment="1">
      <alignment vertical="center" wrapText="1"/>
    </xf>
    <xf numFmtId="2" fontId="54" fillId="13" borderId="19" xfId="0" applyNumberFormat="1" applyFont="1" applyFill="1" applyBorder="1" applyAlignment="1">
      <alignment vertical="center" wrapText="1"/>
    </xf>
    <xf numFmtId="171" fontId="54" fillId="13" borderId="19" xfId="41" applyFont="1" applyFill="1" applyBorder="1" applyAlignment="1">
      <alignment vertical="center" wrapText="1"/>
    </xf>
    <xf numFmtId="0" fontId="10" fillId="13" borderId="0" xfId="0" applyNumberFormat="1" applyFont="1" applyFill="1" applyBorder="1" applyAlignment="1">
      <alignment vertical="center" wrapText="1"/>
    </xf>
    <xf numFmtId="0" fontId="10" fillId="13" borderId="0" xfId="0" applyNumberFormat="1" applyFont="1" applyFill="1" applyAlignment="1">
      <alignment vertical="center" wrapText="1"/>
    </xf>
    <xf numFmtId="175" fontId="17" fillId="0" borderId="10" xfId="0" applyNumberFormat="1" applyFont="1" applyFill="1" applyBorder="1" applyAlignment="1">
      <alignment vertical="center" wrapText="1"/>
    </xf>
    <xf numFmtId="175" fontId="17" fillId="25" borderId="10" xfId="41" applyNumberFormat="1" applyFont="1" applyFill="1" applyBorder="1" applyAlignment="1">
      <alignment vertical="center" wrapText="1"/>
    </xf>
    <xf numFmtId="2" fontId="54" fillId="0" borderId="0" xfId="0" applyNumberFormat="1" applyFont="1" applyFill="1" applyAlignment="1">
      <alignment vertical="center" wrapText="1"/>
    </xf>
    <xf numFmtId="0" fontId="12" fillId="0" borderId="0" xfId="0" applyNumberFormat="1" applyFont="1" applyFill="1" applyAlignment="1">
      <alignment vertical="center" wrapText="1"/>
    </xf>
    <xf numFmtId="0" fontId="57" fillId="0" borderId="0" xfId="0" applyNumberFormat="1" applyFont="1" applyFill="1" applyAlignment="1">
      <alignment vertical="center" wrapText="1"/>
    </xf>
    <xf numFmtId="0" fontId="12" fillId="29" borderId="0" xfId="0" applyNumberFormat="1" applyFont="1" applyFill="1" applyAlignment="1">
      <alignment vertical="center" wrapText="1"/>
    </xf>
    <xf numFmtId="0" fontId="12" fillId="0" borderId="0" xfId="0" applyNumberFormat="1" applyFont="1" applyBorder="1" applyAlignment="1">
      <alignment vertical="center" wrapText="1"/>
    </xf>
    <xf numFmtId="171" fontId="12" fillId="0" borderId="0" xfId="41" applyFont="1" applyBorder="1" applyAlignment="1">
      <alignment vertical="center" wrapText="1"/>
    </xf>
    <xf numFmtId="0" fontId="12" fillId="0" borderId="0" xfId="0" applyNumberFormat="1" applyFont="1" applyAlignment="1">
      <alignment vertical="center" wrapText="1"/>
    </xf>
    <xf numFmtId="0" fontId="25" fillId="0" borderId="0" xfId="0" applyNumberFormat="1" applyFont="1" applyFill="1" applyAlignment="1">
      <alignment vertical="center" wrapText="1"/>
    </xf>
    <xf numFmtId="2" fontId="10" fillId="25" borderId="0" xfId="0" applyNumberFormat="1" applyFont="1" applyFill="1" applyAlignment="1">
      <alignment vertical="center" wrapText="1"/>
    </xf>
    <xf numFmtId="2" fontId="54" fillId="25" borderId="0" xfId="0" applyNumberFormat="1" applyFont="1" applyFill="1" applyAlignment="1">
      <alignment vertical="center" wrapText="1"/>
    </xf>
    <xf numFmtId="176" fontId="55" fillId="0" borderId="10" xfId="0" applyNumberFormat="1" applyFont="1" applyFill="1" applyBorder="1" applyAlignment="1">
      <alignment vertical="center" wrapText="1"/>
    </xf>
    <xf numFmtId="0" fontId="17" fillId="0" borderId="0" xfId="0" applyNumberFormat="1" applyFont="1" applyFill="1" applyAlignment="1">
      <alignment vertical="center"/>
    </xf>
    <xf numFmtId="0" fontId="17" fillId="0" borderId="0" xfId="0" applyNumberFormat="1" applyFont="1" applyFill="1" applyBorder="1" applyAlignment="1">
      <alignment vertical="center"/>
    </xf>
    <xf numFmtId="0" fontId="17" fillId="0" borderId="0" xfId="0" applyNumberFormat="1" applyFont="1" applyFill="1" applyBorder="1" applyAlignment="1">
      <alignment horizontal="left" vertical="center"/>
    </xf>
    <xf numFmtId="0" fontId="26" fillId="0" borderId="0" xfId="0" applyNumberFormat="1" applyFont="1" applyFill="1" applyAlignment="1">
      <alignment vertical="center"/>
    </xf>
    <xf numFmtId="0" fontId="25" fillId="0" borderId="10" xfId="0" applyNumberFormat="1" applyFont="1" applyFill="1" applyBorder="1" applyAlignment="1" applyProtection="1">
      <alignment horizontal="center" vertical="center"/>
      <protection/>
    </xf>
    <xf numFmtId="0" fontId="24" fillId="0" borderId="0" xfId="0" applyNumberFormat="1" applyFont="1" applyFill="1" applyAlignment="1">
      <alignment horizontal="center" vertical="center"/>
    </xf>
    <xf numFmtId="0" fontId="27" fillId="25" borderId="10" xfId="0" applyNumberFormat="1" applyFont="1" applyFill="1" applyBorder="1" applyAlignment="1">
      <alignment horizontal="center" vertical="center"/>
    </xf>
    <xf numFmtId="0" fontId="28" fillId="0" borderId="10" xfId="0" applyNumberFormat="1" applyFont="1" applyFill="1" applyBorder="1" applyAlignment="1" applyProtection="1">
      <alignment horizontal="center" vertical="center"/>
      <protection/>
    </xf>
    <xf numFmtId="0" fontId="25" fillId="0" borderId="0" xfId="0" applyNumberFormat="1" applyFont="1" applyFill="1" applyAlignment="1">
      <alignment horizontal="center" vertical="center"/>
    </xf>
    <xf numFmtId="172" fontId="17" fillId="0" borderId="10"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17" fillId="0" borderId="10" xfId="0" applyNumberFormat="1" applyFont="1" applyFill="1" applyBorder="1" applyAlignment="1">
      <alignment horizontal="left" vertical="center"/>
    </xf>
    <xf numFmtId="172" fontId="21" fillId="0" borderId="10" xfId="0" applyNumberFormat="1" applyFont="1" applyFill="1" applyBorder="1" applyAlignment="1">
      <alignment horizontal="center" vertical="center"/>
    </xf>
    <xf numFmtId="0"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xf>
    <xf numFmtId="0" fontId="26" fillId="0" borderId="0" xfId="0" applyNumberFormat="1" applyFont="1" applyFill="1" applyBorder="1" applyAlignment="1">
      <alignment horizontal="left" vertical="center"/>
    </xf>
    <xf numFmtId="0" fontId="29" fillId="0" borderId="0" xfId="0" applyNumberFormat="1" applyFont="1" applyFill="1" applyBorder="1" applyAlignment="1">
      <alignment horizontal="left" vertical="center"/>
    </xf>
    <xf numFmtId="0" fontId="29" fillId="0" borderId="0" xfId="0" applyNumberFormat="1" applyFont="1" applyFill="1" applyAlignment="1">
      <alignment vertical="center"/>
    </xf>
    <xf numFmtId="0" fontId="26" fillId="0" borderId="0" xfId="0" applyNumberFormat="1" applyFont="1" applyFill="1" applyAlignment="1">
      <alignment horizontal="center" vertical="center"/>
    </xf>
    <xf numFmtId="0" fontId="26" fillId="0" borderId="0" xfId="0" applyNumberFormat="1" applyFont="1" applyFill="1" applyAlignment="1">
      <alignment horizontal="left" vertical="center"/>
    </xf>
    <xf numFmtId="0" fontId="21" fillId="0" borderId="12"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172" fontId="26" fillId="0" borderId="1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wrapText="1"/>
    </xf>
    <xf numFmtId="0" fontId="21" fillId="0" borderId="0" xfId="0" applyNumberFormat="1" applyFont="1" applyFill="1" applyBorder="1" applyAlignment="1">
      <alignment vertical="center" wrapText="1"/>
    </xf>
    <xf numFmtId="0" fontId="17" fillId="0" borderId="10" xfId="0" applyNumberFormat="1" applyFont="1" applyFill="1" applyBorder="1" applyAlignment="1">
      <alignment vertical="center"/>
    </xf>
    <xf numFmtId="0" fontId="26" fillId="0" borderId="10" xfId="0" applyNumberFormat="1" applyFont="1" applyFill="1" applyBorder="1" applyAlignment="1">
      <alignment vertical="center"/>
    </xf>
    <xf numFmtId="1" fontId="26" fillId="0" borderId="10" xfId="0" applyNumberFormat="1" applyFont="1" applyFill="1" applyBorder="1" applyAlignment="1">
      <alignment horizontal="center" vertical="center"/>
    </xf>
    <xf numFmtId="0" fontId="29" fillId="0" borderId="10" xfId="0" applyNumberFormat="1" applyFont="1" applyFill="1" applyBorder="1" applyAlignment="1">
      <alignment horizontal="center" vertical="center"/>
    </xf>
    <xf numFmtId="37" fontId="29" fillId="0" borderId="10" xfId="41" applyNumberFormat="1" applyFont="1" applyFill="1" applyBorder="1" applyAlignment="1">
      <alignment horizontal="center" vertical="center"/>
    </xf>
    <xf numFmtId="172" fontId="29" fillId="0" borderId="10" xfId="0" applyNumberFormat="1" applyFont="1" applyFill="1" applyBorder="1" applyAlignment="1">
      <alignment horizontal="center" vertical="center"/>
    </xf>
    <xf numFmtId="0" fontId="25" fillId="0" borderId="0" xfId="0" applyNumberFormat="1" applyFont="1" applyFill="1" applyBorder="1" applyAlignment="1">
      <alignment vertical="center"/>
    </xf>
    <xf numFmtId="0" fontId="17" fillId="25" borderId="10" xfId="0" applyNumberFormat="1" applyFont="1" applyFill="1" applyBorder="1" applyAlignment="1">
      <alignment horizontal="left" vertical="center"/>
    </xf>
    <xf numFmtId="0" fontId="26" fillId="25" borderId="0" xfId="0" applyNumberFormat="1" applyFont="1" applyFill="1" applyAlignment="1">
      <alignment horizontal="left" vertical="center"/>
    </xf>
    <xf numFmtId="172" fontId="26" fillId="25" borderId="10" xfId="0" applyNumberFormat="1" applyFont="1" applyFill="1" applyBorder="1" applyAlignment="1">
      <alignment horizontal="center" vertical="center"/>
    </xf>
    <xf numFmtId="172" fontId="29" fillId="25" borderId="10" xfId="0" applyNumberFormat="1" applyFont="1" applyFill="1" applyBorder="1" applyAlignment="1">
      <alignment horizontal="center" vertical="center"/>
    </xf>
    <xf numFmtId="172" fontId="29" fillId="0" borderId="10" xfId="41" applyNumberFormat="1" applyFont="1" applyFill="1" applyBorder="1" applyAlignment="1">
      <alignment horizontal="center" vertical="center"/>
    </xf>
    <xf numFmtId="0" fontId="54" fillId="25" borderId="10" xfId="0" applyNumberFormat="1" applyFont="1" applyFill="1" applyBorder="1" applyAlignment="1" quotePrefix="1">
      <alignment horizontal="justify" vertical="center" wrapText="1"/>
    </xf>
    <xf numFmtId="0" fontId="54" fillId="25" borderId="10" xfId="0" applyNumberFormat="1" applyFont="1" applyFill="1" applyBorder="1" applyAlignment="1">
      <alignment horizontal="justify" vertical="center" wrapText="1"/>
    </xf>
    <xf numFmtId="0" fontId="21" fillId="25" borderId="0" xfId="0" applyNumberFormat="1" applyFont="1" applyFill="1" applyBorder="1" applyAlignment="1">
      <alignment vertical="center" wrapText="1"/>
    </xf>
    <xf numFmtId="0" fontId="27" fillId="10" borderId="10" xfId="0" applyNumberFormat="1" applyFont="1" applyFill="1" applyBorder="1" applyAlignment="1">
      <alignment horizontal="center" vertical="center"/>
    </xf>
    <xf numFmtId="0" fontId="17" fillId="10" borderId="10" xfId="0" applyNumberFormat="1" applyFont="1" applyFill="1" applyBorder="1" applyAlignment="1">
      <alignment horizontal="left" vertical="center"/>
    </xf>
    <xf numFmtId="172" fontId="26" fillId="10" borderId="10" xfId="0" applyNumberFormat="1" applyFont="1" applyFill="1" applyBorder="1" applyAlignment="1">
      <alignment horizontal="center" vertical="center"/>
    </xf>
    <xf numFmtId="172" fontId="29" fillId="10" borderId="10" xfId="0" applyNumberFormat="1" applyFont="1" applyFill="1" applyBorder="1" applyAlignment="1">
      <alignment horizontal="center" vertical="center"/>
    </xf>
    <xf numFmtId="0" fontId="30" fillId="0" borderId="0" xfId="0" applyNumberFormat="1" applyFont="1" applyFill="1" applyAlignment="1">
      <alignment horizontal="center" vertical="center"/>
    </xf>
    <xf numFmtId="0" fontId="30" fillId="0" borderId="0" xfId="0" applyNumberFormat="1" applyFont="1" applyFill="1" applyAlignment="1">
      <alignment vertical="center"/>
    </xf>
    <xf numFmtId="0" fontId="30" fillId="0" borderId="0" xfId="0" applyNumberFormat="1" applyFont="1" applyFill="1" applyAlignment="1">
      <alignment horizontal="left" vertical="center"/>
    </xf>
    <xf numFmtId="175" fontId="30" fillId="0" borderId="0" xfId="0" applyNumberFormat="1" applyFont="1" applyFill="1" applyAlignment="1">
      <alignment horizontal="center" vertical="center"/>
    </xf>
    <xf numFmtId="37" fontId="30" fillId="0" borderId="0" xfId="0" applyNumberFormat="1" applyFont="1" applyFill="1" applyAlignment="1">
      <alignment horizontal="center" vertical="center"/>
    </xf>
    <xf numFmtId="0" fontId="30" fillId="25" borderId="0" xfId="0" applyNumberFormat="1" applyFont="1" applyFill="1" applyAlignment="1">
      <alignment horizontal="left" vertical="center"/>
    </xf>
    <xf numFmtId="0" fontId="30" fillId="0" borderId="0" xfId="0" applyNumberFormat="1" applyFont="1" applyFill="1" applyBorder="1" applyAlignment="1">
      <alignment horizontal="left" vertical="center"/>
    </xf>
    <xf numFmtId="177" fontId="30" fillId="25" borderId="0" xfId="41" applyNumberFormat="1" applyFont="1" applyFill="1" applyAlignment="1">
      <alignment horizontal="center" vertical="center"/>
    </xf>
    <xf numFmtId="172" fontId="30" fillId="0" borderId="0" xfId="0" applyNumberFormat="1" applyFont="1" applyFill="1" applyAlignment="1">
      <alignment horizontal="center" vertical="center"/>
    </xf>
    <xf numFmtId="172" fontId="26" fillId="0" borderId="0" xfId="0" applyNumberFormat="1" applyFont="1" applyFill="1" applyAlignment="1">
      <alignment horizontal="center" vertical="center"/>
    </xf>
    <xf numFmtId="3" fontId="53" fillId="0" borderId="20" xfId="0" applyNumberFormat="1" applyFont="1" applyBorder="1" applyAlignment="1">
      <alignment horizontal="right" wrapText="1"/>
    </xf>
    <xf numFmtId="3" fontId="26" fillId="0" borderId="0" xfId="0" applyNumberFormat="1" applyFont="1" applyFill="1" applyAlignment="1">
      <alignment horizontal="left" vertical="center"/>
    </xf>
    <xf numFmtId="3" fontId="53" fillId="0" borderId="0" xfId="0" applyNumberFormat="1" applyFont="1" applyAlignment="1">
      <alignment/>
    </xf>
    <xf numFmtId="193" fontId="53" fillId="0" borderId="21" xfId="0" applyNumberFormat="1" applyFont="1" applyBorder="1" applyAlignment="1">
      <alignment horizontal="right" wrapText="1"/>
    </xf>
    <xf numFmtId="2" fontId="17" fillId="25" borderId="10" xfId="0" applyNumberFormat="1" applyFont="1" applyFill="1" applyBorder="1" applyAlignment="1">
      <alignment vertical="center" wrapText="1"/>
    </xf>
    <xf numFmtId="0" fontId="22" fillId="0" borderId="0" xfId="0" applyNumberFormat="1" applyFont="1" applyFill="1" applyAlignment="1">
      <alignment horizontal="center" vertical="center" wrapText="1"/>
    </xf>
    <xf numFmtId="0" fontId="23" fillId="0" borderId="0" xfId="0" applyNumberFormat="1" applyFont="1" applyFill="1" applyAlignment="1">
      <alignment horizontal="center" vertical="center" wrapText="1"/>
    </xf>
    <xf numFmtId="37" fontId="26" fillId="0" borderId="0" xfId="0" applyNumberFormat="1" applyFont="1" applyFill="1" applyAlignment="1">
      <alignment horizontal="center" vertical="center"/>
    </xf>
    <xf numFmtId="2" fontId="21" fillId="25" borderId="10" xfId="0" applyNumberFormat="1" applyFont="1" applyFill="1" applyBorder="1" applyAlignment="1">
      <alignment vertical="center" wrapText="1"/>
    </xf>
    <xf numFmtId="39" fontId="21" fillId="25" borderId="10" xfId="41" applyNumberFormat="1" applyFont="1" applyFill="1" applyBorder="1" applyAlignment="1">
      <alignment vertical="center" wrapText="1"/>
    </xf>
    <xf numFmtId="175" fontId="55" fillId="0" borderId="10" xfId="41" applyNumberFormat="1" applyFont="1" applyFill="1" applyBorder="1" applyAlignment="1">
      <alignment vertical="center" wrapText="1"/>
    </xf>
    <xf numFmtId="39" fontId="56" fillId="25" borderId="10" xfId="0" applyNumberFormat="1" applyFont="1" applyFill="1" applyBorder="1" applyAlignment="1">
      <alignment vertical="center" wrapText="1"/>
    </xf>
    <xf numFmtId="39" fontId="55" fillId="25" borderId="10" xfId="41" applyNumberFormat="1" applyFont="1" applyFill="1" applyBorder="1" applyAlignment="1">
      <alignment vertical="center" wrapText="1"/>
    </xf>
    <xf numFmtId="1" fontId="55" fillId="25" borderId="10" xfId="0" applyNumberFormat="1" applyFont="1" applyFill="1" applyBorder="1" applyAlignment="1">
      <alignment vertical="center" wrapText="1"/>
    </xf>
    <xf numFmtId="2" fontId="55" fillId="25" borderId="10" xfId="0" applyNumberFormat="1" applyFont="1" applyFill="1" applyBorder="1" applyAlignment="1">
      <alignment vertical="center" wrapText="1"/>
    </xf>
    <xf numFmtId="0" fontId="24" fillId="0" borderId="10" xfId="0" applyNumberFormat="1" applyFont="1" applyFill="1" applyBorder="1" applyAlignment="1">
      <alignment horizontal="center" vertical="center" wrapText="1"/>
    </xf>
    <xf numFmtId="175" fontId="30" fillId="25" borderId="0" xfId="41" applyNumberFormat="1" applyFont="1" applyFill="1" applyAlignment="1">
      <alignment horizontal="center" vertical="center"/>
    </xf>
    <xf numFmtId="172" fontId="30" fillId="25" borderId="0" xfId="0" applyNumberFormat="1" applyFont="1" applyFill="1" applyAlignment="1">
      <alignment horizontal="left" vertical="center"/>
    </xf>
    <xf numFmtId="172" fontId="26" fillId="25" borderId="0" xfId="0" applyNumberFormat="1" applyFont="1" applyFill="1" applyAlignment="1">
      <alignment horizontal="left" vertical="center"/>
    </xf>
    <xf numFmtId="193" fontId="26" fillId="0" borderId="10" xfId="0" applyNumberFormat="1" applyFont="1" applyFill="1" applyBorder="1" applyAlignment="1">
      <alignment horizontal="center" vertical="center"/>
    </xf>
    <xf numFmtId="193" fontId="29" fillId="0" borderId="1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1" fillId="0" borderId="0" xfId="0" applyFont="1" applyAlignment="1">
      <alignment horizontal="center" vertical="center" wrapText="1"/>
    </xf>
    <xf numFmtId="0" fontId="11" fillId="24" borderId="10" xfId="0" applyFont="1" applyFill="1" applyBorder="1" applyAlignment="1">
      <alignment horizontal="center" vertical="center" wrapText="1"/>
    </xf>
    <xf numFmtId="0" fontId="58" fillId="24" borderId="10" xfId="0" applyFont="1" applyFill="1" applyBorder="1" applyAlignment="1">
      <alignment horizontal="center" vertical="center" wrapText="1"/>
    </xf>
    <xf numFmtId="0" fontId="11" fillId="24" borderId="10" xfId="0" applyFont="1" applyFill="1" applyBorder="1" applyAlignment="1">
      <alignment vertical="center" wrapText="1"/>
    </xf>
    <xf numFmtId="0" fontId="12" fillId="24" borderId="10" xfId="0" applyFont="1" applyFill="1" applyBorder="1" applyAlignment="1">
      <alignment horizontal="center" vertical="center" wrapText="1"/>
    </xf>
    <xf numFmtId="0" fontId="58" fillId="24" borderId="10" xfId="0" applyFont="1" applyFill="1" applyBorder="1" applyAlignment="1">
      <alignment vertical="center" wrapText="1"/>
    </xf>
    <xf numFmtId="0" fontId="12" fillId="24" borderId="10" xfId="0" applyFont="1" applyFill="1" applyBorder="1" applyAlignment="1">
      <alignment vertical="center" wrapText="1"/>
    </xf>
    <xf numFmtId="0" fontId="15" fillId="24" borderId="10" xfId="0" applyFont="1" applyFill="1" applyBorder="1" applyAlignment="1">
      <alignment horizontal="center" vertical="center" wrapText="1"/>
    </xf>
    <xf numFmtId="0" fontId="15" fillId="24" borderId="10" xfId="0" applyFont="1" applyFill="1" applyBorder="1" applyAlignment="1">
      <alignment vertical="center" wrapText="1"/>
    </xf>
    <xf numFmtId="0" fontId="10" fillId="0" borderId="0" xfId="0" applyFont="1" applyAlignment="1">
      <alignment horizontal="left" vertical="center"/>
    </xf>
    <xf numFmtId="0" fontId="12" fillId="0" borderId="0" xfId="0" applyFont="1" applyBorder="1" applyAlignment="1">
      <alignment horizontal="center"/>
    </xf>
    <xf numFmtId="0" fontId="12" fillId="0" borderId="10" xfId="0" applyFont="1" applyBorder="1" applyAlignment="1">
      <alignment horizontal="center" vertical="center"/>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0" xfId="0" applyFont="1" applyAlignment="1">
      <alignment horizontal="right"/>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0" xfId="0" applyFont="1" applyBorder="1" applyAlignment="1">
      <alignment horizontal="center" vertical="center"/>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center"/>
    </xf>
    <xf numFmtId="0" fontId="8" fillId="0" borderId="0" xfId="0" applyFont="1" applyAlignment="1">
      <alignment horizontal="center"/>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xf>
    <xf numFmtId="0" fontId="60"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1" fillId="0" borderId="0" xfId="0" applyFont="1" applyBorder="1" applyAlignment="1">
      <alignment horizontal="center" vertical="center" wrapText="1"/>
    </xf>
    <xf numFmtId="0" fontId="11" fillId="0" borderId="0" xfId="0" applyFont="1" applyAlignment="1">
      <alignment horizontal="right" vertical="center"/>
    </xf>
    <xf numFmtId="0" fontId="12" fillId="24" borderId="10" xfId="0" applyFont="1" applyFill="1" applyBorder="1" applyAlignment="1">
      <alignment horizontal="center" vertical="center" wrapText="1"/>
    </xf>
    <xf numFmtId="0" fontId="11" fillId="24" borderId="10" xfId="0" applyFont="1" applyFill="1" applyBorder="1" applyAlignment="1">
      <alignment horizontal="center" vertical="center" wrapText="1"/>
    </xf>
    <xf numFmtId="0" fontId="52" fillId="0" borderId="0" xfId="0" applyFont="1" applyAlignment="1">
      <alignment horizontal="center"/>
    </xf>
    <xf numFmtId="0" fontId="4" fillId="0" borderId="0" xfId="0" applyFont="1" applyBorder="1" applyAlignment="1">
      <alignment horizontal="right"/>
    </xf>
    <xf numFmtId="0" fontId="5" fillId="0" borderId="0" xfId="0" applyFont="1" applyAlignment="1">
      <alignment horizontal="center"/>
    </xf>
    <xf numFmtId="0" fontId="59" fillId="0" borderId="0" xfId="0" applyFont="1" applyAlignment="1">
      <alignment horizontal="center"/>
    </xf>
    <xf numFmtId="0" fontId="12" fillId="0" borderId="10" xfId="0" applyFont="1" applyBorder="1" applyAlignment="1">
      <alignment horizontal="center"/>
    </xf>
    <xf numFmtId="0" fontId="12"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top"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0"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10" fillId="0" borderId="0" xfId="0" applyFont="1" applyBorder="1" applyAlignment="1">
      <alignment horizontal="center"/>
    </xf>
    <xf numFmtId="0" fontId="5" fillId="0" borderId="0" xfId="0" applyFont="1" applyAlignment="1">
      <alignment horizontal="center" vertical="center" wrapText="1"/>
    </xf>
    <xf numFmtId="0" fontId="13" fillId="0" borderId="10" xfId="0" applyFont="1" applyBorder="1" applyAlignment="1">
      <alignment horizontal="center" vertical="center" wrapText="1"/>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0" xfId="0" applyFont="1" applyBorder="1" applyAlignment="1">
      <alignment horizontal="center" vertical="center"/>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xf>
    <xf numFmtId="0" fontId="13" fillId="0" borderId="11" xfId="0"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5" fillId="0" borderId="10" xfId="0" applyFont="1" applyBorder="1" applyAlignment="1">
      <alignment horizontal="center" vertical="center"/>
    </xf>
    <xf numFmtId="0" fontId="11"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10" xfId="0" applyFont="1" applyBorder="1" applyAlignment="1">
      <alignment horizontal="center" vertical="center"/>
    </xf>
    <xf numFmtId="0" fontId="6" fillId="0" borderId="10" xfId="0" applyFont="1" applyBorder="1" applyAlignment="1">
      <alignment/>
    </xf>
    <xf numFmtId="0" fontId="11" fillId="0" borderId="10" xfId="0" applyFont="1" applyBorder="1" applyAlignment="1">
      <alignment horizontal="center"/>
    </xf>
    <xf numFmtId="0" fontId="15" fillId="0" borderId="10" xfId="0" applyFont="1" applyBorder="1" applyAlignment="1">
      <alignment horizontal="center" vertical="center" wrapText="1"/>
    </xf>
    <xf numFmtId="0" fontId="4" fillId="0" borderId="10" xfId="0" applyFont="1" applyBorder="1" applyAlignment="1">
      <alignment horizontal="center"/>
    </xf>
    <xf numFmtId="0" fontId="6" fillId="0" borderId="10" xfId="0" applyFont="1" applyBorder="1" applyAlignment="1">
      <alignment horizontal="center"/>
    </xf>
    <xf numFmtId="0" fontId="9" fillId="0" borderId="0" xfId="0" applyFont="1" applyAlignment="1">
      <alignment horizontal="center"/>
    </xf>
    <xf numFmtId="0" fontId="11" fillId="0" borderId="18" xfId="0" applyFont="1" applyFill="1" applyBorder="1" applyAlignment="1">
      <alignment horizontal="left"/>
    </xf>
    <xf numFmtId="0" fontId="11" fillId="0" borderId="13" xfId="0" applyFont="1" applyFill="1" applyBorder="1" applyAlignment="1">
      <alignment horizontal="left"/>
    </xf>
    <xf numFmtId="0" fontId="4" fillId="0" borderId="10" xfId="0" applyFont="1" applyBorder="1" applyAlignment="1">
      <alignment horizontal="center"/>
    </xf>
    <xf numFmtId="0" fontId="24" fillId="0" borderId="0" xfId="0" applyNumberFormat="1" applyFont="1" applyFill="1" applyAlignment="1">
      <alignment horizontal="left" vertical="center" wrapText="1"/>
    </xf>
    <xf numFmtId="0" fontId="22" fillId="0" borderId="0" xfId="0" applyNumberFormat="1" applyFont="1" applyFill="1" applyAlignment="1">
      <alignment horizontal="center" vertical="center" wrapText="1"/>
    </xf>
    <xf numFmtId="0" fontId="23" fillId="0" borderId="0" xfId="0" applyNumberFormat="1" applyFont="1" applyFill="1" applyAlignment="1">
      <alignment horizontal="center" vertical="center" wrapText="1"/>
    </xf>
    <xf numFmtId="0" fontId="17"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left" vertical="center" wrapText="1"/>
    </xf>
    <xf numFmtId="0" fontId="17" fillId="0" borderId="10" xfId="0" applyNumberFormat="1" applyFont="1" applyFill="1" applyBorder="1" applyAlignment="1">
      <alignment horizontal="justify" vertical="center" wrapText="1"/>
    </xf>
    <xf numFmtId="0" fontId="17" fillId="0" borderId="16"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top" wrapText="1"/>
    </xf>
    <xf numFmtId="0" fontId="17" fillId="0" borderId="14" xfId="0" applyNumberFormat="1" applyFont="1" applyFill="1" applyBorder="1" applyAlignment="1">
      <alignment horizontal="center" vertical="top" wrapText="1"/>
    </xf>
    <xf numFmtId="0" fontId="17" fillId="0" borderId="14" xfId="0" applyNumberFormat="1" applyFont="1" applyFill="1" applyBorder="1" applyAlignment="1">
      <alignment horizontal="center" vertical="center" wrapText="1"/>
    </xf>
    <xf numFmtId="0" fontId="17" fillId="0" borderId="16" xfId="0" applyNumberFormat="1" applyFont="1" applyFill="1" applyBorder="1" applyAlignment="1">
      <alignment horizontal="left" vertical="center" wrapText="1"/>
    </xf>
    <xf numFmtId="0" fontId="17" fillId="0" borderId="14" xfId="0" applyNumberFormat="1" applyFont="1" applyFill="1" applyBorder="1" applyAlignment="1">
      <alignment horizontal="left" vertical="center" wrapText="1"/>
    </xf>
    <xf numFmtId="0" fontId="17" fillId="0" borderId="10" xfId="0" applyNumberFormat="1" applyFont="1" applyFill="1" applyBorder="1" applyAlignment="1">
      <alignment horizontal="center" vertical="top" wrapText="1"/>
    </xf>
    <xf numFmtId="0" fontId="21" fillId="0" borderId="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14" xfId="0" applyNumberFormat="1" applyFont="1" applyFill="1" applyBorder="1" applyAlignment="1">
      <alignment horizontal="center" vertical="center" wrapText="1"/>
    </xf>
    <xf numFmtId="0" fontId="24" fillId="25" borderId="16" xfId="0" applyNumberFormat="1" applyFont="1" applyFill="1" applyBorder="1" applyAlignment="1">
      <alignment horizontal="center" vertical="center" wrapText="1"/>
    </xf>
    <xf numFmtId="0" fontId="24" fillId="25" borderId="14" xfId="0" applyNumberFormat="1" applyFont="1" applyFill="1" applyBorder="1" applyAlignment="1">
      <alignment horizontal="center" vertical="center" wrapText="1"/>
    </xf>
    <xf numFmtId="0" fontId="24" fillId="25" borderId="10" xfId="0" applyNumberFormat="1" applyFont="1" applyFill="1" applyBorder="1" applyAlignment="1">
      <alignment horizontal="center" vertical="center" wrapText="1"/>
    </xf>
    <xf numFmtId="0" fontId="24" fillId="10" borderId="10" xfId="0" applyNumberFormat="1" applyFont="1" applyFill="1" applyBorder="1" applyAlignment="1">
      <alignment horizontal="center" vertical="center" wrapText="1"/>
    </xf>
    <xf numFmtId="0" fontId="24" fillId="10" borderId="16" xfId="0" applyNumberFormat="1" applyFont="1" applyFill="1" applyBorder="1" applyAlignment="1">
      <alignment horizontal="center" vertical="center" wrapText="1"/>
    </xf>
    <xf numFmtId="0" fontId="24" fillId="10" borderId="14" xfId="0" applyNumberFormat="1" applyFont="1" applyFill="1" applyBorder="1" applyAlignment="1">
      <alignment horizontal="center" vertical="center" wrapText="1"/>
    </xf>
    <xf numFmtId="0" fontId="25" fillId="0" borderId="10" xfId="0" applyNumberFormat="1" applyFont="1" applyFill="1" applyBorder="1" applyAlignment="1" applyProtection="1">
      <alignment horizontal="center" vertical="center"/>
      <protection/>
    </xf>
    <xf numFmtId="0" fontId="29" fillId="0" borderId="18" xfId="0" applyNumberFormat="1" applyFont="1" applyFill="1" applyBorder="1" applyAlignment="1">
      <alignment horizontal="center" vertical="center"/>
    </xf>
    <xf numFmtId="0" fontId="29" fillId="0" borderId="13" xfId="0" applyNumberFormat="1" applyFont="1" applyFill="1" applyBorder="1" applyAlignment="1">
      <alignment horizontal="center" vertical="center"/>
    </xf>
    <xf numFmtId="0" fontId="25" fillId="0" borderId="10" xfId="0" applyFont="1" applyFill="1" applyBorder="1" applyAlignment="1">
      <alignment horizontal="center"/>
    </xf>
    <xf numFmtId="0" fontId="24" fillId="0" borderId="0"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wrapText="1"/>
    </xf>
    <xf numFmtId="0" fontId="24" fillId="0" borderId="15"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justify" vertical="center" wrapText="1"/>
    </xf>
    <xf numFmtId="0" fontId="54" fillId="0" borderId="10" xfId="0" applyNumberFormat="1" applyFont="1" applyFill="1" applyBorder="1" applyAlignment="1">
      <alignment horizontal="center" vertical="top" wrapText="1"/>
    </xf>
    <xf numFmtId="0" fontId="54" fillId="0" borderId="16" xfId="0" applyNumberFormat="1" applyFont="1" applyFill="1" applyBorder="1" applyAlignment="1">
      <alignment horizontal="center" vertical="center" wrapText="1"/>
    </xf>
    <xf numFmtId="0" fontId="54" fillId="0" borderId="15" xfId="0" applyNumberFormat="1" applyFont="1" applyFill="1" applyBorder="1" applyAlignment="1">
      <alignment horizontal="center" vertical="center" wrapText="1"/>
    </xf>
    <xf numFmtId="0" fontId="54" fillId="0" borderId="14" xfId="0" applyNumberFormat="1" applyFont="1" applyFill="1" applyBorder="1" applyAlignment="1">
      <alignment horizontal="center" vertical="center" wrapText="1"/>
    </xf>
    <xf numFmtId="0" fontId="54" fillId="0" borderId="15" xfId="0" applyNumberFormat="1" applyFont="1" applyFill="1" applyBorder="1" applyAlignment="1">
      <alignment horizontal="center" vertical="top" wrapText="1"/>
    </xf>
    <xf numFmtId="0" fontId="54" fillId="0" borderId="14" xfId="0" applyNumberFormat="1" applyFont="1" applyFill="1" applyBorder="1" applyAlignment="1">
      <alignment horizontal="center" vertical="top" wrapText="1"/>
    </xf>
    <xf numFmtId="0" fontId="54" fillId="0" borderId="16" xfId="0" applyNumberFormat="1" applyFont="1" applyFill="1" applyBorder="1" applyAlignment="1">
      <alignment horizontal="left" vertical="center" wrapText="1"/>
    </xf>
    <xf numFmtId="0" fontId="54" fillId="0" borderId="14"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7" fillId="0" borderId="0" xfId="0" applyNumberFormat="1" applyFont="1" applyFill="1" applyAlignment="1">
      <alignment horizontal="center" vertical="center" wrapText="1"/>
    </xf>
    <xf numFmtId="0" fontId="62" fillId="0" borderId="0" xfId="0" applyNumberFormat="1" applyFont="1" applyFill="1" applyAlignment="1">
      <alignment horizontal="center" vertical="center" wrapText="1"/>
    </xf>
    <xf numFmtId="0" fontId="54" fillId="0" borderId="10" xfId="0" applyNumberFormat="1" applyFont="1" applyFill="1" applyBorder="1" applyAlignment="1">
      <alignment horizontal="left" vertical="center" wrapText="1"/>
    </xf>
    <xf numFmtId="0" fontId="10" fillId="0" borderId="0" xfId="0" applyNumberFormat="1" applyFont="1" applyFill="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10" xfId="43"/>
    <cellStyle name="Comma 10 3" xfId="44"/>
    <cellStyle name="Comma 5" xfId="45"/>
    <cellStyle name="Comma 6" xfId="46"/>
    <cellStyle name="Comma 65" xfId="47"/>
    <cellStyle name="Currency" xfId="48"/>
    <cellStyle name="Currency [0]" xfId="49"/>
    <cellStyle name="Check Cell"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Kiểu 1" xfId="60"/>
    <cellStyle name="Linked Cell" xfId="61"/>
    <cellStyle name="Neutral" xfId="62"/>
    <cellStyle name="Note" xfId="63"/>
    <cellStyle name="Output" xfId="64"/>
    <cellStyle name="Percent" xfId="65"/>
    <cellStyle name="Style 1"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3</xdr:row>
      <xdr:rowOff>38100</xdr:rowOff>
    </xdr:from>
    <xdr:to>
      <xdr:col>2</xdr:col>
      <xdr:colOff>514350</xdr:colOff>
      <xdr:row>3</xdr:row>
      <xdr:rowOff>38100</xdr:rowOff>
    </xdr:to>
    <xdr:sp>
      <xdr:nvSpPr>
        <xdr:cNvPr id="1" name="Straight Connector 2"/>
        <xdr:cNvSpPr>
          <a:spLocks/>
        </xdr:cNvSpPr>
      </xdr:nvSpPr>
      <xdr:spPr>
        <a:xfrm>
          <a:off x="1076325" y="666750"/>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457200</xdr:colOff>
      <xdr:row>3</xdr:row>
      <xdr:rowOff>19050</xdr:rowOff>
    </xdr:from>
    <xdr:to>
      <xdr:col>7</xdr:col>
      <xdr:colOff>304800</xdr:colOff>
      <xdr:row>3</xdr:row>
      <xdr:rowOff>28575</xdr:rowOff>
    </xdr:to>
    <xdr:sp>
      <xdr:nvSpPr>
        <xdr:cNvPr id="2" name="Straight Connector 4"/>
        <xdr:cNvSpPr>
          <a:spLocks/>
        </xdr:cNvSpPr>
      </xdr:nvSpPr>
      <xdr:spPr>
        <a:xfrm>
          <a:off x="4314825" y="647700"/>
          <a:ext cx="21526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3</xdr:row>
      <xdr:rowOff>38100</xdr:rowOff>
    </xdr:from>
    <xdr:to>
      <xdr:col>3</xdr:col>
      <xdr:colOff>219075</xdr:colOff>
      <xdr:row>3</xdr:row>
      <xdr:rowOff>38100</xdr:rowOff>
    </xdr:to>
    <xdr:sp>
      <xdr:nvSpPr>
        <xdr:cNvPr id="1" name="Straight Connector 1"/>
        <xdr:cNvSpPr>
          <a:spLocks/>
        </xdr:cNvSpPr>
      </xdr:nvSpPr>
      <xdr:spPr>
        <a:xfrm>
          <a:off x="819150" y="63817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295275</xdr:colOff>
      <xdr:row>3</xdr:row>
      <xdr:rowOff>38100</xdr:rowOff>
    </xdr:from>
    <xdr:to>
      <xdr:col>21</xdr:col>
      <xdr:colOff>142875</xdr:colOff>
      <xdr:row>3</xdr:row>
      <xdr:rowOff>38100</xdr:rowOff>
    </xdr:to>
    <xdr:sp>
      <xdr:nvSpPr>
        <xdr:cNvPr id="2" name="Straight Connector 5"/>
        <xdr:cNvSpPr>
          <a:spLocks/>
        </xdr:cNvSpPr>
      </xdr:nvSpPr>
      <xdr:spPr>
        <a:xfrm>
          <a:off x="5915025" y="638175"/>
          <a:ext cx="2143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47625</xdr:rowOff>
    </xdr:from>
    <xdr:to>
      <xdr:col>3</xdr:col>
      <xdr:colOff>371475</xdr:colOff>
      <xdr:row>3</xdr:row>
      <xdr:rowOff>47625</xdr:rowOff>
    </xdr:to>
    <xdr:sp>
      <xdr:nvSpPr>
        <xdr:cNvPr id="1" name="Straight Connector 6"/>
        <xdr:cNvSpPr>
          <a:spLocks/>
        </xdr:cNvSpPr>
      </xdr:nvSpPr>
      <xdr:spPr>
        <a:xfrm>
          <a:off x="876300" y="647700"/>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247650</xdr:colOff>
      <xdr:row>3</xdr:row>
      <xdr:rowOff>9525</xdr:rowOff>
    </xdr:from>
    <xdr:to>
      <xdr:col>20</xdr:col>
      <xdr:colOff>171450</xdr:colOff>
      <xdr:row>3</xdr:row>
      <xdr:rowOff>9525</xdr:rowOff>
    </xdr:to>
    <xdr:sp>
      <xdr:nvSpPr>
        <xdr:cNvPr id="2" name="Straight Connector 11"/>
        <xdr:cNvSpPr>
          <a:spLocks/>
        </xdr:cNvSpPr>
      </xdr:nvSpPr>
      <xdr:spPr>
        <a:xfrm>
          <a:off x="7058025" y="609600"/>
          <a:ext cx="216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3</xdr:row>
      <xdr:rowOff>38100</xdr:rowOff>
    </xdr:from>
    <xdr:to>
      <xdr:col>3</xdr:col>
      <xdr:colOff>428625</xdr:colOff>
      <xdr:row>3</xdr:row>
      <xdr:rowOff>38100</xdr:rowOff>
    </xdr:to>
    <xdr:sp>
      <xdr:nvSpPr>
        <xdr:cNvPr id="1" name="Straight Connector 1"/>
        <xdr:cNvSpPr>
          <a:spLocks/>
        </xdr:cNvSpPr>
      </xdr:nvSpPr>
      <xdr:spPr>
        <a:xfrm>
          <a:off x="800100" y="638175"/>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171450</xdr:colOff>
      <xdr:row>3</xdr:row>
      <xdr:rowOff>0</xdr:rowOff>
    </xdr:from>
    <xdr:to>
      <xdr:col>20</xdr:col>
      <xdr:colOff>428625</xdr:colOff>
      <xdr:row>3</xdr:row>
      <xdr:rowOff>9525</xdr:rowOff>
    </xdr:to>
    <xdr:sp>
      <xdr:nvSpPr>
        <xdr:cNvPr id="2" name="Straight Connector 2"/>
        <xdr:cNvSpPr>
          <a:spLocks/>
        </xdr:cNvSpPr>
      </xdr:nvSpPr>
      <xdr:spPr>
        <a:xfrm flipV="1">
          <a:off x="5972175" y="600075"/>
          <a:ext cx="22479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47625</xdr:rowOff>
    </xdr:from>
    <xdr:to>
      <xdr:col>3</xdr:col>
      <xdr:colOff>371475</xdr:colOff>
      <xdr:row>3</xdr:row>
      <xdr:rowOff>47625</xdr:rowOff>
    </xdr:to>
    <xdr:sp>
      <xdr:nvSpPr>
        <xdr:cNvPr id="1" name="Straight Connector 1"/>
        <xdr:cNvSpPr>
          <a:spLocks/>
        </xdr:cNvSpPr>
      </xdr:nvSpPr>
      <xdr:spPr>
        <a:xfrm>
          <a:off x="876300" y="647700"/>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304800</xdr:colOff>
      <xdr:row>3</xdr:row>
      <xdr:rowOff>9525</xdr:rowOff>
    </xdr:from>
    <xdr:to>
      <xdr:col>20</xdr:col>
      <xdr:colOff>95250</xdr:colOff>
      <xdr:row>3</xdr:row>
      <xdr:rowOff>9525</xdr:rowOff>
    </xdr:to>
    <xdr:sp>
      <xdr:nvSpPr>
        <xdr:cNvPr id="2" name="Straight Connector 2"/>
        <xdr:cNvSpPr>
          <a:spLocks/>
        </xdr:cNvSpPr>
      </xdr:nvSpPr>
      <xdr:spPr>
        <a:xfrm flipV="1">
          <a:off x="6600825" y="609600"/>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3</xdr:row>
      <xdr:rowOff>38100</xdr:rowOff>
    </xdr:from>
    <xdr:to>
      <xdr:col>3</xdr:col>
      <xdr:colOff>66675</xdr:colOff>
      <xdr:row>3</xdr:row>
      <xdr:rowOff>38100</xdr:rowOff>
    </xdr:to>
    <xdr:sp>
      <xdr:nvSpPr>
        <xdr:cNvPr id="1" name="Straight Connector 1"/>
        <xdr:cNvSpPr>
          <a:spLocks/>
        </xdr:cNvSpPr>
      </xdr:nvSpPr>
      <xdr:spPr>
        <a:xfrm>
          <a:off x="1095375" y="638175"/>
          <a:ext cx="733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295275</xdr:colOff>
      <xdr:row>3</xdr:row>
      <xdr:rowOff>9525</xdr:rowOff>
    </xdr:from>
    <xdr:to>
      <xdr:col>17</xdr:col>
      <xdr:colOff>333375</xdr:colOff>
      <xdr:row>3</xdr:row>
      <xdr:rowOff>9525</xdr:rowOff>
    </xdr:to>
    <xdr:sp>
      <xdr:nvSpPr>
        <xdr:cNvPr id="2" name="Straight Connector 2"/>
        <xdr:cNvSpPr>
          <a:spLocks/>
        </xdr:cNvSpPr>
      </xdr:nvSpPr>
      <xdr:spPr>
        <a:xfrm flipV="1">
          <a:off x="5829300" y="609600"/>
          <a:ext cx="2171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3</xdr:row>
      <xdr:rowOff>38100</xdr:rowOff>
    </xdr:from>
    <xdr:to>
      <xdr:col>2</xdr:col>
      <xdr:colOff>400050</xdr:colOff>
      <xdr:row>3</xdr:row>
      <xdr:rowOff>38100</xdr:rowOff>
    </xdr:to>
    <xdr:sp>
      <xdr:nvSpPr>
        <xdr:cNvPr id="1" name="Straight Connector 1"/>
        <xdr:cNvSpPr>
          <a:spLocks/>
        </xdr:cNvSpPr>
      </xdr:nvSpPr>
      <xdr:spPr>
        <a:xfrm>
          <a:off x="733425" y="6381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342900</xdr:colOff>
      <xdr:row>3</xdr:row>
      <xdr:rowOff>47625</xdr:rowOff>
    </xdr:from>
    <xdr:to>
      <xdr:col>12</xdr:col>
      <xdr:colOff>381000</xdr:colOff>
      <xdr:row>3</xdr:row>
      <xdr:rowOff>47625</xdr:rowOff>
    </xdr:to>
    <xdr:sp>
      <xdr:nvSpPr>
        <xdr:cNvPr id="2" name="Straight Connector 2"/>
        <xdr:cNvSpPr>
          <a:spLocks/>
        </xdr:cNvSpPr>
      </xdr:nvSpPr>
      <xdr:spPr>
        <a:xfrm flipV="1">
          <a:off x="5257800" y="647700"/>
          <a:ext cx="2276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xdr:row>
      <xdr:rowOff>38100</xdr:rowOff>
    </xdr:from>
    <xdr:to>
      <xdr:col>2</xdr:col>
      <xdr:colOff>304800</xdr:colOff>
      <xdr:row>3</xdr:row>
      <xdr:rowOff>38100</xdr:rowOff>
    </xdr:to>
    <xdr:sp>
      <xdr:nvSpPr>
        <xdr:cNvPr id="1" name="Straight Connector 1"/>
        <xdr:cNvSpPr>
          <a:spLocks/>
        </xdr:cNvSpPr>
      </xdr:nvSpPr>
      <xdr:spPr>
        <a:xfrm>
          <a:off x="619125" y="6381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257175</xdr:colOff>
      <xdr:row>3</xdr:row>
      <xdr:rowOff>0</xdr:rowOff>
    </xdr:from>
    <xdr:to>
      <xdr:col>12</xdr:col>
      <xdr:colOff>295275</xdr:colOff>
      <xdr:row>3</xdr:row>
      <xdr:rowOff>0</xdr:rowOff>
    </xdr:to>
    <xdr:sp>
      <xdr:nvSpPr>
        <xdr:cNvPr id="2" name="Straight Connector 2"/>
        <xdr:cNvSpPr>
          <a:spLocks/>
        </xdr:cNvSpPr>
      </xdr:nvSpPr>
      <xdr:spPr>
        <a:xfrm flipV="1">
          <a:off x="4324350" y="600075"/>
          <a:ext cx="2352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3</xdr:row>
      <xdr:rowOff>38100</xdr:rowOff>
    </xdr:from>
    <xdr:to>
      <xdr:col>2</xdr:col>
      <xdr:colOff>542925</xdr:colOff>
      <xdr:row>3</xdr:row>
      <xdr:rowOff>38100</xdr:rowOff>
    </xdr:to>
    <xdr:sp>
      <xdr:nvSpPr>
        <xdr:cNvPr id="1" name="Straight Connector 1"/>
        <xdr:cNvSpPr>
          <a:spLocks/>
        </xdr:cNvSpPr>
      </xdr:nvSpPr>
      <xdr:spPr>
        <a:xfrm>
          <a:off x="876300" y="63817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533400</xdr:colOff>
      <xdr:row>3</xdr:row>
      <xdr:rowOff>9525</xdr:rowOff>
    </xdr:from>
    <xdr:to>
      <xdr:col>12</xdr:col>
      <xdr:colOff>590550</xdr:colOff>
      <xdr:row>3</xdr:row>
      <xdr:rowOff>9525</xdr:rowOff>
    </xdr:to>
    <xdr:sp>
      <xdr:nvSpPr>
        <xdr:cNvPr id="2" name="Straight Connector 2"/>
        <xdr:cNvSpPr>
          <a:spLocks/>
        </xdr:cNvSpPr>
      </xdr:nvSpPr>
      <xdr:spPr>
        <a:xfrm flipV="1">
          <a:off x="6229350" y="609600"/>
          <a:ext cx="2200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2"/>
  <sheetViews>
    <sheetView zoomScale="85" zoomScaleNormal="85" zoomScalePageLayoutView="0" workbookViewId="0" topLeftCell="A1">
      <selection activeCell="D23" sqref="D23"/>
    </sheetView>
  </sheetViews>
  <sheetFormatPr defaultColWidth="9.140625" defaultRowHeight="15"/>
  <cols>
    <col min="1" max="1" width="8.8515625" style="0" customWidth="1"/>
    <col min="2" max="2" width="34.00390625" style="0" customWidth="1"/>
    <col min="3" max="3" width="10.8515625" style="0" bestFit="1" customWidth="1"/>
    <col min="4" max="4" width="13.421875" style="0" customWidth="1"/>
  </cols>
  <sheetData>
    <row r="1" spans="1:4" ht="18.75">
      <c r="A1" s="430" t="s">
        <v>103</v>
      </c>
      <c r="B1" s="430"/>
      <c r="C1" s="430"/>
      <c r="D1" s="430"/>
    </row>
    <row r="2" spans="1:4" ht="18.75">
      <c r="A2" s="5"/>
      <c r="D2" s="1"/>
    </row>
    <row r="3" spans="1:4" ht="15">
      <c r="A3" t="s">
        <v>120</v>
      </c>
      <c r="D3" s="1"/>
    </row>
    <row r="4" ht="15">
      <c r="D4" s="1"/>
    </row>
    <row r="5" spans="1:4" ht="37.5" customHeight="1">
      <c r="A5" s="15" t="s">
        <v>104</v>
      </c>
      <c r="B5" s="15" t="s">
        <v>105</v>
      </c>
      <c r="C5" s="14"/>
      <c r="D5" s="19" t="s">
        <v>332</v>
      </c>
    </row>
    <row r="6" spans="1:4" ht="15">
      <c r="A6" s="16" t="s">
        <v>106</v>
      </c>
      <c r="B6" s="16" t="s">
        <v>107</v>
      </c>
      <c r="C6" s="6"/>
      <c r="D6" s="12">
        <v>1.1</v>
      </c>
    </row>
    <row r="7" spans="1:4" ht="15">
      <c r="A7" s="17"/>
      <c r="B7" s="17" t="s">
        <v>119</v>
      </c>
      <c r="C7" s="7"/>
      <c r="D7" s="20">
        <v>1.2</v>
      </c>
    </row>
    <row r="8" spans="1:4" ht="15">
      <c r="A8" s="17"/>
      <c r="B8" s="17" t="s">
        <v>323</v>
      </c>
      <c r="C8" s="7" t="s">
        <v>324</v>
      </c>
      <c r="D8" s="20" t="s">
        <v>326</v>
      </c>
    </row>
    <row r="9" spans="1:4" ht="15">
      <c r="A9" s="17"/>
      <c r="B9" s="17"/>
      <c r="C9" s="7" t="s">
        <v>325</v>
      </c>
      <c r="D9" s="20" t="s">
        <v>327</v>
      </c>
    </row>
    <row r="10" spans="1:4" ht="15">
      <c r="A10" s="18"/>
      <c r="B10" s="18" t="s">
        <v>108</v>
      </c>
      <c r="C10" s="8"/>
      <c r="D10" s="13">
        <v>1.4</v>
      </c>
    </row>
    <row r="11" spans="1:4" ht="15">
      <c r="A11" s="16" t="s">
        <v>109</v>
      </c>
      <c r="B11" s="16" t="s">
        <v>110</v>
      </c>
      <c r="C11" s="6"/>
      <c r="D11" s="12">
        <v>2.1</v>
      </c>
    </row>
    <row r="12" spans="1:4" ht="15">
      <c r="A12" s="17"/>
      <c r="B12" s="17" t="s">
        <v>328</v>
      </c>
      <c r="C12" s="7" t="s">
        <v>324</v>
      </c>
      <c r="D12" s="20" t="s">
        <v>329</v>
      </c>
    </row>
    <row r="13" spans="1:4" ht="15">
      <c r="A13" s="17"/>
      <c r="B13" s="17"/>
      <c r="C13" s="7" t="s">
        <v>325</v>
      </c>
      <c r="D13" s="20" t="s">
        <v>330</v>
      </c>
    </row>
    <row r="14" spans="1:4" ht="15">
      <c r="A14" s="18"/>
      <c r="B14" s="18" t="s">
        <v>111</v>
      </c>
      <c r="C14" s="8"/>
      <c r="D14" s="13">
        <v>2.3</v>
      </c>
    </row>
    <row r="15" spans="1:4" ht="15">
      <c r="A15" s="16" t="s">
        <v>112</v>
      </c>
      <c r="B15" s="16" t="s">
        <v>331</v>
      </c>
      <c r="C15" s="6" t="s">
        <v>324</v>
      </c>
      <c r="D15" s="12">
        <v>3.1</v>
      </c>
    </row>
    <row r="16" spans="1:4" ht="15">
      <c r="A16" s="18"/>
      <c r="B16" s="18"/>
      <c r="C16" s="8" t="s">
        <v>325</v>
      </c>
      <c r="D16" s="13">
        <v>3.2</v>
      </c>
    </row>
    <row r="17" spans="1:4" ht="15">
      <c r="A17" s="16" t="s">
        <v>113</v>
      </c>
      <c r="B17" s="16" t="s">
        <v>114</v>
      </c>
      <c r="C17" s="6"/>
      <c r="D17" s="12">
        <v>4.1</v>
      </c>
    </row>
    <row r="18" spans="1:4" ht="15">
      <c r="A18" s="18"/>
      <c r="B18" s="18" t="s">
        <v>115</v>
      </c>
      <c r="C18" s="8"/>
      <c r="D18" s="13">
        <v>4.2</v>
      </c>
    </row>
    <row r="19" spans="1:4" ht="15">
      <c r="A19" s="16" t="s">
        <v>116</v>
      </c>
      <c r="B19" s="16" t="s">
        <v>117</v>
      </c>
      <c r="C19" s="6"/>
      <c r="D19" s="12">
        <v>5.1</v>
      </c>
    </row>
    <row r="20" spans="1:4" ht="15">
      <c r="A20" s="18"/>
      <c r="B20" s="18" t="s">
        <v>118</v>
      </c>
      <c r="C20" s="8"/>
      <c r="D20" s="13">
        <v>5.2</v>
      </c>
    </row>
    <row r="21" ht="15">
      <c r="D21" s="1"/>
    </row>
    <row r="22" ht="15">
      <c r="D22" s="1"/>
    </row>
  </sheetData>
  <sheetProtection/>
  <mergeCells count="1">
    <mergeCell ref="A1:D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C32"/>
  <sheetViews>
    <sheetView zoomScalePageLayoutView="90" workbookViewId="0" topLeftCell="A1">
      <selection activeCell="J23" sqref="J23"/>
    </sheetView>
  </sheetViews>
  <sheetFormatPr defaultColWidth="9.140625" defaultRowHeight="15"/>
  <cols>
    <col min="1" max="1" width="5.8515625" style="33" customWidth="1"/>
    <col min="2" max="2" width="6.7109375" style="33" customWidth="1"/>
    <col min="3" max="3" width="7.140625" style="33" customWidth="1"/>
    <col min="4" max="7" width="8.57421875" style="33" customWidth="1"/>
    <col min="8" max="8" width="7.00390625" style="33" customWidth="1"/>
    <col min="9" max="9" width="7.8515625" style="33" customWidth="1"/>
    <col min="10" max="10" width="8.28125" style="33" customWidth="1"/>
    <col min="11" max="11" width="9.7109375" style="33" customWidth="1"/>
    <col min="12" max="12" width="8.8515625" style="33" customWidth="1"/>
    <col min="13" max="14" width="8.140625" style="33" customWidth="1"/>
    <col min="15" max="15" width="8.421875" style="33" customWidth="1"/>
    <col min="16" max="16" width="7.00390625" style="33" customWidth="1"/>
    <col min="17" max="17" width="6.7109375" style="33" customWidth="1"/>
    <col min="18" max="18" width="7.00390625" style="33" customWidth="1"/>
    <col min="19" max="19" width="7.8515625" style="33" customWidth="1"/>
    <col min="20" max="20" width="6.421875" style="33" customWidth="1"/>
    <col min="21" max="21" width="7.421875" style="33" customWidth="1"/>
    <col min="22" max="22" width="4.7109375" style="33" bestFit="1" customWidth="1"/>
    <col min="23" max="16384" width="9.140625" style="33" customWidth="1"/>
  </cols>
  <sheetData>
    <row r="1" spans="1:22" ht="15">
      <c r="A1" s="409" t="s">
        <v>92</v>
      </c>
      <c r="B1" s="409"/>
      <c r="C1" s="409"/>
      <c r="D1" s="409"/>
      <c r="E1" s="409"/>
      <c r="F1" s="409"/>
      <c r="G1" s="409"/>
      <c r="H1" s="409"/>
      <c r="I1" s="409"/>
      <c r="J1" s="409"/>
      <c r="K1" s="409"/>
      <c r="L1" s="409"/>
      <c r="M1" s="409"/>
      <c r="N1" s="409"/>
      <c r="O1" s="409"/>
      <c r="P1" s="409"/>
      <c r="Q1" s="409"/>
      <c r="R1" s="409"/>
      <c r="S1" s="409"/>
      <c r="T1" s="409"/>
      <c r="U1" s="409"/>
      <c r="V1" s="409"/>
    </row>
    <row r="2" spans="1:29" s="34" customFormat="1" ht="15.75">
      <c r="A2" s="445" t="s">
        <v>388</v>
      </c>
      <c r="B2" s="445"/>
      <c r="C2" s="445"/>
      <c r="D2" s="445"/>
      <c r="E2" s="32"/>
      <c r="F2" s="442" t="s">
        <v>0</v>
      </c>
      <c r="G2" s="442"/>
      <c r="H2" s="442"/>
      <c r="I2" s="442"/>
      <c r="J2" s="442"/>
      <c r="K2" s="442"/>
      <c r="L2" s="442"/>
      <c r="M2" s="442"/>
      <c r="N2" s="442"/>
      <c r="O2" s="442"/>
      <c r="P2" s="442"/>
      <c r="Q2" s="31"/>
      <c r="R2" s="31"/>
      <c r="S2" s="31"/>
      <c r="T2" s="31"/>
      <c r="U2" s="31"/>
      <c r="V2" s="31"/>
      <c r="W2" s="31"/>
      <c r="X2" s="31"/>
      <c r="Y2" s="31"/>
      <c r="Z2" s="31"/>
      <c r="AA2" s="31"/>
      <c r="AB2" s="31"/>
      <c r="AC2" s="31"/>
    </row>
    <row r="3" spans="1:29" s="34" customFormat="1" ht="16.5" customHeight="1">
      <c r="A3" s="445" t="s">
        <v>733</v>
      </c>
      <c r="B3" s="445"/>
      <c r="C3" s="445"/>
      <c r="D3" s="445"/>
      <c r="E3" s="32"/>
      <c r="F3" s="443" t="s">
        <v>1</v>
      </c>
      <c r="G3" s="443"/>
      <c r="H3" s="443"/>
      <c r="I3" s="443"/>
      <c r="J3" s="443"/>
      <c r="K3" s="443"/>
      <c r="L3" s="443"/>
      <c r="M3" s="443"/>
      <c r="N3" s="443"/>
      <c r="O3" s="443"/>
      <c r="P3" s="443"/>
      <c r="Q3" s="94"/>
      <c r="R3" s="94"/>
      <c r="S3" s="94"/>
      <c r="T3" s="94"/>
      <c r="U3" s="94"/>
      <c r="V3" s="94"/>
      <c r="W3" s="94"/>
      <c r="X3" s="94"/>
      <c r="Y3" s="94"/>
      <c r="Z3" s="94"/>
      <c r="AA3" s="94"/>
      <c r="AB3" s="94"/>
      <c r="AC3" s="94"/>
    </row>
    <row r="4" spans="1:11" s="25" customFormat="1" ht="15">
      <c r="A4" s="28"/>
      <c r="B4" s="21"/>
      <c r="C4" s="21"/>
      <c r="D4" s="23"/>
      <c r="E4" s="23"/>
      <c r="F4" s="28"/>
      <c r="G4" s="23"/>
      <c r="H4" s="28"/>
      <c r="I4" s="23"/>
      <c r="J4" s="28"/>
      <c r="K4" s="24"/>
    </row>
    <row r="5" spans="1:22" ht="16.5">
      <c r="A5" s="444" t="s">
        <v>349</v>
      </c>
      <c r="B5" s="444"/>
      <c r="C5" s="444"/>
      <c r="D5" s="444"/>
      <c r="E5" s="444"/>
      <c r="F5" s="444"/>
      <c r="G5" s="444"/>
      <c r="H5" s="444"/>
      <c r="I5" s="444"/>
      <c r="J5" s="444"/>
      <c r="K5" s="444"/>
      <c r="L5" s="444"/>
      <c r="M5" s="444"/>
      <c r="N5" s="444"/>
      <c r="O5" s="444"/>
      <c r="P5" s="444"/>
      <c r="Q5" s="444"/>
      <c r="R5" s="444"/>
      <c r="S5" s="444"/>
      <c r="T5" s="444"/>
      <c r="U5" s="444"/>
      <c r="V5" s="444"/>
    </row>
    <row r="6" spans="1:24" ht="17.25">
      <c r="A6" s="503" t="s">
        <v>734</v>
      </c>
      <c r="B6" s="503"/>
      <c r="C6" s="503"/>
      <c r="D6" s="503"/>
      <c r="E6" s="503"/>
      <c r="F6" s="503"/>
      <c r="G6" s="503"/>
      <c r="H6" s="503"/>
      <c r="I6" s="503"/>
      <c r="J6" s="503"/>
      <c r="K6" s="503"/>
      <c r="L6" s="503"/>
      <c r="M6" s="503"/>
      <c r="N6" s="503"/>
      <c r="O6" s="503"/>
      <c r="P6" s="503"/>
      <c r="Q6" s="503"/>
      <c r="R6" s="503"/>
      <c r="S6" s="503"/>
      <c r="T6" s="503"/>
      <c r="U6" s="503"/>
      <c r="V6" s="503"/>
      <c r="W6" s="89"/>
      <c r="X6" s="89"/>
    </row>
    <row r="8" spans="1:22" ht="27" customHeight="1">
      <c r="A8" s="412" t="s">
        <v>7</v>
      </c>
      <c r="B8" s="490" t="s">
        <v>17</v>
      </c>
      <c r="C8" s="490"/>
      <c r="D8" s="490" t="s">
        <v>19</v>
      </c>
      <c r="E8" s="490"/>
      <c r="F8" s="490" t="s">
        <v>138</v>
      </c>
      <c r="G8" s="410" t="s">
        <v>143</v>
      </c>
      <c r="H8" s="490" t="s">
        <v>9</v>
      </c>
      <c r="I8" s="412" t="s">
        <v>23</v>
      </c>
      <c r="J8" s="412"/>
      <c r="K8" s="490" t="s">
        <v>21</v>
      </c>
      <c r="L8" s="490" t="s">
        <v>26</v>
      </c>
      <c r="M8" s="490" t="s">
        <v>22</v>
      </c>
      <c r="N8" s="412" t="s">
        <v>23</v>
      </c>
      <c r="O8" s="412"/>
      <c r="P8" s="412"/>
      <c r="Q8" s="412"/>
      <c r="R8" s="412"/>
      <c r="S8" s="412"/>
      <c r="T8" s="412"/>
      <c r="U8" s="490" t="s">
        <v>203</v>
      </c>
      <c r="V8" s="490"/>
    </row>
    <row r="9" spans="1:22" ht="38.25">
      <c r="A9" s="412"/>
      <c r="B9" s="490"/>
      <c r="C9" s="490"/>
      <c r="D9" s="490"/>
      <c r="E9" s="490"/>
      <c r="F9" s="490"/>
      <c r="G9" s="411"/>
      <c r="H9" s="490"/>
      <c r="I9" s="36" t="s">
        <v>139</v>
      </c>
      <c r="J9" s="36" t="s">
        <v>140</v>
      </c>
      <c r="K9" s="490"/>
      <c r="L9" s="490"/>
      <c r="M9" s="490"/>
      <c r="N9" s="36" t="s">
        <v>213</v>
      </c>
      <c r="O9" s="36" t="s">
        <v>214</v>
      </c>
      <c r="P9" s="36" t="s">
        <v>215</v>
      </c>
      <c r="Q9" s="39" t="s">
        <v>216</v>
      </c>
      <c r="R9" s="39" t="s">
        <v>217</v>
      </c>
      <c r="S9" s="39" t="s">
        <v>218</v>
      </c>
      <c r="T9" s="39" t="s">
        <v>219</v>
      </c>
      <c r="U9" s="39" t="s">
        <v>24</v>
      </c>
      <c r="V9" s="36" t="s">
        <v>25</v>
      </c>
    </row>
    <row r="10" spans="1:22" s="35" customFormat="1" ht="15">
      <c r="A10" s="78" t="s">
        <v>100</v>
      </c>
      <c r="B10" s="500" t="s">
        <v>101</v>
      </c>
      <c r="C10" s="500"/>
      <c r="D10" s="500" t="s">
        <v>102</v>
      </c>
      <c r="E10" s="500"/>
      <c r="F10" s="85" t="s">
        <v>150</v>
      </c>
      <c r="G10" s="85" t="s">
        <v>156</v>
      </c>
      <c r="H10" s="85">
        <v>1</v>
      </c>
      <c r="I10" s="85">
        <v>2</v>
      </c>
      <c r="J10" s="85">
        <v>3</v>
      </c>
      <c r="K10" s="85">
        <v>4</v>
      </c>
      <c r="L10" s="85">
        <v>5</v>
      </c>
      <c r="M10" s="85">
        <v>6</v>
      </c>
      <c r="N10" s="85">
        <v>7</v>
      </c>
      <c r="O10" s="85">
        <v>8</v>
      </c>
      <c r="P10" s="85">
        <v>9</v>
      </c>
      <c r="Q10" s="85">
        <v>10</v>
      </c>
      <c r="R10" s="85">
        <v>11</v>
      </c>
      <c r="S10" s="85">
        <v>12</v>
      </c>
      <c r="T10" s="85">
        <v>13</v>
      </c>
      <c r="U10" s="85">
        <v>14</v>
      </c>
      <c r="V10" s="85">
        <v>15</v>
      </c>
    </row>
    <row r="11" spans="1:22" ht="25.5" customHeight="1">
      <c r="A11" s="44">
        <v>1</v>
      </c>
      <c r="B11" s="415" t="s">
        <v>18</v>
      </c>
      <c r="C11" s="415"/>
      <c r="D11" s="415" t="s">
        <v>20</v>
      </c>
      <c r="E11" s="415"/>
      <c r="F11" s="36"/>
      <c r="G11" s="36"/>
      <c r="H11" s="46"/>
      <c r="I11" s="46"/>
      <c r="J11" s="46"/>
      <c r="K11" s="415" t="s">
        <v>204</v>
      </c>
      <c r="L11" s="415" t="s">
        <v>27</v>
      </c>
      <c r="M11" s="46"/>
      <c r="N11" s="46"/>
      <c r="O11" s="46"/>
      <c r="P11" s="46"/>
      <c r="Q11" s="46"/>
      <c r="R11" s="46"/>
      <c r="S11" s="46"/>
      <c r="T11" s="46"/>
      <c r="U11" s="46"/>
      <c r="V11" s="46"/>
    </row>
    <row r="12" spans="1:22" ht="25.5" customHeight="1">
      <c r="A12" s="44">
        <v>2</v>
      </c>
      <c r="B12" s="415"/>
      <c r="C12" s="415"/>
      <c r="D12" s="415"/>
      <c r="E12" s="415"/>
      <c r="F12" s="36"/>
      <c r="G12" s="36"/>
      <c r="H12" s="46"/>
      <c r="I12" s="46"/>
      <c r="J12" s="46"/>
      <c r="K12" s="415"/>
      <c r="L12" s="415"/>
      <c r="M12" s="46"/>
      <c r="N12" s="46"/>
      <c r="O12" s="46"/>
      <c r="P12" s="46"/>
      <c r="Q12" s="46"/>
      <c r="R12" s="46"/>
      <c r="S12" s="46"/>
      <c r="T12" s="46"/>
      <c r="U12" s="46"/>
      <c r="V12" s="46"/>
    </row>
    <row r="13" spans="1:22" ht="25.5" customHeight="1">
      <c r="A13" s="44">
        <v>3</v>
      </c>
      <c r="B13" s="415"/>
      <c r="C13" s="415"/>
      <c r="D13" s="415"/>
      <c r="E13" s="415"/>
      <c r="F13" s="36"/>
      <c r="G13" s="36"/>
      <c r="H13" s="46"/>
      <c r="I13" s="46"/>
      <c r="J13" s="46"/>
      <c r="K13" s="415"/>
      <c r="L13" s="415"/>
      <c r="M13" s="46"/>
      <c r="N13" s="46"/>
      <c r="O13" s="46"/>
      <c r="P13" s="46"/>
      <c r="Q13" s="46"/>
      <c r="R13" s="46"/>
      <c r="S13" s="46"/>
      <c r="T13" s="46"/>
      <c r="U13" s="46"/>
      <c r="V13" s="46"/>
    </row>
    <row r="14" spans="1:22" ht="25.5" customHeight="1">
      <c r="A14" s="44">
        <v>4</v>
      </c>
      <c r="B14" s="415"/>
      <c r="C14" s="415"/>
      <c r="D14" s="415"/>
      <c r="E14" s="415"/>
      <c r="F14" s="36"/>
      <c r="G14" s="36"/>
      <c r="H14" s="46"/>
      <c r="I14" s="46"/>
      <c r="J14" s="46"/>
      <c r="K14" s="415"/>
      <c r="L14" s="415"/>
      <c r="M14" s="46"/>
      <c r="N14" s="46"/>
      <c r="O14" s="46"/>
      <c r="P14" s="46"/>
      <c r="Q14" s="46"/>
      <c r="R14" s="46"/>
      <c r="S14" s="46"/>
      <c r="T14" s="46"/>
      <c r="U14" s="46"/>
      <c r="V14" s="46"/>
    </row>
    <row r="15" spans="1:22" ht="25.5" customHeight="1">
      <c r="A15" s="47">
        <v>5</v>
      </c>
      <c r="B15" s="415"/>
      <c r="C15" s="415"/>
      <c r="D15" s="415"/>
      <c r="E15" s="415"/>
      <c r="F15" s="36"/>
      <c r="G15" s="36"/>
      <c r="H15" s="91"/>
      <c r="I15" s="91"/>
      <c r="J15" s="91"/>
      <c r="K15" s="415"/>
      <c r="L15" s="415"/>
      <c r="M15" s="91"/>
      <c r="N15" s="91"/>
      <c r="O15" s="91"/>
      <c r="P15" s="91"/>
      <c r="Q15" s="91"/>
      <c r="R15" s="91"/>
      <c r="S15" s="91"/>
      <c r="T15" s="91"/>
      <c r="U15" s="91"/>
      <c r="V15" s="91"/>
    </row>
    <row r="16" spans="1:22" ht="25.5" customHeight="1">
      <c r="A16" s="47">
        <v>6</v>
      </c>
      <c r="B16" s="415"/>
      <c r="C16" s="415"/>
      <c r="D16" s="415"/>
      <c r="E16" s="415"/>
      <c r="F16" s="36"/>
      <c r="G16" s="36"/>
      <c r="H16" s="91"/>
      <c r="I16" s="91"/>
      <c r="J16" s="91"/>
      <c r="K16" s="415"/>
      <c r="L16" s="415"/>
      <c r="M16" s="91"/>
      <c r="N16" s="91"/>
      <c r="O16" s="91"/>
      <c r="P16" s="91"/>
      <c r="Q16" s="91"/>
      <c r="R16" s="91"/>
      <c r="S16" s="91"/>
      <c r="T16" s="91"/>
      <c r="U16" s="91"/>
      <c r="V16" s="91"/>
    </row>
    <row r="17" spans="1:22" ht="25.5" customHeight="1">
      <c r="A17" s="47">
        <v>7</v>
      </c>
      <c r="B17" s="415"/>
      <c r="C17" s="415"/>
      <c r="D17" s="415"/>
      <c r="E17" s="415"/>
      <c r="F17" s="92"/>
      <c r="G17" s="92"/>
      <c r="H17" s="91"/>
      <c r="I17" s="91"/>
      <c r="J17" s="91"/>
      <c r="K17" s="415"/>
      <c r="L17" s="415"/>
      <c r="M17" s="91"/>
      <c r="N17" s="91"/>
      <c r="O17" s="91"/>
      <c r="P17" s="91"/>
      <c r="Q17" s="91"/>
      <c r="R17" s="91"/>
      <c r="S17" s="91"/>
      <c r="T17" s="91"/>
      <c r="U17" s="91"/>
      <c r="V17" s="91"/>
    </row>
    <row r="18" spans="1:22" ht="25.5" customHeight="1">
      <c r="A18" s="47">
        <v>8</v>
      </c>
      <c r="B18" s="415"/>
      <c r="C18" s="415"/>
      <c r="D18" s="415"/>
      <c r="E18" s="415"/>
      <c r="F18" s="92"/>
      <c r="G18" s="92"/>
      <c r="H18" s="91"/>
      <c r="I18" s="91"/>
      <c r="J18" s="91"/>
      <c r="K18" s="415"/>
      <c r="L18" s="415"/>
      <c r="M18" s="91"/>
      <c r="N18" s="91"/>
      <c r="O18" s="91"/>
      <c r="P18" s="91"/>
      <c r="Q18" s="91"/>
      <c r="R18" s="91"/>
      <c r="S18" s="91"/>
      <c r="T18" s="91"/>
      <c r="U18" s="91"/>
      <c r="V18" s="91"/>
    </row>
    <row r="19" spans="1:22" ht="25.5" customHeight="1">
      <c r="A19" s="47">
        <v>9</v>
      </c>
      <c r="B19" s="415"/>
      <c r="C19" s="415"/>
      <c r="D19" s="415"/>
      <c r="E19" s="415"/>
      <c r="F19" s="92"/>
      <c r="G19" s="92"/>
      <c r="H19" s="91"/>
      <c r="I19" s="91"/>
      <c r="J19" s="91"/>
      <c r="K19" s="415"/>
      <c r="L19" s="415"/>
      <c r="M19" s="91"/>
      <c r="N19" s="91"/>
      <c r="O19" s="91"/>
      <c r="P19" s="91"/>
      <c r="Q19" s="91"/>
      <c r="R19" s="91"/>
      <c r="S19" s="91"/>
      <c r="T19" s="91"/>
      <c r="U19" s="91"/>
      <c r="V19" s="91"/>
    </row>
    <row r="20" spans="1:22" ht="25.5" customHeight="1">
      <c r="A20" s="50"/>
      <c r="B20" s="501" t="s">
        <v>32</v>
      </c>
      <c r="C20" s="501"/>
      <c r="D20" s="502"/>
      <c r="E20" s="502"/>
      <c r="F20" s="92"/>
      <c r="G20" s="92"/>
      <c r="H20" s="91"/>
      <c r="I20" s="91"/>
      <c r="J20" s="91"/>
      <c r="K20" s="91"/>
      <c r="L20" s="91"/>
      <c r="M20" s="91"/>
      <c r="N20" s="91"/>
      <c r="O20" s="91"/>
      <c r="P20" s="91"/>
      <c r="Q20" s="91"/>
      <c r="R20" s="91"/>
      <c r="S20" s="91"/>
      <c r="T20" s="91"/>
      <c r="U20" s="91"/>
      <c r="V20" s="91"/>
    </row>
    <row r="22" spans="11:15" ht="15">
      <c r="K22" s="416" t="s">
        <v>4</v>
      </c>
      <c r="L22" s="416"/>
      <c r="M22" s="416"/>
      <c r="N22" s="416"/>
      <c r="O22" s="416"/>
    </row>
    <row r="23" spans="11:15" ht="15">
      <c r="K23" s="416" t="s">
        <v>28</v>
      </c>
      <c r="L23" s="416"/>
      <c r="M23" s="416"/>
      <c r="N23" s="416"/>
      <c r="O23" s="416"/>
    </row>
    <row r="24" spans="11:15" ht="15">
      <c r="K24" s="416" t="s">
        <v>3</v>
      </c>
      <c r="L24" s="416"/>
      <c r="M24" s="416"/>
      <c r="N24" s="416"/>
      <c r="O24" s="416"/>
    </row>
    <row r="25" ht="15">
      <c r="A25" s="54" t="s">
        <v>5</v>
      </c>
    </row>
    <row r="26" ht="3" customHeight="1">
      <c r="A26" s="54"/>
    </row>
    <row r="27" ht="15">
      <c r="A27" s="33" t="s">
        <v>29</v>
      </c>
    </row>
    <row r="28" ht="15">
      <c r="A28" s="33" t="s">
        <v>30</v>
      </c>
    </row>
    <row r="29" ht="15">
      <c r="A29" s="33" t="s">
        <v>31</v>
      </c>
    </row>
    <row r="30" ht="15">
      <c r="A30" s="33" t="s">
        <v>372</v>
      </c>
    </row>
    <row r="31" ht="15">
      <c r="B31" s="76" t="s">
        <v>382</v>
      </c>
    </row>
    <row r="32" ht="15">
      <c r="B32" s="76" t="s">
        <v>383</v>
      </c>
    </row>
  </sheetData>
  <sheetProtection/>
  <mergeCells count="30">
    <mergeCell ref="A5:V5"/>
    <mergeCell ref="I8:J8"/>
    <mergeCell ref="D8:E9"/>
    <mergeCell ref="L8:L9"/>
    <mergeCell ref="N8:T8"/>
    <mergeCell ref="B8:C9"/>
    <mergeCell ref="U8:V8"/>
    <mergeCell ref="A1:V1"/>
    <mergeCell ref="K8:K9"/>
    <mergeCell ref="M8:M9"/>
    <mergeCell ref="A8:A9"/>
    <mergeCell ref="A6:V6"/>
    <mergeCell ref="A2:D2"/>
    <mergeCell ref="F2:P2"/>
    <mergeCell ref="A3:D3"/>
    <mergeCell ref="F3:P3"/>
    <mergeCell ref="F8:F9"/>
    <mergeCell ref="H8:H9"/>
    <mergeCell ref="D20:E20"/>
    <mergeCell ref="G8:G9"/>
    <mergeCell ref="K24:O24"/>
    <mergeCell ref="B10:C10"/>
    <mergeCell ref="D10:E10"/>
    <mergeCell ref="B11:C19"/>
    <mergeCell ref="D11:E19"/>
    <mergeCell ref="B20:C20"/>
    <mergeCell ref="K22:O22"/>
    <mergeCell ref="K23:O23"/>
    <mergeCell ref="L11:L19"/>
    <mergeCell ref="K11:K19"/>
  </mergeCells>
  <printOptions horizontalCentered="1" verticalCentered="1"/>
  <pageMargins left="0.32" right="0.32" top="0.5" bottom="0.5" header="0.3" footer="0.3"/>
  <pageSetup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dimension ref="A1:AC27"/>
  <sheetViews>
    <sheetView zoomScale="85" zoomScaleNormal="85" zoomScalePageLayoutView="85" workbookViewId="0" topLeftCell="A1">
      <selection activeCell="I17" sqref="I17"/>
    </sheetView>
  </sheetViews>
  <sheetFormatPr defaultColWidth="9.140625" defaultRowHeight="15"/>
  <cols>
    <col min="1" max="1" width="6.140625" style="33" customWidth="1"/>
    <col min="2" max="2" width="12.8515625" style="33" customWidth="1"/>
    <col min="3" max="3" width="12.00390625" style="33" customWidth="1"/>
    <col min="4" max="4" width="11.28125" style="33" customWidth="1"/>
    <col min="5" max="5" width="9.140625" style="33" customWidth="1"/>
    <col min="6" max="6" width="7.57421875" style="33" customWidth="1"/>
    <col min="7" max="7" width="7.7109375" style="33" customWidth="1"/>
    <col min="8" max="8" width="10.00390625" style="33" customWidth="1"/>
    <col min="9" max="9" width="8.7109375" style="33" customWidth="1"/>
    <col min="10" max="10" width="10.421875" style="33" customWidth="1"/>
    <col min="11" max="11" width="10.7109375" style="33" customWidth="1"/>
    <col min="12" max="12" width="11.00390625" style="33" customWidth="1"/>
    <col min="13" max="13" width="13.7109375" style="33" customWidth="1"/>
    <col min="14" max="14" width="13.00390625" style="33" customWidth="1"/>
    <col min="15" max="15" width="11.140625" style="33" customWidth="1"/>
    <col min="16" max="16" width="13.00390625" style="33" customWidth="1"/>
    <col min="17" max="18" width="11.00390625" style="33" customWidth="1"/>
    <col min="19" max="16384" width="9.140625" style="33" customWidth="1"/>
  </cols>
  <sheetData>
    <row r="1" spans="1:18" ht="15">
      <c r="A1" s="409" t="s">
        <v>93</v>
      </c>
      <c r="B1" s="409"/>
      <c r="C1" s="409"/>
      <c r="D1" s="409"/>
      <c r="E1" s="409"/>
      <c r="F1" s="409"/>
      <c r="G1" s="409"/>
      <c r="H1" s="409"/>
      <c r="I1" s="409"/>
      <c r="J1" s="409"/>
      <c r="K1" s="409"/>
      <c r="L1" s="409"/>
      <c r="M1" s="409"/>
      <c r="N1" s="409"/>
      <c r="O1" s="409"/>
      <c r="P1" s="409"/>
      <c r="Q1" s="409"/>
      <c r="R1" s="409"/>
    </row>
    <row r="2" spans="1:29" s="34" customFormat="1" ht="15.75">
      <c r="A2" s="445" t="s">
        <v>388</v>
      </c>
      <c r="B2" s="445"/>
      <c r="C2" s="445"/>
      <c r="D2" s="445"/>
      <c r="E2" s="32"/>
      <c r="F2" s="442" t="s">
        <v>0</v>
      </c>
      <c r="G2" s="442"/>
      <c r="H2" s="442"/>
      <c r="I2" s="442"/>
      <c r="J2" s="442"/>
      <c r="K2" s="442"/>
      <c r="L2" s="442"/>
      <c r="M2" s="442"/>
      <c r="N2" s="442"/>
      <c r="O2" s="442"/>
      <c r="P2" s="442"/>
      <c r="Q2" s="31"/>
      <c r="R2" s="31"/>
      <c r="S2" s="31"/>
      <c r="T2" s="31"/>
      <c r="U2" s="31"/>
      <c r="V2" s="31"/>
      <c r="W2" s="31"/>
      <c r="X2" s="31"/>
      <c r="Y2" s="31"/>
      <c r="Z2" s="31"/>
      <c r="AA2" s="31"/>
      <c r="AB2" s="31"/>
      <c r="AC2" s="31"/>
    </row>
    <row r="3" spans="1:29" s="34" customFormat="1" ht="16.5" customHeight="1">
      <c r="A3" s="445" t="s">
        <v>733</v>
      </c>
      <c r="B3" s="445"/>
      <c r="C3" s="445"/>
      <c r="D3" s="445"/>
      <c r="E3" s="32"/>
      <c r="F3" s="443" t="s">
        <v>1</v>
      </c>
      <c r="G3" s="443"/>
      <c r="H3" s="443"/>
      <c r="I3" s="443"/>
      <c r="J3" s="443"/>
      <c r="K3" s="443"/>
      <c r="L3" s="443"/>
      <c r="M3" s="443"/>
      <c r="N3" s="443"/>
      <c r="O3" s="443"/>
      <c r="P3" s="443"/>
      <c r="Q3" s="94"/>
      <c r="R3" s="94"/>
      <c r="S3" s="94"/>
      <c r="T3" s="94"/>
      <c r="U3" s="94"/>
      <c r="V3" s="94"/>
      <c r="W3" s="94"/>
      <c r="X3" s="94"/>
      <c r="Y3" s="94"/>
      <c r="Z3" s="94"/>
      <c r="AA3" s="94"/>
      <c r="AB3" s="94"/>
      <c r="AC3" s="94"/>
    </row>
    <row r="4" spans="1:11" s="25" customFormat="1" ht="15">
      <c r="A4" s="28"/>
      <c r="B4" s="21"/>
      <c r="C4" s="21"/>
      <c r="D4" s="23"/>
      <c r="E4" s="23"/>
      <c r="F4" s="28"/>
      <c r="G4" s="23"/>
      <c r="H4" s="28"/>
      <c r="I4" s="23"/>
      <c r="J4" s="28"/>
      <c r="K4" s="24"/>
    </row>
    <row r="5" spans="1:18" ht="18.75">
      <c r="A5" s="443" t="s">
        <v>389</v>
      </c>
      <c r="B5" s="443"/>
      <c r="C5" s="443"/>
      <c r="D5" s="443"/>
      <c r="E5" s="443"/>
      <c r="F5" s="443"/>
      <c r="G5" s="443"/>
      <c r="H5" s="443"/>
      <c r="I5" s="443"/>
      <c r="J5" s="443"/>
      <c r="K5" s="443"/>
      <c r="L5" s="443"/>
      <c r="M5" s="443"/>
      <c r="N5" s="443"/>
      <c r="O5" s="443"/>
      <c r="P5" s="443"/>
      <c r="Q5" s="443"/>
      <c r="R5" s="443"/>
    </row>
    <row r="6" spans="1:18" ht="18.75">
      <c r="A6" s="417" t="s">
        <v>734</v>
      </c>
      <c r="B6" s="417"/>
      <c r="C6" s="417"/>
      <c r="D6" s="417"/>
      <c r="E6" s="417"/>
      <c r="F6" s="417"/>
      <c r="G6" s="417"/>
      <c r="H6" s="417"/>
      <c r="I6" s="417"/>
      <c r="J6" s="417"/>
      <c r="K6" s="417"/>
      <c r="L6" s="417"/>
      <c r="M6" s="417"/>
      <c r="N6" s="417"/>
      <c r="O6" s="417"/>
      <c r="P6" s="417"/>
      <c r="Q6" s="417"/>
      <c r="R6" s="417"/>
    </row>
    <row r="8" spans="1:18" ht="57.75" customHeight="1">
      <c r="A8" s="412" t="s">
        <v>7</v>
      </c>
      <c r="B8" s="490" t="s">
        <v>56</v>
      </c>
      <c r="C8" s="490" t="s">
        <v>21</v>
      </c>
      <c r="D8" s="490" t="s">
        <v>59</v>
      </c>
      <c r="E8" s="490" t="s">
        <v>39</v>
      </c>
      <c r="F8" s="499" t="s">
        <v>23</v>
      </c>
      <c r="G8" s="499"/>
      <c r="H8" s="499"/>
      <c r="I8" s="499"/>
      <c r="J8" s="499"/>
      <c r="K8" s="499"/>
      <c r="L8" s="490" t="s">
        <v>60</v>
      </c>
      <c r="M8" s="490" t="s">
        <v>61</v>
      </c>
      <c r="N8" s="490" t="s">
        <v>64</v>
      </c>
      <c r="O8" s="490" t="s">
        <v>66</v>
      </c>
      <c r="P8" s="490" t="s">
        <v>199</v>
      </c>
      <c r="Q8" s="506" t="s">
        <v>23</v>
      </c>
      <c r="R8" s="506"/>
    </row>
    <row r="9" spans="1:18" ht="57.75" customHeight="1">
      <c r="A9" s="412"/>
      <c r="B9" s="490"/>
      <c r="C9" s="490"/>
      <c r="D9" s="490"/>
      <c r="E9" s="490"/>
      <c r="F9" s="36" t="s">
        <v>82</v>
      </c>
      <c r="G9" s="36" t="s">
        <v>83</v>
      </c>
      <c r="H9" s="39" t="s">
        <v>84</v>
      </c>
      <c r="I9" s="39" t="s">
        <v>85</v>
      </c>
      <c r="J9" s="39" t="s">
        <v>197</v>
      </c>
      <c r="K9" s="39" t="s">
        <v>198</v>
      </c>
      <c r="L9" s="490"/>
      <c r="M9" s="490"/>
      <c r="N9" s="490"/>
      <c r="O9" s="490"/>
      <c r="P9" s="490"/>
      <c r="Q9" s="39" t="s">
        <v>200</v>
      </c>
      <c r="R9" s="39" t="s">
        <v>201</v>
      </c>
    </row>
    <row r="10" spans="1:18" s="35" customFormat="1" ht="15">
      <c r="A10" s="78" t="s">
        <v>100</v>
      </c>
      <c r="B10" s="85" t="s">
        <v>101</v>
      </c>
      <c r="C10" s="85" t="s">
        <v>102</v>
      </c>
      <c r="D10" s="85">
        <v>1</v>
      </c>
      <c r="E10" s="85">
        <v>2</v>
      </c>
      <c r="F10" s="85">
        <v>3</v>
      </c>
      <c r="G10" s="85">
        <v>4</v>
      </c>
      <c r="H10" s="85">
        <v>5</v>
      </c>
      <c r="I10" s="85">
        <v>6</v>
      </c>
      <c r="J10" s="85">
        <v>7</v>
      </c>
      <c r="K10" s="85">
        <v>8</v>
      </c>
      <c r="L10" s="85">
        <v>9</v>
      </c>
      <c r="M10" s="85">
        <v>10</v>
      </c>
      <c r="N10" s="85">
        <v>11</v>
      </c>
      <c r="O10" s="85">
        <v>12</v>
      </c>
      <c r="P10" s="85">
        <v>13</v>
      </c>
      <c r="Q10" s="85">
        <v>14</v>
      </c>
      <c r="R10" s="85">
        <v>15</v>
      </c>
    </row>
    <row r="11" spans="1:18" ht="29.25" customHeight="1">
      <c r="A11" s="44">
        <v>1</v>
      </c>
      <c r="B11" s="415" t="s">
        <v>58</v>
      </c>
      <c r="C11" s="415" t="s">
        <v>57</v>
      </c>
      <c r="D11" s="36"/>
      <c r="E11" s="46"/>
      <c r="F11" s="46"/>
      <c r="G11" s="46"/>
      <c r="H11" s="46"/>
      <c r="I11" s="46"/>
      <c r="J11" s="46"/>
      <c r="K11" s="46"/>
      <c r="L11" s="415" t="s">
        <v>63</v>
      </c>
      <c r="M11" s="415" t="s">
        <v>62</v>
      </c>
      <c r="N11" s="415" t="s">
        <v>65</v>
      </c>
      <c r="O11" s="415" t="s">
        <v>67</v>
      </c>
      <c r="P11" s="91"/>
      <c r="Q11" s="91"/>
      <c r="R11" s="91"/>
    </row>
    <row r="12" spans="1:18" ht="29.25" customHeight="1">
      <c r="A12" s="44">
        <v>2</v>
      </c>
      <c r="B12" s="415"/>
      <c r="C12" s="415"/>
      <c r="D12" s="36"/>
      <c r="E12" s="46"/>
      <c r="F12" s="46"/>
      <c r="G12" s="46"/>
      <c r="H12" s="46"/>
      <c r="I12" s="46"/>
      <c r="J12" s="46"/>
      <c r="K12" s="46"/>
      <c r="L12" s="415"/>
      <c r="M12" s="415"/>
      <c r="N12" s="415"/>
      <c r="O12" s="415"/>
      <c r="P12" s="91"/>
      <c r="Q12" s="91"/>
      <c r="R12" s="91"/>
    </row>
    <row r="13" spans="1:18" ht="29.25" customHeight="1">
      <c r="A13" s="44">
        <v>3</v>
      </c>
      <c r="B13" s="415"/>
      <c r="C13" s="415"/>
      <c r="D13" s="36"/>
      <c r="E13" s="46"/>
      <c r="F13" s="46"/>
      <c r="G13" s="46"/>
      <c r="H13" s="46"/>
      <c r="I13" s="46"/>
      <c r="J13" s="46"/>
      <c r="K13" s="46"/>
      <c r="L13" s="415"/>
      <c r="M13" s="415"/>
      <c r="N13" s="415"/>
      <c r="O13" s="415"/>
      <c r="P13" s="91"/>
      <c r="Q13" s="91"/>
      <c r="R13" s="91"/>
    </row>
    <row r="14" spans="1:18" ht="29.25" customHeight="1">
      <c r="A14" s="44">
        <v>4</v>
      </c>
      <c r="B14" s="415"/>
      <c r="C14" s="415"/>
      <c r="D14" s="36"/>
      <c r="E14" s="46"/>
      <c r="F14" s="46"/>
      <c r="G14" s="46"/>
      <c r="H14" s="46"/>
      <c r="I14" s="46"/>
      <c r="J14" s="46"/>
      <c r="K14" s="46"/>
      <c r="L14" s="415"/>
      <c r="M14" s="415"/>
      <c r="N14" s="415"/>
      <c r="O14" s="415"/>
      <c r="P14" s="91"/>
      <c r="Q14" s="91"/>
      <c r="R14" s="91"/>
    </row>
    <row r="15" spans="1:18" ht="29.25" customHeight="1">
      <c r="A15" s="47">
        <v>5</v>
      </c>
      <c r="B15" s="415"/>
      <c r="C15" s="415"/>
      <c r="D15" s="36"/>
      <c r="E15" s="91"/>
      <c r="F15" s="91"/>
      <c r="G15" s="91"/>
      <c r="H15" s="91"/>
      <c r="I15" s="91"/>
      <c r="J15" s="91"/>
      <c r="K15" s="91"/>
      <c r="L15" s="415"/>
      <c r="M15" s="415"/>
      <c r="N15" s="415"/>
      <c r="O15" s="415"/>
      <c r="P15" s="91"/>
      <c r="Q15" s="91"/>
      <c r="R15" s="91"/>
    </row>
    <row r="16" spans="1:18" ht="29.25" customHeight="1">
      <c r="A16" s="47">
        <v>6</v>
      </c>
      <c r="B16" s="415"/>
      <c r="C16" s="415"/>
      <c r="D16" s="36"/>
      <c r="E16" s="91"/>
      <c r="F16" s="91"/>
      <c r="G16" s="91"/>
      <c r="H16" s="91"/>
      <c r="I16" s="91"/>
      <c r="J16" s="91"/>
      <c r="K16" s="91"/>
      <c r="L16" s="415"/>
      <c r="M16" s="415"/>
      <c r="N16" s="415"/>
      <c r="O16" s="415"/>
      <c r="P16" s="91"/>
      <c r="Q16" s="91"/>
      <c r="R16" s="91"/>
    </row>
    <row r="17" spans="1:18" ht="29.25" customHeight="1">
      <c r="A17" s="47">
        <v>7</v>
      </c>
      <c r="B17" s="415"/>
      <c r="C17" s="415"/>
      <c r="D17" s="36"/>
      <c r="E17" s="91"/>
      <c r="F17" s="91"/>
      <c r="G17" s="91"/>
      <c r="H17" s="91"/>
      <c r="I17" s="91"/>
      <c r="J17" s="91"/>
      <c r="K17" s="91"/>
      <c r="L17" s="415"/>
      <c r="M17" s="415"/>
      <c r="N17" s="415"/>
      <c r="O17" s="415"/>
      <c r="P17" s="91"/>
      <c r="Q17" s="91"/>
      <c r="R17" s="91"/>
    </row>
    <row r="18" spans="1:18" ht="29.25" customHeight="1">
      <c r="A18" s="47">
        <v>8</v>
      </c>
      <c r="B18" s="47"/>
      <c r="C18" s="92"/>
      <c r="D18" s="92"/>
      <c r="E18" s="91"/>
      <c r="F18" s="91"/>
      <c r="G18" s="91"/>
      <c r="H18" s="91"/>
      <c r="I18" s="91"/>
      <c r="J18" s="91"/>
      <c r="K18" s="91"/>
      <c r="L18" s="91"/>
      <c r="M18" s="91"/>
      <c r="N18" s="91"/>
      <c r="O18" s="91"/>
      <c r="P18" s="91"/>
      <c r="Q18" s="91"/>
      <c r="R18" s="91"/>
    </row>
    <row r="19" spans="1:18" ht="29.25" customHeight="1">
      <c r="A19" s="47">
        <v>9</v>
      </c>
      <c r="B19" s="504" t="s">
        <v>32</v>
      </c>
      <c r="C19" s="505"/>
      <c r="D19" s="93"/>
      <c r="E19" s="91"/>
      <c r="F19" s="91"/>
      <c r="G19" s="91"/>
      <c r="H19" s="91"/>
      <c r="I19" s="91"/>
      <c r="J19" s="91"/>
      <c r="K19" s="91"/>
      <c r="L19" s="91"/>
      <c r="M19" s="91"/>
      <c r="N19" s="91"/>
      <c r="O19" s="91"/>
      <c r="P19" s="91"/>
      <c r="Q19" s="91"/>
      <c r="R19" s="91"/>
    </row>
    <row r="21" spans="10:16" ht="15">
      <c r="J21" s="26" t="s">
        <v>4</v>
      </c>
      <c r="L21" s="62"/>
      <c r="M21" s="62"/>
      <c r="N21" s="62"/>
      <c r="O21" s="62"/>
      <c r="P21" s="62"/>
    </row>
    <row r="22" spans="10:16" ht="15">
      <c r="J22" s="26" t="s">
        <v>2</v>
      </c>
      <c r="L22" s="62"/>
      <c r="M22" s="62"/>
      <c r="N22" s="62"/>
      <c r="O22" s="62"/>
      <c r="P22" s="62"/>
    </row>
    <row r="23" spans="10:16" ht="15">
      <c r="J23" s="26" t="s">
        <v>3</v>
      </c>
      <c r="L23" s="62"/>
      <c r="M23" s="62"/>
      <c r="N23" s="62"/>
      <c r="O23" s="62"/>
      <c r="P23" s="62"/>
    </row>
    <row r="25" ht="15">
      <c r="A25" s="54" t="s">
        <v>5</v>
      </c>
    </row>
    <row r="26" ht="15">
      <c r="A26" s="33" t="s">
        <v>202</v>
      </c>
    </row>
    <row r="27" ht="15">
      <c r="A27" s="33" t="s">
        <v>68</v>
      </c>
    </row>
  </sheetData>
  <sheetProtection/>
  <mergeCells count="26">
    <mergeCell ref="F3:P3"/>
    <mergeCell ref="A8:A9"/>
    <mergeCell ref="A1:R1"/>
    <mergeCell ref="N8:N9"/>
    <mergeCell ref="N11:N17"/>
    <mergeCell ref="O8:O9"/>
    <mergeCell ref="O11:O17"/>
    <mergeCell ref="L11:L17"/>
    <mergeCell ref="A2:D2"/>
    <mergeCell ref="F2:P2"/>
    <mergeCell ref="A3:D3"/>
    <mergeCell ref="B8:B9"/>
    <mergeCell ref="F8:K8"/>
    <mergeCell ref="C8:C9"/>
    <mergeCell ref="D8:D9"/>
    <mergeCell ref="E8:E9"/>
    <mergeCell ref="B19:C19"/>
    <mergeCell ref="A5:R5"/>
    <mergeCell ref="P8:P9"/>
    <mergeCell ref="M8:M9"/>
    <mergeCell ref="M11:M17"/>
    <mergeCell ref="L8:L9"/>
    <mergeCell ref="A6:R6"/>
    <mergeCell ref="B11:B17"/>
    <mergeCell ref="Q8:R8"/>
    <mergeCell ref="C11:C17"/>
  </mergeCells>
  <printOptions horizontalCentered="1" verticalCentered="1"/>
  <pageMargins left="0.2" right="0.2" top="0.41" bottom="0.5" header="0.3" footer="0.3"/>
  <pageSetup horizontalDpi="600" verticalDpi="600" orientation="landscape" paperSize="9" scale="75"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R90"/>
  <sheetViews>
    <sheetView zoomScale="85" zoomScaleNormal="85" zoomScalePageLayoutView="0" workbookViewId="0" topLeftCell="A4">
      <pane xSplit="5" ySplit="2" topLeftCell="F6" activePane="bottomRight" state="frozen"/>
      <selection pane="topLeft" activeCell="A4" sqref="A4"/>
      <selection pane="topRight" activeCell="F4" sqref="F4"/>
      <selection pane="bottomLeft" activeCell="A6" sqref="A6"/>
      <selection pane="bottomRight" activeCell="B42" sqref="B42"/>
    </sheetView>
  </sheetViews>
  <sheetFormatPr defaultColWidth="9.140625" defaultRowHeight="15"/>
  <cols>
    <col min="1" max="1" width="5.421875" style="242" customWidth="1"/>
    <col min="2" max="2" width="51.8515625" style="241" customWidth="1"/>
    <col min="3" max="3" width="18.140625" style="241" customWidth="1"/>
    <col min="4" max="5" width="10.57421875" style="241" hidden="1" customWidth="1"/>
    <col min="6" max="8" width="20.28125" style="241" customWidth="1"/>
    <col min="9" max="14" width="10.57421875" style="241" hidden="1" customWidth="1"/>
    <col min="15" max="15" width="11.28125" style="241" hidden="1" customWidth="1"/>
    <col min="16" max="16" width="10.57421875" style="241" hidden="1" customWidth="1"/>
    <col min="17" max="18" width="21.421875" style="241" customWidth="1"/>
    <col min="19" max="16384" width="9.140625" style="241" customWidth="1"/>
  </cols>
  <sheetData>
    <row r="1" spans="1:2" s="311" customFormat="1" ht="12.75">
      <c r="A1" s="507" t="s">
        <v>490</v>
      </c>
      <c r="B1" s="507"/>
    </row>
    <row r="2" spans="1:18" ht="18.75">
      <c r="A2" s="508" t="s">
        <v>565</v>
      </c>
      <c r="B2" s="508"/>
      <c r="C2" s="508"/>
      <c r="D2" s="508"/>
      <c r="E2" s="508"/>
      <c r="F2" s="508"/>
      <c r="G2" s="508"/>
      <c r="H2" s="508"/>
      <c r="I2" s="508"/>
      <c r="J2" s="508"/>
      <c r="K2" s="508"/>
      <c r="L2" s="508"/>
      <c r="M2" s="508"/>
      <c r="N2" s="508"/>
      <c r="O2" s="508"/>
      <c r="P2" s="508"/>
      <c r="Q2" s="508"/>
      <c r="R2" s="375"/>
    </row>
    <row r="3" spans="1:18" ht="19.5">
      <c r="A3" s="509" t="s">
        <v>564</v>
      </c>
      <c r="B3" s="509"/>
      <c r="C3" s="509"/>
      <c r="D3" s="509"/>
      <c r="E3" s="509"/>
      <c r="F3" s="509"/>
      <c r="G3" s="509"/>
      <c r="H3" s="509"/>
      <c r="I3" s="509"/>
      <c r="J3" s="509"/>
      <c r="K3" s="509"/>
      <c r="L3" s="509"/>
      <c r="M3" s="509"/>
      <c r="N3" s="509"/>
      <c r="O3" s="509"/>
      <c r="P3" s="509"/>
      <c r="Q3" s="509"/>
      <c r="R3" s="376"/>
    </row>
    <row r="4" ht="5.25" customHeight="1"/>
    <row r="5" spans="1:18" s="263" customFormat="1" ht="63">
      <c r="A5" s="243" t="s">
        <v>334</v>
      </c>
      <c r="B5" s="243" t="s">
        <v>392</v>
      </c>
      <c r="C5" s="243" t="s">
        <v>393</v>
      </c>
      <c r="D5" s="243" t="s">
        <v>559</v>
      </c>
      <c r="E5" s="243" t="s">
        <v>394</v>
      </c>
      <c r="F5" s="243" t="s">
        <v>566</v>
      </c>
      <c r="G5" s="243" t="s">
        <v>568</v>
      </c>
      <c r="H5" s="243" t="s">
        <v>567</v>
      </c>
      <c r="I5" s="243" t="s">
        <v>560</v>
      </c>
      <c r="J5" s="243" t="s">
        <v>396</v>
      </c>
      <c r="K5" s="243" t="s">
        <v>561</v>
      </c>
      <c r="L5" s="243" t="s">
        <v>397</v>
      </c>
      <c r="M5" s="243" t="s">
        <v>562</v>
      </c>
      <c r="N5" s="243" t="s">
        <v>398</v>
      </c>
      <c r="O5" s="243" t="s">
        <v>563</v>
      </c>
      <c r="P5" s="243" t="s">
        <v>399</v>
      </c>
      <c r="Q5" s="243" t="s">
        <v>400</v>
      </c>
      <c r="R5" s="243" t="s">
        <v>574</v>
      </c>
    </row>
    <row r="6" spans="1:18" s="264" customFormat="1" ht="21" customHeight="1">
      <c r="A6" s="243"/>
      <c r="B6" s="244" t="s">
        <v>32</v>
      </c>
      <c r="C6" s="244" t="s">
        <v>401</v>
      </c>
      <c r="D6" s="244"/>
      <c r="E6" s="245">
        <f>E7+E8+E9+E10+E11</f>
        <v>51.690355000000004</v>
      </c>
      <c r="F6" s="381">
        <f>F7+F8+F9+F10+F11</f>
        <v>0</v>
      </c>
      <c r="G6" s="381">
        <f>G7+G8+G9+G10+G11</f>
        <v>0</v>
      </c>
      <c r="H6" s="381"/>
      <c r="I6" s="245"/>
      <c r="J6" s="245">
        <f>J7+J8+J9+J10+J11</f>
        <v>368.79009600000006</v>
      </c>
      <c r="K6" s="245"/>
      <c r="L6" s="245">
        <f>L7+L8+L9+L10+L11</f>
        <v>367.420772</v>
      </c>
      <c r="M6" s="245"/>
      <c r="N6" s="245">
        <f>N7+N8+N9+N10+N11</f>
        <v>350.8805720000001</v>
      </c>
      <c r="O6" s="245"/>
      <c r="P6" s="245">
        <f>SUM(E6:N6)</f>
        <v>1138.781795</v>
      </c>
      <c r="Q6" s="246"/>
      <c r="R6" s="246"/>
    </row>
    <row r="7" spans="1:18" ht="15.75">
      <c r="A7" s="247"/>
      <c r="B7" s="246" t="s">
        <v>403</v>
      </c>
      <c r="C7" s="246" t="s">
        <v>401</v>
      </c>
      <c r="D7" s="246"/>
      <c r="E7" s="248">
        <f>E14+E16+E25+E32+E35+E51+E55+E73+E76+E78+E80+E82+E86</f>
        <v>51.413090000000004</v>
      </c>
      <c r="F7" s="382">
        <f>F14+F16+F25+F32+F35+F51+F55+F73+F76+F78+F80+F82+F86</f>
        <v>0</v>
      </c>
      <c r="G7" s="382">
        <f>G14+G16+G25+G32+G35+G51+G55+G73+G76+G78+G80+G82+G86</f>
        <v>0</v>
      </c>
      <c r="H7" s="382"/>
      <c r="I7" s="248"/>
      <c r="J7" s="248">
        <f>J14+J16+J25+J32+J35+J51+J55+J73+J76+J78+J80+J82+J86</f>
        <v>238.43009600000005</v>
      </c>
      <c r="K7" s="248"/>
      <c r="L7" s="248">
        <f>L14+L16+L25+L32+L35+L51+L55+L73+L76+L78+L80+L82+L86</f>
        <v>237.010772</v>
      </c>
      <c r="M7" s="248"/>
      <c r="N7" s="248">
        <f>N14+N16+N25+N32+N35+N51+N55+N73+N76+N78+N80+N82+N86</f>
        <v>233.30557200000004</v>
      </c>
      <c r="O7" s="248"/>
      <c r="P7" s="250">
        <f aca="true" t="shared" si="0" ref="P7:P70">SUM(E7:N7)</f>
        <v>760.1595300000001</v>
      </c>
      <c r="Q7" s="246" t="s">
        <v>419</v>
      </c>
      <c r="R7" s="246"/>
    </row>
    <row r="8" spans="1:18" ht="15.75">
      <c r="A8" s="247"/>
      <c r="B8" s="246" t="s">
        <v>140</v>
      </c>
      <c r="C8" s="246" t="s">
        <v>401</v>
      </c>
      <c r="D8" s="246"/>
      <c r="E8" s="248">
        <f>E29+E33+E52+E68+E74</f>
        <v>0.277265</v>
      </c>
      <c r="F8" s="382">
        <f>F29+F33+F52+F68+F74</f>
        <v>0</v>
      </c>
      <c r="G8" s="382">
        <f>G29+G33+G52+G68+G74</f>
        <v>0</v>
      </c>
      <c r="H8" s="382"/>
      <c r="I8" s="248"/>
      <c r="J8" s="248">
        <f>J29+J33+J52+J68+J74</f>
        <v>2.9299999999999997</v>
      </c>
      <c r="K8" s="248"/>
      <c r="L8" s="248">
        <f>L29+L33+L52+L68+L74</f>
        <v>2.9299999999999997</v>
      </c>
      <c r="M8" s="248"/>
      <c r="N8" s="248">
        <f>N29+N33+N52+N68+N74</f>
        <v>2.95</v>
      </c>
      <c r="O8" s="248"/>
      <c r="P8" s="250">
        <f t="shared" si="0"/>
        <v>9.087264999999999</v>
      </c>
      <c r="Q8" s="246" t="s">
        <v>479</v>
      </c>
      <c r="R8" s="246"/>
    </row>
    <row r="9" spans="1:18" ht="15.75">
      <c r="A9" s="247"/>
      <c r="B9" s="246" t="s">
        <v>404</v>
      </c>
      <c r="C9" s="246" t="s">
        <v>401</v>
      </c>
      <c r="D9" s="246"/>
      <c r="E9" s="248">
        <f>E22+E28+E53+E66+E84</f>
        <v>0</v>
      </c>
      <c r="F9" s="382">
        <f>F22+F28+F53+F66+F84</f>
        <v>0</v>
      </c>
      <c r="G9" s="382">
        <f>G22+G28+G53+G66+G84</f>
        <v>0</v>
      </c>
      <c r="H9" s="382"/>
      <c r="I9" s="248"/>
      <c r="J9" s="248">
        <f>J22+J28+J53+J66+J84</f>
        <v>99.91</v>
      </c>
      <c r="K9" s="248"/>
      <c r="L9" s="248">
        <f>L22+L28+L53+L66+L84</f>
        <v>99.89999999999999</v>
      </c>
      <c r="M9" s="248"/>
      <c r="N9" s="248">
        <f>N22+N28+N53+N66+N84</f>
        <v>93.60000000000001</v>
      </c>
      <c r="O9" s="248"/>
      <c r="P9" s="250">
        <f t="shared" si="0"/>
        <v>293.41</v>
      </c>
      <c r="Q9" s="246" t="s">
        <v>478</v>
      </c>
      <c r="R9" s="246"/>
    </row>
    <row r="10" spans="1:18" ht="15.75">
      <c r="A10" s="247"/>
      <c r="B10" s="246" t="s">
        <v>405</v>
      </c>
      <c r="C10" s="246" t="s">
        <v>401</v>
      </c>
      <c r="D10" s="246"/>
      <c r="E10" s="248">
        <f>E23+E26+E54</f>
        <v>0</v>
      </c>
      <c r="F10" s="382">
        <f>F23+F26+F54</f>
        <v>0</v>
      </c>
      <c r="G10" s="382">
        <f>G23+G26+G54</f>
        <v>0</v>
      </c>
      <c r="H10" s="382"/>
      <c r="I10" s="248"/>
      <c r="J10" s="248">
        <f>J23+J26+J54</f>
        <v>19.02</v>
      </c>
      <c r="K10" s="248"/>
      <c r="L10" s="248">
        <f>L23+L26+L54</f>
        <v>19.08</v>
      </c>
      <c r="M10" s="248"/>
      <c r="N10" s="248">
        <f>N23+N26+N54</f>
        <v>11.974999999999998</v>
      </c>
      <c r="O10" s="248"/>
      <c r="P10" s="250">
        <f t="shared" si="0"/>
        <v>50.07499999999999</v>
      </c>
      <c r="Q10" s="246" t="s">
        <v>421</v>
      </c>
      <c r="R10" s="246"/>
    </row>
    <row r="11" spans="1:18" ht="15.75">
      <c r="A11" s="247"/>
      <c r="B11" s="246" t="s">
        <v>451</v>
      </c>
      <c r="C11" s="246" t="s">
        <v>401</v>
      </c>
      <c r="D11" s="246"/>
      <c r="E11" s="248">
        <f>E85</f>
        <v>0</v>
      </c>
      <c r="F11" s="382">
        <f>F85</f>
        <v>0</v>
      </c>
      <c r="G11" s="382">
        <f>G85</f>
        <v>0</v>
      </c>
      <c r="H11" s="382"/>
      <c r="I11" s="248"/>
      <c r="J11" s="248">
        <f>J85</f>
        <v>8.5</v>
      </c>
      <c r="K11" s="248"/>
      <c r="L11" s="248">
        <f>L85</f>
        <v>8.5</v>
      </c>
      <c r="M11" s="248"/>
      <c r="N11" s="248">
        <f>N85</f>
        <v>9.05</v>
      </c>
      <c r="O11" s="248"/>
      <c r="P11" s="250">
        <f t="shared" si="0"/>
        <v>26.05</v>
      </c>
      <c r="Q11" s="246" t="s">
        <v>480</v>
      </c>
      <c r="R11" s="246"/>
    </row>
    <row r="12" spans="1:18" s="264" customFormat="1" ht="21" customHeight="1">
      <c r="A12" s="243" t="s">
        <v>406</v>
      </c>
      <c r="B12" s="244" t="s">
        <v>407</v>
      </c>
      <c r="C12" s="244" t="s">
        <v>401</v>
      </c>
      <c r="D12" s="244"/>
      <c r="E12" s="265">
        <f>E14+E16+E19+E27+E31</f>
        <v>0</v>
      </c>
      <c r="F12" s="177">
        <f>F14+F16+F19+F27+F31</f>
        <v>0</v>
      </c>
      <c r="G12" s="177">
        <f>G14+G16+G19+G27+G31</f>
        <v>0</v>
      </c>
      <c r="H12" s="177"/>
      <c r="I12" s="265"/>
      <c r="J12" s="265">
        <f>J14+J16+J19+J27+J31</f>
        <v>94.31000000000002</v>
      </c>
      <c r="K12" s="265"/>
      <c r="L12" s="265">
        <f>L14+L16+L19+L27+L31</f>
        <v>93.41000000000001</v>
      </c>
      <c r="M12" s="265"/>
      <c r="N12" s="265">
        <f>N14+N16+N19+N27+N31</f>
        <v>78.805</v>
      </c>
      <c r="O12" s="265"/>
      <c r="P12" s="265">
        <f t="shared" si="0"/>
        <v>266.52500000000003</v>
      </c>
      <c r="Q12" s="251"/>
      <c r="R12" s="251"/>
    </row>
    <row r="13" spans="1:18" ht="15.75">
      <c r="A13" s="510">
        <v>1</v>
      </c>
      <c r="B13" s="511" t="s">
        <v>408</v>
      </c>
      <c r="C13" s="246" t="s">
        <v>415</v>
      </c>
      <c r="D13" s="246"/>
      <c r="E13" s="246"/>
      <c r="F13" s="380"/>
      <c r="G13" s="380"/>
      <c r="H13" s="380"/>
      <c r="I13" s="258"/>
      <c r="J13" s="258">
        <f>J14/0.000621</f>
        <v>53462.1578099839</v>
      </c>
      <c r="K13" s="258"/>
      <c r="L13" s="258">
        <f>L14/0.000621</f>
        <v>53623.1884057971</v>
      </c>
      <c r="M13" s="258"/>
      <c r="N13" s="258">
        <f>N14/0.000621</f>
        <v>53945.249597423506</v>
      </c>
      <c r="O13" s="258"/>
      <c r="P13" s="266">
        <f t="shared" si="0"/>
        <v>161030.5958132045</v>
      </c>
      <c r="Q13" s="246"/>
      <c r="R13" s="246" t="s">
        <v>569</v>
      </c>
    </row>
    <row r="14" spans="1:18" ht="15.75">
      <c r="A14" s="510"/>
      <c r="B14" s="511"/>
      <c r="C14" s="246" t="s">
        <v>401</v>
      </c>
      <c r="D14" s="246"/>
      <c r="E14" s="246"/>
      <c r="F14" s="251"/>
      <c r="G14" s="251"/>
      <c r="H14" s="251"/>
      <c r="I14" s="251"/>
      <c r="J14" s="251">
        <v>33.2</v>
      </c>
      <c r="K14" s="251"/>
      <c r="L14" s="251">
        <v>33.3</v>
      </c>
      <c r="M14" s="251"/>
      <c r="N14" s="251">
        <v>33.5</v>
      </c>
      <c r="O14" s="251"/>
      <c r="P14" s="251">
        <f t="shared" si="0"/>
        <v>100</v>
      </c>
      <c r="Q14" s="246" t="s">
        <v>419</v>
      </c>
      <c r="R14" s="246"/>
    </row>
    <row r="15" spans="1:18" ht="15.75">
      <c r="A15" s="510">
        <v>2</v>
      </c>
      <c r="B15" s="512" t="s">
        <v>409</v>
      </c>
      <c r="C15" s="246" t="s">
        <v>416</v>
      </c>
      <c r="D15" s="246"/>
      <c r="E15" s="246"/>
      <c r="F15" s="258"/>
      <c r="G15" s="258"/>
      <c r="H15" s="258"/>
      <c r="I15" s="258"/>
      <c r="J15" s="258">
        <v>26000</v>
      </c>
      <c r="K15" s="258"/>
      <c r="L15" s="258">
        <v>25333</v>
      </c>
      <c r="M15" s="258"/>
      <c r="N15" s="258">
        <v>24667</v>
      </c>
      <c r="O15" s="258"/>
      <c r="P15" s="258">
        <f t="shared" si="0"/>
        <v>76000</v>
      </c>
      <c r="Q15" s="246"/>
      <c r="R15" s="246" t="s">
        <v>570</v>
      </c>
    </row>
    <row r="16" spans="1:18" ht="15.75">
      <c r="A16" s="510"/>
      <c r="B16" s="512"/>
      <c r="C16" s="246" t="s">
        <v>401</v>
      </c>
      <c r="D16" s="246"/>
      <c r="E16" s="246"/>
      <c r="F16" s="251"/>
      <c r="G16" s="251"/>
      <c r="H16" s="251"/>
      <c r="I16" s="251"/>
      <c r="J16" s="251">
        <v>39</v>
      </c>
      <c r="K16" s="251"/>
      <c r="L16" s="251">
        <v>38</v>
      </c>
      <c r="M16" s="251"/>
      <c r="N16" s="251">
        <v>37</v>
      </c>
      <c r="O16" s="251"/>
      <c r="P16" s="251">
        <f t="shared" si="0"/>
        <v>114</v>
      </c>
      <c r="Q16" s="246" t="s">
        <v>419</v>
      </c>
      <c r="R16" s="246"/>
    </row>
    <row r="17" spans="1:18" ht="15.75">
      <c r="A17" s="513">
        <v>3</v>
      </c>
      <c r="B17" s="252" t="s">
        <v>410</v>
      </c>
      <c r="C17" s="246"/>
      <c r="D17" s="246"/>
      <c r="E17" s="246"/>
      <c r="F17" s="246"/>
      <c r="G17" s="246"/>
      <c r="H17" s="246"/>
      <c r="I17" s="246"/>
      <c r="J17" s="246"/>
      <c r="K17" s="246"/>
      <c r="L17" s="246"/>
      <c r="M17" s="246"/>
      <c r="N17" s="246"/>
      <c r="O17" s="246"/>
      <c r="P17" s="251"/>
      <c r="Q17" s="246"/>
      <c r="R17" s="246" t="s">
        <v>571</v>
      </c>
    </row>
    <row r="18" spans="1:18" ht="15.75">
      <c r="A18" s="514"/>
      <c r="B18" s="252" t="s">
        <v>12</v>
      </c>
      <c r="C18" s="246" t="s">
        <v>290</v>
      </c>
      <c r="D18" s="246"/>
      <c r="E18" s="246">
        <f>E21+E24</f>
        <v>0</v>
      </c>
      <c r="F18" s="383">
        <f>F21+F24</f>
        <v>0</v>
      </c>
      <c r="G18" s="383">
        <f>G21+G24</f>
        <v>0</v>
      </c>
      <c r="H18" s="383"/>
      <c r="I18" s="266"/>
      <c r="J18" s="246">
        <f>J21+J24</f>
        <v>300</v>
      </c>
      <c r="K18" s="246"/>
      <c r="L18" s="246">
        <f>L21+L24</f>
        <v>300</v>
      </c>
      <c r="M18" s="246"/>
      <c r="N18" s="246">
        <f>N21+N24</f>
        <v>35</v>
      </c>
      <c r="O18" s="246"/>
      <c r="P18" s="251">
        <f t="shared" si="0"/>
        <v>635</v>
      </c>
      <c r="Q18" s="246"/>
      <c r="R18" s="246"/>
    </row>
    <row r="19" spans="1:18" ht="15.75">
      <c r="A19" s="514"/>
      <c r="B19" s="252" t="s">
        <v>413</v>
      </c>
      <c r="C19" s="246" t="s">
        <v>401</v>
      </c>
      <c r="D19" s="246"/>
      <c r="E19" s="246">
        <f>E22+E23+E25+E26</f>
        <v>0</v>
      </c>
      <c r="F19" s="384">
        <f>F22+F23+F25+F26</f>
        <v>0</v>
      </c>
      <c r="G19" s="384">
        <f>G22+G23+G25+G26</f>
        <v>0</v>
      </c>
      <c r="H19" s="384"/>
      <c r="I19" s="251"/>
      <c r="J19" s="251">
        <f>J22+J23+J25+J26</f>
        <v>15.65</v>
      </c>
      <c r="K19" s="251"/>
      <c r="L19" s="251">
        <f>L22+L23+L25+L26</f>
        <v>15.65</v>
      </c>
      <c r="M19" s="251"/>
      <c r="N19" s="251">
        <f>N22+N23+N25+N26</f>
        <v>1.815</v>
      </c>
      <c r="O19" s="251"/>
      <c r="P19" s="251">
        <f t="shared" si="0"/>
        <v>33.115</v>
      </c>
      <c r="Q19" s="246" t="s">
        <v>420</v>
      </c>
      <c r="R19" s="246"/>
    </row>
    <row r="20" spans="1:18" ht="15.75">
      <c r="A20" s="514"/>
      <c r="B20" s="252" t="s">
        <v>414</v>
      </c>
      <c r="C20" s="246"/>
      <c r="D20" s="246"/>
      <c r="E20" s="246"/>
      <c r="F20" s="246"/>
      <c r="G20" s="246"/>
      <c r="H20" s="246"/>
      <c r="I20" s="246"/>
      <c r="J20" s="246"/>
      <c r="K20" s="246"/>
      <c r="L20" s="246"/>
      <c r="M20" s="246"/>
      <c r="N20" s="246"/>
      <c r="O20" s="246"/>
      <c r="P20" s="251"/>
      <c r="Q20" s="246"/>
      <c r="R20" s="246"/>
    </row>
    <row r="21" spans="1:18" ht="15.75">
      <c r="A21" s="515" t="s">
        <v>417</v>
      </c>
      <c r="B21" s="252" t="s">
        <v>411</v>
      </c>
      <c r="C21" s="246" t="s">
        <v>290</v>
      </c>
      <c r="D21" s="246"/>
      <c r="E21" s="246"/>
      <c r="F21" s="246"/>
      <c r="G21" s="246"/>
      <c r="H21" s="246"/>
      <c r="I21" s="246"/>
      <c r="J21" s="246">
        <v>250</v>
      </c>
      <c r="K21" s="246"/>
      <c r="L21" s="246">
        <v>250</v>
      </c>
      <c r="M21" s="246"/>
      <c r="N21" s="246">
        <v>20</v>
      </c>
      <c r="O21" s="246"/>
      <c r="P21" s="251">
        <f t="shared" si="0"/>
        <v>520</v>
      </c>
      <c r="Q21" s="246"/>
      <c r="R21" s="246"/>
    </row>
    <row r="22" spans="1:18" ht="15.75">
      <c r="A22" s="515"/>
      <c r="B22" s="252" t="s">
        <v>482</v>
      </c>
      <c r="C22" s="246" t="s">
        <v>401</v>
      </c>
      <c r="D22" s="246"/>
      <c r="E22" s="246"/>
      <c r="F22" s="267"/>
      <c r="G22" s="267"/>
      <c r="H22" s="267"/>
      <c r="I22" s="267"/>
      <c r="J22" s="267">
        <f>J21*0.025</f>
        <v>6.25</v>
      </c>
      <c r="K22" s="267"/>
      <c r="L22" s="267">
        <f>L21*0.025</f>
        <v>6.25</v>
      </c>
      <c r="M22" s="267"/>
      <c r="N22" s="267">
        <f>N21*0.025</f>
        <v>0.5</v>
      </c>
      <c r="O22" s="267"/>
      <c r="P22" s="251">
        <f t="shared" si="0"/>
        <v>13</v>
      </c>
      <c r="Q22" s="246" t="s">
        <v>478</v>
      </c>
      <c r="R22" s="246"/>
    </row>
    <row r="23" spans="1:18" ht="15.75">
      <c r="A23" s="515"/>
      <c r="B23" s="252" t="s">
        <v>427</v>
      </c>
      <c r="C23" s="246" t="s">
        <v>401</v>
      </c>
      <c r="D23" s="246"/>
      <c r="E23" s="246"/>
      <c r="F23" s="267"/>
      <c r="G23" s="267"/>
      <c r="H23" s="267"/>
      <c r="I23" s="267"/>
      <c r="J23" s="267">
        <f>J21*0.027</f>
        <v>6.75</v>
      </c>
      <c r="K23" s="267"/>
      <c r="L23" s="267">
        <f>L21*0.027</f>
        <v>6.75</v>
      </c>
      <c r="M23" s="267"/>
      <c r="N23" s="267">
        <f>N21*0.027</f>
        <v>0.54</v>
      </c>
      <c r="O23" s="267"/>
      <c r="P23" s="251">
        <f t="shared" si="0"/>
        <v>14.04</v>
      </c>
      <c r="Q23" s="246" t="s">
        <v>421</v>
      </c>
      <c r="R23" s="246"/>
    </row>
    <row r="24" spans="1:18" ht="15.75">
      <c r="A24" s="515" t="s">
        <v>418</v>
      </c>
      <c r="B24" s="252" t="s">
        <v>412</v>
      </c>
      <c r="C24" s="246" t="s">
        <v>290</v>
      </c>
      <c r="D24" s="246"/>
      <c r="E24" s="246"/>
      <c r="F24" s="266"/>
      <c r="G24" s="266"/>
      <c r="H24" s="266"/>
      <c r="I24" s="266"/>
      <c r="J24" s="266">
        <v>50</v>
      </c>
      <c r="K24" s="266"/>
      <c r="L24" s="266">
        <v>50</v>
      </c>
      <c r="M24" s="266"/>
      <c r="N24" s="266">
        <v>15</v>
      </c>
      <c r="O24" s="266"/>
      <c r="P24" s="266">
        <f t="shared" si="0"/>
        <v>115</v>
      </c>
      <c r="Q24" s="246"/>
      <c r="R24" s="246"/>
    </row>
    <row r="25" spans="1:18" ht="31.5">
      <c r="A25" s="515"/>
      <c r="B25" s="252" t="s">
        <v>481</v>
      </c>
      <c r="C25" s="246" t="s">
        <v>401</v>
      </c>
      <c r="D25" s="246"/>
      <c r="E25" s="246"/>
      <c r="F25" s="251"/>
      <c r="G25" s="251"/>
      <c r="H25" s="251"/>
      <c r="I25" s="251"/>
      <c r="J25" s="251">
        <f>30*0.02+20*0.04</f>
        <v>1.4</v>
      </c>
      <c r="K25" s="251"/>
      <c r="L25" s="251">
        <f>30*0.02+20*0.04</f>
        <v>1.4</v>
      </c>
      <c r="M25" s="251"/>
      <c r="N25" s="251">
        <f>10*0.02+5*0.04</f>
        <v>0.4</v>
      </c>
      <c r="O25" s="251"/>
      <c r="P25" s="251">
        <f t="shared" si="0"/>
        <v>3.1999999999999997</v>
      </c>
      <c r="Q25" s="246" t="s">
        <v>419</v>
      </c>
      <c r="R25" s="246"/>
    </row>
    <row r="26" spans="1:18" ht="15.75">
      <c r="A26" s="516"/>
      <c r="B26" s="252" t="s">
        <v>427</v>
      </c>
      <c r="C26" s="246" t="s">
        <v>401</v>
      </c>
      <c r="D26" s="246"/>
      <c r="E26" s="246"/>
      <c r="F26" s="246"/>
      <c r="G26" s="246"/>
      <c r="H26" s="246"/>
      <c r="I26" s="246"/>
      <c r="J26" s="246">
        <f>J24*0.025</f>
        <v>1.25</v>
      </c>
      <c r="K26" s="246"/>
      <c r="L26" s="246">
        <f>L24*0.025</f>
        <v>1.25</v>
      </c>
      <c r="M26" s="246"/>
      <c r="N26" s="246">
        <f>N24*0.025</f>
        <v>0.375</v>
      </c>
      <c r="O26" s="246"/>
      <c r="P26" s="251">
        <f t="shared" si="0"/>
        <v>2.875</v>
      </c>
      <c r="Q26" s="246" t="s">
        <v>421</v>
      </c>
      <c r="R26" s="246"/>
    </row>
    <row r="27" spans="1:18" ht="31.5">
      <c r="A27" s="513">
        <v>4</v>
      </c>
      <c r="B27" s="252" t="s">
        <v>422</v>
      </c>
      <c r="C27" s="246" t="s">
        <v>401</v>
      </c>
      <c r="D27" s="246"/>
      <c r="E27" s="246">
        <f>E28+E29</f>
        <v>0</v>
      </c>
      <c r="F27" s="374">
        <f>F28+F29</f>
        <v>0</v>
      </c>
      <c r="G27" s="374">
        <f>G28+G29</f>
        <v>0</v>
      </c>
      <c r="H27" s="374"/>
      <c r="I27" s="251"/>
      <c r="J27" s="251">
        <f>J28+J29</f>
        <v>5.45</v>
      </c>
      <c r="K27" s="251"/>
      <c r="L27" s="251">
        <f>L28+L29</f>
        <v>5.45</v>
      </c>
      <c r="M27" s="251"/>
      <c r="N27" s="251">
        <f>N28+N29</f>
        <v>5.45</v>
      </c>
      <c r="O27" s="251"/>
      <c r="P27" s="251">
        <f t="shared" si="0"/>
        <v>16.35</v>
      </c>
      <c r="Q27" s="246"/>
      <c r="R27" s="246" t="s">
        <v>572</v>
      </c>
    </row>
    <row r="28" spans="1:18" ht="15.75">
      <c r="A28" s="514"/>
      <c r="B28" s="252" t="s">
        <v>423</v>
      </c>
      <c r="C28" s="246" t="s">
        <v>401</v>
      </c>
      <c r="D28" s="246"/>
      <c r="E28" s="246"/>
      <c r="F28" s="251"/>
      <c r="G28" s="251"/>
      <c r="H28" s="251"/>
      <c r="I28" s="251"/>
      <c r="J28" s="251">
        <v>5</v>
      </c>
      <c r="K28" s="251"/>
      <c r="L28" s="251">
        <v>5</v>
      </c>
      <c r="M28" s="251"/>
      <c r="N28" s="251">
        <v>5</v>
      </c>
      <c r="O28" s="251"/>
      <c r="P28" s="251">
        <f t="shared" si="0"/>
        <v>15</v>
      </c>
      <c r="Q28" s="246" t="s">
        <v>478</v>
      </c>
      <c r="R28" s="246"/>
    </row>
    <row r="29" spans="1:18" ht="15.75" customHeight="1">
      <c r="A29" s="517"/>
      <c r="B29" s="253" t="s">
        <v>424</v>
      </c>
      <c r="C29" s="246" t="s">
        <v>401</v>
      </c>
      <c r="D29" s="246"/>
      <c r="E29" s="246"/>
      <c r="F29" s="267"/>
      <c r="G29" s="267"/>
      <c r="H29" s="267"/>
      <c r="I29" s="267"/>
      <c r="J29" s="267">
        <v>0.45</v>
      </c>
      <c r="K29" s="267"/>
      <c r="L29" s="267">
        <v>0.45</v>
      </c>
      <c r="M29" s="267"/>
      <c r="N29" s="267">
        <v>0.45</v>
      </c>
      <c r="O29" s="267"/>
      <c r="P29" s="251">
        <f t="shared" si="0"/>
        <v>1.35</v>
      </c>
      <c r="Q29" s="246" t="s">
        <v>479</v>
      </c>
      <c r="R29" s="246"/>
    </row>
    <row r="30" spans="1:18" ht="15.75" customHeight="1">
      <c r="A30" s="510">
        <v>5</v>
      </c>
      <c r="B30" s="518" t="s">
        <v>425</v>
      </c>
      <c r="C30" s="246" t="s">
        <v>290</v>
      </c>
      <c r="D30" s="246"/>
      <c r="E30" s="246"/>
      <c r="F30" s="258"/>
      <c r="G30" s="258"/>
      <c r="H30" s="258"/>
      <c r="I30" s="258"/>
      <c r="J30" s="258">
        <f>95%*10570</f>
        <v>10041.5</v>
      </c>
      <c r="K30" s="258"/>
      <c r="L30" s="258">
        <f>95%*10600</f>
        <v>10070</v>
      </c>
      <c r="M30" s="258"/>
      <c r="N30" s="258">
        <f>95%*10650</f>
        <v>10117.5</v>
      </c>
      <c r="O30" s="258"/>
      <c r="P30" s="258">
        <f t="shared" si="0"/>
        <v>30229</v>
      </c>
      <c r="Q30" s="246"/>
      <c r="R30" s="246" t="s">
        <v>573</v>
      </c>
    </row>
    <row r="31" spans="1:18" ht="15.75" customHeight="1">
      <c r="A31" s="510"/>
      <c r="B31" s="519"/>
      <c r="C31" s="246" t="s">
        <v>401</v>
      </c>
      <c r="D31" s="246"/>
      <c r="E31" s="246">
        <f>E32+E33</f>
        <v>0</v>
      </c>
      <c r="F31" s="374">
        <f>F32+F33</f>
        <v>0</v>
      </c>
      <c r="G31" s="374">
        <f>G32+G33</f>
        <v>0</v>
      </c>
      <c r="H31" s="374"/>
      <c r="I31" s="251"/>
      <c r="J31" s="251">
        <f>J32+J33</f>
        <v>1.01</v>
      </c>
      <c r="K31" s="251"/>
      <c r="L31" s="251">
        <f>L32+L33</f>
        <v>1.01</v>
      </c>
      <c r="M31" s="251"/>
      <c r="N31" s="251">
        <f>N32+N33</f>
        <v>1.04</v>
      </c>
      <c r="O31" s="251"/>
      <c r="P31" s="251">
        <f t="shared" si="0"/>
        <v>3.06</v>
      </c>
      <c r="Q31" s="246"/>
      <c r="R31" s="246"/>
    </row>
    <row r="32" spans="1:18" ht="15.75" customHeight="1">
      <c r="A32" s="510"/>
      <c r="B32" s="252" t="s">
        <v>426</v>
      </c>
      <c r="C32" s="246" t="s">
        <v>401</v>
      </c>
      <c r="D32" s="246"/>
      <c r="E32" s="246"/>
      <c r="F32" s="251"/>
      <c r="G32" s="251"/>
      <c r="H32" s="251"/>
      <c r="I32" s="251"/>
      <c r="J32" s="251">
        <v>0.5</v>
      </c>
      <c r="K32" s="251"/>
      <c r="L32" s="251">
        <v>0.5</v>
      </c>
      <c r="M32" s="251"/>
      <c r="N32" s="251">
        <v>0.5</v>
      </c>
      <c r="O32" s="251"/>
      <c r="P32" s="251">
        <f t="shared" si="0"/>
        <v>1.5</v>
      </c>
      <c r="Q32" s="246" t="s">
        <v>419</v>
      </c>
      <c r="R32" s="246"/>
    </row>
    <row r="33" spans="1:18" ht="15.75" customHeight="1">
      <c r="A33" s="510"/>
      <c r="B33" s="253" t="s">
        <v>424</v>
      </c>
      <c r="C33" s="246" t="s">
        <v>401</v>
      </c>
      <c r="D33" s="246"/>
      <c r="E33" s="246"/>
      <c r="F33" s="251"/>
      <c r="G33" s="251"/>
      <c r="H33" s="251"/>
      <c r="I33" s="251"/>
      <c r="J33" s="251">
        <v>0.51</v>
      </c>
      <c r="K33" s="251"/>
      <c r="L33" s="251">
        <v>0.51</v>
      </c>
      <c r="M33" s="251"/>
      <c r="N33" s="251">
        <v>0.54</v>
      </c>
      <c r="O33" s="251"/>
      <c r="P33" s="251">
        <f t="shared" si="0"/>
        <v>1.56</v>
      </c>
      <c r="Q33" s="246" t="s">
        <v>479</v>
      </c>
      <c r="R33" s="246"/>
    </row>
    <row r="34" spans="1:18" s="264" customFormat="1" ht="21" customHeight="1">
      <c r="A34" s="243" t="s">
        <v>428</v>
      </c>
      <c r="B34" s="254" t="s">
        <v>429</v>
      </c>
      <c r="C34" s="244" t="s">
        <v>401</v>
      </c>
      <c r="D34" s="244"/>
      <c r="E34" s="265">
        <f>E35+E50</f>
        <v>46.7509</v>
      </c>
      <c r="F34" s="378">
        <f>F35+F50</f>
        <v>0</v>
      </c>
      <c r="G34" s="378">
        <f>G35+G50</f>
        <v>0</v>
      </c>
      <c r="H34" s="378"/>
      <c r="I34" s="265"/>
      <c r="J34" s="265">
        <f>J35+J50</f>
        <v>82.05</v>
      </c>
      <c r="K34" s="265"/>
      <c r="L34" s="265">
        <f>L35+L50</f>
        <v>82.21</v>
      </c>
      <c r="M34" s="265"/>
      <c r="N34" s="265">
        <f>N35+N50</f>
        <v>81.67000000000002</v>
      </c>
      <c r="O34" s="265"/>
      <c r="P34" s="265">
        <f t="shared" si="0"/>
        <v>292.6809</v>
      </c>
      <c r="Q34" s="251"/>
      <c r="R34" s="251"/>
    </row>
    <row r="35" spans="1:18" s="264" customFormat="1" ht="18" customHeight="1">
      <c r="A35" s="243" t="s">
        <v>432</v>
      </c>
      <c r="B35" s="254" t="s">
        <v>433</v>
      </c>
      <c r="C35" s="244" t="s">
        <v>401</v>
      </c>
      <c r="D35" s="244"/>
      <c r="E35" s="251">
        <f>E36+E40+E44+E47</f>
        <v>46.7509</v>
      </c>
      <c r="F35" s="374">
        <f>F36+F40+F44+F47</f>
        <v>0</v>
      </c>
      <c r="G35" s="374">
        <f>G36+G40+G44+G47</f>
        <v>0</v>
      </c>
      <c r="H35" s="374"/>
      <c r="I35" s="251"/>
      <c r="J35" s="251">
        <f>J36+J40+J44+J47</f>
        <v>33.44</v>
      </c>
      <c r="K35" s="251"/>
      <c r="L35" s="251">
        <f>L36+L40+L44+L47</f>
        <v>33.55</v>
      </c>
      <c r="M35" s="251"/>
      <c r="N35" s="251">
        <f>N36+N40+N44+N47</f>
        <v>33.27</v>
      </c>
      <c r="O35" s="251"/>
      <c r="P35" s="251">
        <f t="shared" si="0"/>
        <v>147.0109</v>
      </c>
      <c r="Q35" s="251" t="s">
        <v>419</v>
      </c>
      <c r="R35" s="251"/>
    </row>
    <row r="36" spans="1:18" ht="15.75" customHeight="1">
      <c r="A36" s="513">
        <v>1</v>
      </c>
      <c r="B36" s="252" t="s">
        <v>430</v>
      </c>
      <c r="C36" s="246" t="s">
        <v>401</v>
      </c>
      <c r="D36" s="246"/>
      <c r="E36" s="251">
        <f>31551.3/1000</f>
        <v>31.551299999999998</v>
      </c>
      <c r="F36" s="374">
        <f>F37+F38+F39</f>
        <v>0</v>
      </c>
      <c r="G36" s="374">
        <f>G37+G38+G39</f>
        <v>0</v>
      </c>
      <c r="H36" s="374"/>
      <c r="I36" s="251"/>
      <c r="J36" s="251">
        <f>J37+J38+J39</f>
        <v>16.57</v>
      </c>
      <c r="K36" s="251"/>
      <c r="L36" s="251">
        <f>L37+L38+L39</f>
        <v>16.68</v>
      </c>
      <c r="M36" s="251"/>
      <c r="N36" s="251">
        <f>N37+N38+N39</f>
        <v>16.400000000000002</v>
      </c>
      <c r="O36" s="251"/>
      <c r="P36" s="251">
        <f t="shared" si="0"/>
        <v>81.2013</v>
      </c>
      <c r="Q36" s="246"/>
      <c r="R36" s="246"/>
    </row>
    <row r="37" spans="1:18" ht="15.75" customHeight="1">
      <c r="A37" s="514"/>
      <c r="B37" s="252" t="s">
        <v>440</v>
      </c>
      <c r="C37" s="246" t="s">
        <v>401</v>
      </c>
      <c r="D37" s="246"/>
      <c r="E37" s="251">
        <v>22.1533</v>
      </c>
      <c r="F37" s="251"/>
      <c r="G37" s="251"/>
      <c r="H37" s="251"/>
      <c r="I37" s="251"/>
      <c r="J37" s="251">
        <v>10.93</v>
      </c>
      <c r="K37" s="251"/>
      <c r="L37" s="251">
        <f>10.86+0.21</f>
        <v>11.07</v>
      </c>
      <c r="M37" s="251"/>
      <c r="N37" s="251">
        <v>10.81</v>
      </c>
      <c r="O37" s="251"/>
      <c r="P37" s="251">
        <f t="shared" si="0"/>
        <v>54.963300000000004</v>
      </c>
      <c r="Q37" s="246"/>
      <c r="R37" s="246" t="s">
        <v>571</v>
      </c>
    </row>
    <row r="38" spans="1:18" ht="31.5">
      <c r="A38" s="514"/>
      <c r="B38" s="253" t="s">
        <v>441</v>
      </c>
      <c r="C38" s="246" t="s">
        <v>401</v>
      </c>
      <c r="D38" s="246"/>
      <c r="E38" s="251">
        <v>9.298</v>
      </c>
      <c r="F38" s="251"/>
      <c r="G38" s="251"/>
      <c r="H38" s="251"/>
      <c r="I38" s="251"/>
      <c r="J38" s="251">
        <v>5.59</v>
      </c>
      <c r="K38" s="251"/>
      <c r="L38" s="251">
        <v>5.56</v>
      </c>
      <c r="M38" s="251"/>
      <c r="N38" s="251">
        <v>5.54</v>
      </c>
      <c r="O38" s="251"/>
      <c r="P38" s="251">
        <f t="shared" si="0"/>
        <v>25.988</v>
      </c>
      <c r="Q38" s="246"/>
      <c r="R38" s="246" t="s">
        <v>572</v>
      </c>
    </row>
    <row r="39" spans="1:18" ht="15.75" customHeight="1">
      <c r="A39" s="517"/>
      <c r="B39" s="253" t="s">
        <v>443</v>
      </c>
      <c r="C39" s="246" t="s">
        <v>401</v>
      </c>
      <c r="D39" s="246"/>
      <c r="E39" s="246">
        <f>100/1000</f>
        <v>0.1</v>
      </c>
      <c r="F39" s="251"/>
      <c r="G39" s="251"/>
      <c r="H39" s="251"/>
      <c r="I39" s="251"/>
      <c r="J39" s="251">
        <v>0.05</v>
      </c>
      <c r="K39" s="251"/>
      <c r="L39" s="251">
        <v>0.05</v>
      </c>
      <c r="M39" s="251"/>
      <c r="N39" s="251">
        <v>0.05</v>
      </c>
      <c r="O39" s="251"/>
      <c r="P39" s="251">
        <v>0.03</v>
      </c>
      <c r="Q39" s="246"/>
      <c r="R39" s="246" t="s">
        <v>569</v>
      </c>
    </row>
    <row r="40" spans="1:18" ht="15.75" customHeight="1">
      <c r="A40" s="513">
        <v>2</v>
      </c>
      <c r="B40" s="252" t="s">
        <v>431</v>
      </c>
      <c r="C40" s="246" t="s">
        <v>401</v>
      </c>
      <c r="D40" s="246"/>
      <c r="E40" s="251">
        <f>E41+E42+E43</f>
        <v>15.184600000000001</v>
      </c>
      <c r="F40" s="374">
        <f>F41+F42+F43</f>
        <v>0</v>
      </c>
      <c r="G40" s="374">
        <f>G41+G42+G43</f>
        <v>0</v>
      </c>
      <c r="H40" s="374"/>
      <c r="I40" s="251"/>
      <c r="J40" s="251">
        <f>J41+J42+J43</f>
        <v>16.5</v>
      </c>
      <c r="K40" s="251"/>
      <c r="L40" s="251">
        <f>L41+L42+L43</f>
        <v>16.5</v>
      </c>
      <c r="M40" s="251"/>
      <c r="N40" s="251">
        <f>N41+N42+N43</f>
        <v>16.5</v>
      </c>
      <c r="O40" s="251"/>
      <c r="P40" s="251">
        <f t="shared" si="0"/>
        <v>64.6846</v>
      </c>
      <c r="Q40" s="246" t="s">
        <v>419</v>
      </c>
      <c r="R40" s="513" t="s">
        <v>575</v>
      </c>
    </row>
    <row r="41" spans="1:18" ht="31.5">
      <c r="A41" s="514"/>
      <c r="B41" s="252" t="s">
        <v>442</v>
      </c>
      <c r="C41" s="246" t="s">
        <v>401</v>
      </c>
      <c r="D41" s="246"/>
      <c r="E41" s="251">
        <v>11.7832</v>
      </c>
      <c r="F41" s="251"/>
      <c r="G41" s="251"/>
      <c r="H41" s="251"/>
      <c r="I41" s="251"/>
      <c r="J41" s="251">
        <v>13.5</v>
      </c>
      <c r="K41" s="251"/>
      <c r="L41" s="251">
        <v>13.5</v>
      </c>
      <c r="M41" s="251"/>
      <c r="N41" s="251">
        <v>13.5</v>
      </c>
      <c r="O41" s="251"/>
      <c r="P41" s="251">
        <f t="shared" si="0"/>
        <v>52.2832</v>
      </c>
      <c r="Q41" s="246"/>
      <c r="R41" s="514"/>
    </row>
    <row r="42" spans="1:18" ht="47.25">
      <c r="A42" s="514"/>
      <c r="B42" s="253" t="s">
        <v>444</v>
      </c>
      <c r="C42" s="246" t="s">
        <v>401</v>
      </c>
      <c r="D42" s="246"/>
      <c r="E42" s="251">
        <v>3.4014</v>
      </c>
      <c r="F42" s="251"/>
      <c r="G42" s="251"/>
      <c r="H42" s="251"/>
      <c r="I42" s="251"/>
      <c r="J42" s="251">
        <v>3</v>
      </c>
      <c r="K42" s="251"/>
      <c r="L42" s="251">
        <v>3</v>
      </c>
      <c r="M42" s="251"/>
      <c r="N42" s="251">
        <v>3</v>
      </c>
      <c r="O42" s="251"/>
      <c r="P42" s="251">
        <f t="shared" si="0"/>
        <v>12.4014</v>
      </c>
      <c r="Q42" s="246"/>
      <c r="R42" s="514"/>
    </row>
    <row r="43" spans="1:18" ht="31.5">
      <c r="A43" s="517"/>
      <c r="B43" s="253" t="s">
        <v>445</v>
      </c>
      <c r="C43" s="246" t="s">
        <v>401</v>
      </c>
      <c r="D43" s="246"/>
      <c r="E43" s="246">
        <v>0</v>
      </c>
      <c r="F43" s="251"/>
      <c r="G43" s="251"/>
      <c r="H43" s="251"/>
      <c r="I43" s="251"/>
      <c r="J43" s="251">
        <v>0</v>
      </c>
      <c r="K43" s="251"/>
      <c r="L43" s="251">
        <v>0</v>
      </c>
      <c r="M43" s="251"/>
      <c r="N43" s="251">
        <v>0</v>
      </c>
      <c r="O43" s="251"/>
      <c r="P43" s="251">
        <f t="shared" si="0"/>
        <v>0</v>
      </c>
      <c r="Q43" s="246"/>
      <c r="R43" s="517"/>
    </row>
    <row r="44" spans="1:18" ht="31.5">
      <c r="A44" s="513">
        <v>3</v>
      </c>
      <c r="B44" s="252" t="s">
        <v>434</v>
      </c>
      <c r="C44" s="246" t="s">
        <v>401</v>
      </c>
      <c r="D44" s="246"/>
      <c r="E44" s="246">
        <f>E45+E46</f>
        <v>0</v>
      </c>
      <c r="F44" s="374">
        <f>F45+F46</f>
        <v>0</v>
      </c>
      <c r="G44" s="374">
        <f>G45+G46</f>
        <v>0</v>
      </c>
      <c r="H44" s="374"/>
      <c r="I44" s="251"/>
      <c r="J44" s="251">
        <f>J45+J46</f>
        <v>0.16</v>
      </c>
      <c r="K44" s="251"/>
      <c r="L44" s="251">
        <f>L45+L46</f>
        <v>0.16</v>
      </c>
      <c r="M44" s="251"/>
      <c r="N44" s="251">
        <f>N45+N46</f>
        <v>0.16</v>
      </c>
      <c r="O44" s="251"/>
      <c r="P44" s="251">
        <f t="shared" si="0"/>
        <v>0.48</v>
      </c>
      <c r="Q44" s="246" t="s">
        <v>419</v>
      </c>
      <c r="R44" s="246"/>
    </row>
    <row r="45" spans="1:18" ht="15.75">
      <c r="A45" s="514"/>
      <c r="B45" s="252" t="s">
        <v>446</v>
      </c>
      <c r="C45" s="246" t="s">
        <v>401</v>
      </c>
      <c r="D45" s="246"/>
      <c r="E45" s="246"/>
      <c r="F45" s="251"/>
      <c r="G45" s="251"/>
      <c r="H45" s="251"/>
      <c r="I45" s="251"/>
      <c r="J45" s="251">
        <v>0.13</v>
      </c>
      <c r="K45" s="251"/>
      <c r="L45" s="251">
        <v>0.13</v>
      </c>
      <c r="M45" s="251"/>
      <c r="N45" s="251">
        <v>0.13</v>
      </c>
      <c r="O45" s="251"/>
      <c r="P45" s="251">
        <f t="shared" si="0"/>
        <v>0.39</v>
      </c>
      <c r="Q45" s="246"/>
      <c r="R45" s="246"/>
    </row>
    <row r="46" spans="1:18" ht="15.75">
      <c r="A46" s="517"/>
      <c r="B46" s="253" t="s">
        <v>447</v>
      </c>
      <c r="C46" s="246" t="s">
        <v>401</v>
      </c>
      <c r="D46" s="246"/>
      <c r="E46" s="246"/>
      <c r="F46" s="251"/>
      <c r="G46" s="251"/>
      <c r="H46" s="251"/>
      <c r="I46" s="251"/>
      <c r="J46" s="251">
        <v>0.03</v>
      </c>
      <c r="K46" s="251"/>
      <c r="L46" s="251">
        <v>0.03</v>
      </c>
      <c r="M46" s="251"/>
      <c r="N46" s="251">
        <v>0.03</v>
      </c>
      <c r="O46" s="251"/>
      <c r="P46" s="251">
        <f t="shared" si="0"/>
        <v>0.09</v>
      </c>
      <c r="Q46" s="246"/>
      <c r="R46" s="246"/>
    </row>
    <row r="47" spans="1:18" ht="31.5">
      <c r="A47" s="513">
        <v>4</v>
      </c>
      <c r="B47" s="252" t="s">
        <v>435</v>
      </c>
      <c r="C47" s="246" t="s">
        <v>401</v>
      </c>
      <c r="D47" s="246"/>
      <c r="E47" s="246">
        <f>E48+E49</f>
        <v>0.015</v>
      </c>
      <c r="F47" s="374">
        <f>F48+F49</f>
        <v>0</v>
      </c>
      <c r="G47" s="374">
        <f>G48+G49</f>
        <v>0</v>
      </c>
      <c r="H47" s="374"/>
      <c r="I47" s="251"/>
      <c r="J47" s="251">
        <f>J48+J49</f>
        <v>0.21000000000000002</v>
      </c>
      <c r="K47" s="251"/>
      <c r="L47" s="251">
        <f>L48+L49</f>
        <v>0.21000000000000002</v>
      </c>
      <c r="M47" s="251"/>
      <c r="N47" s="251">
        <f>N48+N49</f>
        <v>0.21000000000000002</v>
      </c>
      <c r="O47" s="251"/>
      <c r="P47" s="251">
        <f t="shared" si="0"/>
        <v>0.645</v>
      </c>
      <c r="Q47" s="246" t="s">
        <v>419</v>
      </c>
      <c r="R47" s="246"/>
    </row>
    <row r="48" spans="1:18" ht="15.75">
      <c r="A48" s="514"/>
      <c r="B48" s="252" t="s">
        <v>448</v>
      </c>
      <c r="C48" s="246" t="s">
        <v>401</v>
      </c>
      <c r="D48" s="246"/>
      <c r="E48" s="246"/>
      <c r="F48" s="251"/>
      <c r="G48" s="251"/>
      <c r="H48" s="251"/>
      <c r="I48" s="251"/>
      <c r="J48" s="251">
        <v>0.16</v>
      </c>
      <c r="K48" s="251"/>
      <c r="L48" s="251">
        <v>0.16</v>
      </c>
      <c r="M48" s="251"/>
      <c r="N48" s="251">
        <v>0.16</v>
      </c>
      <c r="O48" s="251"/>
      <c r="P48" s="251">
        <f t="shared" si="0"/>
        <v>0.48</v>
      </c>
      <c r="Q48" s="246"/>
      <c r="R48" s="246"/>
    </row>
    <row r="49" spans="1:18" ht="15.75">
      <c r="A49" s="517"/>
      <c r="B49" s="253" t="s">
        <v>449</v>
      </c>
      <c r="C49" s="246" t="s">
        <v>401</v>
      </c>
      <c r="D49" s="246"/>
      <c r="E49" s="246">
        <f>15/1000</f>
        <v>0.015</v>
      </c>
      <c r="F49" s="251"/>
      <c r="G49" s="251"/>
      <c r="H49" s="251"/>
      <c r="I49" s="251"/>
      <c r="J49" s="251">
        <v>0.05</v>
      </c>
      <c r="K49" s="251"/>
      <c r="L49" s="251">
        <v>0.05</v>
      </c>
      <c r="M49" s="251"/>
      <c r="N49" s="251">
        <v>0.05</v>
      </c>
      <c r="O49" s="251"/>
      <c r="P49" s="251">
        <f t="shared" si="0"/>
        <v>0.165</v>
      </c>
      <c r="Q49" s="246"/>
      <c r="R49" s="246"/>
    </row>
    <row r="50" spans="1:18" s="264" customFormat="1" ht="15.75">
      <c r="A50" s="243" t="s">
        <v>439</v>
      </c>
      <c r="B50" s="254" t="s">
        <v>436</v>
      </c>
      <c r="C50" s="244" t="s">
        <v>401</v>
      </c>
      <c r="D50" s="244"/>
      <c r="E50" s="248">
        <f>E51+E52+E53+E54</f>
        <v>0</v>
      </c>
      <c r="F50" s="374">
        <f>F51+F52+F53+F54</f>
        <v>0</v>
      </c>
      <c r="G50" s="374">
        <f>G51+G52+G53+G54</f>
        <v>0</v>
      </c>
      <c r="H50" s="374"/>
      <c r="I50" s="251"/>
      <c r="J50" s="251">
        <f>J51+J52+J53+J54</f>
        <v>48.61</v>
      </c>
      <c r="K50" s="251"/>
      <c r="L50" s="251">
        <f>L51+L52+L53+L54</f>
        <v>48.66</v>
      </c>
      <c r="M50" s="251"/>
      <c r="N50" s="251">
        <f>N51+N52+N53+N54</f>
        <v>48.400000000000006</v>
      </c>
      <c r="O50" s="251"/>
      <c r="P50" s="251">
        <f t="shared" si="0"/>
        <v>145.67000000000002</v>
      </c>
      <c r="Q50" s="248"/>
      <c r="R50" s="248"/>
    </row>
    <row r="51" spans="1:18" ht="15.75">
      <c r="A51" s="247"/>
      <c r="B51" s="252" t="s">
        <v>437</v>
      </c>
      <c r="C51" s="246" t="s">
        <v>401</v>
      </c>
      <c r="D51" s="246"/>
      <c r="E51" s="246"/>
      <c r="F51" s="251"/>
      <c r="G51" s="251"/>
      <c r="H51" s="251"/>
      <c r="I51" s="251"/>
      <c r="J51" s="251">
        <v>34</v>
      </c>
      <c r="K51" s="251"/>
      <c r="L51" s="251">
        <v>34</v>
      </c>
      <c r="M51" s="251"/>
      <c r="N51" s="251">
        <f>29.78+4</f>
        <v>33.78</v>
      </c>
      <c r="O51" s="251"/>
      <c r="P51" s="251">
        <f t="shared" si="0"/>
        <v>101.78</v>
      </c>
      <c r="Q51" s="246" t="s">
        <v>419</v>
      </c>
      <c r="R51" s="246"/>
    </row>
    <row r="52" spans="1:18" ht="15.75">
      <c r="A52" s="247"/>
      <c r="B52" s="252" t="s">
        <v>438</v>
      </c>
      <c r="C52" s="246" t="s">
        <v>401</v>
      </c>
      <c r="D52" s="246"/>
      <c r="E52" s="246"/>
      <c r="F52" s="251"/>
      <c r="G52" s="251"/>
      <c r="H52" s="251"/>
      <c r="I52" s="251"/>
      <c r="J52" s="251">
        <v>1</v>
      </c>
      <c r="K52" s="251"/>
      <c r="L52" s="251">
        <v>1</v>
      </c>
      <c r="M52" s="251"/>
      <c r="N52" s="251">
        <v>1</v>
      </c>
      <c r="O52" s="251"/>
      <c r="P52" s="251">
        <f t="shared" si="0"/>
        <v>3</v>
      </c>
      <c r="Q52" s="246" t="s">
        <v>479</v>
      </c>
      <c r="R52" s="246"/>
    </row>
    <row r="53" spans="1:18" ht="15.75">
      <c r="A53" s="247"/>
      <c r="B53" s="252" t="s">
        <v>450</v>
      </c>
      <c r="C53" s="246" t="s">
        <v>401</v>
      </c>
      <c r="D53" s="246"/>
      <c r="E53" s="246"/>
      <c r="F53" s="251"/>
      <c r="G53" s="251"/>
      <c r="H53" s="251"/>
      <c r="I53" s="251"/>
      <c r="J53" s="251">
        <v>2.59</v>
      </c>
      <c r="K53" s="251"/>
      <c r="L53" s="251">
        <v>2.58</v>
      </c>
      <c r="M53" s="251"/>
      <c r="N53" s="251">
        <v>2.56</v>
      </c>
      <c r="O53" s="251"/>
      <c r="P53" s="251">
        <f t="shared" si="0"/>
        <v>7.73</v>
      </c>
      <c r="Q53" s="246" t="s">
        <v>478</v>
      </c>
      <c r="R53" s="246"/>
    </row>
    <row r="54" spans="1:18" ht="15.75">
      <c r="A54" s="247"/>
      <c r="B54" s="252" t="s">
        <v>452</v>
      </c>
      <c r="C54" s="246" t="s">
        <v>401</v>
      </c>
      <c r="D54" s="246"/>
      <c r="E54" s="246"/>
      <c r="F54" s="251"/>
      <c r="G54" s="251"/>
      <c r="H54" s="251"/>
      <c r="I54" s="251"/>
      <c r="J54" s="251">
        <v>11.02</v>
      </c>
      <c r="K54" s="251"/>
      <c r="L54" s="251">
        <v>11.08</v>
      </c>
      <c r="M54" s="251"/>
      <c r="N54" s="251">
        <v>11.059999999999999</v>
      </c>
      <c r="O54" s="251"/>
      <c r="P54" s="251">
        <f t="shared" si="0"/>
        <v>33.16</v>
      </c>
      <c r="Q54" s="246" t="s">
        <v>421</v>
      </c>
      <c r="R54" s="246"/>
    </row>
    <row r="55" spans="1:18" s="264" customFormat="1" ht="21" customHeight="1">
      <c r="A55" s="243" t="s">
        <v>453</v>
      </c>
      <c r="B55" s="254" t="s">
        <v>454</v>
      </c>
      <c r="C55" s="244" t="s">
        <v>401</v>
      </c>
      <c r="D55" s="244"/>
      <c r="E55" s="268">
        <f>E57+E59+E61+E63</f>
        <v>0</v>
      </c>
      <c r="F55" s="379">
        <f>F57+F59+F61+F63</f>
        <v>0</v>
      </c>
      <c r="G55" s="379">
        <f>G57+G59+G61+G63</f>
        <v>0</v>
      </c>
      <c r="H55" s="379"/>
      <c r="I55" s="268"/>
      <c r="J55" s="268">
        <f>J57+J59+J61+J63</f>
        <v>38.11</v>
      </c>
      <c r="K55" s="268"/>
      <c r="L55" s="268">
        <f>L57+L59+L61+L63</f>
        <v>37.699999999999996</v>
      </c>
      <c r="M55" s="268"/>
      <c r="N55" s="268">
        <f>N57+N59+N61+N63</f>
        <v>36.540000000000006</v>
      </c>
      <c r="O55" s="268"/>
      <c r="P55" s="269">
        <f t="shared" si="0"/>
        <v>112.35000000000001</v>
      </c>
      <c r="Q55" s="248" t="s">
        <v>419</v>
      </c>
      <c r="R55" s="248"/>
    </row>
    <row r="56" spans="1:18" ht="15.75">
      <c r="A56" s="510">
        <v>1</v>
      </c>
      <c r="B56" s="512" t="s">
        <v>455</v>
      </c>
      <c r="C56" s="246"/>
      <c r="D56" s="246"/>
      <c r="E56" s="246"/>
      <c r="F56" s="246"/>
      <c r="G56" s="246"/>
      <c r="H56" s="246"/>
      <c r="I56" s="246"/>
      <c r="J56" s="246"/>
      <c r="K56" s="246"/>
      <c r="L56" s="246"/>
      <c r="M56" s="246"/>
      <c r="N56" s="246"/>
      <c r="O56" s="246"/>
      <c r="P56" s="251"/>
      <c r="Q56" s="246"/>
      <c r="R56" s="246"/>
    </row>
    <row r="57" spans="1:18" ht="15.75">
      <c r="A57" s="510"/>
      <c r="B57" s="512"/>
      <c r="C57" s="246" t="s">
        <v>401</v>
      </c>
      <c r="D57" s="246"/>
      <c r="E57" s="246"/>
      <c r="F57" s="251"/>
      <c r="G57" s="251"/>
      <c r="H57" s="251"/>
      <c r="I57" s="251"/>
      <c r="J57" s="251">
        <v>30.21</v>
      </c>
      <c r="K57" s="251"/>
      <c r="L57" s="251">
        <v>29.88</v>
      </c>
      <c r="M57" s="251"/>
      <c r="N57" s="251">
        <v>28.93</v>
      </c>
      <c r="O57" s="251"/>
      <c r="P57" s="251">
        <f t="shared" si="0"/>
        <v>89.02000000000001</v>
      </c>
      <c r="Q57" s="246" t="s">
        <v>419</v>
      </c>
      <c r="R57" s="246"/>
    </row>
    <row r="58" spans="1:18" ht="15.75">
      <c r="A58" s="510">
        <v>2</v>
      </c>
      <c r="B58" s="512" t="s">
        <v>456</v>
      </c>
      <c r="C58" s="246"/>
      <c r="D58" s="246"/>
      <c r="E58" s="246"/>
      <c r="F58" s="246"/>
      <c r="G58" s="246"/>
      <c r="H58" s="246"/>
      <c r="I58" s="246"/>
      <c r="J58" s="246"/>
      <c r="K58" s="246"/>
      <c r="L58" s="246"/>
      <c r="M58" s="246"/>
      <c r="N58" s="246"/>
      <c r="O58" s="246"/>
      <c r="P58" s="251"/>
      <c r="Q58" s="246"/>
      <c r="R58" s="246"/>
    </row>
    <row r="59" spans="1:18" ht="15.75">
      <c r="A59" s="510"/>
      <c r="B59" s="512"/>
      <c r="C59" s="246" t="s">
        <v>401</v>
      </c>
      <c r="D59" s="246"/>
      <c r="E59" s="246"/>
      <c r="F59" s="251"/>
      <c r="G59" s="251"/>
      <c r="H59" s="251"/>
      <c r="I59" s="251"/>
      <c r="J59" s="251">
        <v>3.8</v>
      </c>
      <c r="K59" s="251"/>
      <c r="L59" s="251">
        <v>3.76</v>
      </c>
      <c r="M59" s="251"/>
      <c r="N59" s="251">
        <v>3.66</v>
      </c>
      <c r="O59" s="251"/>
      <c r="P59" s="251">
        <f t="shared" si="0"/>
        <v>11.219999999999999</v>
      </c>
      <c r="Q59" s="246" t="s">
        <v>419</v>
      </c>
      <c r="R59" s="246"/>
    </row>
    <row r="60" spans="1:18" ht="17.25" customHeight="1">
      <c r="A60" s="510">
        <v>3</v>
      </c>
      <c r="B60" s="512" t="s">
        <v>457</v>
      </c>
      <c r="C60" s="246"/>
      <c r="D60" s="246"/>
      <c r="E60" s="246"/>
      <c r="F60" s="246"/>
      <c r="G60" s="246"/>
      <c r="H60" s="246"/>
      <c r="I60" s="246"/>
      <c r="J60" s="246"/>
      <c r="K60" s="246"/>
      <c r="L60" s="246"/>
      <c r="M60" s="246"/>
      <c r="N60" s="246"/>
      <c r="O60" s="246"/>
      <c r="P60" s="251"/>
      <c r="Q60" s="246"/>
      <c r="R60" s="246"/>
    </row>
    <row r="61" spans="1:18" ht="17.25" customHeight="1">
      <c r="A61" s="510"/>
      <c r="B61" s="512"/>
      <c r="C61" s="246" t="s">
        <v>401</v>
      </c>
      <c r="D61" s="246"/>
      <c r="E61" s="246"/>
      <c r="F61" s="251"/>
      <c r="G61" s="251"/>
      <c r="H61" s="251"/>
      <c r="I61" s="251"/>
      <c r="J61" s="251">
        <v>1.06</v>
      </c>
      <c r="K61" s="251"/>
      <c r="L61" s="251">
        <v>1.05</v>
      </c>
      <c r="M61" s="251"/>
      <c r="N61" s="251">
        <v>1.02</v>
      </c>
      <c r="O61" s="251"/>
      <c r="P61" s="251">
        <f t="shared" si="0"/>
        <v>3.1300000000000003</v>
      </c>
      <c r="Q61" s="246" t="s">
        <v>419</v>
      </c>
      <c r="R61" s="246"/>
    </row>
    <row r="62" spans="1:18" ht="15.75">
      <c r="A62" s="510">
        <v>4</v>
      </c>
      <c r="B62" s="512" t="s">
        <v>458</v>
      </c>
      <c r="C62" s="246"/>
      <c r="D62" s="246"/>
      <c r="E62" s="246"/>
      <c r="F62" s="246"/>
      <c r="G62" s="246"/>
      <c r="H62" s="246"/>
      <c r="I62" s="246"/>
      <c r="J62" s="246"/>
      <c r="K62" s="246"/>
      <c r="L62" s="246"/>
      <c r="M62" s="246"/>
      <c r="N62" s="246"/>
      <c r="O62" s="246"/>
      <c r="P62" s="251"/>
      <c r="Q62" s="246"/>
      <c r="R62" s="246"/>
    </row>
    <row r="63" spans="1:18" ht="15.75">
      <c r="A63" s="510"/>
      <c r="B63" s="512"/>
      <c r="C63" s="246" t="s">
        <v>401</v>
      </c>
      <c r="D63" s="246"/>
      <c r="E63" s="246"/>
      <c r="F63" s="251"/>
      <c r="G63" s="251"/>
      <c r="H63" s="251"/>
      <c r="I63" s="251"/>
      <c r="J63" s="251">
        <v>3.04</v>
      </c>
      <c r="K63" s="251"/>
      <c r="L63" s="251">
        <v>3.01</v>
      </c>
      <c r="M63" s="251"/>
      <c r="N63" s="251">
        <v>2.93</v>
      </c>
      <c r="O63" s="251"/>
      <c r="P63" s="251">
        <f t="shared" si="0"/>
        <v>8.98</v>
      </c>
      <c r="Q63" s="246" t="s">
        <v>419</v>
      </c>
      <c r="R63" s="246"/>
    </row>
    <row r="64" spans="1:18" s="264" customFormat="1" ht="21" customHeight="1">
      <c r="A64" s="243" t="s">
        <v>462</v>
      </c>
      <c r="B64" s="254" t="s">
        <v>463</v>
      </c>
      <c r="C64" s="244" t="s">
        <v>401</v>
      </c>
      <c r="D64" s="244"/>
      <c r="E64" s="268">
        <f>E66+E68+E72+E76+E78+E80+E82+E84+E85</f>
        <v>4.939455</v>
      </c>
      <c r="F64" s="379">
        <f>F66+F68+F72+F76+F78+F80+F82+F84+F85</f>
        <v>0</v>
      </c>
      <c r="G64" s="379">
        <f>G66+G68+G72+G76+G78+G80+G82+G84+G85</f>
        <v>0</v>
      </c>
      <c r="H64" s="379"/>
      <c r="I64" s="268"/>
      <c r="J64" s="268">
        <f>J66+J68+J72+J76+J78+J80+J82+J84+J85</f>
        <v>154.32009599999998</v>
      </c>
      <c r="K64" s="268"/>
      <c r="L64" s="268">
        <f>L66+L68+L72+L76+L78+L80+L82+L84+L85</f>
        <v>154.100772</v>
      </c>
      <c r="M64" s="268"/>
      <c r="N64" s="268">
        <f>N66+N68+N72+N76+N78+N80+N82+N84+N85</f>
        <v>153.865572</v>
      </c>
      <c r="O64" s="268"/>
      <c r="P64" s="265">
        <f t="shared" si="0"/>
        <v>467.225895</v>
      </c>
      <c r="Q64" s="248"/>
      <c r="R64" s="248"/>
    </row>
    <row r="65" spans="1:18" ht="15.75">
      <c r="A65" s="510">
        <v>1</v>
      </c>
      <c r="B65" s="512" t="s">
        <v>464</v>
      </c>
      <c r="C65" s="246" t="s">
        <v>477</v>
      </c>
      <c r="D65" s="246"/>
      <c r="E65" s="246"/>
      <c r="F65" s="258"/>
      <c r="G65" s="258"/>
      <c r="H65" s="258"/>
      <c r="I65" s="258"/>
      <c r="J65" s="258">
        <v>3904</v>
      </c>
      <c r="K65" s="258"/>
      <c r="L65" s="258">
        <v>3904</v>
      </c>
      <c r="M65" s="258"/>
      <c r="N65" s="258">
        <v>3877</v>
      </c>
      <c r="O65" s="258"/>
      <c r="P65" s="258">
        <f t="shared" si="0"/>
        <v>11685</v>
      </c>
      <c r="Q65" s="246"/>
      <c r="R65" s="246"/>
    </row>
    <row r="66" spans="1:18" ht="15.75">
      <c r="A66" s="510"/>
      <c r="B66" s="512"/>
      <c r="C66" s="246" t="s">
        <v>401</v>
      </c>
      <c r="D66" s="246"/>
      <c r="E66" s="272"/>
      <c r="F66" s="255"/>
      <c r="G66" s="255"/>
      <c r="H66" s="255"/>
      <c r="I66" s="255"/>
      <c r="J66" s="255">
        <v>78.07</v>
      </c>
      <c r="K66" s="255"/>
      <c r="L66" s="255">
        <v>78.07</v>
      </c>
      <c r="M66" s="255"/>
      <c r="N66" s="255">
        <v>77.54</v>
      </c>
      <c r="O66" s="255"/>
      <c r="P66" s="251">
        <f t="shared" si="0"/>
        <v>233.68</v>
      </c>
      <c r="Q66" s="246" t="s">
        <v>478</v>
      </c>
      <c r="R66" s="246"/>
    </row>
    <row r="67" spans="1:18" ht="15.75">
      <c r="A67" s="510">
        <v>2</v>
      </c>
      <c r="B67" s="512" t="s">
        <v>465</v>
      </c>
      <c r="C67" s="246"/>
      <c r="D67" s="246"/>
      <c r="E67" s="246"/>
      <c r="F67" s="255"/>
      <c r="G67" s="255"/>
      <c r="H67" s="255"/>
      <c r="I67" s="255"/>
      <c r="J67" s="255"/>
      <c r="K67" s="255"/>
      <c r="L67" s="255"/>
      <c r="M67" s="255"/>
      <c r="N67" s="255"/>
      <c r="O67" s="255"/>
      <c r="P67" s="251"/>
      <c r="Q67" s="246"/>
      <c r="R67" s="246"/>
    </row>
    <row r="68" spans="1:18" ht="15.75">
      <c r="A68" s="510"/>
      <c r="B68" s="512"/>
      <c r="C68" s="246" t="s">
        <v>401</v>
      </c>
      <c r="D68" s="246"/>
      <c r="E68" s="246"/>
      <c r="F68" s="255"/>
      <c r="G68" s="255"/>
      <c r="H68" s="255"/>
      <c r="I68" s="255"/>
      <c r="J68" s="255">
        <v>0.25</v>
      </c>
      <c r="K68" s="255"/>
      <c r="L68" s="255">
        <v>0.25</v>
      </c>
      <c r="M68" s="255"/>
      <c r="N68" s="255">
        <v>0.25</v>
      </c>
      <c r="O68" s="255"/>
      <c r="P68" s="251">
        <f t="shared" si="0"/>
        <v>0.75</v>
      </c>
      <c r="Q68" s="246" t="s">
        <v>479</v>
      </c>
      <c r="R68" s="246"/>
    </row>
    <row r="69" spans="1:18" ht="31.5">
      <c r="A69" s="520">
        <v>3</v>
      </c>
      <c r="B69" s="252" t="s">
        <v>466</v>
      </c>
      <c r="C69" s="246"/>
      <c r="D69" s="246"/>
      <c r="E69" s="246"/>
      <c r="F69" s="246"/>
      <c r="G69" s="246"/>
      <c r="H69" s="246"/>
      <c r="I69" s="246"/>
      <c r="J69" s="246"/>
      <c r="K69" s="246"/>
      <c r="L69" s="246"/>
      <c r="M69" s="246"/>
      <c r="N69" s="246"/>
      <c r="O69" s="246"/>
      <c r="P69" s="251"/>
      <c r="Q69" s="246"/>
      <c r="R69" s="246"/>
    </row>
    <row r="70" spans="1:18" ht="15.75" customHeight="1">
      <c r="A70" s="520"/>
      <c r="B70" s="252" t="s">
        <v>467</v>
      </c>
      <c r="C70" s="246" t="s">
        <v>128</v>
      </c>
      <c r="D70" s="246"/>
      <c r="E70" s="246">
        <v>600</v>
      </c>
      <c r="F70" s="246"/>
      <c r="G70" s="246"/>
      <c r="H70" s="246"/>
      <c r="I70" s="246"/>
      <c r="J70" s="246">
        <v>600</v>
      </c>
      <c r="K70" s="246"/>
      <c r="L70" s="246">
        <v>700</v>
      </c>
      <c r="M70" s="246"/>
      <c r="N70" s="246">
        <v>800</v>
      </c>
      <c r="O70" s="246"/>
      <c r="P70" s="270">
        <f t="shared" si="0"/>
        <v>2700</v>
      </c>
      <c r="Q70" s="246"/>
      <c r="R70" s="246"/>
    </row>
    <row r="71" spans="1:18" ht="15.75" customHeight="1">
      <c r="A71" s="520"/>
      <c r="B71" s="252" t="s">
        <v>97</v>
      </c>
      <c r="C71" s="246" t="s">
        <v>128</v>
      </c>
      <c r="D71" s="246"/>
      <c r="E71" s="257">
        <v>419</v>
      </c>
      <c r="F71" s="257"/>
      <c r="G71" s="257"/>
      <c r="H71" s="257"/>
      <c r="I71" s="257"/>
      <c r="J71" s="257">
        <v>1080</v>
      </c>
      <c r="K71" s="257"/>
      <c r="L71" s="257">
        <v>1080</v>
      </c>
      <c r="M71" s="257"/>
      <c r="N71" s="257">
        <v>1080</v>
      </c>
      <c r="O71" s="257"/>
      <c r="P71" s="258">
        <f aca="true" t="shared" si="1" ref="P71:P80">SUM(E71:N71)</f>
        <v>3659</v>
      </c>
      <c r="Q71" s="246"/>
      <c r="R71" s="246"/>
    </row>
    <row r="72" spans="1:18" ht="33" customHeight="1">
      <c r="A72" s="520"/>
      <c r="B72" s="252" t="s">
        <v>468</v>
      </c>
      <c r="C72" s="246" t="s">
        <v>401</v>
      </c>
      <c r="D72" s="246"/>
      <c r="E72" s="256">
        <f>E73+E74</f>
        <v>0.528455</v>
      </c>
      <c r="F72" s="255"/>
      <c r="G72" s="255"/>
      <c r="H72" s="255"/>
      <c r="I72" s="255"/>
      <c r="J72" s="255">
        <f>J73+J74</f>
        <v>3.59</v>
      </c>
      <c r="K72" s="255"/>
      <c r="L72" s="255">
        <f>L73+L74</f>
        <v>3.59</v>
      </c>
      <c r="M72" s="255"/>
      <c r="N72" s="255">
        <f>N73+N74</f>
        <v>3.57</v>
      </c>
      <c r="O72" s="255"/>
      <c r="P72" s="255">
        <f t="shared" si="1"/>
        <v>11.278455</v>
      </c>
      <c r="Q72" s="246"/>
      <c r="R72" s="246"/>
    </row>
    <row r="73" spans="1:18" ht="15.75" customHeight="1">
      <c r="A73" s="520"/>
      <c r="B73" s="252" t="s">
        <v>469</v>
      </c>
      <c r="C73" s="246" t="s">
        <v>401</v>
      </c>
      <c r="D73" s="246"/>
      <c r="E73" s="256">
        <f>251.19/1000</f>
        <v>0.25119</v>
      </c>
      <c r="F73" s="256"/>
      <c r="G73" s="256"/>
      <c r="H73" s="256"/>
      <c r="I73" s="256"/>
      <c r="J73" s="256">
        <v>2.87</v>
      </c>
      <c r="K73" s="256"/>
      <c r="L73" s="256">
        <v>2.87</v>
      </c>
      <c r="M73" s="256"/>
      <c r="N73" s="256">
        <v>2.86</v>
      </c>
      <c r="O73" s="256"/>
      <c r="P73" s="251">
        <f t="shared" si="1"/>
        <v>8.85119</v>
      </c>
      <c r="Q73" s="246" t="s">
        <v>419</v>
      </c>
      <c r="R73" s="246"/>
    </row>
    <row r="74" spans="1:18" ht="15.75">
      <c r="A74" s="520"/>
      <c r="B74" s="253" t="s">
        <v>470</v>
      </c>
      <c r="C74" s="246" t="s">
        <v>401</v>
      </c>
      <c r="D74" s="246"/>
      <c r="E74" s="256">
        <f>277.265/1000</f>
        <v>0.277265</v>
      </c>
      <c r="F74" s="256"/>
      <c r="G74" s="256"/>
      <c r="H74" s="256"/>
      <c r="I74" s="256"/>
      <c r="J74" s="256">
        <v>0.72</v>
      </c>
      <c r="K74" s="256"/>
      <c r="L74" s="256">
        <v>0.72</v>
      </c>
      <c r="M74" s="256"/>
      <c r="N74" s="256">
        <v>0.71</v>
      </c>
      <c r="O74" s="256"/>
      <c r="P74" s="251">
        <f t="shared" si="1"/>
        <v>2.427265</v>
      </c>
      <c r="Q74" s="246" t="s">
        <v>479</v>
      </c>
      <c r="R74" s="246"/>
    </row>
    <row r="75" spans="1:18" ht="15.75">
      <c r="A75" s="510">
        <v>4</v>
      </c>
      <c r="B75" s="512" t="s">
        <v>471</v>
      </c>
      <c r="C75" s="246" t="s">
        <v>290</v>
      </c>
      <c r="D75" s="246"/>
      <c r="E75" s="257">
        <v>7501</v>
      </c>
      <c r="F75" s="257"/>
      <c r="G75" s="257"/>
      <c r="H75" s="257"/>
      <c r="I75" s="257"/>
      <c r="J75" s="257">
        <v>7092</v>
      </c>
      <c r="K75" s="257"/>
      <c r="L75" s="257">
        <v>6719</v>
      </c>
      <c r="M75" s="257"/>
      <c r="N75" s="257">
        <v>6319</v>
      </c>
      <c r="O75" s="257"/>
      <c r="P75" s="258">
        <f t="shared" si="1"/>
        <v>27631</v>
      </c>
      <c r="Q75" s="246"/>
      <c r="R75" s="246"/>
    </row>
    <row r="76" spans="1:18" ht="15.75">
      <c r="A76" s="510"/>
      <c r="B76" s="512"/>
      <c r="C76" s="246" t="s">
        <v>401</v>
      </c>
      <c r="D76" s="246"/>
      <c r="E76" s="271">
        <f>4411/1000</f>
        <v>4.411</v>
      </c>
      <c r="F76" s="271"/>
      <c r="G76" s="271"/>
      <c r="H76" s="271"/>
      <c r="I76" s="271"/>
      <c r="J76" s="271">
        <f>J75*49000*12/1000000000</f>
        <v>4.170096</v>
      </c>
      <c r="K76" s="271"/>
      <c r="L76" s="271">
        <f>L75*49000*12/1000000000</f>
        <v>3.950772</v>
      </c>
      <c r="M76" s="271"/>
      <c r="N76" s="271">
        <f>N75*49000*12/1000000000</f>
        <v>3.715572</v>
      </c>
      <c r="O76" s="271"/>
      <c r="P76" s="251">
        <f t="shared" si="1"/>
        <v>16.247439999999997</v>
      </c>
      <c r="Q76" s="246" t="s">
        <v>419</v>
      </c>
      <c r="R76" s="246"/>
    </row>
    <row r="77" spans="1:18" ht="27.75" customHeight="1">
      <c r="A77" s="510">
        <v>5</v>
      </c>
      <c r="B77" s="512" t="s">
        <v>472</v>
      </c>
      <c r="C77" s="246" t="s">
        <v>415</v>
      </c>
      <c r="D77" s="246"/>
      <c r="E77" s="259"/>
      <c r="F77" s="302"/>
      <c r="G77" s="302"/>
      <c r="H77" s="302"/>
      <c r="I77" s="302"/>
      <c r="J77" s="302">
        <v>10200</v>
      </c>
      <c r="K77" s="302"/>
      <c r="L77" s="302">
        <v>10500</v>
      </c>
      <c r="M77" s="302"/>
      <c r="N77" s="302">
        <v>10500</v>
      </c>
      <c r="O77" s="302"/>
      <c r="P77" s="258">
        <f t="shared" si="1"/>
        <v>31200</v>
      </c>
      <c r="Q77" s="246"/>
      <c r="R77" s="246"/>
    </row>
    <row r="78" spans="1:18" ht="27.75" customHeight="1">
      <c r="A78" s="510"/>
      <c r="B78" s="512"/>
      <c r="C78" s="246" t="s">
        <v>401</v>
      </c>
      <c r="D78" s="246"/>
      <c r="E78" s="246"/>
      <c r="F78" s="255"/>
      <c r="G78" s="255"/>
      <c r="H78" s="255"/>
      <c r="I78" s="255"/>
      <c r="J78" s="255">
        <v>0.66</v>
      </c>
      <c r="K78" s="255"/>
      <c r="L78" s="255">
        <v>0.66</v>
      </c>
      <c r="M78" s="255"/>
      <c r="N78" s="255">
        <v>0.66</v>
      </c>
      <c r="O78" s="255"/>
      <c r="P78" s="251">
        <f t="shared" si="1"/>
        <v>1.98</v>
      </c>
      <c r="Q78" s="246" t="s">
        <v>419</v>
      </c>
      <c r="R78" s="246"/>
    </row>
    <row r="79" spans="1:18" ht="15.75">
      <c r="A79" s="510">
        <v>6</v>
      </c>
      <c r="B79" s="512" t="s">
        <v>473</v>
      </c>
      <c r="C79" s="246" t="s">
        <v>415</v>
      </c>
      <c r="D79" s="246"/>
      <c r="E79" s="246"/>
      <c r="F79" s="302"/>
      <c r="G79" s="302"/>
      <c r="H79" s="302"/>
      <c r="I79" s="302"/>
      <c r="J79" s="302">
        <v>9700</v>
      </c>
      <c r="K79" s="302"/>
      <c r="L79" s="302">
        <v>10000</v>
      </c>
      <c r="M79" s="302"/>
      <c r="N79" s="302">
        <v>10500</v>
      </c>
      <c r="O79" s="302"/>
      <c r="P79" s="258">
        <f t="shared" si="1"/>
        <v>30200</v>
      </c>
      <c r="Q79" s="246"/>
      <c r="R79" s="246"/>
    </row>
    <row r="80" spans="1:18" ht="15.75">
      <c r="A80" s="510"/>
      <c r="B80" s="512"/>
      <c r="C80" s="246" t="s">
        <v>401</v>
      </c>
      <c r="D80" s="246"/>
      <c r="E80" s="246"/>
      <c r="F80" s="255"/>
      <c r="G80" s="255"/>
      <c r="H80" s="255"/>
      <c r="I80" s="255"/>
      <c r="J80" s="255">
        <v>7.08</v>
      </c>
      <c r="K80" s="255"/>
      <c r="L80" s="255">
        <v>7.08</v>
      </c>
      <c r="M80" s="255"/>
      <c r="N80" s="255">
        <v>7.08</v>
      </c>
      <c r="O80" s="255"/>
      <c r="P80" s="251">
        <f t="shared" si="1"/>
        <v>21.240000000000002</v>
      </c>
      <c r="Q80" s="246" t="s">
        <v>419</v>
      </c>
      <c r="R80" s="246"/>
    </row>
    <row r="81" spans="1:18" ht="18" customHeight="1">
      <c r="A81" s="510">
        <v>7</v>
      </c>
      <c r="B81" s="512" t="s">
        <v>474</v>
      </c>
      <c r="C81" s="246"/>
      <c r="D81" s="246"/>
      <c r="E81" s="246"/>
      <c r="F81" s="255"/>
      <c r="G81" s="255"/>
      <c r="H81" s="255"/>
      <c r="I81" s="255"/>
      <c r="J81" s="255"/>
      <c r="K81" s="255"/>
      <c r="L81" s="255"/>
      <c r="M81" s="255"/>
      <c r="N81" s="255"/>
      <c r="O81" s="255"/>
      <c r="P81" s="251"/>
      <c r="Q81" s="246"/>
      <c r="R81" s="246"/>
    </row>
    <row r="82" spans="1:18" ht="18" customHeight="1">
      <c r="A82" s="510"/>
      <c r="B82" s="512"/>
      <c r="C82" s="246" t="s">
        <v>401</v>
      </c>
      <c r="D82" s="246"/>
      <c r="E82" s="246"/>
      <c r="F82" s="255"/>
      <c r="G82" s="255"/>
      <c r="H82" s="255"/>
      <c r="I82" s="255"/>
      <c r="J82" s="255">
        <v>44</v>
      </c>
      <c r="K82" s="255"/>
      <c r="L82" s="255">
        <v>44</v>
      </c>
      <c r="M82" s="255"/>
      <c r="N82" s="255">
        <v>44</v>
      </c>
      <c r="O82" s="255"/>
      <c r="P82" s="251">
        <f>SUM(E82:N82)</f>
        <v>132</v>
      </c>
      <c r="Q82" s="246" t="s">
        <v>419</v>
      </c>
      <c r="R82" s="246"/>
    </row>
    <row r="83" spans="1:18" ht="15.75">
      <c r="A83" s="510">
        <v>8</v>
      </c>
      <c r="B83" s="512" t="s">
        <v>475</v>
      </c>
      <c r="C83" s="246"/>
      <c r="D83" s="246"/>
      <c r="E83" s="246"/>
      <c r="F83" s="255"/>
      <c r="G83" s="255"/>
      <c r="H83" s="255"/>
      <c r="I83" s="255"/>
      <c r="J83" s="255"/>
      <c r="K83" s="255"/>
      <c r="L83" s="255"/>
      <c r="M83" s="255"/>
      <c r="N83" s="255"/>
      <c r="O83" s="255"/>
      <c r="P83" s="251"/>
      <c r="Q83" s="246"/>
      <c r="R83" s="246"/>
    </row>
    <row r="84" spans="1:18" ht="15.75">
      <c r="A84" s="510"/>
      <c r="B84" s="512"/>
      <c r="C84" s="246" t="s">
        <v>401</v>
      </c>
      <c r="D84" s="246"/>
      <c r="E84" s="246"/>
      <c r="F84" s="255"/>
      <c r="G84" s="255"/>
      <c r="H84" s="255"/>
      <c r="I84" s="255"/>
      <c r="J84" s="255">
        <v>8</v>
      </c>
      <c r="K84" s="255"/>
      <c r="L84" s="255">
        <v>8</v>
      </c>
      <c r="M84" s="255"/>
      <c r="N84" s="255">
        <v>8</v>
      </c>
      <c r="O84" s="255"/>
      <c r="P84" s="251">
        <f>SUM(E84:N84)</f>
        <v>24</v>
      </c>
      <c r="Q84" s="246" t="s">
        <v>478</v>
      </c>
      <c r="R84" s="246"/>
    </row>
    <row r="85" spans="1:18" ht="15.75">
      <c r="A85" s="247">
        <v>9</v>
      </c>
      <c r="B85" s="252" t="s">
        <v>476</v>
      </c>
      <c r="C85" s="246" t="s">
        <v>401</v>
      </c>
      <c r="D85" s="246"/>
      <c r="E85" s="246"/>
      <c r="F85" s="255"/>
      <c r="G85" s="255"/>
      <c r="H85" s="255"/>
      <c r="I85" s="255"/>
      <c r="J85" s="255">
        <v>8.5</v>
      </c>
      <c r="K85" s="255"/>
      <c r="L85" s="255">
        <v>8.5</v>
      </c>
      <c r="M85" s="255"/>
      <c r="N85" s="255">
        <v>9.05</v>
      </c>
      <c r="O85" s="255"/>
      <c r="P85" s="251">
        <f>SUM(E85:N85)</f>
        <v>26.05</v>
      </c>
      <c r="Q85" s="246" t="s">
        <v>480</v>
      </c>
      <c r="R85" s="246"/>
    </row>
    <row r="86" spans="7:15" ht="15.75">
      <c r="G86" s="260"/>
      <c r="H86" s="260"/>
      <c r="I86" s="260"/>
      <c r="J86" s="260"/>
      <c r="K86" s="260"/>
      <c r="L86" s="260"/>
      <c r="M86" s="260"/>
      <c r="N86" s="260"/>
      <c r="O86" s="260"/>
    </row>
    <row r="87" spans="7:16" ht="15.75">
      <c r="G87" s="262"/>
      <c r="H87" s="262"/>
      <c r="I87" s="262"/>
      <c r="P87" s="261"/>
    </row>
    <row r="88" ht="15.75">
      <c r="P88" s="262"/>
    </row>
    <row r="89" ht="15.75">
      <c r="P89" s="262"/>
    </row>
    <row r="90" ht="15.75">
      <c r="P90" s="262"/>
    </row>
  </sheetData>
  <sheetProtection/>
  <mergeCells count="41">
    <mergeCell ref="R40:R43"/>
    <mergeCell ref="A77:A78"/>
    <mergeCell ref="B77:B78"/>
    <mergeCell ref="A79:A80"/>
    <mergeCell ref="B79:B80"/>
    <mergeCell ref="A65:A66"/>
    <mergeCell ref="A75:A76"/>
    <mergeCell ref="B75:B76"/>
    <mergeCell ref="A83:A84"/>
    <mergeCell ref="B83:B84"/>
    <mergeCell ref="A81:A82"/>
    <mergeCell ref="B81:B82"/>
    <mergeCell ref="B65:B66"/>
    <mergeCell ref="A67:A68"/>
    <mergeCell ref="B67:B68"/>
    <mergeCell ref="A69:A74"/>
    <mergeCell ref="A60:A61"/>
    <mergeCell ref="B60:B61"/>
    <mergeCell ref="A62:A63"/>
    <mergeCell ref="B62:B63"/>
    <mergeCell ref="A56:A57"/>
    <mergeCell ref="B56:B57"/>
    <mergeCell ref="A58:A59"/>
    <mergeCell ref="B58:B59"/>
    <mergeCell ref="A36:A39"/>
    <mergeCell ref="A40:A43"/>
    <mergeCell ref="A44:A46"/>
    <mergeCell ref="A47:A49"/>
    <mergeCell ref="A24:A26"/>
    <mergeCell ref="A27:A29"/>
    <mergeCell ref="A30:A33"/>
    <mergeCell ref="B30:B31"/>
    <mergeCell ref="A15:A16"/>
    <mergeCell ref="B15:B16"/>
    <mergeCell ref="A17:A20"/>
    <mergeCell ref="A21:A23"/>
    <mergeCell ref="A1:B1"/>
    <mergeCell ref="A2:Q2"/>
    <mergeCell ref="A3:Q3"/>
    <mergeCell ref="A13:A14"/>
    <mergeCell ref="B13:B14"/>
  </mergeCells>
  <printOptions horizontalCentered="1"/>
  <pageMargins left="0.2" right="0.2" top="0.26" bottom="0.28" header="0.2" footer="0.21"/>
  <pageSetup horizontalDpi="600" verticalDpi="600" orientation="landscape" paperSize="9" r:id="rId3"/>
  <legacyDrawing r:id="rId2"/>
</worksheet>
</file>

<file path=xl/worksheets/sheet13.xml><?xml version="1.0" encoding="utf-8"?>
<worksheet xmlns="http://schemas.openxmlformats.org/spreadsheetml/2006/main" xmlns:r="http://schemas.openxmlformats.org/officeDocument/2006/relationships">
  <sheetPr>
    <tabColor rgb="FFFFFF00"/>
  </sheetPr>
  <dimension ref="A1:BZ37"/>
  <sheetViews>
    <sheetView view="pageBreakPreview" zoomScale="85" zoomScaleNormal="85" zoomScaleSheetLayoutView="85" zoomScalePageLayoutView="0" workbookViewId="0" topLeftCell="Q1">
      <selection activeCell="AA14" sqref="AA14"/>
    </sheetView>
  </sheetViews>
  <sheetFormatPr defaultColWidth="9.140625" defaultRowHeight="15"/>
  <cols>
    <col min="1" max="1" width="5.57421875" style="333" customWidth="1"/>
    <col min="2" max="2" width="15.8515625" style="318" customWidth="1"/>
    <col min="3" max="3" width="6.8515625" style="334" customWidth="1"/>
    <col min="4" max="4" width="7.7109375" style="333" customWidth="1"/>
    <col min="5" max="7" width="8.140625" style="333" hidden="1" customWidth="1"/>
    <col min="8" max="8" width="6.57421875" style="333" customWidth="1"/>
    <col min="9" max="9" width="7.00390625" style="333" customWidth="1"/>
    <col min="10" max="10" width="6.421875" style="333" customWidth="1"/>
    <col min="11" max="11" width="7.140625" style="333" customWidth="1"/>
    <col min="12" max="12" width="7.7109375" style="333" customWidth="1"/>
    <col min="13" max="13" width="8.140625" style="333" customWidth="1"/>
    <col min="14" max="16" width="10.28125" style="333" customWidth="1"/>
    <col min="17" max="24" width="7.421875" style="349" customWidth="1"/>
    <col min="25" max="25" width="7.00390625" style="334" hidden="1" customWidth="1"/>
    <col min="26" max="26" width="7.57421875" style="333" customWidth="1"/>
    <col min="27" max="27" width="21.57421875" style="318" customWidth="1"/>
    <col min="28" max="28" width="9.28125" style="334" customWidth="1"/>
    <col min="29" max="29" width="9.57421875" style="334" customWidth="1"/>
    <col min="30" max="30" width="10.8515625" style="334" customWidth="1"/>
    <col min="31" max="31" width="9.140625" style="334" customWidth="1"/>
    <col min="32" max="32" width="8.00390625" style="334" customWidth="1"/>
    <col min="33" max="33" width="12.00390625" style="334" customWidth="1"/>
    <col min="34" max="34" width="10.7109375" style="334" customWidth="1"/>
    <col min="35" max="35" width="9.28125" style="334" customWidth="1"/>
    <col min="36" max="36" width="10.8515625" style="334" customWidth="1"/>
    <col min="37" max="37" width="11.28125" style="334" customWidth="1"/>
    <col min="38" max="38" width="16.28125" style="334" customWidth="1"/>
    <col min="39" max="39" width="12.00390625" style="330" customWidth="1"/>
    <col min="40" max="41" width="12.00390625" style="334" hidden="1" customWidth="1"/>
    <col min="42" max="42" width="10.28125" style="318" hidden="1" customWidth="1"/>
    <col min="43" max="78" width="5.7109375" style="318" hidden="1" customWidth="1"/>
    <col min="79" max="16384" width="9.140625" style="318" customWidth="1"/>
  </cols>
  <sheetData>
    <row r="1" spans="1:41" s="347" customFormat="1" ht="15.75" customHeight="1">
      <c r="A1" s="521" t="s">
        <v>540</v>
      </c>
      <c r="B1" s="521"/>
      <c r="C1" s="340"/>
      <c r="D1" s="521" t="s">
        <v>554</v>
      </c>
      <c r="E1" s="521"/>
      <c r="F1" s="521"/>
      <c r="G1" s="521"/>
      <c r="H1" s="521"/>
      <c r="I1" s="521"/>
      <c r="J1" s="521"/>
      <c r="K1" s="521"/>
      <c r="L1" s="521"/>
      <c r="M1" s="521"/>
      <c r="N1" s="521"/>
      <c r="O1" s="521"/>
      <c r="P1" s="521"/>
      <c r="Q1" s="521"/>
      <c r="R1" s="521"/>
      <c r="S1" s="521"/>
      <c r="T1" s="521"/>
      <c r="U1" s="521"/>
      <c r="V1" s="521"/>
      <c r="W1" s="340"/>
      <c r="X1" s="340"/>
      <c r="Y1" s="339"/>
      <c r="Z1" s="521" t="s">
        <v>541</v>
      </c>
      <c r="AA1" s="521"/>
      <c r="AB1" s="339"/>
      <c r="AC1" s="521" t="s">
        <v>557</v>
      </c>
      <c r="AD1" s="521"/>
      <c r="AE1" s="521"/>
      <c r="AF1" s="521"/>
      <c r="AG1" s="521"/>
      <c r="AH1" s="521"/>
      <c r="AI1" s="521"/>
      <c r="AJ1" s="521"/>
      <c r="AK1" s="521"/>
      <c r="AL1" s="339"/>
      <c r="AM1" s="339"/>
      <c r="AN1" s="339"/>
      <c r="AO1" s="339"/>
    </row>
    <row r="2" spans="1:41" s="316" customFormat="1" ht="24" customHeight="1">
      <c r="A2" s="340"/>
      <c r="B2" s="340"/>
      <c r="C2" s="340"/>
      <c r="D2" s="521"/>
      <c r="E2" s="521"/>
      <c r="F2" s="521"/>
      <c r="G2" s="521"/>
      <c r="H2" s="521"/>
      <c r="I2" s="521"/>
      <c r="J2" s="521"/>
      <c r="K2" s="521"/>
      <c r="L2" s="521"/>
      <c r="M2" s="521"/>
      <c r="N2" s="521"/>
      <c r="O2" s="521"/>
      <c r="P2" s="521"/>
      <c r="Q2" s="521"/>
      <c r="R2" s="521"/>
      <c r="S2" s="521"/>
      <c r="T2" s="521"/>
      <c r="U2" s="521"/>
      <c r="V2" s="521"/>
      <c r="W2" s="340"/>
      <c r="X2" s="340"/>
      <c r="Y2" s="339"/>
      <c r="Z2" s="340"/>
      <c r="AA2" s="340"/>
      <c r="AB2" s="339"/>
      <c r="AC2" s="521"/>
      <c r="AD2" s="521"/>
      <c r="AE2" s="521"/>
      <c r="AF2" s="521"/>
      <c r="AG2" s="521"/>
      <c r="AH2" s="521"/>
      <c r="AI2" s="521"/>
      <c r="AJ2" s="521"/>
      <c r="AK2" s="521"/>
      <c r="AL2" s="339"/>
      <c r="AM2" s="339"/>
      <c r="AN2" s="339"/>
      <c r="AO2" s="339"/>
    </row>
    <row r="3" spans="1:41" s="315" customFormat="1" ht="11.25" customHeight="1">
      <c r="A3" s="340"/>
      <c r="B3" s="340"/>
      <c r="C3" s="340"/>
      <c r="D3" s="339"/>
      <c r="E3" s="339"/>
      <c r="F3" s="339"/>
      <c r="G3" s="339"/>
      <c r="H3" s="339"/>
      <c r="I3" s="339"/>
      <c r="J3" s="339"/>
      <c r="K3" s="339"/>
      <c r="L3" s="339"/>
      <c r="M3" s="340"/>
      <c r="N3" s="340"/>
      <c r="O3" s="340"/>
      <c r="P3" s="340"/>
      <c r="Q3" s="355"/>
      <c r="R3" s="355"/>
      <c r="S3" s="355"/>
      <c r="T3" s="355"/>
      <c r="U3" s="355"/>
      <c r="V3" s="355"/>
      <c r="W3" s="355"/>
      <c r="X3" s="355"/>
      <c r="Y3" s="340"/>
      <c r="Z3" s="340"/>
      <c r="AA3" s="340"/>
      <c r="AB3" s="263"/>
      <c r="AC3" s="335"/>
      <c r="AD3" s="335"/>
      <c r="AE3" s="335"/>
      <c r="AF3" s="335"/>
      <c r="AG3" s="335"/>
      <c r="AH3" s="335"/>
      <c r="AI3" s="335"/>
      <c r="AJ3" s="335"/>
      <c r="AK3" s="263"/>
      <c r="AL3" s="263"/>
      <c r="AM3" s="339"/>
      <c r="AN3" s="263"/>
      <c r="AO3" s="263"/>
    </row>
    <row r="4" spans="1:78" s="320" customFormat="1" ht="28.5" customHeight="1">
      <c r="A4" s="522" t="s">
        <v>334</v>
      </c>
      <c r="B4" s="523" t="s">
        <v>491</v>
      </c>
      <c r="C4" s="523" t="s">
        <v>547</v>
      </c>
      <c r="D4" s="523"/>
      <c r="E4" s="523"/>
      <c r="F4" s="523"/>
      <c r="G4" s="523"/>
      <c r="H4" s="523"/>
      <c r="I4" s="523"/>
      <c r="J4" s="523"/>
      <c r="K4" s="523"/>
      <c r="L4" s="523"/>
      <c r="M4" s="523"/>
      <c r="N4" s="523"/>
      <c r="O4" s="385"/>
      <c r="P4" s="385"/>
      <c r="Q4" s="528" t="s">
        <v>548</v>
      </c>
      <c r="R4" s="528"/>
      <c r="S4" s="528"/>
      <c r="T4" s="528"/>
      <c r="U4" s="529" t="s">
        <v>553</v>
      </c>
      <c r="V4" s="529"/>
      <c r="W4" s="529"/>
      <c r="X4" s="529"/>
      <c r="Y4" s="524" t="s">
        <v>558</v>
      </c>
      <c r="Z4" s="522" t="s">
        <v>334</v>
      </c>
      <c r="AA4" s="523" t="s">
        <v>491</v>
      </c>
      <c r="AB4" s="523" t="s">
        <v>502</v>
      </c>
      <c r="AC4" s="523" t="s">
        <v>542</v>
      </c>
      <c r="AD4" s="523" t="s">
        <v>503</v>
      </c>
      <c r="AE4" s="523" t="s">
        <v>504</v>
      </c>
      <c r="AF4" s="523" t="s">
        <v>505</v>
      </c>
      <c r="AG4" s="523" t="s">
        <v>506</v>
      </c>
      <c r="AH4" s="523" t="s">
        <v>556</v>
      </c>
      <c r="AI4" s="523" t="s">
        <v>555</v>
      </c>
      <c r="AJ4" s="523" t="s">
        <v>507</v>
      </c>
      <c r="AK4" s="523" t="s">
        <v>538</v>
      </c>
      <c r="AL4" s="523" t="s">
        <v>545</v>
      </c>
      <c r="AM4" s="537"/>
      <c r="AN4" s="536"/>
      <c r="AO4" s="536"/>
      <c r="AP4" s="320" t="s">
        <v>508</v>
      </c>
      <c r="AQ4" s="532" t="s">
        <v>509</v>
      </c>
      <c r="AR4" s="532"/>
      <c r="AS4" s="532"/>
      <c r="AT4" s="532"/>
      <c r="AU4" s="532" t="s">
        <v>510</v>
      </c>
      <c r="AV4" s="532"/>
      <c r="AW4" s="532"/>
      <c r="AX4" s="532"/>
      <c r="AY4" s="532" t="s">
        <v>511</v>
      </c>
      <c r="AZ4" s="532"/>
      <c r="BA4" s="532"/>
      <c r="BB4" s="532"/>
      <c r="BC4" s="532" t="s">
        <v>512</v>
      </c>
      <c r="BD4" s="532"/>
      <c r="BE4" s="532"/>
      <c r="BF4" s="532"/>
      <c r="BG4" s="532" t="s">
        <v>513</v>
      </c>
      <c r="BH4" s="532"/>
      <c r="BI4" s="532"/>
      <c r="BJ4" s="532"/>
      <c r="BK4" s="532" t="s">
        <v>514</v>
      </c>
      <c r="BL4" s="532"/>
      <c r="BM4" s="532"/>
      <c r="BN4" s="532"/>
      <c r="BO4" s="532" t="s">
        <v>515</v>
      </c>
      <c r="BP4" s="532"/>
      <c r="BQ4" s="532"/>
      <c r="BR4" s="532"/>
      <c r="BS4" s="532" t="s">
        <v>516</v>
      </c>
      <c r="BT4" s="532"/>
      <c r="BU4" s="532"/>
      <c r="BV4" s="532"/>
      <c r="BW4" s="532" t="s">
        <v>517</v>
      </c>
      <c r="BX4" s="532"/>
      <c r="BY4" s="532"/>
      <c r="BZ4" s="532"/>
    </row>
    <row r="5" spans="1:78" s="320" customFormat="1" ht="29.25" customHeight="1">
      <c r="A5" s="522"/>
      <c r="B5" s="523"/>
      <c r="C5" s="524" t="s">
        <v>501</v>
      </c>
      <c r="D5" s="524" t="s">
        <v>492</v>
      </c>
      <c r="E5" s="524" t="s">
        <v>493</v>
      </c>
      <c r="F5" s="524" t="s">
        <v>494</v>
      </c>
      <c r="G5" s="524" t="s">
        <v>495</v>
      </c>
      <c r="H5" s="524" t="s">
        <v>496</v>
      </c>
      <c r="I5" s="524" t="s">
        <v>497</v>
      </c>
      <c r="J5" s="524" t="s">
        <v>498</v>
      </c>
      <c r="K5" s="524" t="s">
        <v>499</v>
      </c>
      <c r="L5" s="524" t="s">
        <v>500</v>
      </c>
      <c r="M5" s="524" t="s">
        <v>539</v>
      </c>
      <c r="N5" s="524" t="s">
        <v>546</v>
      </c>
      <c r="O5" s="524">
        <v>2015</v>
      </c>
      <c r="P5" s="524">
        <v>2016</v>
      </c>
      <c r="Q5" s="526" t="s">
        <v>549</v>
      </c>
      <c r="R5" s="526" t="s">
        <v>550</v>
      </c>
      <c r="S5" s="526" t="s">
        <v>551</v>
      </c>
      <c r="T5" s="526" t="s">
        <v>552</v>
      </c>
      <c r="U5" s="530" t="s">
        <v>549</v>
      </c>
      <c r="V5" s="530" t="s">
        <v>550</v>
      </c>
      <c r="W5" s="530" t="s">
        <v>551</v>
      </c>
      <c r="X5" s="530" t="s">
        <v>552</v>
      </c>
      <c r="Y5" s="538"/>
      <c r="Z5" s="522"/>
      <c r="AA5" s="523"/>
      <c r="AB5" s="535"/>
      <c r="AC5" s="535"/>
      <c r="AD5" s="535"/>
      <c r="AE5" s="535"/>
      <c r="AF5" s="535"/>
      <c r="AG5" s="535"/>
      <c r="AH5" s="535"/>
      <c r="AI5" s="523"/>
      <c r="AJ5" s="523"/>
      <c r="AK5" s="523"/>
      <c r="AL5" s="523"/>
      <c r="AM5" s="537"/>
      <c r="AN5" s="536"/>
      <c r="AO5" s="536"/>
      <c r="AQ5" s="532" t="s">
        <v>94</v>
      </c>
      <c r="AR5" s="532"/>
      <c r="AS5" s="532" t="s">
        <v>518</v>
      </c>
      <c r="AT5" s="532"/>
      <c r="AU5" s="532" t="s">
        <v>94</v>
      </c>
      <c r="AV5" s="532"/>
      <c r="AW5" s="532" t="s">
        <v>518</v>
      </c>
      <c r="AX5" s="532"/>
      <c r="AY5" s="532" t="s">
        <v>94</v>
      </c>
      <c r="AZ5" s="532"/>
      <c r="BA5" s="532" t="s">
        <v>518</v>
      </c>
      <c r="BB5" s="532"/>
      <c r="BC5" s="532" t="s">
        <v>94</v>
      </c>
      <c r="BD5" s="532"/>
      <c r="BE5" s="532" t="s">
        <v>518</v>
      </c>
      <c r="BF5" s="532"/>
      <c r="BG5" s="532" t="s">
        <v>94</v>
      </c>
      <c r="BH5" s="532"/>
      <c r="BI5" s="532" t="s">
        <v>518</v>
      </c>
      <c r="BJ5" s="532"/>
      <c r="BK5" s="532" t="s">
        <v>94</v>
      </c>
      <c r="BL5" s="532"/>
      <c r="BM5" s="532" t="s">
        <v>518</v>
      </c>
      <c r="BN5" s="532"/>
      <c r="BO5" s="532" t="s">
        <v>94</v>
      </c>
      <c r="BP5" s="532"/>
      <c r="BQ5" s="532" t="s">
        <v>518</v>
      </c>
      <c r="BR5" s="532"/>
      <c r="BS5" s="532" t="s">
        <v>94</v>
      </c>
      <c r="BT5" s="532"/>
      <c r="BU5" s="532" t="s">
        <v>518</v>
      </c>
      <c r="BV5" s="532"/>
      <c r="BW5" s="532" t="s">
        <v>94</v>
      </c>
      <c r="BX5" s="532"/>
      <c r="BY5" s="532" t="s">
        <v>518</v>
      </c>
      <c r="BZ5" s="532"/>
    </row>
    <row r="6" spans="1:78" s="320" customFormat="1" ht="36" customHeight="1">
      <c r="A6" s="522"/>
      <c r="B6" s="523"/>
      <c r="C6" s="525"/>
      <c r="D6" s="525"/>
      <c r="E6" s="525"/>
      <c r="F6" s="525"/>
      <c r="G6" s="525"/>
      <c r="H6" s="525"/>
      <c r="I6" s="525"/>
      <c r="J6" s="525"/>
      <c r="K6" s="525"/>
      <c r="L6" s="525"/>
      <c r="M6" s="525"/>
      <c r="N6" s="525"/>
      <c r="O6" s="525"/>
      <c r="P6" s="525"/>
      <c r="Q6" s="527"/>
      <c r="R6" s="527"/>
      <c r="S6" s="527"/>
      <c r="T6" s="527"/>
      <c r="U6" s="531"/>
      <c r="V6" s="531"/>
      <c r="W6" s="531"/>
      <c r="X6" s="531"/>
      <c r="Y6" s="525"/>
      <c r="Z6" s="522"/>
      <c r="AA6" s="523"/>
      <c r="AB6" s="535"/>
      <c r="AC6" s="535"/>
      <c r="AD6" s="535"/>
      <c r="AE6" s="535"/>
      <c r="AF6" s="535"/>
      <c r="AG6" s="535"/>
      <c r="AH6" s="535"/>
      <c r="AI6" s="523"/>
      <c r="AJ6" s="523"/>
      <c r="AK6" s="523"/>
      <c r="AL6" s="523"/>
      <c r="AM6" s="537"/>
      <c r="AN6" s="536"/>
      <c r="AO6" s="536"/>
      <c r="AQ6" s="319" t="s">
        <v>519</v>
      </c>
      <c r="AR6" s="319" t="s">
        <v>520</v>
      </c>
      <c r="AS6" s="319" t="s">
        <v>519</v>
      </c>
      <c r="AT6" s="319" t="s">
        <v>520</v>
      </c>
      <c r="AU6" s="319" t="s">
        <v>519</v>
      </c>
      <c r="AV6" s="319" t="s">
        <v>520</v>
      </c>
      <c r="AW6" s="319" t="s">
        <v>519</v>
      </c>
      <c r="AX6" s="319" t="s">
        <v>520</v>
      </c>
      <c r="AY6" s="319" t="s">
        <v>519</v>
      </c>
      <c r="AZ6" s="319" t="s">
        <v>520</v>
      </c>
      <c r="BA6" s="319" t="s">
        <v>519</v>
      </c>
      <c r="BB6" s="319" t="s">
        <v>520</v>
      </c>
      <c r="BC6" s="319" t="s">
        <v>519</v>
      </c>
      <c r="BD6" s="319" t="s">
        <v>520</v>
      </c>
      <c r="BE6" s="319" t="s">
        <v>519</v>
      </c>
      <c r="BF6" s="319" t="s">
        <v>520</v>
      </c>
      <c r="BG6" s="319" t="s">
        <v>519</v>
      </c>
      <c r="BH6" s="319" t="s">
        <v>520</v>
      </c>
      <c r="BI6" s="319" t="s">
        <v>519</v>
      </c>
      <c r="BJ6" s="319" t="s">
        <v>520</v>
      </c>
      <c r="BK6" s="319" t="s">
        <v>519</v>
      </c>
      <c r="BL6" s="319" t="s">
        <v>520</v>
      </c>
      <c r="BM6" s="319" t="s">
        <v>519</v>
      </c>
      <c r="BN6" s="319" t="s">
        <v>520</v>
      </c>
      <c r="BO6" s="319" t="s">
        <v>519</v>
      </c>
      <c r="BP6" s="319" t="s">
        <v>520</v>
      </c>
      <c r="BQ6" s="319" t="s">
        <v>519</v>
      </c>
      <c r="BR6" s="319" t="s">
        <v>520</v>
      </c>
      <c r="BS6" s="319" t="s">
        <v>519</v>
      </c>
      <c r="BT6" s="319" t="s">
        <v>520</v>
      </c>
      <c r="BU6" s="319" t="s">
        <v>519</v>
      </c>
      <c r="BV6" s="319" t="s">
        <v>520</v>
      </c>
      <c r="BW6" s="319" t="s">
        <v>519</v>
      </c>
      <c r="BX6" s="319" t="s">
        <v>520</v>
      </c>
      <c r="BY6" s="319" t="s">
        <v>519</v>
      </c>
      <c r="BZ6" s="319" t="s">
        <v>520</v>
      </c>
    </row>
    <row r="7" spans="1:78" s="323" customFormat="1" ht="12.75">
      <c r="A7" s="336" t="s">
        <v>100</v>
      </c>
      <c r="B7" s="336" t="s">
        <v>101</v>
      </c>
      <c r="C7" s="336" t="s">
        <v>102</v>
      </c>
      <c r="D7" s="336">
        <v>1</v>
      </c>
      <c r="E7" s="336"/>
      <c r="F7" s="336"/>
      <c r="G7" s="336"/>
      <c r="H7" s="336">
        <v>2</v>
      </c>
      <c r="I7" s="336">
        <v>3</v>
      </c>
      <c r="J7" s="336">
        <v>4</v>
      </c>
      <c r="K7" s="336">
        <v>5</v>
      </c>
      <c r="L7" s="336">
        <v>6</v>
      </c>
      <c r="M7" s="336">
        <v>7</v>
      </c>
      <c r="N7" s="356">
        <v>8</v>
      </c>
      <c r="O7" s="336"/>
      <c r="P7" s="336"/>
      <c r="Q7" s="321">
        <v>9</v>
      </c>
      <c r="R7" s="321">
        <v>10</v>
      </c>
      <c r="S7" s="321">
        <v>11</v>
      </c>
      <c r="T7" s="321">
        <v>12</v>
      </c>
      <c r="U7" s="356">
        <v>13</v>
      </c>
      <c r="V7" s="356">
        <v>14</v>
      </c>
      <c r="W7" s="356">
        <v>15</v>
      </c>
      <c r="X7" s="356">
        <v>16</v>
      </c>
      <c r="Y7" s="336">
        <v>17</v>
      </c>
      <c r="Z7" s="336" t="s">
        <v>100</v>
      </c>
      <c r="AA7" s="336" t="s">
        <v>101</v>
      </c>
      <c r="AB7" s="336">
        <v>1</v>
      </c>
      <c r="AC7" s="336">
        <v>2</v>
      </c>
      <c r="AD7" s="336">
        <v>3</v>
      </c>
      <c r="AE7" s="336" t="s">
        <v>521</v>
      </c>
      <c r="AF7" s="336" t="s">
        <v>522</v>
      </c>
      <c r="AG7" s="336" t="s">
        <v>522</v>
      </c>
      <c r="AH7" s="336" t="s">
        <v>523</v>
      </c>
      <c r="AI7" s="336" t="s">
        <v>523</v>
      </c>
      <c r="AJ7" s="336" t="s">
        <v>522</v>
      </c>
      <c r="AK7" s="336" t="s">
        <v>537</v>
      </c>
      <c r="AL7" s="336" t="s">
        <v>537</v>
      </c>
      <c r="AM7" s="337"/>
      <c r="AN7" s="337"/>
      <c r="AO7" s="337"/>
      <c r="AQ7" s="322">
        <v>1</v>
      </c>
      <c r="AR7" s="322">
        <v>2</v>
      </c>
      <c r="AS7" s="322">
        <v>3</v>
      </c>
      <c r="AT7" s="322">
        <v>4</v>
      </c>
      <c r="AU7" s="322">
        <v>5</v>
      </c>
      <c r="AV7" s="322">
        <v>6</v>
      </c>
      <c r="AW7" s="322">
        <v>7</v>
      </c>
      <c r="AX7" s="322">
        <v>8</v>
      </c>
      <c r="AY7" s="322">
        <v>9</v>
      </c>
      <c r="AZ7" s="322">
        <v>10</v>
      </c>
      <c r="BA7" s="322">
        <v>11</v>
      </c>
      <c r="BB7" s="322">
        <v>12</v>
      </c>
      <c r="BC7" s="322">
        <v>13</v>
      </c>
      <c r="BD7" s="322">
        <v>14</v>
      </c>
      <c r="BE7" s="322">
        <v>15</v>
      </c>
      <c r="BF7" s="322">
        <v>16</v>
      </c>
      <c r="BG7" s="322">
        <v>17</v>
      </c>
      <c r="BH7" s="322">
        <v>18</v>
      </c>
      <c r="BI7" s="322">
        <v>19</v>
      </c>
      <c r="BJ7" s="322">
        <v>20</v>
      </c>
      <c r="BK7" s="322">
        <v>21</v>
      </c>
      <c r="BL7" s="322">
        <v>22</v>
      </c>
      <c r="BM7" s="322">
        <v>23</v>
      </c>
      <c r="BN7" s="322">
        <v>24</v>
      </c>
      <c r="BO7" s="322">
        <v>25</v>
      </c>
      <c r="BP7" s="322">
        <v>26</v>
      </c>
      <c r="BQ7" s="322">
        <v>27</v>
      </c>
      <c r="BR7" s="322">
        <v>28</v>
      </c>
      <c r="BS7" s="322">
        <v>29</v>
      </c>
      <c r="BT7" s="322">
        <v>30</v>
      </c>
      <c r="BU7" s="322">
        <v>31</v>
      </c>
      <c r="BV7" s="322">
        <v>32</v>
      </c>
      <c r="BW7" s="322">
        <v>33</v>
      </c>
      <c r="BX7" s="322">
        <v>34</v>
      </c>
      <c r="BY7" s="322">
        <v>35</v>
      </c>
      <c r="BZ7" s="322">
        <v>36</v>
      </c>
    </row>
    <row r="8" spans="1:41" ht="10.5" customHeight="1">
      <c r="A8" s="325"/>
      <c r="B8" s="341"/>
      <c r="C8" s="326"/>
      <c r="D8" s="325"/>
      <c r="E8" s="325"/>
      <c r="F8" s="325"/>
      <c r="G8" s="325"/>
      <c r="H8" s="325"/>
      <c r="I8" s="325"/>
      <c r="J8" s="325"/>
      <c r="K8" s="325"/>
      <c r="L8" s="325"/>
      <c r="M8" s="325"/>
      <c r="N8" s="325"/>
      <c r="O8" s="325"/>
      <c r="P8" s="325"/>
      <c r="Q8" s="348"/>
      <c r="R8" s="348"/>
      <c r="S8" s="348"/>
      <c r="T8" s="348"/>
      <c r="U8" s="357"/>
      <c r="V8" s="357"/>
      <c r="W8" s="357"/>
      <c r="X8" s="357"/>
      <c r="Y8" s="326"/>
      <c r="Z8" s="325"/>
      <c r="AA8" s="341"/>
      <c r="AB8" s="326"/>
      <c r="AC8" s="326"/>
      <c r="AD8" s="326"/>
      <c r="AE8" s="326"/>
      <c r="AF8" s="326"/>
      <c r="AG8" s="326"/>
      <c r="AH8" s="326"/>
      <c r="AI8" s="326"/>
      <c r="AJ8" s="326"/>
      <c r="AK8" s="326"/>
      <c r="AL8" s="326"/>
      <c r="AM8" s="317"/>
      <c r="AN8" s="317"/>
      <c r="AO8" s="317"/>
    </row>
    <row r="9" spans="1:41" ht="24" customHeight="1">
      <c r="A9" s="328">
        <v>1</v>
      </c>
      <c r="B9" s="342" t="s">
        <v>524</v>
      </c>
      <c r="C9" s="328">
        <v>8</v>
      </c>
      <c r="D9" s="328">
        <v>932</v>
      </c>
      <c r="E9" s="328">
        <v>258</v>
      </c>
      <c r="F9" s="338">
        <v>27.682403433476395</v>
      </c>
      <c r="G9" s="338" t="e">
        <v>#REF!</v>
      </c>
      <c r="H9" s="328">
        <v>138</v>
      </c>
      <c r="I9" s="324">
        <v>14.806866952789699</v>
      </c>
      <c r="J9" s="328">
        <v>11</v>
      </c>
      <c r="K9" s="324">
        <v>1.1802575107296136</v>
      </c>
      <c r="L9" s="328">
        <v>138</v>
      </c>
      <c r="M9" s="338">
        <v>100.00000000000001</v>
      </c>
      <c r="N9" s="328">
        <v>0</v>
      </c>
      <c r="O9" s="389">
        <v>14.696132596685082</v>
      </c>
      <c r="P9" s="338">
        <v>14.806866952789699</v>
      </c>
      <c r="Q9" s="350">
        <v>12.672770624701954</v>
      </c>
      <c r="R9" s="350">
        <v>10.538674296614209</v>
      </c>
      <c r="S9" s="350">
        <v>8.404577968526466</v>
      </c>
      <c r="T9" s="350">
        <v>6.806866952789699</v>
      </c>
      <c r="U9" s="358">
        <v>1.6802575107296136</v>
      </c>
      <c r="V9" s="358">
        <v>2.1802575107296134</v>
      </c>
      <c r="W9" s="358">
        <v>2.6802575107296134</v>
      </c>
      <c r="X9" s="358">
        <v>3.1802575107296134</v>
      </c>
      <c r="Y9" s="338">
        <v>2</v>
      </c>
      <c r="Z9" s="328">
        <v>1</v>
      </c>
      <c r="AA9" s="342" t="s">
        <v>524</v>
      </c>
      <c r="AB9" s="328" t="s">
        <v>543</v>
      </c>
      <c r="AC9" s="328">
        <v>8</v>
      </c>
      <c r="AD9" s="328">
        <v>1</v>
      </c>
      <c r="AE9" s="328">
        <v>8</v>
      </c>
      <c r="AF9" s="328">
        <v>1</v>
      </c>
      <c r="AG9" s="328">
        <v>1</v>
      </c>
      <c r="AH9" s="328" t="s">
        <v>543</v>
      </c>
      <c r="AI9" s="328">
        <v>1</v>
      </c>
      <c r="AJ9" s="338">
        <v>100</v>
      </c>
      <c r="AK9" s="338">
        <v>100</v>
      </c>
      <c r="AL9" s="338">
        <v>100</v>
      </c>
      <c r="AN9" s="330"/>
      <c r="AO9" s="330"/>
    </row>
    <row r="10" spans="1:41" ht="24" customHeight="1">
      <c r="A10" s="328">
        <v>2</v>
      </c>
      <c r="B10" s="342" t="s">
        <v>525</v>
      </c>
      <c r="C10" s="328">
        <v>29</v>
      </c>
      <c r="D10" s="328">
        <v>1945</v>
      </c>
      <c r="E10" s="328">
        <v>1884</v>
      </c>
      <c r="F10" s="338">
        <v>96.86375321336762</v>
      </c>
      <c r="G10" s="338" t="e">
        <v>#REF!</v>
      </c>
      <c r="H10" s="328">
        <v>1106</v>
      </c>
      <c r="I10" s="324">
        <v>56.86375321336761</v>
      </c>
      <c r="J10" s="328">
        <v>325</v>
      </c>
      <c r="K10" s="324">
        <v>16.709511568123393</v>
      </c>
      <c r="L10" s="328">
        <v>1078</v>
      </c>
      <c r="M10" s="338">
        <v>97.46835443037975</v>
      </c>
      <c r="N10" s="328">
        <v>28</v>
      </c>
      <c r="O10" s="389">
        <v>59.34182590233546</v>
      </c>
      <c r="P10" s="338">
        <v>56.86375321336761</v>
      </c>
      <c r="Q10" s="350">
        <v>41.86375321336761</v>
      </c>
      <c r="R10" s="350">
        <v>26.86375321336761</v>
      </c>
      <c r="S10" s="350">
        <v>11.863753213367609</v>
      </c>
      <c r="T10" s="350">
        <v>10.863753213367609</v>
      </c>
      <c r="U10" s="358">
        <v>18.709511568123393</v>
      </c>
      <c r="V10" s="358">
        <v>20.709511568123393</v>
      </c>
      <c r="W10" s="358">
        <v>22.709511568123393</v>
      </c>
      <c r="X10" s="358">
        <v>24.709511568123393</v>
      </c>
      <c r="Y10" s="338">
        <v>15</v>
      </c>
      <c r="Z10" s="328">
        <v>2</v>
      </c>
      <c r="AA10" s="342" t="s">
        <v>525</v>
      </c>
      <c r="AB10" s="328" t="s">
        <v>543</v>
      </c>
      <c r="AC10" s="328">
        <v>20</v>
      </c>
      <c r="AD10" s="328">
        <v>1</v>
      </c>
      <c r="AE10" s="328">
        <v>21</v>
      </c>
      <c r="AF10" s="328">
        <v>1</v>
      </c>
      <c r="AG10" s="328">
        <v>1</v>
      </c>
      <c r="AH10" s="328" t="s">
        <v>543</v>
      </c>
      <c r="AI10" s="328">
        <v>1</v>
      </c>
      <c r="AJ10" s="338">
        <v>80</v>
      </c>
      <c r="AK10" s="338">
        <v>95</v>
      </c>
      <c r="AL10" s="338">
        <v>95</v>
      </c>
      <c r="AN10" s="330"/>
      <c r="AO10" s="330"/>
    </row>
    <row r="11" spans="1:41" ht="24" customHeight="1">
      <c r="A11" s="328">
        <v>3</v>
      </c>
      <c r="B11" s="342" t="s">
        <v>526</v>
      </c>
      <c r="C11" s="328">
        <v>15</v>
      </c>
      <c r="D11" s="328">
        <v>1235</v>
      </c>
      <c r="E11" s="328">
        <v>1235</v>
      </c>
      <c r="F11" s="338">
        <v>100</v>
      </c>
      <c r="G11" s="338" t="e">
        <v>#REF!</v>
      </c>
      <c r="H11" s="328">
        <v>1041</v>
      </c>
      <c r="I11" s="324">
        <v>84.29149797570851</v>
      </c>
      <c r="J11" s="328">
        <v>37</v>
      </c>
      <c r="K11" s="324">
        <v>2.995951417004049</v>
      </c>
      <c r="L11" s="328">
        <v>1022</v>
      </c>
      <c r="M11" s="338">
        <v>98.17483189241115</v>
      </c>
      <c r="N11" s="328">
        <v>19</v>
      </c>
      <c r="O11" s="389">
        <v>85.01655629139073</v>
      </c>
      <c r="P11" s="338">
        <v>84.29149797570851</v>
      </c>
      <c r="Q11" s="350">
        <v>76.38133153396312</v>
      </c>
      <c r="R11" s="350">
        <v>68.47116509221773</v>
      </c>
      <c r="S11" s="350">
        <v>60.560998650472335</v>
      </c>
      <c r="T11" s="350">
        <v>54.29149797570851</v>
      </c>
      <c r="U11" s="358">
        <v>4.995951417004049</v>
      </c>
      <c r="V11" s="358">
        <v>6.995951417004049</v>
      </c>
      <c r="W11" s="358">
        <v>8.995951417004049</v>
      </c>
      <c r="X11" s="358">
        <v>10.995951417004049</v>
      </c>
      <c r="Y11" s="338">
        <v>7.5</v>
      </c>
      <c r="Z11" s="328">
        <v>3</v>
      </c>
      <c r="AA11" s="342" t="s">
        <v>526</v>
      </c>
      <c r="AB11" s="328"/>
      <c r="AC11" s="328"/>
      <c r="AD11" s="328">
        <v>1</v>
      </c>
      <c r="AE11" s="328">
        <v>11</v>
      </c>
      <c r="AF11" s="328">
        <v>1</v>
      </c>
      <c r="AG11" s="328">
        <v>1</v>
      </c>
      <c r="AH11" s="328"/>
      <c r="AI11" s="328">
        <v>1</v>
      </c>
      <c r="AJ11" s="338">
        <v>70</v>
      </c>
      <c r="AK11" s="338">
        <v>95</v>
      </c>
      <c r="AL11" s="338">
        <v>85</v>
      </c>
      <c r="AN11" s="330"/>
      <c r="AO11" s="330"/>
    </row>
    <row r="12" spans="1:41" ht="24" customHeight="1">
      <c r="A12" s="328">
        <v>4</v>
      </c>
      <c r="B12" s="342" t="s">
        <v>527</v>
      </c>
      <c r="C12" s="328">
        <v>9</v>
      </c>
      <c r="D12" s="343">
        <v>716</v>
      </c>
      <c r="E12" s="343">
        <v>716</v>
      </c>
      <c r="F12" s="338">
        <v>100</v>
      </c>
      <c r="G12" s="338" t="e">
        <v>#REF!</v>
      </c>
      <c r="H12" s="343">
        <v>548</v>
      </c>
      <c r="I12" s="324">
        <v>76.53631284916202</v>
      </c>
      <c r="J12" s="343">
        <v>64</v>
      </c>
      <c r="K12" s="324">
        <v>8.938547486033519</v>
      </c>
      <c r="L12" s="328">
        <v>543</v>
      </c>
      <c r="M12" s="338">
        <v>99.08759124087591</v>
      </c>
      <c r="N12" s="328">
        <v>5</v>
      </c>
      <c r="O12" s="389">
        <v>79.16666666666667</v>
      </c>
      <c r="P12" s="338">
        <v>76.53631284916202</v>
      </c>
      <c r="Q12" s="350">
        <v>66.03631284916202</v>
      </c>
      <c r="R12" s="350">
        <v>55.536312849162016</v>
      </c>
      <c r="S12" s="350">
        <v>45.036312849162016</v>
      </c>
      <c r="T12" s="350">
        <v>34.536312849162016</v>
      </c>
      <c r="U12" s="358">
        <v>10.938547486033519</v>
      </c>
      <c r="V12" s="358">
        <v>12.938547486033519</v>
      </c>
      <c r="W12" s="358">
        <v>14.938547486033519</v>
      </c>
      <c r="X12" s="358">
        <v>16.93854748603352</v>
      </c>
      <c r="Y12" s="338">
        <v>10.5</v>
      </c>
      <c r="Z12" s="328">
        <v>4</v>
      </c>
      <c r="AA12" s="342" t="s">
        <v>527</v>
      </c>
      <c r="AB12" s="328" t="s">
        <v>543</v>
      </c>
      <c r="AC12" s="328">
        <v>6</v>
      </c>
      <c r="AD12" s="328">
        <v>1</v>
      </c>
      <c r="AE12" s="328">
        <v>7</v>
      </c>
      <c r="AF12" s="328">
        <v>1</v>
      </c>
      <c r="AG12" s="328">
        <v>1</v>
      </c>
      <c r="AH12" s="328" t="s">
        <v>543</v>
      </c>
      <c r="AI12" s="328">
        <v>1</v>
      </c>
      <c r="AJ12" s="338">
        <v>80</v>
      </c>
      <c r="AK12" s="338">
        <v>95</v>
      </c>
      <c r="AL12" s="338">
        <v>85</v>
      </c>
      <c r="AN12" s="330"/>
      <c r="AO12" s="330"/>
    </row>
    <row r="13" spans="1:41" ht="24" customHeight="1">
      <c r="A13" s="328">
        <v>5</v>
      </c>
      <c r="B13" s="342" t="s">
        <v>528</v>
      </c>
      <c r="C13" s="328">
        <v>10</v>
      </c>
      <c r="D13" s="343">
        <v>940</v>
      </c>
      <c r="E13" s="343">
        <v>940</v>
      </c>
      <c r="F13" s="338">
        <v>100</v>
      </c>
      <c r="G13" s="338" t="e">
        <v>#REF!</v>
      </c>
      <c r="H13" s="343">
        <v>657</v>
      </c>
      <c r="I13" s="324">
        <v>69.8936170212766</v>
      </c>
      <c r="J13" s="343">
        <v>71</v>
      </c>
      <c r="K13" s="324">
        <v>7.553191489361702</v>
      </c>
      <c r="L13" s="328">
        <v>646</v>
      </c>
      <c r="M13" s="338">
        <v>98.32572298325722</v>
      </c>
      <c r="N13" s="328">
        <v>11</v>
      </c>
      <c r="O13" s="389">
        <v>72.95528898582334</v>
      </c>
      <c r="P13" s="338">
        <v>69.8936170212766</v>
      </c>
      <c r="Q13" s="350">
        <v>61.0936170212766</v>
      </c>
      <c r="R13" s="350">
        <v>52.2936170212766</v>
      </c>
      <c r="S13" s="350">
        <v>43.493617021276606</v>
      </c>
      <c r="T13" s="350">
        <v>34.69361702127661</v>
      </c>
      <c r="U13" s="358">
        <v>9.553191489361701</v>
      </c>
      <c r="V13" s="358">
        <v>11.553191489361701</v>
      </c>
      <c r="W13" s="358">
        <v>13.553191489361701</v>
      </c>
      <c r="X13" s="358">
        <v>15.553191489361701</v>
      </c>
      <c r="Y13" s="338">
        <v>8.8</v>
      </c>
      <c r="Z13" s="328">
        <v>5</v>
      </c>
      <c r="AA13" s="342" t="s">
        <v>528</v>
      </c>
      <c r="AB13" s="328" t="s">
        <v>543</v>
      </c>
      <c r="AC13" s="328">
        <v>7</v>
      </c>
      <c r="AD13" s="328">
        <v>1</v>
      </c>
      <c r="AE13" s="328">
        <v>7</v>
      </c>
      <c r="AF13" s="328">
        <v>1</v>
      </c>
      <c r="AG13" s="328">
        <v>1</v>
      </c>
      <c r="AH13" s="328" t="s">
        <v>543</v>
      </c>
      <c r="AI13" s="328">
        <v>1</v>
      </c>
      <c r="AJ13" s="338">
        <v>80</v>
      </c>
      <c r="AK13" s="338">
        <v>95</v>
      </c>
      <c r="AL13" s="338">
        <v>85</v>
      </c>
      <c r="AN13" s="330"/>
      <c r="AO13" s="330"/>
    </row>
    <row r="14" spans="1:41" ht="24" customHeight="1">
      <c r="A14" s="328">
        <v>6</v>
      </c>
      <c r="B14" s="342" t="s">
        <v>529</v>
      </c>
      <c r="C14" s="328">
        <v>9</v>
      </c>
      <c r="D14" s="328">
        <v>479</v>
      </c>
      <c r="E14" s="328">
        <v>476</v>
      </c>
      <c r="F14" s="338">
        <v>99.37369519832986</v>
      </c>
      <c r="G14" s="338" t="e">
        <v>#REF!</v>
      </c>
      <c r="H14" s="328">
        <v>354</v>
      </c>
      <c r="I14" s="324">
        <v>73.90396659707724</v>
      </c>
      <c r="J14" s="328">
        <v>58</v>
      </c>
      <c r="K14" s="324">
        <v>12.108559498956158</v>
      </c>
      <c r="L14" s="328">
        <v>347</v>
      </c>
      <c r="M14" s="338">
        <v>98.0225988700565</v>
      </c>
      <c r="N14" s="328">
        <v>7</v>
      </c>
      <c r="O14" s="389">
        <v>79.44915254237289</v>
      </c>
      <c r="P14" s="338">
        <v>73.90396659707724</v>
      </c>
      <c r="Q14" s="350">
        <v>70.28130364184643</v>
      </c>
      <c r="R14" s="350">
        <v>66.65864068661563</v>
      </c>
      <c r="S14" s="350">
        <v>63.035977731384826</v>
      </c>
      <c r="T14" s="350">
        <v>61.10396659707723</v>
      </c>
      <c r="U14" s="358">
        <v>14.108559498956158</v>
      </c>
      <c r="V14" s="358">
        <v>16.108559498956158</v>
      </c>
      <c r="W14" s="358">
        <v>18.108559498956158</v>
      </c>
      <c r="X14" s="358">
        <v>20.108559498956158</v>
      </c>
      <c r="Y14" s="338">
        <v>3.2</v>
      </c>
      <c r="Z14" s="328">
        <v>6</v>
      </c>
      <c r="AA14" s="342" t="s">
        <v>529</v>
      </c>
      <c r="AB14" s="328"/>
      <c r="AC14" s="328"/>
      <c r="AD14" s="328">
        <v>1</v>
      </c>
      <c r="AE14" s="328">
        <v>7</v>
      </c>
      <c r="AF14" s="328"/>
      <c r="AG14" s="328">
        <v>1</v>
      </c>
      <c r="AH14" s="329"/>
      <c r="AI14" s="328"/>
      <c r="AJ14" s="338">
        <v>70</v>
      </c>
      <c r="AK14" s="338">
        <v>95</v>
      </c>
      <c r="AL14" s="338">
        <v>85</v>
      </c>
      <c r="AN14" s="330"/>
      <c r="AO14" s="330"/>
    </row>
    <row r="15" spans="1:41" ht="24" customHeight="1">
      <c r="A15" s="328">
        <v>7</v>
      </c>
      <c r="B15" s="342" t="s">
        <v>530</v>
      </c>
      <c r="C15" s="328">
        <v>18</v>
      </c>
      <c r="D15" s="328">
        <v>1182</v>
      </c>
      <c r="E15" s="328">
        <v>1177</v>
      </c>
      <c r="F15" s="338">
        <v>99.57698815566836</v>
      </c>
      <c r="G15" s="338" t="e">
        <v>#REF!</v>
      </c>
      <c r="H15" s="328">
        <v>893</v>
      </c>
      <c r="I15" s="324">
        <v>75.54991539763112</v>
      </c>
      <c r="J15" s="328">
        <v>79</v>
      </c>
      <c r="K15" s="324">
        <v>6.683587140439932</v>
      </c>
      <c r="L15" s="328">
        <v>842</v>
      </c>
      <c r="M15" s="338">
        <v>94.2889137737962</v>
      </c>
      <c r="N15" s="328">
        <v>51</v>
      </c>
      <c r="O15" s="389">
        <v>79.37336814621409</v>
      </c>
      <c r="P15" s="338">
        <v>75.54991539763112</v>
      </c>
      <c r="Q15" s="350">
        <v>71.98881368678322</v>
      </c>
      <c r="R15" s="350">
        <v>68.42771197593531</v>
      </c>
      <c r="S15" s="350">
        <v>64.86661026508742</v>
      </c>
      <c r="T15" s="350">
        <v>61.549915397631125</v>
      </c>
      <c r="U15" s="358">
        <v>8.683587140439933</v>
      </c>
      <c r="V15" s="358">
        <v>10.683587140439933</v>
      </c>
      <c r="W15" s="358">
        <v>12.683587140439933</v>
      </c>
      <c r="X15" s="358">
        <v>14.683587140439933</v>
      </c>
      <c r="Y15" s="338">
        <v>3.5</v>
      </c>
      <c r="Z15" s="328">
        <v>7</v>
      </c>
      <c r="AA15" s="342" t="s">
        <v>530</v>
      </c>
      <c r="AB15" s="328"/>
      <c r="AC15" s="328"/>
      <c r="AD15" s="328">
        <v>1</v>
      </c>
      <c r="AE15" s="328">
        <v>13</v>
      </c>
      <c r="AF15" s="328">
        <v>1</v>
      </c>
      <c r="AG15" s="328">
        <v>1</v>
      </c>
      <c r="AH15" s="329"/>
      <c r="AI15" s="328">
        <v>1</v>
      </c>
      <c r="AJ15" s="338">
        <v>70</v>
      </c>
      <c r="AK15" s="338">
        <v>95</v>
      </c>
      <c r="AL15" s="338">
        <v>85</v>
      </c>
      <c r="AN15" s="330"/>
      <c r="AO15" s="330"/>
    </row>
    <row r="16" spans="1:41" ht="24" customHeight="1">
      <c r="A16" s="328">
        <v>8</v>
      </c>
      <c r="B16" s="342" t="s">
        <v>531</v>
      </c>
      <c r="C16" s="328">
        <v>9</v>
      </c>
      <c r="D16" s="328">
        <v>574</v>
      </c>
      <c r="E16" s="328">
        <v>574</v>
      </c>
      <c r="F16" s="338">
        <v>100</v>
      </c>
      <c r="G16" s="338" t="e">
        <v>#REF!</v>
      </c>
      <c r="H16" s="328">
        <v>443</v>
      </c>
      <c r="I16" s="324">
        <v>77.17770034843205</v>
      </c>
      <c r="J16" s="328">
        <v>22</v>
      </c>
      <c r="K16" s="324">
        <v>3.832752613240418</v>
      </c>
      <c r="L16" s="328">
        <v>436</v>
      </c>
      <c r="M16" s="338">
        <v>98.41986455981942</v>
      </c>
      <c r="N16" s="328">
        <v>7</v>
      </c>
      <c r="O16" s="389">
        <v>81.38297872340426</v>
      </c>
      <c r="P16" s="338">
        <v>77.17770034843205</v>
      </c>
      <c r="Q16" s="350">
        <v>73.62462253193961</v>
      </c>
      <c r="R16" s="350">
        <v>70.07154471544716</v>
      </c>
      <c r="S16" s="350">
        <v>66.51846689895471</v>
      </c>
      <c r="T16" s="350">
        <v>63.17770034843206</v>
      </c>
      <c r="U16" s="358">
        <v>5.832752613240418</v>
      </c>
      <c r="V16" s="358">
        <v>7.832752613240418</v>
      </c>
      <c r="W16" s="358">
        <v>9.832752613240418</v>
      </c>
      <c r="X16" s="358">
        <v>11.832752613240418</v>
      </c>
      <c r="Y16" s="338">
        <v>3.5</v>
      </c>
      <c r="Z16" s="328">
        <v>8</v>
      </c>
      <c r="AA16" s="342" t="s">
        <v>531</v>
      </c>
      <c r="AB16" s="328"/>
      <c r="AC16" s="328"/>
      <c r="AD16" s="328">
        <v>1</v>
      </c>
      <c r="AE16" s="328">
        <v>7</v>
      </c>
      <c r="AF16" s="328">
        <v>1</v>
      </c>
      <c r="AG16" s="328">
        <v>1</v>
      </c>
      <c r="AH16" s="329"/>
      <c r="AI16" s="328">
        <v>1</v>
      </c>
      <c r="AJ16" s="338">
        <v>70</v>
      </c>
      <c r="AK16" s="338">
        <v>95</v>
      </c>
      <c r="AL16" s="338">
        <v>85</v>
      </c>
      <c r="AN16" s="330"/>
      <c r="AO16" s="330"/>
    </row>
    <row r="17" spans="1:41" ht="24" customHeight="1">
      <c r="A17" s="328">
        <v>9</v>
      </c>
      <c r="B17" s="342" t="s">
        <v>532</v>
      </c>
      <c r="C17" s="328">
        <v>6</v>
      </c>
      <c r="D17" s="328">
        <v>420</v>
      </c>
      <c r="E17" s="328">
        <v>420</v>
      </c>
      <c r="F17" s="338">
        <v>100</v>
      </c>
      <c r="G17" s="338" t="e">
        <v>#REF!</v>
      </c>
      <c r="H17" s="328">
        <v>339</v>
      </c>
      <c r="I17" s="324">
        <v>80.71428571428571</v>
      </c>
      <c r="J17" s="328">
        <v>45</v>
      </c>
      <c r="K17" s="324">
        <v>10.714285714285714</v>
      </c>
      <c r="L17" s="328">
        <v>336</v>
      </c>
      <c r="M17" s="338">
        <v>99.11504424778761</v>
      </c>
      <c r="N17" s="328">
        <v>3</v>
      </c>
      <c r="O17" s="389">
        <v>84.65346534653466</v>
      </c>
      <c r="P17" s="338">
        <v>80.71428571428571</v>
      </c>
      <c r="Q17" s="350">
        <v>77.44603174603174</v>
      </c>
      <c r="R17" s="350">
        <v>74.17777777777776</v>
      </c>
      <c r="S17" s="350">
        <v>70.9095238095238</v>
      </c>
      <c r="T17" s="350">
        <v>68.71428571428571</v>
      </c>
      <c r="U17" s="358">
        <v>12.714285714285714</v>
      </c>
      <c r="V17" s="358">
        <v>14.714285714285714</v>
      </c>
      <c r="W17" s="358">
        <v>16.714285714285715</v>
      </c>
      <c r="X17" s="358">
        <v>18.714285714285715</v>
      </c>
      <c r="Y17" s="338">
        <v>3</v>
      </c>
      <c r="Z17" s="328">
        <v>9</v>
      </c>
      <c r="AA17" s="342" t="s">
        <v>532</v>
      </c>
      <c r="AB17" s="328"/>
      <c r="AC17" s="328"/>
      <c r="AD17" s="328">
        <v>1</v>
      </c>
      <c r="AE17" s="328">
        <v>5</v>
      </c>
      <c r="AF17" s="328">
        <v>1</v>
      </c>
      <c r="AG17" s="328">
        <v>1</v>
      </c>
      <c r="AH17" s="329"/>
      <c r="AI17" s="328"/>
      <c r="AJ17" s="338">
        <v>70</v>
      </c>
      <c r="AK17" s="338">
        <v>95</v>
      </c>
      <c r="AL17" s="338">
        <v>85</v>
      </c>
      <c r="AN17" s="330"/>
      <c r="AO17" s="330"/>
    </row>
    <row r="18" spans="1:41" ht="24" customHeight="1">
      <c r="A18" s="328">
        <v>10</v>
      </c>
      <c r="B18" s="342" t="s">
        <v>533</v>
      </c>
      <c r="C18" s="328">
        <v>10</v>
      </c>
      <c r="D18" s="328">
        <v>682</v>
      </c>
      <c r="E18" s="328">
        <v>682</v>
      </c>
      <c r="F18" s="338">
        <v>100</v>
      </c>
      <c r="G18" s="338" t="e">
        <v>#REF!</v>
      </c>
      <c r="H18" s="328">
        <v>529</v>
      </c>
      <c r="I18" s="324">
        <v>77.56598240469208</v>
      </c>
      <c r="J18" s="328">
        <v>68</v>
      </c>
      <c r="K18" s="324">
        <v>9.970674486803519</v>
      </c>
      <c r="L18" s="328">
        <v>526</v>
      </c>
      <c r="M18" s="338">
        <v>99.43289224952741</v>
      </c>
      <c r="N18" s="328">
        <v>3</v>
      </c>
      <c r="O18" s="389">
        <v>81.06060606060606</v>
      </c>
      <c r="P18" s="338">
        <v>77.56598240469208</v>
      </c>
      <c r="Q18" s="350">
        <v>74.21420658194852</v>
      </c>
      <c r="R18" s="350">
        <v>70.86243075920495</v>
      </c>
      <c r="S18" s="350">
        <v>67.51065493646138</v>
      </c>
      <c r="T18" s="350">
        <v>64.76598240469207</v>
      </c>
      <c r="U18" s="358">
        <v>11.970674486803519</v>
      </c>
      <c r="V18" s="358">
        <v>13.970674486803519</v>
      </c>
      <c r="W18" s="358">
        <v>15.970674486803519</v>
      </c>
      <c r="X18" s="358">
        <v>17.970674486803517</v>
      </c>
      <c r="Y18" s="338">
        <v>3.2</v>
      </c>
      <c r="Z18" s="328">
        <v>10</v>
      </c>
      <c r="AA18" s="342" t="s">
        <v>533</v>
      </c>
      <c r="AB18" s="328"/>
      <c r="AC18" s="328"/>
      <c r="AD18" s="328">
        <v>1</v>
      </c>
      <c r="AE18" s="328">
        <v>7</v>
      </c>
      <c r="AF18" s="328">
        <v>1</v>
      </c>
      <c r="AG18" s="328">
        <v>1</v>
      </c>
      <c r="AH18" s="329"/>
      <c r="AI18" s="328">
        <v>1</v>
      </c>
      <c r="AJ18" s="338">
        <v>70</v>
      </c>
      <c r="AK18" s="338">
        <v>95</v>
      </c>
      <c r="AL18" s="338">
        <v>85</v>
      </c>
      <c r="AN18" s="330"/>
      <c r="AO18" s="330"/>
    </row>
    <row r="19" spans="1:41" ht="24" customHeight="1">
      <c r="A19" s="328">
        <v>11</v>
      </c>
      <c r="B19" s="342" t="s">
        <v>534</v>
      </c>
      <c r="C19" s="328">
        <v>8</v>
      </c>
      <c r="D19" s="328">
        <v>659</v>
      </c>
      <c r="E19" s="328">
        <v>650</v>
      </c>
      <c r="F19" s="338">
        <v>98.63429438543247</v>
      </c>
      <c r="G19" s="338" t="e">
        <v>#REF!</v>
      </c>
      <c r="H19" s="328">
        <v>418</v>
      </c>
      <c r="I19" s="324">
        <v>63.42943854324734</v>
      </c>
      <c r="J19" s="328">
        <v>40</v>
      </c>
      <c r="K19" s="324">
        <v>6.0698027314112295</v>
      </c>
      <c r="L19" s="328">
        <v>401</v>
      </c>
      <c r="M19" s="338">
        <v>95.933014354067</v>
      </c>
      <c r="N19" s="328">
        <v>17</v>
      </c>
      <c r="O19" s="389">
        <v>66.50943396226415</v>
      </c>
      <c r="P19" s="338">
        <v>63.42943854324734</v>
      </c>
      <c r="Q19" s="350">
        <v>59.64838981621986</v>
      </c>
      <c r="R19" s="350">
        <v>55.86734108919238</v>
      </c>
      <c r="S19" s="350">
        <v>52.08629236216489</v>
      </c>
      <c r="T19" s="350">
        <v>49.429438543247336</v>
      </c>
      <c r="U19" s="358">
        <v>8.06980273141123</v>
      </c>
      <c r="V19" s="358">
        <v>10.06980273141123</v>
      </c>
      <c r="W19" s="358">
        <v>12.06980273141123</v>
      </c>
      <c r="X19" s="358">
        <v>14.06980273141123</v>
      </c>
      <c r="Y19" s="338">
        <v>3.5</v>
      </c>
      <c r="Z19" s="328">
        <v>11</v>
      </c>
      <c r="AA19" s="342" t="s">
        <v>534</v>
      </c>
      <c r="AB19" s="328"/>
      <c r="AC19" s="328"/>
      <c r="AD19" s="328">
        <v>1</v>
      </c>
      <c r="AE19" s="328">
        <v>6</v>
      </c>
      <c r="AF19" s="328">
        <v>1</v>
      </c>
      <c r="AG19" s="328">
        <v>1</v>
      </c>
      <c r="AH19" s="329"/>
      <c r="AI19" s="328">
        <v>1</v>
      </c>
      <c r="AJ19" s="338">
        <v>70</v>
      </c>
      <c r="AK19" s="338">
        <v>95</v>
      </c>
      <c r="AL19" s="338">
        <v>85</v>
      </c>
      <c r="AN19" s="330"/>
      <c r="AO19" s="330"/>
    </row>
    <row r="20" spans="1:41" ht="24" customHeight="1">
      <c r="A20" s="328">
        <v>12</v>
      </c>
      <c r="B20" s="342" t="s">
        <v>535</v>
      </c>
      <c r="C20" s="328">
        <v>12</v>
      </c>
      <c r="D20" s="328">
        <v>789</v>
      </c>
      <c r="E20" s="328">
        <v>789</v>
      </c>
      <c r="F20" s="338">
        <v>100</v>
      </c>
      <c r="G20" s="338" t="e">
        <v>#REF!</v>
      </c>
      <c r="H20" s="328">
        <v>599</v>
      </c>
      <c r="I20" s="324">
        <v>75.91888466413181</v>
      </c>
      <c r="J20" s="328">
        <v>82</v>
      </c>
      <c r="K20" s="324">
        <v>10.392902408111533</v>
      </c>
      <c r="L20" s="328">
        <v>579</v>
      </c>
      <c r="M20" s="338">
        <v>96.66110183639398</v>
      </c>
      <c r="N20" s="328">
        <v>20</v>
      </c>
      <c r="O20" s="389">
        <v>79.00262467191601</v>
      </c>
      <c r="P20" s="338">
        <v>75.91888466413181</v>
      </c>
      <c r="Q20" s="350">
        <v>72.17234192367272</v>
      </c>
      <c r="R20" s="350">
        <v>68.42579918321363</v>
      </c>
      <c r="S20" s="350">
        <v>64.67925644275455</v>
      </c>
      <c r="T20" s="350">
        <v>61.91888466413182</v>
      </c>
      <c r="U20" s="358">
        <v>12.392902408111533</v>
      </c>
      <c r="V20" s="358">
        <v>14.392902408111533</v>
      </c>
      <c r="W20" s="358">
        <v>16.39290240811153</v>
      </c>
      <c r="X20" s="358">
        <v>18.39290240811153</v>
      </c>
      <c r="Y20" s="338">
        <v>3.5</v>
      </c>
      <c r="Z20" s="328">
        <v>12</v>
      </c>
      <c r="AA20" s="342" t="s">
        <v>535</v>
      </c>
      <c r="AB20" s="328"/>
      <c r="AC20" s="328"/>
      <c r="AD20" s="328">
        <v>1</v>
      </c>
      <c r="AE20" s="328">
        <v>9</v>
      </c>
      <c r="AF20" s="328"/>
      <c r="AG20" s="328">
        <v>1</v>
      </c>
      <c r="AH20" s="329"/>
      <c r="AI20" s="328">
        <v>1</v>
      </c>
      <c r="AJ20" s="338">
        <v>70</v>
      </c>
      <c r="AK20" s="338">
        <v>95</v>
      </c>
      <c r="AL20" s="338">
        <v>85</v>
      </c>
      <c r="AN20" s="330"/>
      <c r="AO20" s="330"/>
    </row>
    <row r="21" spans="1:41" s="332" customFormat="1" ht="24" customHeight="1">
      <c r="A21" s="533" t="s">
        <v>536</v>
      </c>
      <c r="B21" s="534"/>
      <c r="C21" s="344">
        <v>143</v>
      </c>
      <c r="D21" s="345">
        <v>10553</v>
      </c>
      <c r="E21" s="345">
        <v>9801</v>
      </c>
      <c r="F21" s="346">
        <v>92.87406424713352</v>
      </c>
      <c r="G21" s="345" t="e">
        <v>#REF!</v>
      </c>
      <c r="H21" s="345">
        <v>7065</v>
      </c>
      <c r="I21" s="327">
        <v>66.94778735904482</v>
      </c>
      <c r="J21" s="344">
        <v>902</v>
      </c>
      <c r="K21" s="327">
        <v>8.547332512081873</v>
      </c>
      <c r="L21" s="345">
        <v>6894</v>
      </c>
      <c r="M21" s="346">
        <v>97.5796178343949</v>
      </c>
      <c r="N21" s="345">
        <v>171</v>
      </c>
      <c r="O21" s="390">
        <v>69.66949400409477</v>
      </c>
      <c r="P21" s="346">
        <v>66.94778735904482</v>
      </c>
      <c r="Q21" s="351">
        <v>61.05185823936322</v>
      </c>
      <c r="R21" s="351">
        <v>55.155929119681616</v>
      </c>
      <c r="S21" s="351">
        <v>49.260000000000005</v>
      </c>
      <c r="T21" s="351">
        <v>44.49000000000001</v>
      </c>
      <c r="U21" s="359">
        <v>10.422332512081873</v>
      </c>
      <c r="V21" s="359">
        <v>12.297332512081873</v>
      </c>
      <c r="W21" s="359">
        <v>14.172332512081873</v>
      </c>
      <c r="X21" s="359">
        <v>16.047332512081873</v>
      </c>
      <c r="Y21" s="346">
        <v>5.6000000000000005</v>
      </c>
      <c r="Z21" s="533" t="s">
        <v>536</v>
      </c>
      <c r="AA21" s="534"/>
      <c r="AB21" s="345">
        <v>3</v>
      </c>
      <c r="AC21" s="345">
        <v>41</v>
      </c>
      <c r="AD21" s="345">
        <v>12</v>
      </c>
      <c r="AE21" s="345">
        <v>108</v>
      </c>
      <c r="AF21" s="345">
        <v>10</v>
      </c>
      <c r="AG21" s="345">
        <v>12</v>
      </c>
      <c r="AH21" s="345">
        <v>4</v>
      </c>
      <c r="AI21" s="345">
        <v>10</v>
      </c>
      <c r="AJ21" s="352">
        <v>76</v>
      </c>
      <c r="AK21" s="352">
        <v>95.4</v>
      </c>
      <c r="AL21" s="352" t="s">
        <v>544</v>
      </c>
      <c r="AM21" s="331"/>
      <c r="AN21" s="331"/>
      <c r="AO21" s="331"/>
    </row>
    <row r="22" spans="1:41" s="361" customFormat="1" ht="11.25">
      <c r="A22" s="360"/>
      <c r="B22" s="361" t="s">
        <v>12</v>
      </c>
      <c r="C22" s="362"/>
      <c r="D22" s="360"/>
      <c r="E22" s="360"/>
      <c r="F22" s="360"/>
      <c r="G22" s="363"/>
      <c r="H22" s="360"/>
      <c r="I22" s="360">
        <v>10553</v>
      </c>
      <c r="J22" s="360"/>
      <c r="K22" s="368"/>
      <c r="L22" s="360"/>
      <c r="M22" s="360"/>
      <c r="N22" s="364"/>
      <c r="O22" s="364"/>
      <c r="P22" s="364"/>
      <c r="Q22" s="386"/>
      <c r="R22" s="386"/>
      <c r="S22" s="386"/>
      <c r="T22" s="386"/>
      <c r="U22" s="365"/>
      <c r="V22" s="365"/>
      <c r="W22" s="365"/>
      <c r="X22" s="365"/>
      <c r="Y22" s="362"/>
      <c r="Z22" s="360"/>
      <c r="AA22" s="361" t="s">
        <v>12</v>
      </c>
      <c r="AB22" s="362"/>
      <c r="AC22" s="362"/>
      <c r="AD22" s="362"/>
      <c r="AE22" s="362"/>
      <c r="AF22" s="362"/>
      <c r="AG22" s="362"/>
      <c r="AH22" s="362"/>
      <c r="AI22" s="362"/>
      <c r="AJ22" s="362"/>
      <c r="AK22" s="362"/>
      <c r="AL22" s="362"/>
      <c r="AM22" s="366"/>
      <c r="AN22" s="362"/>
      <c r="AO22" s="362"/>
    </row>
    <row r="23" spans="1:41" s="361" customFormat="1" ht="11.25">
      <c r="A23" s="360"/>
      <c r="B23" s="361" t="s">
        <v>294</v>
      </c>
      <c r="C23" s="362"/>
      <c r="D23" s="360"/>
      <c r="E23" s="360"/>
      <c r="F23" s="360"/>
      <c r="G23" s="360"/>
      <c r="H23" s="360"/>
      <c r="I23" s="360">
        <v>7065</v>
      </c>
      <c r="J23" s="360"/>
      <c r="K23" s="360"/>
      <c r="L23" s="360"/>
      <c r="M23" s="360"/>
      <c r="N23" s="360"/>
      <c r="O23" s="360"/>
      <c r="P23" s="360"/>
      <c r="Q23" s="367"/>
      <c r="R23" s="367"/>
      <c r="S23" s="367"/>
      <c r="T23" s="367"/>
      <c r="U23" s="365"/>
      <c r="V23" s="387"/>
      <c r="W23" s="365"/>
      <c r="X23" s="365"/>
      <c r="Y23" s="362"/>
      <c r="Z23" s="360"/>
      <c r="AA23" s="361" t="s">
        <v>294</v>
      </c>
      <c r="AB23" s="362"/>
      <c r="AC23" s="362"/>
      <c r="AD23" s="362"/>
      <c r="AE23" s="362"/>
      <c r="AF23" s="362"/>
      <c r="AG23" s="362"/>
      <c r="AH23" s="362"/>
      <c r="AI23" s="362"/>
      <c r="AJ23" s="362"/>
      <c r="AK23" s="362"/>
      <c r="AL23" s="362"/>
      <c r="AM23" s="366"/>
      <c r="AN23" s="362"/>
      <c r="AO23" s="362"/>
    </row>
    <row r="24" spans="12:24" ht="28.5" customHeight="1">
      <c r="L24" s="369"/>
      <c r="P24" s="369">
        <f>O21-P21</f>
        <v>2.7217066450499487</v>
      </c>
      <c r="Q24" s="369">
        <f>P21-Q21</f>
        <v>5.895929119681604</v>
      </c>
      <c r="R24" s="369">
        <f>Q21-R21</f>
        <v>5.895929119681604</v>
      </c>
      <c r="S24" s="369">
        <f>R21-S21</f>
        <v>5.895929119681611</v>
      </c>
      <c r="T24" s="369">
        <f>S21-T21</f>
        <v>4.769999999999996</v>
      </c>
      <c r="U24" s="369"/>
      <c r="V24" s="369"/>
      <c r="W24" s="369"/>
      <c r="X24" s="369"/>
    </row>
    <row r="25" spans="18:29" ht="15">
      <c r="R25" s="388"/>
      <c r="AC25" s="336">
        <v>2</v>
      </c>
    </row>
    <row r="26" ht="15"/>
    <row r="27" ht="15"/>
    <row r="28" ht="15">
      <c r="H28" s="377"/>
    </row>
    <row r="29" ht="15"/>
    <row r="30" ht="15"/>
    <row r="33" ht="15.75" thickBot="1"/>
    <row r="34" ht="19.5" customHeight="1" thickBot="1">
      <c r="AC34" s="370"/>
    </row>
    <row r="35" ht="15" customHeight="1">
      <c r="AC35" s="372"/>
    </row>
    <row r="36" ht="15" customHeight="1" thickBot="1">
      <c r="AC36" s="373"/>
    </row>
    <row r="37" ht="15">
      <c r="AC37" s="371"/>
    </row>
  </sheetData>
  <sheetProtection/>
  <mergeCells count="78">
    <mergeCell ref="D2:V2"/>
    <mergeCell ref="A1:B1"/>
    <mergeCell ref="E5:E6"/>
    <mergeCell ref="M5:M6"/>
    <mergeCell ref="N5:N6"/>
    <mergeCell ref="L5:L6"/>
    <mergeCell ref="AC1:AK2"/>
    <mergeCell ref="A4:A6"/>
    <mergeCell ref="B4:B6"/>
    <mergeCell ref="W5:W6"/>
    <mergeCell ref="AB4:AB6"/>
    <mergeCell ref="AC4:AC6"/>
    <mergeCell ref="AD4:AD6"/>
    <mergeCell ref="X5:X6"/>
    <mergeCell ref="K5:K6"/>
    <mergeCell ref="D1:V1"/>
    <mergeCell ref="AG4:AG6"/>
    <mergeCell ref="AH4:AH6"/>
    <mergeCell ref="V5:V6"/>
    <mergeCell ref="Y4:Y6"/>
    <mergeCell ref="AE4:AE6"/>
    <mergeCell ref="C4:N4"/>
    <mergeCell ref="R5:R6"/>
    <mergeCell ref="S5:S6"/>
    <mergeCell ref="P5:P6"/>
    <mergeCell ref="O5:O6"/>
    <mergeCell ref="AN4:AN6"/>
    <mergeCell ref="AU4:AX4"/>
    <mergeCell ref="BK5:BL5"/>
    <mergeCell ref="AY5:AZ5"/>
    <mergeCell ref="BW4:BZ4"/>
    <mergeCell ref="BS4:BV4"/>
    <mergeCell ref="AY4:BB4"/>
    <mergeCell ref="BC4:BF4"/>
    <mergeCell ref="BG4:BJ4"/>
    <mergeCell ref="BK4:BN4"/>
    <mergeCell ref="BO4:BR4"/>
    <mergeCell ref="BA5:BB5"/>
    <mergeCell ref="BC5:BD5"/>
    <mergeCell ref="BE5:BF5"/>
    <mergeCell ref="AO4:AO6"/>
    <mergeCell ref="AQ4:AT4"/>
    <mergeCell ref="AQ5:AR5"/>
    <mergeCell ref="BY5:BZ5"/>
    <mergeCell ref="A21:B21"/>
    <mergeCell ref="F5:F6"/>
    <mergeCell ref="G5:G6"/>
    <mergeCell ref="H5:H6"/>
    <mergeCell ref="I5:I6"/>
    <mergeCell ref="J5:J6"/>
    <mergeCell ref="BG5:BH5"/>
    <mergeCell ref="BI5:BJ5"/>
    <mergeCell ref="BS5:BT5"/>
    <mergeCell ref="Z21:AA21"/>
    <mergeCell ref="AS5:AT5"/>
    <mergeCell ref="AW5:AX5"/>
    <mergeCell ref="AU5:AV5"/>
    <mergeCell ref="AF4:AF6"/>
    <mergeCell ref="AI4:AI6"/>
    <mergeCell ref="AJ4:AJ6"/>
    <mergeCell ref="AK4:AK6"/>
    <mergeCell ref="AL4:AL6"/>
    <mergeCell ref="AM4:AM6"/>
    <mergeCell ref="BU5:BV5"/>
    <mergeCell ref="BW5:BX5"/>
    <mergeCell ref="BM5:BN5"/>
    <mergeCell ref="BO5:BP5"/>
    <mergeCell ref="BQ5:BR5"/>
    <mergeCell ref="Z1:AA1"/>
    <mergeCell ref="Z4:Z6"/>
    <mergeCell ref="AA4:AA6"/>
    <mergeCell ref="C5:C6"/>
    <mergeCell ref="D5:D6"/>
    <mergeCell ref="Q5:Q6"/>
    <mergeCell ref="Q4:T4"/>
    <mergeCell ref="U4:X4"/>
    <mergeCell ref="U5:U6"/>
    <mergeCell ref="T5:T6"/>
  </mergeCells>
  <printOptions horizontalCentered="1"/>
  <pageMargins left="0.2" right="0.21" top="0.42" bottom="0.35" header="0.3" footer="0.21"/>
  <pageSetup horizontalDpi="600" verticalDpi="600" orientation="landscape" paperSize="9" scale="95" r:id="rId3"/>
  <legacyDrawing r:id="rId2"/>
</worksheet>
</file>

<file path=xl/worksheets/sheet14.xml><?xml version="1.0" encoding="utf-8"?>
<worksheet xmlns="http://schemas.openxmlformats.org/spreadsheetml/2006/main" xmlns:r="http://schemas.openxmlformats.org/officeDocument/2006/relationships">
  <sheetPr>
    <tabColor rgb="FFFF0000"/>
  </sheetPr>
  <dimension ref="A1:Y90"/>
  <sheetViews>
    <sheetView zoomScale="85" zoomScaleNormal="85" zoomScalePageLayoutView="0" workbookViewId="0" topLeftCell="A25">
      <selection activeCell="E24" sqref="E24"/>
    </sheetView>
  </sheetViews>
  <sheetFormatPr defaultColWidth="9.140625" defaultRowHeight="15"/>
  <cols>
    <col min="1" max="1" width="5.421875" style="109" customWidth="1"/>
    <col min="2" max="2" width="51.8515625" style="100" customWidth="1"/>
    <col min="3" max="3" width="9.00390625" style="100" customWidth="1"/>
    <col min="4" max="4" width="10.57421875" style="173" customWidth="1"/>
    <col min="5" max="5" width="10.57421875" style="231" customWidth="1"/>
    <col min="6" max="9" width="10.57421875" style="100" customWidth="1"/>
    <col min="10" max="10" width="11.8515625" style="100" customWidth="1"/>
    <col min="11" max="11" width="11.00390625" style="117" customWidth="1"/>
    <col min="12" max="12" width="10.140625" style="117" customWidth="1"/>
    <col min="13" max="13" width="11.28125" style="136" customWidth="1"/>
    <col min="14" max="14" width="17.8515625" style="117" bestFit="1" customWidth="1"/>
    <col min="15" max="15" width="12.421875" style="95" customWidth="1"/>
    <col min="16" max="16" width="11.28125" style="95" bestFit="1" customWidth="1"/>
    <col min="17" max="17" width="13.140625" style="95" bestFit="1" customWidth="1"/>
    <col min="18" max="18" width="9.140625" style="95" customWidth="1"/>
    <col min="19" max="23" width="10.140625" style="95" customWidth="1"/>
    <col min="24" max="24" width="9.140625" style="95" customWidth="1"/>
    <col min="25" max="25" width="13.8515625" style="95" bestFit="1" customWidth="1"/>
    <col min="26" max="16384" width="9.140625" style="95" customWidth="1"/>
  </cols>
  <sheetData>
    <row r="1" spans="1:14" s="310" customFormat="1" ht="12.75">
      <c r="A1" s="549" t="s">
        <v>490</v>
      </c>
      <c r="B1" s="549"/>
      <c r="C1" s="305"/>
      <c r="D1" s="306"/>
      <c r="E1" s="307"/>
      <c r="F1" s="305"/>
      <c r="G1" s="305"/>
      <c r="H1" s="305"/>
      <c r="I1" s="305"/>
      <c r="J1" s="305"/>
      <c r="K1" s="308"/>
      <c r="L1" s="308"/>
      <c r="M1" s="309"/>
      <c r="N1" s="308"/>
    </row>
    <row r="2" spans="1:10" ht="18.75">
      <c r="A2" s="550" t="s">
        <v>391</v>
      </c>
      <c r="B2" s="550"/>
      <c r="C2" s="550"/>
      <c r="D2" s="550"/>
      <c r="E2" s="550"/>
      <c r="F2" s="550"/>
      <c r="G2" s="550"/>
      <c r="H2" s="550"/>
      <c r="I2" s="550"/>
      <c r="J2" s="550"/>
    </row>
    <row r="3" spans="1:10" ht="19.5">
      <c r="A3" s="551" t="s">
        <v>402</v>
      </c>
      <c r="B3" s="551"/>
      <c r="C3" s="551"/>
      <c r="D3" s="551"/>
      <c r="E3" s="551"/>
      <c r="F3" s="551"/>
      <c r="G3" s="551"/>
      <c r="H3" s="551"/>
      <c r="I3" s="551"/>
      <c r="J3" s="551"/>
    </row>
    <row r="4" ht="5.25" customHeight="1"/>
    <row r="5" spans="1:23" s="96" customFormat="1" ht="63">
      <c r="A5" s="104" t="s">
        <v>334</v>
      </c>
      <c r="B5" s="104" t="s">
        <v>392</v>
      </c>
      <c r="C5" s="104" t="s">
        <v>393</v>
      </c>
      <c r="D5" s="174" t="s">
        <v>394</v>
      </c>
      <c r="E5" s="230" t="s">
        <v>395</v>
      </c>
      <c r="F5" s="104" t="s">
        <v>396</v>
      </c>
      <c r="G5" s="104" t="s">
        <v>397</v>
      </c>
      <c r="H5" s="104" t="s">
        <v>398</v>
      </c>
      <c r="I5" s="104" t="s">
        <v>399</v>
      </c>
      <c r="J5" s="104" t="s">
        <v>400</v>
      </c>
      <c r="K5" s="118"/>
      <c r="L5" s="118" t="s">
        <v>250</v>
      </c>
      <c r="M5" s="149" t="s">
        <v>483</v>
      </c>
      <c r="N5" s="134" t="s">
        <v>484</v>
      </c>
      <c r="Q5" s="96" t="s">
        <v>485</v>
      </c>
      <c r="R5" s="96">
        <v>2016</v>
      </c>
      <c r="S5" s="96">
        <v>2017</v>
      </c>
      <c r="T5" s="96">
        <v>2018</v>
      </c>
      <c r="U5" s="96">
        <v>2019</v>
      </c>
      <c r="V5" s="96">
        <v>2020</v>
      </c>
      <c r="W5" s="96" t="s">
        <v>486</v>
      </c>
    </row>
    <row r="6" spans="1:16" s="97" customFormat="1" ht="21" customHeight="1">
      <c r="A6" s="104"/>
      <c r="B6" s="103" t="s">
        <v>32</v>
      </c>
      <c r="C6" s="103" t="s">
        <v>401</v>
      </c>
      <c r="D6" s="175">
        <f>D7+D8+D9+D10+D11</f>
        <v>51.690355000000004</v>
      </c>
      <c r="E6" s="232">
        <f>E7+E8+E9+E10+E11</f>
        <v>361.21942</v>
      </c>
      <c r="F6" s="110">
        <f>F7+F8+F9+F10+F11</f>
        <v>368.79009600000006</v>
      </c>
      <c r="G6" s="110">
        <f>G7+G8+G9+G10+G11</f>
        <v>367.420772</v>
      </c>
      <c r="H6" s="110">
        <f>H7+H8+H9+H10+H11</f>
        <v>350.8805720000001</v>
      </c>
      <c r="I6" s="110">
        <f>SUM(D6:H6)</f>
        <v>1500.001215</v>
      </c>
      <c r="J6" s="99"/>
      <c r="K6" s="119">
        <f>K7+K8+K9+K10+K11</f>
        <v>3120.3720000000003</v>
      </c>
      <c r="L6" s="119"/>
      <c r="M6" s="136">
        <f>M7+M8+M9+M10+M11</f>
        <v>1500</v>
      </c>
      <c r="N6" s="136">
        <f>N7+N8+N9+N10+N11</f>
        <v>19002.839999999997</v>
      </c>
      <c r="O6" s="210">
        <f aca="true" t="shared" si="0" ref="O6:O11">SUM(D6:H6)</f>
        <v>1500.001215</v>
      </c>
      <c r="P6" s="212">
        <f aca="true" t="shared" si="1" ref="P6:P11">M6-O6</f>
        <v>-0.0012150000000019645</v>
      </c>
    </row>
    <row r="7" spans="1:16" ht="31.5">
      <c r="A7" s="112"/>
      <c r="B7" s="99" t="s">
        <v>403</v>
      </c>
      <c r="C7" s="99" t="s">
        <v>401</v>
      </c>
      <c r="D7" s="176">
        <f>D14+D16+D25+D32+D35+D51+D55+D73+D76+D78+D80+D82+D86</f>
        <v>51.413090000000004</v>
      </c>
      <c r="E7" s="233">
        <f>E14+E16+E25+E32+E35+E51+E55+E73+E76+E78+E80+E82+E86</f>
        <v>237.74942</v>
      </c>
      <c r="F7" s="115">
        <f>F14+F16+F25+F32+F35+F51+F55+F73+F76+F78+F80+F82+F86</f>
        <v>238.43009600000005</v>
      </c>
      <c r="G7" s="115">
        <f>G14+G16+G25+G32+G35+G51+G55+G73+G76+G78+G80+G82+G86</f>
        <v>237.010772</v>
      </c>
      <c r="H7" s="115">
        <f>H14+H16+H25+H32+H35+H51+H55+H73+H76+H78+H80+H82+H86</f>
        <v>233.30557200000004</v>
      </c>
      <c r="I7" s="111">
        <f aca="true" t="shared" si="2" ref="I7:I70">SUM(D7:H7)</f>
        <v>997.90895</v>
      </c>
      <c r="J7" s="99" t="s">
        <v>419</v>
      </c>
      <c r="K7" s="120">
        <f>K14+K16+K25+K32+K35+K51+K55+K73+K76+K78+K80+K82</f>
        <v>2145.842</v>
      </c>
      <c r="L7" s="120"/>
      <c r="M7" s="120">
        <v>913.9</v>
      </c>
      <c r="N7" s="120">
        <v>14205.89</v>
      </c>
      <c r="O7" s="210">
        <f t="shared" si="0"/>
        <v>997.90895</v>
      </c>
      <c r="P7" s="212">
        <f t="shared" si="1"/>
        <v>-84.00895000000003</v>
      </c>
    </row>
    <row r="8" spans="1:16" ht="31.5">
      <c r="A8" s="112"/>
      <c r="B8" s="99" t="s">
        <v>140</v>
      </c>
      <c r="C8" s="99" t="s">
        <v>401</v>
      </c>
      <c r="D8" s="176">
        <f>D29+D33+D52+D68+D74</f>
        <v>0.277265</v>
      </c>
      <c r="E8" s="233">
        <f>E29+E33+E52+E68+E74</f>
        <v>2.91</v>
      </c>
      <c r="F8" s="115">
        <f>F29+F33+F52+F68+F74</f>
        <v>2.9299999999999997</v>
      </c>
      <c r="G8" s="115">
        <f>G29+G33+G52+G68+G74</f>
        <v>2.9299999999999997</v>
      </c>
      <c r="H8" s="115">
        <f>H29+H33+H52+H68+H74</f>
        <v>2.95</v>
      </c>
      <c r="I8" s="111">
        <f t="shared" si="2"/>
        <v>11.997264999999999</v>
      </c>
      <c r="J8" s="99" t="s">
        <v>479</v>
      </c>
      <c r="K8" s="121">
        <f>K29+K33+K52+K68+K74</f>
        <v>27.03</v>
      </c>
      <c r="L8" s="121"/>
      <c r="M8" s="150">
        <v>470</v>
      </c>
      <c r="N8" s="150">
        <v>131.3</v>
      </c>
      <c r="O8" s="210">
        <f t="shared" si="0"/>
        <v>11.997264999999999</v>
      </c>
      <c r="P8" s="212">
        <f t="shared" si="1"/>
        <v>458.00273500000003</v>
      </c>
    </row>
    <row r="9" spans="1:16" ht="31.5">
      <c r="A9" s="112"/>
      <c r="B9" s="99" t="s">
        <v>404</v>
      </c>
      <c r="C9" s="99" t="s">
        <v>401</v>
      </c>
      <c r="D9" s="176">
        <f>D22+D28+D53+D66+D84</f>
        <v>0</v>
      </c>
      <c r="E9" s="233">
        <f>E22+E28+E53+E66+E84</f>
        <v>96.96</v>
      </c>
      <c r="F9" s="115">
        <f>F22+F28+F53+F66+F84</f>
        <v>99.91</v>
      </c>
      <c r="G9" s="115">
        <f>G22+G28+G53+G66+G84</f>
        <v>99.89999999999999</v>
      </c>
      <c r="H9" s="115">
        <f>H22+H28+H53+H66+H84</f>
        <v>93.60000000000001</v>
      </c>
      <c r="I9" s="111">
        <f t="shared" si="2"/>
        <v>390.37</v>
      </c>
      <c r="J9" s="99" t="s">
        <v>478</v>
      </c>
      <c r="K9" s="122">
        <f>K22+K28+K53+K66+K84</f>
        <v>827.5</v>
      </c>
      <c r="L9" s="122"/>
      <c r="M9" s="151">
        <v>40</v>
      </c>
      <c r="N9" s="151">
        <v>3979.05</v>
      </c>
      <c r="O9" s="210">
        <f t="shared" si="0"/>
        <v>390.37</v>
      </c>
      <c r="P9" s="212">
        <f t="shared" si="1"/>
        <v>-350.37</v>
      </c>
    </row>
    <row r="10" spans="1:16" ht="31.5">
      <c r="A10" s="112"/>
      <c r="B10" s="99" t="s">
        <v>405</v>
      </c>
      <c r="C10" s="99" t="s">
        <v>401</v>
      </c>
      <c r="D10" s="176">
        <f>D23+D26+D54</f>
        <v>0</v>
      </c>
      <c r="E10" s="233">
        <f>E23+E26+E54</f>
        <v>15.1</v>
      </c>
      <c r="F10" s="115">
        <f>F23+F26+F54</f>
        <v>19.02</v>
      </c>
      <c r="G10" s="115">
        <f>G23+G26+G54</f>
        <v>19.08</v>
      </c>
      <c r="H10" s="115">
        <f>H23+H26+H54</f>
        <v>11.974999999999998</v>
      </c>
      <c r="I10" s="111">
        <f t="shared" si="2"/>
        <v>65.175</v>
      </c>
      <c r="J10" s="99" t="s">
        <v>421</v>
      </c>
      <c r="K10" s="123">
        <f>K23+K26+K54</f>
        <v>40</v>
      </c>
      <c r="L10" s="123"/>
      <c r="M10" s="152">
        <v>70</v>
      </c>
      <c r="N10" s="152">
        <v>286.6</v>
      </c>
      <c r="O10" s="210">
        <f t="shared" si="0"/>
        <v>65.175</v>
      </c>
      <c r="P10" s="212">
        <f t="shared" si="1"/>
        <v>4.825000000000003</v>
      </c>
    </row>
    <row r="11" spans="1:23" ht="31.5">
      <c r="A11" s="112"/>
      <c r="B11" s="99" t="s">
        <v>451</v>
      </c>
      <c r="C11" s="99" t="s">
        <v>401</v>
      </c>
      <c r="D11" s="176">
        <f>D85</f>
        <v>0</v>
      </c>
      <c r="E11" s="233">
        <f>E85</f>
        <v>8.5</v>
      </c>
      <c r="F11" s="115">
        <f>F85</f>
        <v>8.5</v>
      </c>
      <c r="G11" s="115">
        <f>G85</f>
        <v>8.5</v>
      </c>
      <c r="H11" s="115">
        <f>H85</f>
        <v>9.05</v>
      </c>
      <c r="I11" s="111">
        <f t="shared" si="2"/>
        <v>34.55</v>
      </c>
      <c r="J11" s="99" t="s">
        <v>480</v>
      </c>
      <c r="K11" s="124">
        <f>K85</f>
        <v>80</v>
      </c>
      <c r="L11" s="124"/>
      <c r="M11" s="153">
        <v>6.1</v>
      </c>
      <c r="N11" s="153">
        <v>400</v>
      </c>
      <c r="O11" s="210">
        <f t="shared" si="0"/>
        <v>34.55</v>
      </c>
      <c r="P11" s="212">
        <f t="shared" si="1"/>
        <v>-28.449999999999996</v>
      </c>
      <c r="R11" s="102"/>
      <c r="S11" s="102"/>
      <c r="T11" s="102"/>
      <c r="U11" s="102"/>
      <c r="V11" s="102"/>
      <c r="W11" s="102"/>
    </row>
    <row r="12" spans="1:25" s="165" customFormat="1" ht="21" customHeight="1">
      <c r="A12" s="158" t="s">
        <v>406</v>
      </c>
      <c r="B12" s="159" t="s">
        <v>407</v>
      </c>
      <c r="C12" s="159" t="s">
        <v>401</v>
      </c>
      <c r="D12" s="177">
        <f>D14+D16+D19+D27+D31</f>
        <v>0</v>
      </c>
      <c r="E12" s="234">
        <f>E14+E16+E19+E27+E31</f>
        <v>85.7</v>
      </c>
      <c r="F12" s="160">
        <f>F14+F16+F19+F27+F31</f>
        <v>94.31000000000002</v>
      </c>
      <c r="G12" s="160">
        <f>G14+G16+G19+G27+G31</f>
        <v>93.41000000000001</v>
      </c>
      <c r="H12" s="160">
        <f>H14+H16+H19+H27+H31</f>
        <v>78.805</v>
      </c>
      <c r="I12" s="160">
        <f t="shared" si="2"/>
        <v>352.225</v>
      </c>
      <c r="J12" s="161"/>
      <c r="K12" s="162">
        <f>K14+K16+K19+K27+K31</f>
        <v>749.8299999999999</v>
      </c>
      <c r="L12" s="162"/>
      <c r="M12" s="213">
        <v>88</v>
      </c>
      <c r="N12" s="164">
        <v>4433.61</v>
      </c>
      <c r="O12" s="104" t="s">
        <v>100</v>
      </c>
      <c r="P12" s="171">
        <f>N12/$N$6%</f>
        <v>23.331302058008173</v>
      </c>
      <c r="Q12" s="160">
        <v>349.9695308701226</v>
      </c>
      <c r="R12" s="184">
        <v>0</v>
      </c>
      <c r="S12" s="188">
        <v>90</v>
      </c>
      <c r="T12" s="161">
        <v>88</v>
      </c>
      <c r="U12" s="161">
        <v>87</v>
      </c>
      <c r="V12" s="161">
        <v>84.9695308701226</v>
      </c>
      <c r="W12" s="185">
        <f>SUM(R12:V12)</f>
        <v>349.9695308701226</v>
      </c>
      <c r="X12" s="185">
        <f>Q12-W12</f>
        <v>0</v>
      </c>
      <c r="Y12" s="102">
        <f>W12-I12</f>
        <v>-2.25546912987744</v>
      </c>
    </row>
    <row r="13" spans="1:25" ht="31.5">
      <c r="A13" s="539">
        <v>1</v>
      </c>
      <c r="B13" s="552" t="s">
        <v>408</v>
      </c>
      <c r="C13" s="99" t="s">
        <v>415</v>
      </c>
      <c r="D13" s="178"/>
      <c r="E13" s="280">
        <f>E14/0.000621</f>
        <v>53140.096618357486</v>
      </c>
      <c r="F13" s="280">
        <f>F14/0.000621</f>
        <v>53462.1578099839</v>
      </c>
      <c r="G13" s="280">
        <f>G14/0.000621</f>
        <v>53623.1884057971</v>
      </c>
      <c r="H13" s="280">
        <f>H14/0.000621</f>
        <v>53945.249597423506</v>
      </c>
      <c r="I13" s="279">
        <f t="shared" si="2"/>
        <v>214170.692431562</v>
      </c>
      <c r="J13" s="99"/>
      <c r="N13" s="117">
        <v>4223.92</v>
      </c>
      <c r="O13" s="112" t="s">
        <v>101</v>
      </c>
      <c r="P13" s="171">
        <f>N13/$N$6%</f>
        <v>22.227835418284847</v>
      </c>
      <c r="Q13" s="160">
        <v>333.41753127427273</v>
      </c>
      <c r="R13" s="184">
        <v>46.7509</v>
      </c>
      <c r="S13" s="188">
        <v>72</v>
      </c>
      <c r="T13" s="161">
        <v>72</v>
      </c>
      <c r="U13" s="161">
        <v>71.5</v>
      </c>
      <c r="V13" s="161">
        <v>71.16663127427273</v>
      </c>
      <c r="W13" s="185">
        <f>SUM(R13:V13)</f>
        <v>333.41753127427273</v>
      </c>
      <c r="X13" s="185">
        <f>Q13-W13</f>
        <v>0</v>
      </c>
      <c r="Y13" s="102">
        <f>W13-I34</f>
        <v>-41.79336872572725</v>
      </c>
    </row>
    <row r="14" spans="1:25" s="98" customFormat="1" ht="31.5">
      <c r="A14" s="539"/>
      <c r="B14" s="552"/>
      <c r="C14" s="99" t="s">
        <v>401</v>
      </c>
      <c r="D14" s="178"/>
      <c r="E14" s="228">
        <v>33</v>
      </c>
      <c r="F14" s="228">
        <v>33.2</v>
      </c>
      <c r="G14" s="228">
        <v>33.3</v>
      </c>
      <c r="H14" s="228">
        <v>33.5</v>
      </c>
      <c r="I14" s="108">
        <f t="shared" si="2"/>
        <v>133</v>
      </c>
      <c r="J14" s="99" t="s">
        <v>419</v>
      </c>
      <c r="K14" s="126">
        <v>300</v>
      </c>
      <c r="L14" s="189">
        <f>K14/$K$12%</f>
        <v>40.00906872224371</v>
      </c>
      <c r="M14" s="120"/>
      <c r="N14" s="138">
        <v>2328.05</v>
      </c>
      <c r="O14" s="112" t="s">
        <v>102</v>
      </c>
      <c r="P14" s="171">
        <f>N14/$N$6%</f>
        <v>12.251063525241493</v>
      </c>
      <c r="Q14" s="160">
        <v>183.7659528786224</v>
      </c>
      <c r="R14" s="186">
        <v>0</v>
      </c>
      <c r="S14" s="188">
        <v>46.5</v>
      </c>
      <c r="T14" s="161">
        <v>46.5</v>
      </c>
      <c r="U14" s="161">
        <v>46</v>
      </c>
      <c r="V14" s="161">
        <v>44.7614882196556</v>
      </c>
      <c r="W14" s="185">
        <f>SUM(R14:V14)</f>
        <v>183.7614882196556</v>
      </c>
      <c r="X14" s="185">
        <f>Q14-W14</f>
        <v>0.0044646589667820535</v>
      </c>
      <c r="Y14" s="102">
        <f>W14-I55</f>
        <v>33.49148821965562</v>
      </c>
    </row>
    <row r="15" spans="1:25" s="291" customFormat="1" ht="15.75">
      <c r="A15" s="539">
        <v>2</v>
      </c>
      <c r="B15" s="540" t="s">
        <v>409</v>
      </c>
      <c r="C15" s="285" t="s">
        <v>416</v>
      </c>
      <c r="D15" s="286"/>
      <c r="E15" s="303">
        <v>26000</v>
      </c>
      <c r="F15" s="303">
        <v>26000</v>
      </c>
      <c r="G15" s="303">
        <v>25333</v>
      </c>
      <c r="H15" s="303">
        <v>24667</v>
      </c>
      <c r="I15" s="292">
        <f t="shared" si="2"/>
        <v>102000</v>
      </c>
      <c r="J15" s="285"/>
      <c r="K15" s="121"/>
      <c r="L15" s="121"/>
      <c r="M15" s="150"/>
      <c r="N15" s="121">
        <v>8017.27</v>
      </c>
      <c r="O15" s="287" t="s">
        <v>150</v>
      </c>
      <c r="P15" s="288">
        <f>N15/$N$6%</f>
        <v>42.18985162217859</v>
      </c>
      <c r="Q15" s="185">
        <v>632.8477743326788</v>
      </c>
      <c r="R15" s="186">
        <v>4.939455</v>
      </c>
      <c r="S15" s="289">
        <v>158</v>
      </c>
      <c r="T15" s="184">
        <v>157</v>
      </c>
      <c r="U15" s="184">
        <v>157</v>
      </c>
      <c r="V15" s="184">
        <v>155.90831933267876</v>
      </c>
      <c r="W15" s="185">
        <f>SUM(R15:V15)</f>
        <v>632.8477743326788</v>
      </c>
      <c r="X15" s="185">
        <f>Q15-W15</f>
        <v>0</v>
      </c>
      <c r="Y15" s="290">
        <f>W15-I64</f>
        <v>10.552459332678836</v>
      </c>
    </row>
    <row r="16" spans="1:25" s="98" customFormat="1" ht="31.5">
      <c r="A16" s="539"/>
      <c r="B16" s="540"/>
      <c r="C16" s="99" t="s">
        <v>401</v>
      </c>
      <c r="D16" s="178"/>
      <c r="E16" s="228">
        <v>39</v>
      </c>
      <c r="F16" s="193">
        <v>39</v>
      </c>
      <c r="G16" s="193">
        <v>38</v>
      </c>
      <c r="H16" s="193">
        <v>37</v>
      </c>
      <c r="I16" s="108">
        <f t="shared" si="2"/>
        <v>153</v>
      </c>
      <c r="J16" s="99" t="s">
        <v>419</v>
      </c>
      <c r="K16" s="126">
        <v>350</v>
      </c>
      <c r="L16" s="189">
        <f>K16/$K$12%</f>
        <v>46.67724684261766</v>
      </c>
      <c r="M16" s="120"/>
      <c r="N16" s="138"/>
      <c r="Q16" s="187">
        <f aca="true" t="shared" si="3" ref="Q16:V16">SUM(Q12:Q15)</f>
        <v>1500.0007893556963</v>
      </c>
      <c r="R16" s="185">
        <f t="shared" si="3"/>
        <v>51.690355000000004</v>
      </c>
      <c r="S16" s="187">
        <f t="shared" si="3"/>
        <v>366.5</v>
      </c>
      <c r="T16" s="187">
        <f t="shared" si="3"/>
        <v>363.5</v>
      </c>
      <c r="U16" s="187">
        <f t="shared" si="3"/>
        <v>361.5</v>
      </c>
      <c r="V16" s="187">
        <f t="shared" si="3"/>
        <v>356.8059696967297</v>
      </c>
      <c r="W16" s="185">
        <f>SUM(R16:V16)</f>
        <v>1499.9963246967295</v>
      </c>
      <c r="X16" s="185">
        <f>Q16-W16</f>
        <v>0.004464658966753632</v>
      </c>
      <c r="Y16" s="102"/>
    </row>
    <row r="17" spans="1:15" ht="15.75">
      <c r="A17" s="542">
        <v>3</v>
      </c>
      <c r="B17" s="224" t="s">
        <v>410</v>
      </c>
      <c r="C17" s="225"/>
      <c r="D17" s="226"/>
      <c r="E17" s="225"/>
      <c r="F17" s="225"/>
      <c r="G17" s="225"/>
      <c r="H17" s="225"/>
      <c r="I17" s="228"/>
      <c r="J17" s="99"/>
      <c r="O17" s="211"/>
    </row>
    <row r="18" spans="1:14" ht="15.75">
      <c r="A18" s="543"/>
      <c r="B18" s="224" t="s">
        <v>12</v>
      </c>
      <c r="C18" s="225" t="s">
        <v>290</v>
      </c>
      <c r="D18" s="226">
        <f>D21+D24</f>
        <v>0</v>
      </c>
      <c r="E18" s="227">
        <f>E21+E24</f>
        <v>135</v>
      </c>
      <c r="F18" s="225">
        <f>F21+F24</f>
        <v>300</v>
      </c>
      <c r="G18" s="225">
        <f>G21+G24</f>
        <v>300</v>
      </c>
      <c r="H18" s="225">
        <f>H21+H24</f>
        <v>35</v>
      </c>
      <c r="I18" s="228">
        <f t="shared" si="2"/>
        <v>770</v>
      </c>
      <c r="J18" s="99"/>
      <c r="N18" s="283"/>
    </row>
    <row r="19" spans="1:15" s="100" customFormat="1" ht="31.5">
      <c r="A19" s="543"/>
      <c r="B19" s="224" t="s">
        <v>413</v>
      </c>
      <c r="C19" s="225" t="s">
        <v>401</v>
      </c>
      <c r="D19" s="226">
        <f>D22+D23+D25+D26</f>
        <v>0</v>
      </c>
      <c r="E19" s="228">
        <f>E22+E23+E25+E26</f>
        <v>6.94</v>
      </c>
      <c r="F19" s="228">
        <f>F22+F23+F25+F26</f>
        <v>15.65</v>
      </c>
      <c r="G19" s="228">
        <f>G22+G23+G25+G26</f>
        <v>15.65</v>
      </c>
      <c r="H19" s="228">
        <f>H22+H23+H25+H26</f>
        <v>1.815</v>
      </c>
      <c r="I19" s="228">
        <f t="shared" si="2"/>
        <v>40.055</v>
      </c>
      <c r="J19" s="99" t="s">
        <v>420</v>
      </c>
      <c r="K19" s="117">
        <f>K22+K23+K25+K26</f>
        <v>40.9</v>
      </c>
      <c r="L19" s="189">
        <f>K19/$K$12%</f>
        <v>5.454569702465893</v>
      </c>
      <c r="M19" s="136"/>
      <c r="N19" s="133" t="s">
        <v>419</v>
      </c>
      <c r="O19" s="304">
        <f>I25</f>
        <v>4.04</v>
      </c>
    </row>
    <row r="20" spans="1:15" ht="15.75">
      <c r="A20" s="543"/>
      <c r="B20" s="224" t="s">
        <v>414</v>
      </c>
      <c r="C20" s="225"/>
      <c r="D20" s="226"/>
      <c r="E20" s="225"/>
      <c r="F20" s="225"/>
      <c r="G20" s="225"/>
      <c r="H20" s="225"/>
      <c r="I20" s="228"/>
      <c r="J20" s="99"/>
      <c r="N20" s="283" t="s">
        <v>487</v>
      </c>
      <c r="O20" s="102">
        <f>I22</f>
        <v>15.5</v>
      </c>
    </row>
    <row r="21" spans="1:15" ht="16.5" thickBot="1">
      <c r="A21" s="545" t="s">
        <v>417</v>
      </c>
      <c r="B21" s="224" t="s">
        <v>411</v>
      </c>
      <c r="C21" s="225" t="s">
        <v>290</v>
      </c>
      <c r="D21" s="226"/>
      <c r="E21" s="225">
        <v>100</v>
      </c>
      <c r="F21" s="225">
        <v>250</v>
      </c>
      <c r="G21" s="225">
        <v>250</v>
      </c>
      <c r="H21" s="225">
        <v>20</v>
      </c>
      <c r="I21" s="228">
        <f t="shared" si="2"/>
        <v>620</v>
      </c>
      <c r="J21" s="99"/>
      <c r="N21" s="284" t="s">
        <v>421</v>
      </c>
      <c r="O21" s="102">
        <f>I23+I26</f>
        <v>20.514999999999997</v>
      </c>
    </row>
    <row r="22" spans="1:16" s="98" customFormat="1" ht="32.25" thickBot="1">
      <c r="A22" s="545"/>
      <c r="B22" s="224" t="s">
        <v>482</v>
      </c>
      <c r="C22" s="225" t="s">
        <v>401</v>
      </c>
      <c r="D22" s="226"/>
      <c r="E22" s="229">
        <f>E21*0.025</f>
        <v>2.5</v>
      </c>
      <c r="F22" s="229">
        <f>F21*0.025</f>
        <v>6.25</v>
      </c>
      <c r="G22" s="229">
        <f>G21*0.025</f>
        <v>6.25</v>
      </c>
      <c r="H22" s="229">
        <f>H21*0.025</f>
        <v>0.5</v>
      </c>
      <c r="I22" s="228">
        <f t="shared" si="2"/>
        <v>15.5</v>
      </c>
      <c r="J22" s="99" t="s">
        <v>478</v>
      </c>
      <c r="K22" s="122">
        <v>20.9</v>
      </c>
      <c r="L22" s="189">
        <f>K22/K19%</f>
        <v>51.100244498777506</v>
      </c>
      <c r="M22" s="221">
        <f>9.78</f>
        <v>9.78</v>
      </c>
      <c r="N22" s="218"/>
      <c r="O22" s="102">
        <f>SUM(O19:O21)</f>
        <v>40.05499999999999</v>
      </c>
      <c r="P22" s="95"/>
    </row>
    <row r="23" spans="1:16" s="98" customFormat="1" ht="31.5">
      <c r="A23" s="545"/>
      <c r="B23" s="224" t="s">
        <v>427</v>
      </c>
      <c r="C23" s="225" t="s">
        <v>401</v>
      </c>
      <c r="D23" s="226"/>
      <c r="E23" s="229">
        <f>E21*0.027</f>
        <v>2.7</v>
      </c>
      <c r="F23" s="229">
        <f>F21*0.027</f>
        <v>6.75</v>
      </c>
      <c r="G23" s="229">
        <f>G21*0.027</f>
        <v>6.75</v>
      </c>
      <c r="H23" s="229">
        <f>H21*0.027</f>
        <v>0.54</v>
      </c>
      <c r="I23" s="228">
        <f t="shared" si="2"/>
        <v>16.74</v>
      </c>
      <c r="J23" s="99" t="s">
        <v>421</v>
      </c>
      <c r="K23" s="123">
        <v>10</v>
      </c>
      <c r="L23" s="192">
        <f>K23/K19%</f>
        <v>24.449877750611247</v>
      </c>
      <c r="M23" s="152"/>
      <c r="N23" s="218"/>
      <c r="O23" s="95"/>
      <c r="P23" s="95"/>
    </row>
    <row r="24" spans="1:16" ht="16.5" thickBot="1">
      <c r="A24" s="545" t="s">
        <v>418</v>
      </c>
      <c r="B24" s="224" t="s">
        <v>412</v>
      </c>
      <c r="C24" s="225" t="s">
        <v>290</v>
      </c>
      <c r="D24" s="226"/>
      <c r="E24" s="227">
        <v>35</v>
      </c>
      <c r="F24" s="227">
        <v>50</v>
      </c>
      <c r="G24" s="227">
        <v>50</v>
      </c>
      <c r="H24" s="227">
        <v>15</v>
      </c>
      <c r="I24" s="227">
        <f t="shared" si="2"/>
        <v>150</v>
      </c>
      <c r="J24" s="99"/>
      <c r="P24" s="219">
        <f>P23*790</f>
        <v>0</v>
      </c>
    </row>
    <row r="25" spans="1:14" s="98" customFormat="1" ht="32.25" thickBot="1">
      <c r="A25" s="545"/>
      <c r="B25" s="224" t="s">
        <v>481</v>
      </c>
      <c r="C25" s="225" t="s">
        <v>401</v>
      </c>
      <c r="D25" s="226"/>
      <c r="E25" s="228">
        <f>28*0.02+7*0.04</f>
        <v>0.8400000000000001</v>
      </c>
      <c r="F25" s="228">
        <f>30*0.02+20*0.04</f>
        <v>1.4</v>
      </c>
      <c r="G25" s="228">
        <f>30*0.02+20*0.04</f>
        <v>1.4</v>
      </c>
      <c r="H25" s="228">
        <f>10*0.02+5*0.04</f>
        <v>0.4</v>
      </c>
      <c r="I25" s="228">
        <f t="shared" si="2"/>
        <v>4.04</v>
      </c>
      <c r="J25" s="99" t="s">
        <v>419</v>
      </c>
      <c r="K25" s="126">
        <v>10</v>
      </c>
      <c r="L25" s="189">
        <f>L23</f>
        <v>24.449877750611247</v>
      </c>
      <c r="M25" s="220">
        <f>4.67</f>
        <v>4.67</v>
      </c>
      <c r="N25" s="222"/>
    </row>
    <row r="26" spans="1:15" s="98" customFormat="1" ht="31.5">
      <c r="A26" s="546"/>
      <c r="B26" s="224" t="s">
        <v>427</v>
      </c>
      <c r="C26" s="225" t="s">
        <v>401</v>
      </c>
      <c r="D26" s="226"/>
      <c r="E26" s="225">
        <v>0.9</v>
      </c>
      <c r="F26" s="225">
        <f>F24*0.025</f>
        <v>1.25</v>
      </c>
      <c r="G26" s="225">
        <f>G24*0.025</f>
        <v>1.25</v>
      </c>
      <c r="H26" s="225">
        <f>H24*0.025</f>
        <v>0.375</v>
      </c>
      <c r="I26" s="228">
        <f t="shared" si="2"/>
        <v>3.775</v>
      </c>
      <c r="J26" s="99" t="s">
        <v>421</v>
      </c>
      <c r="K26" s="123"/>
      <c r="L26" s="123"/>
      <c r="M26" s="152"/>
      <c r="N26" s="223"/>
      <c r="O26" s="276"/>
    </row>
    <row r="27" spans="1:14" ht="31.5">
      <c r="A27" s="542">
        <v>4</v>
      </c>
      <c r="B27" s="113" t="s">
        <v>422</v>
      </c>
      <c r="C27" s="99" t="s">
        <v>401</v>
      </c>
      <c r="D27" s="178">
        <f>D28+D29</f>
        <v>0</v>
      </c>
      <c r="E27" s="228">
        <f>E28+E29</f>
        <v>5.75</v>
      </c>
      <c r="F27" s="228">
        <f>F28+F29</f>
        <v>5.45</v>
      </c>
      <c r="G27" s="228">
        <f>G28+G29</f>
        <v>5.45</v>
      </c>
      <c r="H27" s="228">
        <f>H28+H29</f>
        <v>5.45</v>
      </c>
      <c r="I27" s="108">
        <f t="shared" si="2"/>
        <v>22.099999999999998</v>
      </c>
      <c r="J27" s="99"/>
      <c r="K27" s="117">
        <f>K28+K29</f>
        <v>49.76</v>
      </c>
      <c r="L27" s="189">
        <f>K27/$K$12%</f>
        <v>6.636170865396156</v>
      </c>
      <c r="N27" s="275"/>
    </row>
    <row r="28" spans="1:14" s="98" customFormat="1" ht="31.5">
      <c r="A28" s="543"/>
      <c r="B28" s="113" t="s">
        <v>423</v>
      </c>
      <c r="C28" s="99" t="s">
        <v>401</v>
      </c>
      <c r="D28" s="178"/>
      <c r="E28" s="228">
        <v>5.3</v>
      </c>
      <c r="F28" s="228">
        <v>5</v>
      </c>
      <c r="G28" s="228">
        <v>5</v>
      </c>
      <c r="H28" s="228">
        <v>5</v>
      </c>
      <c r="I28" s="108">
        <f t="shared" si="2"/>
        <v>20.3</v>
      </c>
      <c r="J28" s="99" t="s">
        <v>478</v>
      </c>
      <c r="K28" s="122">
        <v>46</v>
      </c>
      <c r="L28" s="190">
        <f>K28/K27%</f>
        <v>92.44372990353698</v>
      </c>
      <c r="M28" s="151"/>
      <c r="N28" s="138"/>
    </row>
    <row r="29" spans="1:14" s="98" customFormat="1" ht="15.75" customHeight="1">
      <c r="A29" s="544"/>
      <c r="B29" s="114" t="s">
        <v>424</v>
      </c>
      <c r="C29" s="99" t="s">
        <v>401</v>
      </c>
      <c r="D29" s="178"/>
      <c r="E29" s="229">
        <v>0.45</v>
      </c>
      <c r="F29" s="229">
        <v>0.45</v>
      </c>
      <c r="G29" s="229">
        <v>0.45</v>
      </c>
      <c r="H29" s="229">
        <v>0.45</v>
      </c>
      <c r="I29" s="108">
        <f t="shared" si="2"/>
        <v>1.8</v>
      </c>
      <c r="J29" s="99" t="s">
        <v>479</v>
      </c>
      <c r="K29" s="121">
        <v>3.76</v>
      </c>
      <c r="L29" s="191">
        <f>K29/K27</f>
        <v>0.07556270096463022</v>
      </c>
      <c r="M29" s="150"/>
      <c r="N29" s="138"/>
    </row>
    <row r="30" spans="1:14" s="100" customFormat="1" ht="15.75" customHeight="1">
      <c r="A30" s="539">
        <v>5</v>
      </c>
      <c r="B30" s="547" t="s">
        <v>425</v>
      </c>
      <c r="C30" s="99" t="s">
        <v>290</v>
      </c>
      <c r="D30" s="178"/>
      <c r="E30" s="143">
        <f>95%*10560</f>
        <v>10032</v>
      </c>
      <c r="F30" s="143">
        <f>95%*10570</f>
        <v>10041.5</v>
      </c>
      <c r="G30" s="143">
        <f>95%*10600</f>
        <v>10070</v>
      </c>
      <c r="H30" s="143">
        <f>95%*10650</f>
        <v>10117.5</v>
      </c>
      <c r="I30" s="143">
        <f t="shared" si="2"/>
        <v>40261</v>
      </c>
      <c r="J30" s="99"/>
      <c r="K30" s="133"/>
      <c r="L30" s="133"/>
      <c r="M30" s="157"/>
      <c r="N30" s="133"/>
    </row>
    <row r="31" spans="1:12" ht="15.75" customHeight="1">
      <c r="A31" s="539"/>
      <c r="B31" s="548"/>
      <c r="C31" s="99" t="s">
        <v>401</v>
      </c>
      <c r="D31" s="178">
        <f>D32+D33</f>
        <v>0</v>
      </c>
      <c r="E31" s="228">
        <f>E32+E33</f>
        <v>1.01</v>
      </c>
      <c r="F31" s="228">
        <f>F32+F33</f>
        <v>1.01</v>
      </c>
      <c r="G31" s="228">
        <f>G32+G33</f>
        <v>1.01</v>
      </c>
      <c r="H31" s="228">
        <f>H32+H33</f>
        <v>1.04</v>
      </c>
      <c r="I31" s="108">
        <f t="shared" si="2"/>
        <v>4.07</v>
      </c>
      <c r="J31" s="99"/>
      <c r="K31" s="117">
        <f>K32+K33</f>
        <v>9.17</v>
      </c>
      <c r="L31" s="189">
        <f>K31/$K$12%</f>
        <v>1.2229438672765827</v>
      </c>
    </row>
    <row r="32" spans="1:14" s="98" customFormat="1" ht="15.75" customHeight="1">
      <c r="A32" s="539"/>
      <c r="B32" s="113" t="s">
        <v>426</v>
      </c>
      <c r="C32" s="99" t="s">
        <v>401</v>
      </c>
      <c r="D32" s="178"/>
      <c r="E32" s="228">
        <v>0.5</v>
      </c>
      <c r="F32" s="108">
        <v>0.5</v>
      </c>
      <c r="G32" s="108">
        <v>0.5</v>
      </c>
      <c r="H32" s="108">
        <v>0.5</v>
      </c>
      <c r="I32" s="108">
        <f t="shared" si="2"/>
        <v>2</v>
      </c>
      <c r="J32" s="99" t="s">
        <v>419</v>
      </c>
      <c r="K32" s="126">
        <v>4.7</v>
      </c>
      <c r="L32" s="189">
        <f>K32/$K$31%</f>
        <v>51.25408942202835</v>
      </c>
      <c r="M32" s="120"/>
      <c r="N32" s="138"/>
    </row>
    <row r="33" spans="1:14" s="98" customFormat="1" ht="15.75" customHeight="1">
      <c r="A33" s="539"/>
      <c r="B33" s="114" t="s">
        <v>424</v>
      </c>
      <c r="C33" s="99" t="s">
        <v>401</v>
      </c>
      <c r="D33" s="178"/>
      <c r="E33" s="228">
        <v>0.51</v>
      </c>
      <c r="F33" s="108">
        <v>0.51</v>
      </c>
      <c r="G33" s="108">
        <v>0.51</v>
      </c>
      <c r="H33" s="108">
        <v>0.54</v>
      </c>
      <c r="I33" s="108">
        <f t="shared" si="2"/>
        <v>2.0700000000000003</v>
      </c>
      <c r="J33" s="99" t="s">
        <v>479</v>
      </c>
      <c r="K33" s="121">
        <v>4.47</v>
      </c>
      <c r="L33" s="189">
        <f>K33/$K$31%</f>
        <v>48.74591057797164</v>
      </c>
      <c r="M33" s="150"/>
      <c r="N33" s="138"/>
    </row>
    <row r="34" spans="1:14" s="165" customFormat="1" ht="21" customHeight="1">
      <c r="A34" s="158" t="s">
        <v>428</v>
      </c>
      <c r="B34" s="166" t="s">
        <v>429</v>
      </c>
      <c r="C34" s="159" t="s">
        <v>401</v>
      </c>
      <c r="D34" s="177">
        <f>D35+D50</f>
        <v>46.7509</v>
      </c>
      <c r="E34" s="234">
        <f>E35+E50</f>
        <v>82.53</v>
      </c>
      <c r="F34" s="160">
        <f>F35+F50</f>
        <v>82.05</v>
      </c>
      <c r="G34" s="160">
        <f>G35+G50</f>
        <v>82.21</v>
      </c>
      <c r="H34" s="160">
        <f>H35+H50</f>
        <v>81.67000000000002</v>
      </c>
      <c r="I34" s="160">
        <f t="shared" si="2"/>
        <v>375.2109</v>
      </c>
      <c r="J34" s="161"/>
      <c r="K34" s="162">
        <f>K35+K50</f>
        <v>832.65</v>
      </c>
      <c r="L34" s="162"/>
      <c r="M34" s="163"/>
      <c r="N34" s="164"/>
    </row>
    <row r="35" spans="1:14" s="301" customFormat="1" ht="18" customHeight="1">
      <c r="A35" s="293" t="s">
        <v>432</v>
      </c>
      <c r="B35" s="294" t="s">
        <v>433</v>
      </c>
      <c r="C35" s="295" t="s">
        <v>401</v>
      </c>
      <c r="D35" s="296">
        <f>D36+D40+D44+D47</f>
        <v>46.7509</v>
      </c>
      <c r="E35" s="297">
        <f>E36+E40+E44+E47</f>
        <v>33.44</v>
      </c>
      <c r="F35" s="297">
        <f>F36+F40+F44+F47</f>
        <v>33.44</v>
      </c>
      <c r="G35" s="297">
        <f>G36+G40+G44+G47</f>
        <v>33.55</v>
      </c>
      <c r="H35" s="297">
        <f>H36+H40+H44+H47</f>
        <v>33.27</v>
      </c>
      <c r="I35" s="297">
        <f t="shared" si="2"/>
        <v>180.45090000000002</v>
      </c>
      <c r="J35" s="297" t="s">
        <v>419</v>
      </c>
      <c r="K35" s="298">
        <f>K36+K40+K44+K47</f>
        <v>351.65</v>
      </c>
      <c r="L35" s="298">
        <f>K35/K34%</f>
        <v>42.232630757220925</v>
      </c>
      <c r="M35" s="299">
        <v>30.41</v>
      </c>
      <c r="N35" s="300"/>
    </row>
    <row r="36" spans="1:13" ht="15.75" customHeight="1">
      <c r="A36" s="542">
        <v>1</v>
      </c>
      <c r="B36" s="172" t="s">
        <v>430</v>
      </c>
      <c r="C36" s="99" t="s">
        <v>401</v>
      </c>
      <c r="D36" s="179">
        <f>31551.3/1000</f>
        <v>31.551299999999998</v>
      </c>
      <c r="E36" s="228">
        <f>E37+E38+E39</f>
        <v>16.57</v>
      </c>
      <c r="F36" s="228">
        <f>F37+F38+F39</f>
        <v>16.57</v>
      </c>
      <c r="G36" s="228">
        <f>G37+G38+G39</f>
        <v>16.68</v>
      </c>
      <c r="H36" s="228">
        <f>H37+H38+H39</f>
        <v>16.400000000000002</v>
      </c>
      <c r="I36" s="179">
        <f t="shared" si="2"/>
        <v>97.7713</v>
      </c>
      <c r="J36" s="99"/>
      <c r="K36" s="128">
        <v>180.1</v>
      </c>
      <c r="L36" s="194">
        <f>K36/$K$35%</f>
        <v>51.215697426418316</v>
      </c>
      <c r="M36" s="154"/>
    </row>
    <row r="37" spans="1:14" s="98" customFormat="1" ht="15.75" customHeight="1">
      <c r="A37" s="543"/>
      <c r="B37" s="113" t="s">
        <v>440</v>
      </c>
      <c r="C37" s="99" t="s">
        <v>401</v>
      </c>
      <c r="D37" s="179">
        <v>22.1533</v>
      </c>
      <c r="E37" s="228">
        <v>10.93</v>
      </c>
      <c r="F37" s="108">
        <v>10.93</v>
      </c>
      <c r="G37" s="108">
        <f>10.86+0.21</f>
        <v>11.07</v>
      </c>
      <c r="H37" s="108">
        <v>10.81</v>
      </c>
      <c r="I37" s="108">
        <f t="shared" si="2"/>
        <v>65.8933</v>
      </c>
      <c r="J37" s="99"/>
      <c r="K37" s="126"/>
      <c r="L37" s="126">
        <f>D37/$D$36%</f>
        <v>70.2135886635416</v>
      </c>
      <c r="M37" s="120"/>
      <c r="N37" s="138"/>
    </row>
    <row r="38" spans="1:14" s="98" customFormat="1" ht="31.5">
      <c r="A38" s="543"/>
      <c r="B38" s="114" t="s">
        <v>441</v>
      </c>
      <c r="C38" s="99" t="s">
        <v>401</v>
      </c>
      <c r="D38" s="179">
        <v>9.298</v>
      </c>
      <c r="E38" s="228">
        <v>5.59</v>
      </c>
      <c r="F38" s="108">
        <v>5.59</v>
      </c>
      <c r="G38" s="108">
        <v>5.56</v>
      </c>
      <c r="H38" s="108">
        <v>5.54</v>
      </c>
      <c r="I38" s="108">
        <f t="shared" si="2"/>
        <v>31.578</v>
      </c>
      <c r="J38" s="99"/>
      <c r="K38" s="126"/>
      <c r="L38" s="126">
        <f>D38/$D$36%</f>
        <v>29.4694671851873</v>
      </c>
      <c r="M38" s="120"/>
      <c r="N38" s="138"/>
    </row>
    <row r="39" spans="1:14" s="98" customFormat="1" ht="15.75" customHeight="1">
      <c r="A39" s="544"/>
      <c r="B39" s="353" t="s">
        <v>443</v>
      </c>
      <c r="C39" s="99" t="s">
        <v>401</v>
      </c>
      <c r="D39" s="178">
        <f>100/1000</f>
        <v>0.1</v>
      </c>
      <c r="E39" s="228">
        <v>0.05</v>
      </c>
      <c r="F39" s="108">
        <v>0.05</v>
      </c>
      <c r="G39" s="108">
        <v>0.05</v>
      </c>
      <c r="H39" s="108">
        <v>0.05</v>
      </c>
      <c r="I39" s="108">
        <v>0.03</v>
      </c>
      <c r="J39" s="99"/>
      <c r="K39" s="126"/>
      <c r="L39" s="126">
        <f>D39/$D$36%</f>
        <v>0.31694415127110454</v>
      </c>
      <c r="M39" s="120"/>
      <c r="N39" s="138"/>
    </row>
    <row r="40" spans="1:13" ht="15.75" customHeight="1">
      <c r="A40" s="542">
        <v>2</v>
      </c>
      <c r="B40" s="113" t="s">
        <v>431</v>
      </c>
      <c r="C40" s="99" t="s">
        <v>401</v>
      </c>
      <c r="D40" s="179">
        <f>D41+D42+D43</f>
        <v>15.184600000000001</v>
      </c>
      <c r="E40" s="228">
        <f>E41+E42+E43</f>
        <v>16.5</v>
      </c>
      <c r="F40" s="228">
        <f>F41+F42+F43</f>
        <v>16.5</v>
      </c>
      <c r="G40" s="228">
        <f>G41+G42+G43</f>
        <v>16.5</v>
      </c>
      <c r="H40" s="228">
        <f>H41+H42+H43</f>
        <v>16.5</v>
      </c>
      <c r="I40" s="108">
        <f t="shared" si="2"/>
        <v>81.1846</v>
      </c>
      <c r="J40" s="99" t="s">
        <v>419</v>
      </c>
      <c r="K40" s="126">
        <v>170.19</v>
      </c>
      <c r="L40" s="194">
        <f>K40/$K$35%</f>
        <v>48.39755438646382</v>
      </c>
      <c r="M40" s="150">
        <v>14.72</v>
      </c>
    </row>
    <row r="41" spans="1:14" s="98" customFormat="1" ht="31.5">
      <c r="A41" s="543"/>
      <c r="B41" s="113" t="s">
        <v>442</v>
      </c>
      <c r="C41" s="99" t="s">
        <v>401</v>
      </c>
      <c r="D41" s="179">
        <v>11.7832</v>
      </c>
      <c r="E41" s="228">
        <v>13.5</v>
      </c>
      <c r="F41" s="228">
        <v>13.5</v>
      </c>
      <c r="G41" s="228">
        <v>13.5</v>
      </c>
      <c r="H41" s="228">
        <v>13.5</v>
      </c>
      <c r="I41" s="108">
        <f t="shared" si="2"/>
        <v>65.7832</v>
      </c>
      <c r="J41" s="99"/>
      <c r="K41" s="126"/>
      <c r="L41" s="126">
        <f>D41/$D$40%</f>
        <v>77.59967335326581</v>
      </c>
      <c r="M41" s="120"/>
      <c r="N41" s="138"/>
    </row>
    <row r="42" spans="1:14" s="98" customFormat="1" ht="47.25">
      <c r="A42" s="543"/>
      <c r="B42" s="114" t="s">
        <v>444</v>
      </c>
      <c r="C42" s="99" t="s">
        <v>401</v>
      </c>
      <c r="D42" s="179">
        <v>3.4014</v>
      </c>
      <c r="E42" s="228">
        <v>3</v>
      </c>
      <c r="F42" s="108">
        <v>3</v>
      </c>
      <c r="G42" s="108">
        <v>3</v>
      </c>
      <c r="H42" s="108">
        <v>3</v>
      </c>
      <c r="I42" s="108">
        <f t="shared" si="2"/>
        <v>15.4014</v>
      </c>
      <c r="J42" s="99"/>
      <c r="K42" s="126"/>
      <c r="L42" s="126">
        <f>D42/$D$40%</f>
        <v>22.40032664673419</v>
      </c>
      <c r="M42" s="120"/>
      <c r="N42" s="273"/>
    </row>
    <row r="43" spans="1:14" s="98" customFormat="1" ht="31.5">
      <c r="A43" s="544"/>
      <c r="B43" s="114" t="s">
        <v>445</v>
      </c>
      <c r="C43" s="99" t="s">
        <v>401</v>
      </c>
      <c r="D43" s="178">
        <v>0</v>
      </c>
      <c r="E43" s="228">
        <v>0</v>
      </c>
      <c r="F43" s="228">
        <v>0</v>
      </c>
      <c r="G43" s="228">
        <v>0</v>
      </c>
      <c r="H43" s="228">
        <v>0</v>
      </c>
      <c r="I43" s="108">
        <f t="shared" si="2"/>
        <v>0</v>
      </c>
      <c r="J43" s="99"/>
      <c r="K43" s="126"/>
      <c r="L43" s="126">
        <f>D43/$D$40%</f>
        <v>0</v>
      </c>
      <c r="M43" s="120"/>
      <c r="N43" s="138"/>
    </row>
    <row r="44" spans="1:14" ht="31.5">
      <c r="A44" s="542">
        <v>3</v>
      </c>
      <c r="B44" s="113" t="s">
        <v>434</v>
      </c>
      <c r="C44" s="99" t="s">
        <v>401</v>
      </c>
      <c r="D44" s="178">
        <f>D45+D46</f>
        <v>0</v>
      </c>
      <c r="E44" s="228">
        <f>E45+E46</f>
        <v>0.16</v>
      </c>
      <c r="F44" s="228">
        <f>F45+F46</f>
        <v>0.16</v>
      </c>
      <c r="G44" s="228">
        <f>G45+G46</f>
        <v>0.16</v>
      </c>
      <c r="H44" s="228">
        <f>H45+H46</f>
        <v>0.16</v>
      </c>
      <c r="I44" s="179">
        <f t="shared" si="2"/>
        <v>0.64</v>
      </c>
      <c r="J44" s="99" t="s">
        <v>419</v>
      </c>
      <c r="K44" s="126">
        <v>0.05</v>
      </c>
      <c r="L44" s="194">
        <f>K44/$K$35%</f>
        <v>0.0142186833499218</v>
      </c>
      <c r="M44" s="120"/>
      <c r="N44" s="283"/>
    </row>
    <row r="45" spans="1:14" s="98" customFormat="1" ht="31.5">
      <c r="A45" s="543"/>
      <c r="B45" s="113" t="s">
        <v>446</v>
      </c>
      <c r="C45" s="99" t="s">
        <v>401</v>
      </c>
      <c r="D45" s="178"/>
      <c r="E45" s="228">
        <v>0.13</v>
      </c>
      <c r="F45" s="228">
        <v>0.13</v>
      </c>
      <c r="G45" s="228">
        <v>0.13</v>
      </c>
      <c r="H45" s="228">
        <v>0.13</v>
      </c>
      <c r="I45" s="108">
        <f t="shared" si="2"/>
        <v>0.52</v>
      </c>
      <c r="J45" s="99"/>
      <c r="K45" s="126"/>
      <c r="L45" s="126"/>
      <c r="M45" s="120"/>
      <c r="N45" s="281"/>
    </row>
    <row r="46" spans="1:14" s="98" customFormat="1" ht="31.5">
      <c r="A46" s="544"/>
      <c r="B46" s="114" t="s">
        <v>447</v>
      </c>
      <c r="C46" s="99" t="s">
        <v>401</v>
      </c>
      <c r="D46" s="178"/>
      <c r="E46" s="228">
        <v>0.03</v>
      </c>
      <c r="F46" s="228">
        <v>0.03</v>
      </c>
      <c r="G46" s="228">
        <v>0.03</v>
      </c>
      <c r="H46" s="228">
        <v>0.03</v>
      </c>
      <c r="I46" s="108">
        <f t="shared" si="2"/>
        <v>0.12</v>
      </c>
      <c r="J46" s="99"/>
      <c r="K46" s="126"/>
      <c r="L46" s="126"/>
      <c r="M46" s="120"/>
      <c r="N46" s="138"/>
    </row>
    <row r="47" spans="1:13" ht="31.5">
      <c r="A47" s="542">
        <v>4</v>
      </c>
      <c r="B47" s="354" t="s">
        <v>435</v>
      </c>
      <c r="C47" s="99" t="s">
        <v>401</v>
      </c>
      <c r="D47" s="178">
        <f>D48+D49</f>
        <v>0.015</v>
      </c>
      <c r="E47" s="228">
        <f>E48+E49</f>
        <v>0.21000000000000002</v>
      </c>
      <c r="F47" s="228">
        <f>F48+F49</f>
        <v>0.21000000000000002</v>
      </c>
      <c r="G47" s="228">
        <f>G48+G49</f>
        <v>0.21000000000000002</v>
      </c>
      <c r="H47" s="228">
        <f>H48+H49</f>
        <v>0.21000000000000002</v>
      </c>
      <c r="I47" s="179">
        <f t="shared" si="2"/>
        <v>0.855</v>
      </c>
      <c r="J47" s="99" t="s">
        <v>419</v>
      </c>
      <c r="K47" s="126">
        <v>1.31</v>
      </c>
      <c r="L47" s="194">
        <f>K47/$K$35%</f>
        <v>0.37252950376795113</v>
      </c>
      <c r="M47" s="120"/>
    </row>
    <row r="48" spans="1:14" s="98" customFormat="1" ht="31.5">
      <c r="A48" s="543"/>
      <c r="B48" s="113" t="s">
        <v>448</v>
      </c>
      <c r="C48" s="99" t="s">
        <v>401</v>
      </c>
      <c r="D48" s="178"/>
      <c r="E48" s="228">
        <v>0.16</v>
      </c>
      <c r="F48" s="228">
        <v>0.16</v>
      </c>
      <c r="G48" s="228">
        <v>0.16</v>
      </c>
      <c r="H48" s="228">
        <v>0.16</v>
      </c>
      <c r="I48" s="108">
        <f t="shared" si="2"/>
        <v>0.64</v>
      </c>
      <c r="J48" s="99"/>
      <c r="K48" s="126"/>
      <c r="L48" s="126"/>
      <c r="M48" s="120"/>
      <c r="N48" s="138"/>
    </row>
    <row r="49" spans="1:14" s="98" customFormat="1" ht="31.5">
      <c r="A49" s="544"/>
      <c r="B49" s="114" t="s">
        <v>449</v>
      </c>
      <c r="C49" s="99" t="s">
        <v>401</v>
      </c>
      <c r="D49" s="178">
        <f>15/1000</f>
        <v>0.015</v>
      </c>
      <c r="E49" s="228">
        <v>0.05</v>
      </c>
      <c r="F49" s="228">
        <v>0.05</v>
      </c>
      <c r="G49" s="228">
        <v>0.05</v>
      </c>
      <c r="H49" s="228">
        <v>0.05</v>
      </c>
      <c r="I49" s="108">
        <f t="shared" si="2"/>
        <v>0.21500000000000002</v>
      </c>
      <c r="J49" s="99"/>
      <c r="K49" s="126"/>
      <c r="L49" s="126"/>
      <c r="M49" s="120"/>
      <c r="N49" s="138"/>
    </row>
    <row r="50" spans="1:14" s="97" customFormat="1" ht="31.5">
      <c r="A50" s="104" t="s">
        <v>439</v>
      </c>
      <c r="B50" s="105" t="s">
        <v>436</v>
      </c>
      <c r="C50" s="103" t="s">
        <v>401</v>
      </c>
      <c r="D50" s="176">
        <f>D51+D52+D53+D54</f>
        <v>0</v>
      </c>
      <c r="E50" s="228">
        <f>E51+E52+E53+E54</f>
        <v>49.09</v>
      </c>
      <c r="F50" s="228">
        <f>F51+F52+F53+F54</f>
        <v>48.61</v>
      </c>
      <c r="G50" s="228">
        <f>G51+G52+G53+G54</f>
        <v>48.66</v>
      </c>
      <c r="H50" s="228">
        <f>H51+H52+H53+H54</f>
        <v>48.400000000000006</v>
      </c>
      <c r="I50" s="108">
        <f t="shared" si="2"/>
        <v>194.76000000000002</v>
      </c>
      <c r="J50" s="115"/>
      <c r="K50" s="129">
        <f>K51+K52+K53+K54</f>
        <v>481</v>
      </c>
      <c r="L50" s="129">
        <f>K50/K34%</f>
        <v>57.76736924277908</v>
      </c>
      <c r="M50" s="213">
        <v>41.59</v>
      </c>
      <c r="N50" s="137"/>
    </row>
    <row r="51" spans="1:14" s="98" customFormat="1" ht="31.5">
      <c r="A51" s="112"/>
      <c r="B51" s="113" t="s">
        <v>437</v>
      </c>
      <c r="C51" s="99" t="s">
        <v>401</v>
      </c>
      <c r="D51" s="178"/>
      <c r="E51" s="228">
        <v>34</v>
      </c>
      <c r="F51" s="228">
        <v>34</v>
      </c>
      <c r="G51" s="228">
        <v>34</v>
      </c>
      <c r="H51" s="228">
        <f>29.78+4</f>
        <v>33.78</v>
      </c>
      <c r="I51" s="108">
        <f t="shared" si="2"/>
        <v>135.78</v>
      </c>
      <c r="J51" s="99" t="s">
        <v>419</v>
      </c>
      <c r="K51" s="126">
        <v>375</v>
      </c>
      <c r="L51" s="126">
        <f>K51/$K$50%</f>
        <v>77.96257796257797</v>
      </c>
      <c r="M51" s="120"/>
      <c r="N51" s="216"/>
    </row>
    <row r="52" spans="1:14" s="98" customFormat="1" ht="31.5">
      <c r="A52" s="112"/>
      <c r="B52" s="113" t="s">
        <v>438</v>
      </c>
      <c r="C52" s="99" t="s">
        <v>401</v>
      </c>
      <c r="D52" s="178"/>
      <c r="E52" s="228">
        <v>1</v>
      </c>
      <c r="F52" s="108">
        <v>1</v>
      </c>
      <c r="G52" s="108">
        <v>1</v>
      </c>
      <c r="H52" s="108">
        <v>1</v>
      </c>
      <c r="I52" s="108">
        <f t="shared" si="2"/>
        <v>4</v>
      </c>
      <c r="J52" s="99" t="s">
        <v>479</v>
      </c>
      <c r="K52" s="121">
        <v>11</v>
      </c>
      <c r="L52" s="126">
        <f>K52/$K$50%</f>
        <v>2.2869022869022873</v>
      </c>
      <c r="M52" s="150"/>
      <c r="N52" s="273"/>
    </row>
    <row r="53" spans="1:17" s="98" customFormat="1" ht="31.5">
      <c r="A53" s="112"/>
      <c r="B53" s="113" t="s">
        <v>450</v>
      </c>
      <c r="C53" s="99" t="s">
        <v>401</v>
      </c>
      <c r="D53" s="178"/>
      <c r="E53" s="228">
        <v>2.59</v>
      </c>
      <c r="F53" s="228">
        <v>2.59</v>
      </c>
      <c r="G53" s="108">
        <v>2.58</v>
      </c>
      <c r="H53" s="108">
        <v>2.56</v>
      </c>
      <c r="I53" s="108">
        <f t="shared" si="2"/>
        <v>10.32</v>
      </c>
      <c r="J53" s="99" t="s">
        <v>478</v>
      </c>
      <c r="K53" s="122">
        <v>65</v>
      </c>
      <c r="L53" s="126">
        <f>K53/$K$50%</f>
        <v>13.513513513513514</v>
      </c>
      <c r="M53" s="151"/>
      <c r="N53" s="273"/>
      <c r="O53" s="273"/>
      <c r="P53" s="273"/>
      <c r="Q53" s="273"/>
    </row>
    <row r="54" spans="1:14" s="98" customFormat="1" ht="31.5">
      <c r="A54" s="112"/>
      <c r="B54" s="113" t="s">
        <v>452</v>
      </c>
      <c r="C54" s="99" t="s">
        <v>401</v>
      </c>
      <c r="D54" s="178"/>
      <c r="E54" s="228">
        <v>11.5</v>
      </c>
      <c r="F54" s="228">
        <v>11.02</v>
      </c>
      <c r="G54" s="108">
        <v>11.08</v>
      </c>
      <c r="H54" s="108">
        <v>11.059999999999999</v>
      </c>
      <c r="I54" s="108">
        <f t="shared" si="2"/>
        <v>44.66</v>
      </c>
      <c r="J54" s="99" t="s">
        <v>421</v>
      </c>
      <c r="K54" s="123">
        <v>30</v>
      </c>
      <c r="L54" s="126">
        <f>K54/$K$50%</f>
        <v>6.237006237006238</v>
      </c>
      <c r="M54" s="152"/>
      <c r="N54" s="138"/>
    </row>
    <row r="55" spans="1:17" s="165" customFormat="1" ht="21" customHeight="1">
      <c r="A55" s="158" t="s">
        <v>453</v>
      </c>
      <c r="B55" s="166" t="s">
        <v>454</v>
      </c>
      <c r="C55" s="159" t="s">
        <v>401</v>
      </c>
      <c r="D55" s="235">
        <f>D57+D59+D61+D63</f>
        <v>0</v>
      </c>
      <c r="E55" s="235">
        <f>E57+E59+E61+E63</f>
        <v>37.92</v>
      </c>
      <c r="F55" s="235">
        <f>F57+F59+F61+F63</f>
        <v>38.11</v>
      </c>
      <c r="G55" s="235">
        <f>G57+G59+G61+G63</f>
        <v>37.699999999999996</v>
      </c>
      <c r="H55" s="235">
        <f>H57+H59+H61+H63</f>
        <v>36.540000000000006</v>
      </c>
      <c r="I55" s="195">
        <f t="shared" si="2"/>
        <v>150.26999999999998</v>
      </c>
      <c r="J55" s="168" t="s">
        <v>419</v>
      </c>
      <c r="K55" s="235">
        <f>K57+K59+K61+K63</f>
        <v>271</v>
      </c>
      <c r="L55" s="169"/>
      <c r="M55" s="213">
        <v>46.5</v>
      </c>
      <c r="N55" s="170"/>
      <c r="O55" s="170"/>
      <c r="P55" s="170"/>
      <c r="Q55" s="170"/>
    </row>
    <row r="56" spans="1:17" ht="15.75">
      <c r="A56" s="539">
        <v>1</v>
      </c>
      <c r="B56" s="540" t="s">
        <v>455</v>
      </c>
      <c r="C56" s="99"/>
      <c r="D56" s="178"/>
      <c r="E56" s="225"/>
      <c r="F56" s="99"/>
      <c r="G56" s="99"/>
      <c r="H56" s="99"/>
      <c r="I56" s="108"/>
      <c r="J56" s="99"/>
      <c r="N56" s="274"/>
      <c r="O56" s="274"/>
      <c r="P56" s="274"/>
      <c r="Q56" s="274"/>
    </row>
    <row r="57" spans="1:14" s="98" customFormat="1" ht="31.5">
      <c r="A57" s="539"/>
      <c r="B57" s="540"/>
      <c r="C57" s="99" t="s">
        <v>401</v>
      </c>
      <c r="D57" s="178"/>
      <c r="E57" s="228">
        <v>30.02</v>
      </c>
      <c r="F57" s="193">
        <v>30.21</v>
      </c>
      <c r="G57" s="193">
        <v>29.88</v>
      </c>
      <c r="H57" s="193">
        <v>28.93</v>
      </c>
      <c r="I57" s="108">
        <f t="shared" si="2"/>
        <v>119.03999999999999</v>
      </c>
      <c r="J57" s="99" t="s">
        <v>419</v>
      </c>
      <c r="K57" s="126">
        <v>219</v>
      </c>
      <c r="L57" s="126">
        <f>K57/$K$55%</f>
        <v>80.81180811808119</v>
      </c>
      <c r="M57" s="120"/>
      <c r="N57" s="138"/>
    </row>
    <row r="58" spans="1:17" ht="15.75">
      <c r="A58" s="539">
        <v>2</v>
      </c>
      <c r="B58" s="540" t="s">
        <v>456</v>
      </c>
      <c r="C58" s="99"/>
      <c r="D58" s="178"/>
      <c r="E58" s="225"/>
      <c r="F58" s="99"/>
      <c r="G58" s="99"/>
      <c r="H58" s="99"/>
      <c r="I58" s="108"/>
      <c r="J58" s="99"/>
      <c r="N58" s="274"/>
      <c r="O58" s="274"/>
      <c r="P58" s="274"/>
      <c r="Q58" s="274"/>
    </row>
    <row r="59" spans="1:14" s="98" customFormat="1" ht="31.5">
      <c r="A59" s="539"/>
      <c r="B59" s="540"/>
      <c r="C59" s="99" t="s">
        <v>401</v>
      </c>
      <c r="D59" s="178"/>
      <c r="E59" s="228">
        <v>3.8</v>
      </c>
      <c r="F59" s="193">
        <v>3.8</v>
      </c>
      <c r="G59" s="193">
        <v>3.76</v>
      </c>
      <c r="H59" s="193">
        <v>3.66</v>
      </c>
      <c r="I59" s="108">
        <f t="shared" si="2"/>
        <v>15.02</v>
      </c>
      <c r="J59" s="99" t="s">
        <v>419</v>
      </c>
      <c r="K59" s="126">
        <v>25</v>
      </c>
      <c r="L59" s="126">
        <f>K59/$K$55%</f>
        <v>9.22509225092251</v>
      </c>
      <c r="M59" s="120"/>
      <c r="N59" s="138"/>
    </row>
    <row r="60" spans="1:14" ht="17.25" customHeight="1">
      <c r="A60" s="539">
        <v>3</v>
      </c>
      <c r="B60" s="540" t="s">
        <v>457</v>
      </c>
      <c r="C60" s="99"/>
      <c r="D60" s="178"/>
      <c r="E60" s="225"/>
      <c r="F60" s="99"/>
      <c r="G60" s="99"/>
      <c r="H60" s="99"/>
      <c r="I60" s="108"/>
      <c r="J60" s="99"/>
      <c r="N60" s="217"/>
    </row>
    <row r="61" spans="1:14" s="98" customFormat="1" ht="17.25" customHeight="1">
      <c r="A61" s="539"/>
      <c r="B61" s="540"/>
      <c r="C61" s="99" t="s">
        <v>401</v>
      </c>
      <c r="D61" s="178"/>
      <c r="E61" s="228">
        <v>1.06</v>
      </c>
      <c r="F61" s="193">
        <v>1.06</v>
      </c>
      <c r="G61" s="193">
        <v>1.05</v>
      </c>
      <c r="H61" s="193">
        <v>1.02</v>
      </c>
      <c r="I61" s="108">
        <f t="shared" si="2"/>
        <v>4.1899999999999995</v>
      </c>
      <c r="J61" s="99" t="s">
        <v>419</v>
      </c>
      <c r="K61" s="126">
        <v>7</v>
      </c>
      <c r="L61" s="126">
        <f>K61/$K$55%</f>
        <v>2.5830258302583027</v>
      </c>
      <c r="M61" s="120"/>
      <c r="N61" s="138"/>
    </row>
    <row r="62" spans="1:10" ht="15.75">
      <c r="A62" s="539">
        <v>4</v>
      </c>
      <c r="B62" s="540" t="s">
        <v>458</v>
      </c>
      <c r="C62" s="99"/>
      <c r="D62" s="178"/>
      <c r="E62" s="225"/>
      <c r="F62" s="99"/>
      <c r="G62" s="99"/>
      <c r="H62" s="99"/>
      <c r="I62" s="108"/>
      <c r="J62" s="99"/>
    </row>
    <row r="63" spans="1:14" s="98" customFormat="1" ht="31.5">
      <c r="A63" s="539"/>
      <c r="B63" s="540"/>
      <c r="C63" s="99" t="s">
        <v>401</v>
      </c>
      <c r="D63" s="178"/>
      <c r="E63" s="228">
        <v>3.04</v>
      </c>
      <c r="F63" s="193">
        <v>3.04</v>
      </c>
      <c r="G63" s="193">
        <v>3.01</v>
      </c>
      <c r="H63" s="193">
        <v>2.93</v>
      </c>
      <c r="I63" s="108">
        <f t="shared" si="2"/>
        <v>12.02</v>
      </c>
      <c r="J63" s="99" t="s">
        <v>419</v>
      </c>
      <c r="K63" s="126">
        <v>20</v>
      </c>
      <c r="L63" s="126">
        <f>K63/$K$55%</f>
        <v>7.380073800738008</v>
      </c>
      <c r="M63" s="120"/>
      <c r="N63" s="138"/>
    </row>
    <row r="64" spans="1:15" s="165" customFormat="1" ht="21" customHeight="1">
      <c r="A64" s="158" t="s">
        <v>462</v>
      </c>
      <c r="B64" s="166" t="s">
        <v>463</v>
      </c>
      <c r="C64" s="159" t="s">
        <v>401</v>
      </c>
      <c r="D64" s="180">
        <f>D66+D68+D72+D76+D78+D80+D82+D84+D85</f>
        <v>4.939455</v>
      </c>
      <c r="E64" s="235">
        <f>E66+E68+E72+E76+E78+E80+E82+E84+E85</f>
        <v>155.06941999999998</v>
      </c>
      <c r="F64" s="167">
        <f>F66+F68+F72+F76+F78+F80+F82+F84+F85</f>
        <v>154.32009599999998</v>
      </c>
      <c r="G64" s="167">
        <f>G66+G68+G72+G76+G78+G80+G82+G84+G85</f>
        <v>154.100772</v>
      </c>
      <c r="H64" s="167">
        <f>H66+H68+H72+H76+H78+H80+H82+H84+H85</f>
        <v>153.865572</v>
      </c>
      <c r="I64" s="160">
        <f t="shared" si="2"/>
        <v>622.295315</v>
      </c>
      <c r="J64" s="168"/>
      <c r="K64" s="169">
        <f>K66+K68+K72+K76+K78+K80+K82+K84+K85</f>
        <v>1266.893</v>
      </c>
      <c r="L64" s="169"/>
      <c r="M64" s="213">
        <v>158</v>
      </c>
      <c r="N64" s="164" t="s">
        <v>419</v>
      </c>
      <c r="O64" s="312">
        <f>I73+I76+I78+I80+I82</f>
        <v>239.36805</v>
      </c>
    </row>
    <row r="65" spans="1:15" ht="15.75">
      <c r="A65" s="539">
        <v>1</v>
      </c>
      <c r="B65" s="540" t="s">
        <v>464</v>
      </c>
      <c r="C65" s="99" t="s">
        <v>477</v>
      </c>
      <c r="D65" s="178"/>
      <c r="E65" s="280">
        <v>3929</v>
      </c>
      <c r="F65" s="280">
        <v>3904</v>
      </c>
      <c r="G65" s="280">
        <v>3904</v>
      </c>
      <c r="H65" s="280">
        <v>3877</v>
      </c>
      <c r="I65" s="143">
        <f t="shared" si="2"/>
        <v>15614</v>
      </c>
      <c r="J65" s="99"/>
      <c r="N65" s="117" t="s">
        <v>488</v>
      </c>
      <c r="O65" s="102">
        <f>I68+I74</f>
        <v>4.1272649999999995</v>
      </c>
    </row>
    <row r="66" spans="1:15" s="98" customFormat="1" ht="31.5">
      <c r="A66" s="539"/>
      <c r="B66" s="540"/>
      <c r="C66" s="99" t="s">
        <v>401</v>
      </c>
      <c r="D66" s="314"/>
      <c r="E66" s="236">
        <v>78.57</v>
      </c>
      <c r="F66" s="214">
        <v>78.07</v>
      </c>
      <c r="G66" s="214">
        <v>78.07</v>
      </c>
      <c r="H66" s="214">
        <v>77.54</v>
      </c>
      <c r="I66" s="108">
        <f t="shared" si="2"/>
        <v>312.25</v>
      </c>
      <c r="J66" s="99" t="s">
        <v>478</v>
      </c>
      <c r="K66" s="131">
        <v>630</v>
      </c>
      <c r="L66" s="196">
        <f>K66/$K$64%</f>
        <v>49.72795650461405</v>
      </c>
      <c r="M66" s="155"/>
      <c r="N66" s="281" t="s">
        <v>487</v>
      </c>
      <c r="O66" s="313">
        <f>I66+I84</f>
        <v>344.25</v>
      </c>
    </row>
    <row r="67" spans="1:15" ht="31.5">
      <c r="A67" s="539">
        <v>2</v>
      </c>
      <c r="B67" s="540" t="s">
        <v>465</v>
      </c>
      <c r="C67" s="99"/>
      <c r="D67" s="178"/>
      <c r="E67" s="236"/>
      <c r="F67" s="215"/>
      <c r="G67" s="215"/>
      <c r="H67" s="215"/>
      <c r="I67" s="108"/>
      <c r="J67" s="99"/>
      <c r="N67" s="282" t="s">
        <v>489</v>
      </c>
      <c r="O67" s="102">
        <f>I85</f>
        <v>34.55</v>
      </c>
    </row>
    <row r="68" spans="1:15" s="98" customFormat="1" ht="31.5">
      <c r="A68" s="539"/>
      <c r="B68" s="540"/>
      <c r="C68" s="99" t="s">
        <v>401</v>
      </c>
      <c r="D68" s="178"/>
      <c r="E68" s="236">
        <v>0.25</v>
      </c>
      <c r="F68" s="236">
        <v>0.25</v>
      </c>
      <c r="G68" s="236">
        <v>0.25</v>
      </c>
      <c r="H68" s="236">
        <v>0.25</v>
      </c>
      <c r="I68" s="108">
        <f t="shared" si="2"/>
        <v>1</v>
      </c>
      <c r="J68" s="99" t="s">
        <v>479</v>
      </c>
      <c r="K68" s="132">
        <v>2</v>
      </c>
      <c r="L68" s="196">
        <f>K68/$K$64%</f>
        <v>0.15786652858607633</v>
      </c>
      <c r="M68" s="156"/>
      <c r="N68" s="138"/>
      <c r="O68" s="313">
        <f>SUM(O64:O67)</f>
        <v>622.295315</v>
      </c>
    </row>
    <row r="69" spans="1:10" ht="31.5">
      <c r="A69" s="541">
        <v>3</v>
      </c>
      <c r="B69" s="113" t="s">
        <v>466</v>
      </c>
      <c r="C69" s="99"/>
      <c r="D69" s="178"/>
      <c r="E69" s="225"/>
      <c r="F69" s="99"/>
      <c r="G69" s="99"/>
      <c r="H69" s="99"/>
      <c r="I69" s="108"/>
      <c r="J69" s="99"/>
    </row>
    <row r="70" spans="1:10" ht="15.75" customHeight="1">
      <c r="A70" s="541"/>
      <c r="B70" s="113" t="s">
        <v>467</v>
      </c>
      <c r="C70" s="99" t="s">
        <v>128</v>
      </c>
      <c r="D70" s="197">
        <v>600</v>
      </c>
      <c r="E70" s="225">
        <v>650</v>
      </c>
      <c r="F70" s="198">
        <v>600</v>
      </c>
      <c r="G70" s="198">
        <v>700</v>
      </c>
      <c r="H70" s="198">
        <v>800</v>
      </c>
      <c r="I70" s="199">
        <f t="shared" si="2"/>
        <v>3350</v>
      </c>
      <c r="J70" s="99"/>
    </row>
    <row r="71" spans="1:10" ht="15.75" customHeight="1">
      <c r="A71" s="541"/>
      <c r="B71" s="354" t="s">
        <v>97</v>
      </c>
      <c r="C71" s="99" t="s">
        <v>128</v>
      </c>
      <c r="D71" s="200">
        <v>419</v>
      </c>
      <c r="E71" s="237">
        <v>580</v>
      </c>
      <c r="F71" s="201">
        <v>1080</v>
      </c>
      <c r="G71" s="201">
        <v>1080</v>
      </c>
      <c r="H71" s="201">
        <v>1080</v>
      </c>
      <c r="I71" s="202">
        <f aca="true" t="shared" si="4" ref="I71:I80">SUM(D71:H71)</f>
        <v>4239</v>
      </c>
      <c r="J71" s="99"/>
    </row>
    <row r="72" spans="1:22" ht="33" customHeight="1">
      <c r="A72" s="541"/>
      <c r="B72" s="354" t="s">
        <v>468</v>
      </c>
      <c r="C72" s="99" t="s">
        <v>401</v>
      </c>
      <c r="D72" s="182">
        <f>D73+D74</f>
        <v>0.528455</v>
      </c>
      <c r="E72" s="236">
        <f>E73+E74</f>
        <v>3.62</v>
      </c>
      <c r="F72" s="236">
        <f>F73+F74</f>
        <v>3.59</v>
      </c>
      <c r="G72" s="236">
        <f>G73+G74</f>
        <v>3.59</v>
      </c>
      <c r="H72" s="236">
        <f>H73+H74</f>
        <v>3.57</v>
      </c>
      <c r="I72" s="215">
        <f t="shared" si="4"/>
        <v>14.898455</v>
      </c>
      <c r="J72" s="99"/>
      <c r="K72" s="117">
        <v>29.001</v>
      </c>
      <c r="L72" s="196">
        <f>K72/$K$64%</f>
        <v>2.2891435977624</v>
      </c>
      <c r="S72" s="209">
        <f>S75-S74</f>
        <v>2.9305800000000204</v>
      </c>
      <c r="T72" s="209">
        <f>T75-T74</f>
        <v>2.679904000000022</v>
      </c>
      <c r="U72" s="209">
        <f>U75-U74</f>
        <v>2.8992279999999937</v>
      </c>
      <c r="V72" s="209">
        <f>V75-V74</f>
        <v>2.042747332678772</v>
      </c>
    </row>
    <row r="73" spans="1:14" s="98" customFormat="1" ht="15.75" customHeight="1">
      <c r="A73" s="541"/>
      <c r="B73" s="113" t="s">
        <v>469</v>
      </c>
      <c r="C73" s="99" t="s">
        <v>401</v>
      </c>
      <c r="D73" s="182">
        <f>251.19/1000</f>
        <v>0.25119</v>
      </c>
      <c r="E73" s="238">
        <v>2.92</v>
      </c>
      <c r="F73" s="145">
        <v>2.87</v>
      </c>
      <c r="G73" s="145">
        <v>2.87</v>
      </c>
      <c r="H73" s="145">
        <v>2.86</v>
      </c>
      <c r="I73" s="108">
        <f t="shared" si="4"/>
        <v>11.77119</v>
      </c>
      <c r="J73" s="99" t="s">
        <v>419</v>
      </c>
      <c r="K73" s="126">
        <v>23.2</v>
      </c>
      <c r="L73" s="133">
        <f>K73/K72%</f>
        <v>79.99724147443192</v>
      </c>
      <c r="M73" s="120"/>
      <c r="N73" s="216">
        <f>E64</f>
        <v>155.06941999999998</v>
      </c>
    </row>
    <row r="74" spans="1:22" s="98" customFormat="1" ht="31.5">
      <c r="A74" s="541"/>
      <c r="B74" s="114" t="s">
        <v>470</v>
      </c>
      <c r="C74" s="99" t="s">
        <v>401</v>
      </c>
      <c r="D74" s="182">
        <f>277.265/1000</f>
        <v>0.277265</v>
      </c>
      <c r="E74" s="238">
        <v>0.7</v>
      </c>
      <c r="F74" s="145">
        <v>0.72</v>
      </c>
      <c r="G74" s="145">
        <v>0.72</v>
      </c>
      <c r="H74" s="145">
        <v>0.71</v>
      </c>
      <c r="I74" s="108">
        <f t="shared" si="4"/>
        <v>3.1272649999999995</v>
      </c>
      <c r="J74" s="99" t="s">
        <v>479</v>
      </c>
      <c r="K74" s="121">
        <v>5.8</v>
      </c>
      <c r="L74" s="133">
        <f>K74/K72%</f>
        <v>19.99931036860798</v>
      </c>
      <c r="M74" s="150"/>
      <c r="N74" s="138"/>
      <c r="R74" s="208"/>
      <c r="S74" s="208">
        <f>E64</f>
        <v>155.06941999999998</v>
      </c>
      <c r="T74" s="208">
        <f>F64</f>
        <v>154.32009599999998</v>
      </c>
      <c r="U74" s="208">
        <f>G64</f>
        <v>154.100772</v>
      </c>
      <c r="V74" s="208">
        <f>H64</f>
        <v>153.865572</v>
      </c>
    </row>
    <row r="75" spans="1:22" ht="15.75">
      <c r="A75" s="539">
        <v>4</v>
      </c>
      <c r="B75" s="540" t="s">
        <v>471</v>
      </c>
      <c r="C75" s="99" t="s">
        <v>290</v>
      </c>
      <c r="D75" s="181">
        <v>7501</v>
      </c>
      <c r="E75" s="237">
        <v>7465</v>
      </c>
      <c r="F75" s="201">
        <v>7092</v>
      </c>
      <c r="G75" s="201">
        <v>6719</v>
      </c>
      <c r="H75" s="201">
        <v>6319</v>
      </c>
      <c r="I75" s="143">
        <f t="shared" si="4"/>
        <v>35096</v>
      </c>
      <c r="J75" s="99"/>
      <c r="R75" s="188"/>
      <c r="S75" s="188">
        <v>158</v>
      </c>
      <c r="T75" s="161">
        <v>157</v>
      </c>
      <c r="U75" s="161">
        <v>157</v>
      </c>
      <c r="V75" s="161">
        <v>155.90831933267876</v>
      </c>
    </row>
    <row r="76" spans="1:22" s="98" customFormat="1" ht="31.5">
      <c r="A76" s="539"/>
      <c r="B76" s="540"/>
      <c r="C76" s="99" t="s">
        <v>401</v>
      </c>
      <c r="D76" s="204">
        <f>4411/1000</f>
        <v>4.411</v>
      </c>
      <c r="E76" s="205">
        <f>E75*49000*12/1000000000</f>
        <v>4.38942</v>
      </c>
      <c r="F76" s="205">
        <f>F75*49000*12/1000000000</f>
        <v>4.170096</v>
      </c>
      <c r="G76" s="205">
        <f>G75*49000*12/1000000000</f>
        <v>3.950772</v>
      </c>
      <c r="H76" s="205">
        <f>H75*49000*12/1000000000</f>
        <v>3.715572</v>
      </c>
      <c r="I76" s="108">
        <f t="shared" si="4"/>
        <v>20.63686</v>
      </c>
      <c r="J76" s="99" t="s">
        <v>419</v>
      </c>
      <c r="K76" s="126">
        <v>33.642</v>
      </c>
      <c r="L76" s="196">
        <f>K76/$K$64%</f>
        <v>2.6554728773463903</v>
      </c>
      <c r="M76" s="120"/>
      <c r="N76" s="138"/>
      <c r="S76" s="203"/>
      <c r="T76" s="203"/>
      <c r="U76" s="203"/>
      <c r="V76" s="203"/>
    </row>
    <row r="77" spans="1:22" ht="27.75" customHeight="1">
      <c r="A77" s="539">
        <v>5</v>
      </c>
      <c r="B77" s="540" t="s">
        <v>472</v>
      </c>
      <c r="C77" s="99" t="s">
        <v>415</v>
      </c>
      <c r="D77" s="183"/>
      <c r="E77" s="278">
        <v>9500</v>
      </c>
      <c r="F77" s="278">
        <v>10200</v>
      </c>
      <c r="G77" s="278">
        <v>10500</v>
      </c>
      <c r="H77" s="278">
        <v>10500</v>
      </c>
      <c r="I77" s="143">
        <f t="shared" si="4"/>
        <v>40700</v>
      </c>
      <c r="J77" s="99"/>
      <c r="S77" s="206"/>
      <c r="T77" s="206"/>
      <c r="U77" s="206"/>
      <c r="V77" s="206"/>
    </row>
    <row r="78" spans="1:14" s="98" customFormat="1" ht="27.75" customHeight="1">
      <c r="A78" s="539"/>
      <c r="B78" s="540"/>
      <c r="C78" s="99" t="s">
        <v>401</v>
      </c>
      <c r="D78" s="178"/>
      <c r="E78" s="236">
        <v>0.66</v>
      </c>
      <c r="F78" s="236">
        <v>0.66</v>
      </c>
      <c r="G78" s="236">
        <v>0.66</v>
      </c>
      <c r="H78" s="236">
        <v>0.66</v>
      </c>
      <c r="I78" s="108">
        <f t="shared" si="4"/>
        <v>2.64</v>
      </c>
      <c r="J78" s="99" t="s">
        <v>419</v>
      </c>
      <c r="K78" s="189">
        <v>1</v>
      </c>
      <c r="L78" s="196">
        <f>K78/$K$64%</f>
        <v>0.07893326429303817</v>
      </c>
      <c r="M78" s="120"/>
      <c r="N78" s="138"/>
    </row>
    <row r="79" spans="1:10" ht="31.5">
      <c r="A79" s="539">
        <v>6</v>
      </c>
      <c r="B79" s="540" t="s">
        <v>473</v>
      </c>
      <c r="C79" s="99" t="s">
        <v>415</v>
      </c>
      <c r="D79" s="178"/>
      <c r="E79" s="278">
        <v>9500</v>
      </c>
      <c r="F79" s="278">
        <v>9700</v>
      </c>
      <c r="G79" s="278">
        <v>10000</v>
      </c>
      <c r="H79" s="278">
        <v>10500</v>
      </c>
      <c r="I79" s="143">
        <f t="shared" si="4"/>
        <v>39700</v>
      </c>
      <c r="J79" s="99"/>
    </row>
    <row r="80" spans="1:14" s="98" customFormat="1" ht="31.5">
      <c r="A80" s="539"/>
      <c r="B80" s="540"/>
      <c r="C80" s="99" t="s">
        <v>401</v>
      </c>
      <c r="D80" s="178"/>
      <c r="E80" s="236">
        <v>7.08</v>
      </c>
      <c r="F80" s="236">
        <v>7.08</v>
      </c>
      <c r="G80" s="236">
        <v>7.08</v>
      </c>
      <c r="H80" s="236">
        <v>7.08</v>
      </c>
      <c r="I80" s="108">
        <f t="shared" si="4"/>
        <v>28.32</v>
      </c>
      <c r="J80" s="99" t="s">
        <v>419</v>
      </c>
      <c r="K80" s="126">
        <v>59.9</v>
      </c>
      <c r="L80" s="196">
        <f>K80/$K$64%</f>
        <v>4.728102531152986</v>
      </c>
      <c r="M80" s="120"/>
      <c r="N80" s="138"/>
    </row>
    <row r="81" spans="1:10" ht="18" customHeight="1">
      <c r="A81" s="539">
        <v>7</v>
      </c>
      <c r="B81" s="540" t="s">
        <v>474</v>
      </c>
      <c r="C81" s="99"/>
      <c r="D81" s="178"/>
      <c r="E81" s="236"/>
      <c r="F81" s="215"/>
      <c r="G81" s="215"/>
      <c r="H81" s="215"/>
      <c r="I81" s="108"/>
      <c r="J81" s="99"/>
    </row>
    <row r="82" spans="1:14" s="98" customFormat="1" ht="18" customHeight="1">
      <c r="A82" s="539"/>
      <c r="B82" s="540"/>
      <c r="C82" s="99" t="s">
        <v>401</v>
      </c>
      <c r="D82" s="178"/>
      <c r="E82" s="236">
        <v>44</v>
      </c>
      <c r="F82" s="236">
        <v>44</v>
      </c>
      <c r="G82" s="236">
        <v>44</v>
      </c>
      <c r="H82" s="236">
        <v>44</v>
      </c>
      <c r="I82" s="108">
        <f>SUM(D82:H82)</f>
        <v>176</v>
      </c>
      <c r="J82" s="99" t="s">
        <v>419</v>
      </c>
      <c r="K82" s="126">
        <v>365.75</v>
      </c>
      <c r="L82" s="196">
        <f>K82/$K$64%</f>
        <v>28.86984141517871</v>
      </c>
      <c r="M82" s="120"/>
      <c r="N82" s="216">
        <f>N73</f>
        <v>155.06941999999998</v>
      </c>
    </row>
    <row r="83" spans="1:14" ht="15.75">
      <c r="A83" s="539">
        <v>8</v>
      </c>
      <c r="B83" s="540" t="s">
        <v>475</v>
      </c>
      <c r="C83" s="99"/>
      <c r="D83" s="178"/>
      <c r="E83" s="236"/>
      <c r="F83" s="215"/>
      <c r="G83" s="215"/>
      <c r="H83" s="215"/>
      <c r="I83" s="108"/>
      <c r="J83" s="99"/>
      <c r="N83" s="217">
        <f>N82-158</f>
        <v>-2.9305800000000204</v>
      </c>
    </row>
    <row r="84" spans="1:14" s="98" customFormat="1" ht="31.5">
      <c r="A84" s="539"/>
      <c r="B84" s="540"/>
      <c r="C84" s="99" t="s">
        <v>401</v>
      </c>
      <c r="D84" s="178"/>
      <c r="E84" s="236">
        <v>8</v>
      </c>
      <c r="F84" s="236">
        <v>8</v>
      </c>
      <c r="G84" s="236">
        <v>8</v>
      </c>
      <c r="H84" s="236">
        <v>8</v>
      </c>
      <c r="I84" s="108">
        <f>SUM(D84:H84)</f>
        <v>32</v>
      </c>
      <c r="J84" s="99" t="s">
        <v>478</v>
      </c>
      <c r="K84" s="122">
        <v>65.6</v>
      </c>
      <c r="L84" s="196">
        <f>K84/$K$64%</f>
        <v>5.178022137623303</v>
      </c>
      <c r="M84" s="151"/>
      <c r="N84" s="138"/>
    </row>
    <row r="85" spans="1:14" s="98" customFormat="1" ht="31.5">
      <c r="A85" s="112">
        <v>9</v>
      </c>
      <c r="B85" s="113" t="s">
        <v>476</v>
      </c>
      <c r="C85" s="99" t="s">
        <v>401</v>
      </c>
      <c r="D85" s="178"/>
      <c r="E85" s="236">
        <v>8.5</v>
      </c>
      <c r="F85" s="236">
        <v>8.5</v>
      </c>
      <c r="G85" s="236">
        <v>8.5</v>
      </c>
      <c r="H85" s="236">
        <v>9.05</v>
      </c>
      <c r="I85" s="108">
        <f>SUM(D85:H85)</f>
        <v>34.55</v>
      </c>
      <c r="J85" s="99" t="s">
        <v>480</v>
      </c>
      <c r="K85" s="124">
        <v>80</v>
      </c>
      <c r="L85" s="196">
        <f>K85/$K$64%</f>
        <v>6.314661143443053</v>
      </c>
      <c r="M85" s="153"/>
      <c r="N85" s="138"/>
    </row>
    <row r="86" spans="1:14" s="100" customFormat="1" ht="15.75">
      <c r="A86" s="109"/>
      <c r="D86" s="173"/>
      <c r="E86" s="239"/>
      <c r="F86" s="207"/>
      <c r="G86" s="207"/>
      <c r="H86" s="207"/>
      <c r="K86" s="133"/>
      <c r="L86" s="133"/>
      <c r="M86" s="157"/>
      <c r="N86" s="133"/>
    </row>
    <row r="87" spans="2:9" ht="15.75">
      <c r="B87" s="100">
        <f>22900/10</f>
        <v>2290</v>
      </c>
      <c r="E87" s="277"/>
      <c r="I87" s="240"/>
    </row>
    <row r="88" ht="15.75">
      <c r="I88" s="144"/>
    </row>
    <row r="89" ht="15.75">
      <c r="I89" s="144"/>
    </row>
    <row r="90" ht="15.75">
      <c r="I90" s="144"/>
    </row>
  </sheetData>
  <sheetProtection/>
  <mergeCells count="40">
    <mergeCell ref="A15:A16"/>
    <mergeCell ref="B15:B16"/>
    <mergeCell ref="A1:B1"/>
    <mergeCell ref="A2:J2"/>
    <mergeCell ref="A3:J3"/>
    <mergeCell ref="A13:A14"/>
    <mergeCell ref="B13:B14"/>
    <mergeCell ref="A56:A57"/>
    <mergeCell ref="B56:B57"/>
    <mergeCell ref="A17:A20"/>
    <mergeCell ref="A21:A23"/>
    <mergeCell ref="A24:A26"/>
    <mergeCell ref="A27:A29"/>
    <mergeCell ref="A30:A33"/>
    <mergeCell ref="B30:B31"/>
    <mergeCell ref="A36:A39"/>
    <mergeCell ref="A40:A43"/>
    <mergeCell ref="A44:A46"/>
    <mergeCell ref="A47:A49"/>
    <mergeCell ref="A69:A74"/>
    <mergeCell ref="A75:A76"/>
    <mergeCell ref="B75:B76"/>
    <mergeCell ref="A58:A59"/>
    <mergeCell ref="B58:B59"/>
    <mergeCell ref="A60:A61"/>
    <mergeCell ref="B60:B61"/>
    <mergeCell ref="A62:A63"/>
    <mergeCell ref="B62:B63"/>
    <mergeCell ref="A65:A66"/>
    <mergeCell ref="B65:B66"/>
    <mergeCell ref="A67:A68"/>
    <mergeCell ref="B67:B68"/>
    <mergeCell ref="A83:A84"/>
    <mergeCell ref="B83:B84"/>
    <mergeCell ref="A77:A78"/>
    <mergeCell ref="B77:B78"/>
    <mergeCell ref="A79:A80"/>
    <mergeCell ref="B79:B80"/>
    <mergeCell ref="A81:A82"/>
    <mergeCell ref="B81:B82"/>
  </mergeCells>
  <printOptions horizontalCentered="1"/>
  <pageMargins left="0.2" right="0.2" top="0.26" bottom="0.28" header="0.2" footer="0.21"/>
  <pageSetup horizontalDpi="600" verticalDpi="600" orientation="landscape" paperSize="9" r:id="rId3"/>
  <legacyDrawing r:id="rId2"/>
</worksheet>
</file>

<file path=xl/worksheets/sheet15.xml><?xml version="1.0" encoding="utf-8"?>
<worksheet xmlns="http://schemas.openxmlformats.org/spreadsheetml/2006/main" xmlns:r="http://schemas.openxmlformats.org/officeDocument/2006/relationships">
  <sheetPr>
    <tabColor rgb="FF00B050"/>
  </sheetPr>
  <dimension ref="A1:M94"/>
  <sheetViews>
    <sheetView zoomScalePageLayoutView="0" workbookViewId="0" topLeftCell="A1">
      <selection activeCell="O14" sqref="O14"/>
    </sheetView>
  </sheetViews>
  <sheetFormatPr defaultColWidth="9.140625" defaultRowHeight="15"/>
  <cols>
    <col min="1" max="1" width="5.421875" style="109" customWidth="1"/>
    <col min="2" max="2" width="51.8515625" style="100" customWidth="1"/>
    <col min="3" max="3" width="9.00390625" style="100" customWidth="1"/>
    <col min="4" max="9" width="10.8515625" style="100" customWidth="1"/>
    <col min="10" max="10" width="11.8515625" style="100" customWidth="1"/>
    <col min="11" max="11" width="10.140625" style="117" bestFit="1" customWidth="1"/>
    <col min="12" max="12" width="9.57421875" style="95" bestFit="1" customWidth="1"/>
    <col min="13" max="13" width="10.140625" style="117" bestFit="1" customWidth="1"/>
    <col min="14" max="16384" width="9.140625" style="95" customWidth="1"/>
  </cols>
  <sheetData>
    <row r="1" spans="1:2" ht="15.75">
      <c r="A1" s="553" t="s">
        <v>390</v>
      </c>
      <c r="B1" s="553"/>
    </row>
    <row r="2" spans="1:10" ht="18.75">
      <c r="A2" s="550" t="s">
        <v>391</v>
      </c>
      <c r="B2" s="550"/>
      <c r="C2" s="550"/>
      <c r="D2" s="550"/>
      <c r="E2" s="550"/>
      <c r="F2" s="550"/>
      <c r="G2" s="550"/>
      <c r="H2" s="550"/>
      <c r="I2" s="550"/>
      <c r="J2" s="550"/>
    </row>
    <row r="3" spans="1:10" ht="19.5">
      <c r="A3" s="551" t="s">
        <v>402</v>
      </c>
      <c r="B3" s="551"/>
      <c r="C3" s="551"/>
      <c r="D3" s="551"/>
      <c r="E3" s="551"/>
      <c r="F3" s="551"/>
      <c r="G3" s="551"/>
      <c r="H3" s="551"/>
      <c r="I3" s="551"/>
      <c r="J3" s="551"/>
    </row>
    <row r="4" ht="15.75"/>
    <row r="5" spans="1:13" s="96" customFormat="1" ht="63">
      <c r="A5" s="104" t="s">
        <v>334</v>
      </c>
      <c r="B5" s="104" t="s">
        <v>392</v>
      </c>
      <c r="C5" s="104" t="s">
        <v>393</v>
      </c>
      <c r="D5" s="104" t="s">
        <v>394</v>
      </c>
      <c r="E5" s="104" t="s">
        <v>395</v>
      </c>
      <c r="F5" s="104" t="s">
        <v>396</v>
      </c>
      <c r="G5" s="104" t="s">
        <v>397</v>
      </c>
      <c r="H5" s="104" t="s">
        <v>398</v>
      </c>
      <c r="I5" s="104" t="s">
        <v>399</v>
      </c>
      <c r="J5" s="104" t="s">
        <v>400</v>
      </c>
      <c r="K5" s="118"/>
      <c r="M5" s="134"/>
    </row>
    <row r="6" spans="1:13" s="97" customFormat="1" ht="21" customHeight="1">
      <c r="A6" s="104"/>
      <c r="B6" s="103" t="s">
        <v>32</v>
      </c>
      <c r="C6" s="103" t="s">
        <v>401</v>
      </c>
      <c r="D6" s="110">
        <f>D7+D8+D9+D10+D11</f>
        <v>11.586036888888888</v>
      </c>
      <c r="E6" s="110">
        <f>E7+E8+E9+E10+E11</f>
        <v>11.07789111111111</v>
      </c>
      <c r="F6" s="110">
        <f>F7+F8+F9+F10+F11</f>
        <v>15.713455999999999</v>
      </c>
      <c r="G6" s="110">
        <f>G7+G8+G9+G10+G11</f>
        <v>16.054132</v>
      </c>
      <c r="H6" s="110">
        <f>H7+H8+H9+H10+H11</f>
        <v>15.858931999999998</v>
      </c>
      <c r="I6" s="110">
        <f>SUM(D6:H6)</f>
        <v>70.290448</v>
      </c>
      <c r="J6" s="99"/>
      <c r="K6" s="119">
        <f>K7+K8+K9+K10+K11</f>
        <v>3152.3720000000003</v>
      </c>
      <c r="L6" s="101"/>
      <c r="M6" s="135"/>
    </row>
    <row r="7" spans="1:13" ht="31.5">
      <c r="A7" s="112"/>
      <c r="B7" s="99" t="s">
        <v>403</v>
      </c>
      <c r="C7" s="99" t="s">
        <v>401</v>
      </c>
      <c r="D7" s="115">
        <f>D14+D16+D25+D32+D35+D51+D55+D79+D82+D84+D86+D88+D92</f>
        <v>10.906036888888888</v>
      </c>
      <c r="E7" s="115">
        <f>E14+E16+E25+E32+E35+E51+E55+E79+E82+E84+E86+E88+E92</f>
        <v>10.49789111111111</v>
      </c>
      <c r="F7" s="115">
        <f>F14+F16+F25+F32+F35+F51+F55+F79+F82+F84+F86+F88+F92</f>
        <v>14.633455999999999</v>
      </c>
      <c r="G7" s="115">
        <f>G14+G16+G25+G32+G35+G51+G55+G79+G82+G84+G86+G88+G92</f>
        <v>14.974131999999999</v>
      </c>
      <c r="H7" s="115">
        <f>H14+H16+H25+H32+H35+H51+H55+H79+H82+H84+H86+H88+H92</f>
        <v>14.778931999999998</v>
      </c>
      <c r="I7" s="111">
        <f aca="true" t="shared" si="0" ref="I7:I76">SUM(D7:H7)</f>
        <v>65.790448</v>
      </c>
      <c r="J7" s="99" t="s">
        <v>419</v>
      </c>
      <c r="K7" s="120">
        <f>K14+K16+K25+K32+K35+K51+K55+K79+K82+K84+K86+K88</f>
        <v>2177.842</v>
      </c>
      <c r="L7" s="102"/>
      <c r="M7" s="136"/>
    </row>
    <row r="8" spans="1:11" ht="31.5">
      <c r="A8" s="112"/>
      <c r="B8" s="99" t="s">
        <v>140</v>
      </c>
      <c r="C8" s="99" t="s">
        <v>401</v>
      </c>
      <c r="D8" s="115">
        <f>D29+D33+D52+D74+D80</f>
        <v>0.68</v>
      </c>
      <c r="E8" s="115">
        <f>E29+E33+E52+E74+E80</f>
        <v>0.58</v>
      </c>
      <c r="F8" s="115">
        <f>F29+F33+F52+F74+F80</f>
        <v>1.08</v>
      </c>
      <c r="G8" s="115">
        <f>G29+G33+G52+G74+G80</f>
        <v>1.08</v>
      </c>
      <c r="H8" s="115">
        <f>H29+H33+H52+H74+H80</f>
        <v>1.08</v>
      </c>
      <c r="I8" s="111">
        <f t="shared" si="0"/>
        <v>4.5</v>
      </c>
      <c r="J8" s="99" t="s">
        <v>479</v>
      </c>
      <c r="K8" s="121">
        <f>K29+K33+K52+K74+K80</f>
        <v>27.03</v>
      </c>
    </row>
    <row r="9" spans="1:11" ht="31.5">
      <c r="A9" s="112"/>
      <c r="B9" s="99" t="s">
        <v>404</v>
      </c>
      <c r="C9" s="99" t="s">
        <v>401</v>
      </c>
      <c r="D9" s="115">
        <f>D22+D28+D53+D72+D90</f>
        <v>0</v>
      </c>
      <c r="E9" s="115">
        <f>E22+E28+E53+E72+E90</f>
        <v>0</v>
      </c>
      <c r="F9" s="115">
        <f>F22+F28+F53+F72+F90</f>
        <v>0</v>
      </c>
      <c r="G9" s="115">
        <f>G22+G28+G53+G72+G90</f>
        <v>0</v>
      </c>
      <c r="H9" s="115">
        <f>H22+H28+H53+H72+H90</f>
        <v>0</v>
      </c>
      <c r="I9" s="111">
        <f t="shared" si="0"/>
        <v>0</v>
      </c>
      <c r="J9" s="99" t="s">
        <v>478</v>
      </c>
      <c r="K9" s="122">
        <f>K22+K28+K53+K72+K90</f>
        <v>827.5</v>
      </c>
    </row>
    <row r="10" spans="1:11" ht="31.5">
      <c r="A10" s="112"/>
      <c r="B10" s="99" t="s">
        <v>405</v>
      </c>
      <c r="C10" s="99" t="s">
        <v>401</v>
      </c>
      <c r="D10" s="115">
        <f>D23+D26+D54</f>
        <v>0</v>
      </c>
      <c r="E10" s="115">
        <f>E23+E26+E54</f>
        <v>0</v>
      </c>
      <c r="F10" s="115">
        <f>F23+F26+F54</f>
        <v>0</v>
      </c>
      <c r="G10" s="115">
        <f>G23+G26+G54</f>
        <v>0</v>
      </c>
      <c r="H10" s="115">
        <f>H23+H26+H54</f>
        <v>0</v>
      </c>
      <c r="I10" s="111">
        <f t="shared" si="0"/>
        <v>0</v>
      </c>
      <c r="J10" s="99" t="s">
        <v>421</v>
      </c>
      <c r="K10" s="123">
        <f>K23+K26+K54</f>
        <v>40</v>
      </c>
    </row>
    <row r="11" spans="1:11" ht="31.5">
      <c r="A11" s="112"/>
      <c r="B11" s="99" t="s">
        <v>451</v>
      </c>
      <c r="C11" s="99" t="s">
        <v>401</v>
      </c>
      <c r="D11" s="115">
        <f>D91</f>
        <v>0</v>
      </c>
      <c r="E11" s="115">
        <f>E91</f>
        <v>0</v>
      </c>
      <c r="F11" s="115">
        <f>F91</f>
        <v>0</v>
      </c>
      <c r="G11" s="115">
        <f>G91</f>
        <v>0</v>
      </c>
      <c r="H11" s="115">
        <f>H91</f>
        <v>0</v>
      </c>
      <c r="I11" s="111">
        <f t="shared" si="0"/>
        <v>0</v>
      </c>
      <c r="J11" s="99" t="s">
        <v>480</v>
      </c>
      <c r="K11" s="124">
        <f>K91</f>
        <v>80</v>
      </c>
    </row>
    <row r="12" spans="1:13" s="97" customFormat="1" ht="21" customHeight="1">
      <c r="A12" s="104" t="s">
        <v>406</v>
      </c>
      <c r="B12" s="103" t="s">
        <v>407</v>
      </c>
      <c r="C12" s="103" t="s">
        <v>401</v>
      </c>
      <c r="D12" s="107">
        <f>D14+D16+D19+D27+D31</f>
        <v>0</v>
      </c>
      <c r="E12" s="107">
        <f>E14+E16+E19+E27+E31</f>
        <v>0</v>
      </c>
      <c r="F12" s="107">
        <f>F14+F16+F19+F27+F31</f>
        <v>0</v>
      </c>
      <c r="G12" s="107">
        <f>G14+G16+G19+G27+G31</f>
        <v>0</v>
      </c>
      <c r="H12" s="107">
        <f>H14+H16+H19+H27+H31</f>
        <v>0</v>
      </c>
      <c r="I12" s="107">
        <f t="shared" si="0"/>
        <v>0</v>
      </c>
      <c r="J12" s="108"/>
      <c r="K12" s="125">
        <f>K14+K16+K19+K27+K31</f>
        <v>749.8299999999999</v>
      </c>
      <c r="M12" s="137"/>
    </row>
    <row r="13" spans="1:10" ht="31.5">
      <c r="A13" s="539">
        <v>1</v>
      </c>
      <c r="B13" s="552" t="s">
        <v>408</v>
      </c>
      <c r="C13" s="99" t="s">
        <v>415</v>
      </c>
      <c r="D13" s="99"/>
      <c r="E13" s="99"/>
      <c r="F13" s="99"/>
      <c r="G13" s="99"/>
      <c r="H13" s="99"/>
      <c r="I13" s="108">
        <f t="shared" si="0"/>
        <v>0</v>
      </c>
      <c r="J13" s="99"/>
    </row>
    <row r="14" spans="1:13" s="98" customFormat="1" ht="31.5">
      <c r="A14" s="539"/>
      <c r="B14" s="552"/>
      <c r="C14" s="99" t="s">
        <v>401</v>
      </c>
      <c r="D14" s="99"/>
      <c r="E14" s="99"/>
      <c r="F14" s="99"/>
      <c r="G14" s="99"/>
      <c r="H14" s="99"/>
      <c r="I14" s="108"/>
      <c r="J14" s="99" t="s">
        <v>419</v>
      </c>
      <c r="K14" s="126">
        <v>300</v>
      </c>
      <c r="M14" s="138"/>
    </row>
    <row r="15" spans="1:10" ht="15.75">
      <c r="A15" s="539">
        <v>2</v>
      </c>
      <c r="B15" s="540" t="s">
        <v>409</v>
      </c>
      <c r="C15" s="99" t="s">
        <v>416</v>
      </c>
      <c r="D15" s="99"/>
      <c r="E15" s="99"/>
      <c r="F15" s="99"/>
      <c r="G15" s="99"/>
      <c r="H15" s="99"/>
      <c r="I15" s="108">
        <f t="shared" si="0"/>
        <v>0</v>
      </c>
      <c r="J15" s="99"/>
    </row>
    <row r="16" spans="1:13" s="98" customFormat="1" ht="31.5">
      <c r="A16" s="539"/>
      <c r="B16" s="540"/>
      <c r="C16" s="99" t="s">
        <v>401</v>
      </c>
      <c r="D16" s="99"/>
      <c r="E16" s="99"/>
      <c r="F16" s="99"/>
      <c r="G16" s="99"/>
      <c r="H16" s="99"/>
      <c r="I16" s="108"/>
      <c r="J16" s="99" t="s">
        <v>419</v>
      </c>
      <c r="K16" s="126">
        <v>350</v>
      </c>
      <c r="M16" s="138"/>
    </row>
    <row r="17" spans="1:10" ht="15.75">
      <c r="A17" s="542">
        <v>3</v>
      </c>
      <c r="B17" s="113" t="s">
        <v>410</v>
      </c>
      <c r="C17" s="99"/>
      <c r="D17" s="99"/>
      <c r="E17" s="99"/>
      <c r="F17" s="99"/>
      <c r="G17" s="99"/>
      <c r="H17" s="99"/>
      <c r="I17" s="108">
        <f t="shared" si="0"/>
        <v>0</v>
      </c>
      <c r="J17" s="99"/>
    </row>
    <row r="18" spans="1:10" ht="15.75">
      <c r="A18" s="543"/>
      <c r="B18" s="113" t="s">
        <v>12</v>
      </c>
      <c r="C18" s="99" t="s">
        <v>290</v>
      </c>
      <c r="D18" s="99">
        <f>D21+D24</f>
        <v>0</v>
      </c>
      <c r="E18" s="99">
        <f>E21+E24</f>
        <v>0</v>
      </c>
      <c r="F18" s="99">
        <f>F21+F24</f>
        <v>0</v>
      </c>
      <c r="G18" s="99">
        <f>G21+G24</f>
        <v>0</v>
      </c>
      <c r="H18" s="99">
        <f>H21+H24</f>
        <v>0</v>
      </c>
      <c r="I18" s="108">
        <f t="shared" si="0"/>
        <v>0</v>
      </c>
      <c r="J18" s="99"/>
    </row>
    <row r="19" spans="1:13" s="100" customFormat="1" ht="31.5">
      <c r="A19" s="543"/>
      <c r="B19" s="113" t="s">
        <v>413</v>
      </c>
      <c r="C19" s="99" t="s">
        <v>401</v>
      </c>
      <c r="D19" s="99">
        <f>D22+D23+D25+D26</f>
        <v>0</v>
      </c>
      <c r="E19" s="99">
        <f>E22+E23+E25+E26</f>
        <v>0</v>
      </c>
      <c r="F19" s="99">
        <f>F22+F23+F25+F26</f>
        <v>0</v>
      </c>
      <c r="G19" s="99">
        <f>G22+G23+G25+G26</f>
        <v>0</v>
      </c>
      <c r="H19" s="99">
        <f>H22+H23+H25+H26</f>
        <v>0</v>
      </c>
      <c r="I19" s="108">
        <f t="shared" si="0"/>
        <v>0</v>
      </c>
      <c r="J19" s="99" t="s">
        <v>420</v>
      </c>
      <c r="K19" s="117">
        <f>K22+K23+K25+K26</f>
        <v>40.9</v>
      </c>
      <c r="M19" s="133"/>
    </row>
    <row r="20" spans="1:10" ht="15.75">
      <c r="A20" s="543"/>
      <c r="B20" s="113" t="s">
        <v>414</v>
      </c>
      <c r="C20" s="99"/>
      <c r="D20" s="99"/>
      <c r="E20" s="99"/>
      <c r="F20" s="99"/>
      <c r="G20" s="99"/>
      <c r="H20" s="99"/>
      <c r="I20" s="108"/>
      <c r="J20" s="99"/>
    </row>
    <row r="21" spans="1:10" ht="15.75">
      <c r="A21" s="545" t="s">
        <v>417</v>
      </c>
      <c r="B21" s="113" t="s">
        <v>411</v>
      </c>
      <c r="C21" s="99" t="s">
        <v>290</v>
      </c>
      <c r="D21" s="99"/>
      <c r="E21" s="99"/>
      <c r="F21" s="99"/>
      <c r="G21" s="99"/>
      <c r="H21" s="99"/>
      <c r="I21" s="108">
        <f t="shared" si="0"/>
        <v>0</v>
      </c>
      <c r="J21" s="99"/>
    </row>
    <row r="22" spans="1:13" s="98" customFormat="1" ht="31.5">
      <c r="A22" s="545"/>
      <c r="B22" s="113" t="s">
        <v>482</v>
      </c>
      <c r="C22" s="99" t="s">
        <v>401</v>
      </c>
      <c r="D22" s="99"/>
      <c r="E22" s="99"/>
      <c r="F22" s="99"/>
      <c r="G22" s="99"/>
      <c r="H22" s="99"/>
      <c r="I22" s="108">
        <f t="shared" si="0"/>
        <v>0</v>
      </c>
      <c r="J22" s="99" t="s">
        <v>478</v>
      </c>
      <c r="K22" s="122">
        <v>20.9</v>
      </c>
      <c r="M22" s="138"/>
    </row>
    <row r="23" spans="1:13" s="98" customFormat="1" ht="31.5">
      <c r="A23" s="545"/>
      <c r="B23" s="113" t="s">
        <v>427</v>
      </c>
      <c r="C23" s="99" t="s">
        <v>401</v>
      </c>
      <c r="D23" s="99"/>
      <c r="E23" s="99"/>
      <c r="F23" s="99"/>
      <c r="G23" s="99"/>
      <c r="H23" s="99"/>
      <c r="I23" s="108">
        <f t="shared" si="0"/>
        <v>0</v>
      </c>
      <c r="J23" s="99" t="s">
        <v>421</v>
      </c>
      <c r="K23" s="123">
        <v>10</v>
      </c>
      <c r="M23" s="138"/>
    </row>
    <row r="24" spans="1:10" ht="15.75">
      <c r="A24" s="545" t="s">
        <v>418</v>
      </c>
      <c r="B24" s="113" t="s">
        <v>412</v>
      </c>
      <c r="C24" s="99" t="s">
        <v>290</v>
      </c>
      <c r="D24" s="99"/>
      <c r="E24" s="99"/>
      <c r="F24" s="99"/>
      <c r="G24" s="99"/>
      <c r="H24" s="99"/>
      <c r="I24" s="108">
        <f t="shared" si="0"/>
        <v>0</v>
      </c>
      <c r="J24" s="99"/>
    </row>
    <row r="25" spans="1:13" s="98" customFormat="1" ht="31.5">
      <c r="A25" s="545"/>
      <c r="B25" s="113" t="s">
        <v>481</v>
      </c>
      <c r="C25" s="99" t="s">
        <v>401</v>
      </c>
      <c r="D25" s="99"/>
      <c r="E25" s="99"/>
      <c r="F25" s="99"/>
      <c r="G25" s="99"/>
      <c r="H25" s="99"/>
      <c r="I25" s="108">
        <f t="shared" si="0"/>
        <v>0</v>
      </c>
      <c r="J25" s="99" t="s">
        <v>419</v>
      </c>
      <c r="K25" s="126">
        <v>10</v>
      </c>
      <c r="M25" s="138"/>
    </row>
    <row r="26" spans="1:13" s="98" customFormat="1" ht="31.5">
      <c r="A26" s="546"/>
      <c r="B26" s="113" t="s">
        <v>427</v>
      </c>
      <c r="C26" s="99" t="s">
        <v>401</v>
      </c>
      <c r="D26" s="99"/>
      <c r="E26" s="99"/>
      <c r="F26" s="99"/>
      <c r="G26" s="99"/>
      <c r="H26" s="99"/>
      <c r="I26" s="108">
        <f t="shared" si="0"/>
        <v>0</v>
      </c>
      <c r="J26" s="99" t="s">
        <v>421</v>
      </c>
      <c r="K26" s="123"/>
      <c r="M26" s="138"/>
    </row>
    <row r="27" spans="1:11" ht="31.5">
      <c r="A27" s="542">
        <v>4</v>
      </c>
      <c r="B27" s="113" t="s">
        <v>422</v>
      </c>
      <c r="C27" s="99" t="s">
        <v>401</v>
      </c>
      <c r="D27" s="99">
        <f>D28+D29</f>
        <v>0</v>
      </c>
      <c r="E27" s="99">
        <f>E28+E29</f>
        <v>0</v>
      </c>
      <c r="F27" s="99">
        <f>F28+F29</f>
        <v>0</v>
      </c>
      <c r="G27" s="99">
        <f>G28+G29</f>
        <v>0</v>
      </c>
      <c r="H27" s="99">
        <f>H28+H29</f>
        <v>0</v>
      </c>
      <c r="I27" s="108">
        <f t="shared" si="0"/>
        <v>0</v>
      </c>
      <c r="J27" s="99"/>
      <c r="K27" s="117">
        <f>K28+K29</f>
        <v>49.76</v>
      </c>
    </row>
    <row r="28" spans="1:13" s="98" customFormat="1" ht="31.5">
      <c r="A28" s="543"/>
      <c r="B28" s="113" t="s">
        <v>423</v>
      </c>
      <c r="C28" s="99" t="s">
        <v>401</v>
      </c>
      <c r="D28" s="99"/>
      <c r="E28" s="99"/>
      <c r="F28" s="99"/>
      <c r="G28" s="99"/>
      <c r="H28" s="99"/>
      <c r="I28" s="108">
        <f t="shared" si="0"/>
        <v>0</v>
      </c>
      <c r="J28" s="99" t="s">
        <v>478</v>
      </c>
      <c r="K28" s="122">
        <v>46</v>
      </c>
      <c r="M28" s="138"/>
    </row>
    <row r="29" spans="1:13" s="98" customFormat="1" ht="15.75" customHeight="1">
      <c r="A29" s="544"/>
      <c r="B29" s="114" t="s">
        <v>424</v>
      </c>
      <c r="C29" s="99" t="s">
        <v>401</v>
      </c>
      <c r="D29" s="99"/>
      <c r="E29" s="99"/>
      <c r="F29" s="99"/>
      <c r="G29" s="99"/>
      <c r="H29" s="99"/>
      <c r="I29" s="108">
        <f t="shared" si="0"/>
        <v>0</v>
      </c>
      <c r="J29" s="99" t="s">
        <v>479</v>
      </c>
      <c r="K29" s="121">
        <v>3.76</v>
      </c>
      <c r="M29" s="138"/>
    </row>
    <row r="30" spans="1:10" ht="15.75" customHeight="1">
      <c r="A30" s="539">
        <v>5</v>
      </c>
      <c r="B30" s="547" t="s">
        <v>425</v>
      </c>
      <c r="C30" s="99" t="s">
        <v>290</v>
      </c>
      <c r="D30" s="99"/>
      <c r="E30" s="99"/>
      <c r="F30" s="99"/>
      <c r="G30" s="99"/>
      <c r="H30" s="99"/>
      <c r="I30" s="108">
        <f t="shared" si="0"/>
        <v>0</v>
      </c>
      <c r="J30" s="99"/>
    </row>
    <row r="31" spans="1:11" ht="15.75" customHeight="1">
      <c r="A31" s="539"/>
      <c r="B31" s="548"/>
      <c r="C31" s="99" t="s">
        <v>401</v>
      </c>
      <c r="D31" s="99">
        <f>D32+D33</f>
        <v>0</v>
      </c>
      <c r="E31" s="99">
        <f>E32+E33</f>
        <v>0</v>
      </c>
      <c r="F31" s="99">
        <f>F32+F33</f>
        <v>0</v>
      </c>
      <c r="G31" s="99">
        <f>G32+G33</f>
        <v>0</v>
      </c>
      <c r="H31" s="99">
        <f>H32+H33</f>
        <v>0</v>
      </c>
      <c r="I31" s="108">
        <f t="shared" si="0"/>
        <v>0</v>
      </c>
      <c r="J31" s="99"/>
      <c r="K31" s="117">
        <f>K32+K33</f>
        <v>9.17</v>
      </c>
    </row>
    <row r="32" spans="1:13" s="98" customFormat="1" ht="15.75" customHeight="1">
      <c r="A32" s="539"/>
      <c r="B32" s="113" t="s">
        <v>426</v>
      </c>
      <c r="C32" s="99" t="s">
        <v>401</v>
      </c>
      <c r="D32" s="99"/>
      <c r="E32" s="99"/>
      <c r="F32" s="99"/>
      <c r="G32" s="99"/>
      <c r="H32" s="99"/>
      <c r="I32" s="108">
        <f t="shared" si="0"/>
        <v>0</v>
      </c>
      <c r="J32" s="99" t="s">
        <v>419</v>
      </c>
      <c r="K32" s="126">
        <v>4.7</v>
      </c>
      <c r="M32" s="138"/>
    </row>
    <row r="33" spans="1:13" s="98" customFormat="1" ht="15.75" customHeight="1">
      <c r="A33" s="539"/>
      <c r="B33" s="114" t="s">
        <v>424</v>
      </c>
      <c r="C33" s="99" t="s">
        <v>401</v>
      </c>
      <c r="D33" s="99"/>
      <c r="E33" s="99"/>
      <c r="F33" s="99"/>
      <c r="G33" s="99"/>
      <c r="H33" s="99"/>
      <c r="I33" s="108">
        <f t="shared" si="0"/>
        <v>0</v>
      </c>
      <c r="J33" s="99" t="s">
        <v>479</v>
      </c>
      <c r="K33" s="121">
        <v>4.47</v>
      </c>
      <c r="M33" s="138"/>
    </row>
    <row r="34" spans="1:13" s="106" customFormat="1" ht="21" customHeight="1">
      <c r="A34" s="104" t="s">
        <v>428</v>
      </c>
      <c r="B34" s="105" t="s">
        <v>429</v>
      </c>
      <c r="C34" s="103" t="s">
        <v>401</v>
      </c>
      <c r="D34" s="107">
        <f>D35+D50</f>
        <v>0.6</v>
      </c>
      <c r="E34" s="107">
        <f>E35+E50</f>
        <v>1</v>
      </c>
      <c r="F34" s="107">
        <f>F35+F50</f>
        <v>1</v>
      </c>
      <c r="G34" s="107">
        <f>G35+G50</f>
        <v>1.5</v>
      </c>
      <c r="H34" s="107">
        <f>H35+H50</f>
        <v>1.5</v>
      </c>
      <c r="I34" s="107">
        <f t="shared" si="0"/>
        <v>5.6</v>
      </c>
      <c r="J34" s="108"/>
      <c r="K34" s="127">
        <f>K35+K50</f>
        <v>832.65</v>
      </c>
      <c r="M34" s="139"/>
    </row>
    <row r="35" spans="1:13" s="97" customFormat="1" ht="18" customHeight="1">
      <c r="A35" s="104" t="s">
        <v>432</v>
      </c>
      <c r="B35" s="105" t="s">
        <v>433</v>
      </c>
      <c r="C35" s="103" t="s">
        <v>401</v>
      </c>
      <c r="D35" s="108">
        <f>D36+D40+D44+D47</f>
        <v>0.6</v>
      </c>
      <c r="E35" s="108">
        <f>E36+E40+E44+E47</f>
        <v>1</v>
      </c>
      <c r="F35" s="108">
        <f>F36+F40+F44+F47</f>
        <v>1</v>
      </c>
      <c r="G35" s="108">
        <f>G36+G40+G44+G47</f>
        <v>1.5</v>
      </c>
      <c r="H35" s="108">
        <f>H36+H40+H44+H47</f>
        <v>1.5</v>
      </c>
      <c r="I35" s="108">
        <f t="shared" si="0"/>
        <v>5.6</v>
      </c>
      <c r="J35" s="108" t="s">
        <v>419</v>
      </c>
      <c r="K35" s="125">
        <f>K36+K40+K44+K47</f>
        <v>351.65</v>
      </c>
      <c r="M35" s="137"/>
    </row>
    <row r="36" spans="1:11" ht="15.75" customHeight="1">
      <c r="A36" s="542">
        <v>1</v>
      </c>
      <c r="B36" s="113" t="s">
        <v>430</v>
      </c>
      <c r="C36" s="99" t="s">
        <v>401</v>
      </c>
      <c r="D36" s="99">
        <f>D37+D38+D39</f>
        <v>0.6</v>
      </c>
      <c r="E36" s="99">
        <f>E37+E38+E39</f>
        <v>1</v>
      </c>
      <c r="F36" s="99">
        <f>F37+F38+F39</f>
        <v>1</v>
      </c>
      <c r="G36" s="99">
        <f>G37+G38+G39</f>
        <v>1.5</v>
      </c>
      <c r="H36" s="99">
        <f>H37+H38+H39</f>
        <v>1.5</v>
      </c>
      <c r="I36" s="108">
        <f t="shared" si="0"/>
        <v>5.6</v>
      </c>
      <c r="J36" s="99"/>
      <c r="K36" s="128">
        <v>180.1</v>
      </c>
    </row>
    <row r="37" spans="1:13" s="98" customFormat="1" ht="15.75" customHeight="1">
      <c r="A37" s="543"/>
      <c r="B37" s="113" t="s">
        <v>440</v>
      </c>
      <c r="C37" s="99" t="s">
        <v>401</v>
      </c>
      <c r="D37" s="99"/>
      <c r="E37" s="99"/>
      <c r="F37" s="99"/>
      <c r="G37" s="99"/>
      <c r="H37" s="99"/>
      <c r="I37" s="108">
        <f t="shared" si="0"/>
        <v>0</v>
      </c>
      <c r="J37" s="99"/>
      <c r="K37" s="126"/>
      <c r="M37" s="138"/>
    </row>
    <row r="38" spans="1:13" s="98" customFormat="1" ht="31.5">
      <c r="A38" s="543"/>
      <c r="B38" s="114" t="s">
        <v>441</v>
      </c>
      <c r="C38" s="99" t="s">
        <v>401</v>
      </c>
      <c r="D38" s="99">
        <v>0.5</v>
      </c>
      <c r="E38" s="99">
        <v>0.5</v>
      </c>
      <c r="F38" s="99">
        <v>0.5</v>
      </c>
      <c r="G38" s="99">
        <v>0.5</v>
      </c>
      <c r="H38" s="99">
        <v>0.5</v>
      </c>
      <c r="I38" s="108">
        <f t="shared" si="0"/>
        <v>2.5</v>
      </c>
      <c r="J38" s="99"/>
      <c r="K38" s="126"/>
      <c r="M38" s="138"/>
    </row>
    <row r="39" spans="1:13" s="98" customFormat="1" ht="15.75" customHeight="1">
      <c r="A39" s="544"/>
      <c r="B39" s="114" t="s">
        <v>443</v>
      </c>
      <c r="C39" s="99" t="s">
        <v>401</v>
      </c>
      <c r="D39" s="99">
        <v>0.1</v>
      </c>
      <c r="E39" s="99">
        <v>0.5</v>
      </c>
      <c r="F39" s="99">
        <v>0.5</v>
      </c>
      <c r="G39" s="99">
        <v>1</v>
      </c>
      <c r="H39" s="99">
        <v>1</v>
      </c>
      <c r="I39" s="108">
        <f t="shared" si="0"/>
        <v>3.1</v>
      </c>
      <c r="J39" s="99"/>
      <c r="K39" s="126"/>
      <c r="M39" s="138"/>
    </row>
    <row r="40" spans="1:11" ht="15.75" customHeight="1">
      <c r="A40" s="542">
        <v>2</v>
      </c>
      <c r="B40" s="113" t="s">
        <v>431</v>
      </c>
      <c r="C40" s="99" t="s">
        <v>401</v>
      </c>
      <c r="D40" s="99">
        <f>D41+D42+D43</f>
        <v>0</v>
      </c>
      <c r="E40" s="99">
        <f>E41+E42+E43</f>
        <v>0</v>
      </c>
      <c r="F40" s="99">
        <f>F41+F42+F43</f>
        <v>0</v>
      </c>
      <c r="G40" s="99">
        <f>G41+G42+G43</f>
        <v>0</v>
      </c>
      <c r="H40" s="99">
        <f>H41+H42+H43</f>
        <v>0</v>
      </c>
      <c r="I40" s="108">
        <f t="shared" si="0"/>
        <v>0</v>
      </c>
      <c r="J40" s="99" t="s">
        <v>419</v>
      </c>
      <c r="K40" s="126">
        <v>170.19</v>
      </c>
    </row>
    <row r="41" spans="1:13" s="98" customFormat="1" ht="31.5">
      <c r="A41" s="543"/>
      <c r="B41" s="113" t="s">
        <v>442</v>
      </c>
      <c r="C41" s="99" t="s">
        <v>401</v>
      </c>
      <c r="D41" s="99"/>
      <c r="E41" s="99"/>
      <c r="F41" s="99"/>
      <c r="G41" s="99"/>
      <c r="H41" s="99"/>
      <c r="I41" s="108">
        <f t="shared" si="0"/>
        <v>0</v>
      </c>
      <c r="J41" s="99"/>
      <c r="K41" s="126"/>
      <c r="M41" s="138"/>
    </row>
    <row r="42" spans="1:13" s="98" customFormat="1" ht="47.25">
      <c r="A42" s="543"/>
      <c r="B42" s="114" t="s">
        <v>444</v>
      </c>
      <c r="C42" s="99" t="s">
        <v>401</v>
      </c>
      <c r="D42" s="99"/>
      <c r="E42" s="99"/>
      <c r="F42" s="99"/>
      <c r="G42" s="99"/>
      <c r="H42" s="99"/>
      <c r="I42" s="108">
        <f t="shared" si="0"/>
        <v>0</v>
      </c>
      <c r="J42" s="99"/>
      <c r="K42" s="126"/>
      <c r="M42" s="138"/>
    </row>
    <row r="43" spans="1:13" s="98" customFormat="1" ht="31.5">
      <c r="A43" s="544"/>
      <c r="B43" s="114" t="s">
        <v>445</v>
      </c>
      <c r="C43" s="99" t="s">
        <v>401</v>
      </c>
      <c r="D43" s="99"/>
      <c r="E43" s="99"/>
      <c r="F43" s="99"/>
      <c r="G43" s="99"/>
      <c r="H43" s="99"/>
      <c r="I43" s="108">
        <f t="shared" si="0"/>
        <v>0</v>
      </c>
      <c r="J43" s="99"/>
      <c r="K43" s="126"/>
      <c r="M43" s="138"/>
    </row>
    <row r="44" spans="1:11" ht="31.5">
      <c r="A44" s="542">
        <v>3</v>
      </c>
      <c r="B44" s="113" t="s">
        <v>434</v>
      </c>
      <c r="C44" s="99" t="s">
        <v>401</v>
      </c>
      <c r="D44" s="99">
        <f>D45+D46</f>
        <v>0</v>
      </c>
      <c r="E44" s="99">
        <f>E45+E46</f>
        <v>0</v>
      </c>
      <c r="F44" s="99">
        <f>F45+F46</f>
        <v>0</v>
      </c>
      <c r="G44" s="99">
        <f>G45+G46</f>
        <v>0</v>
      </c>
      <c r="H44" s="99">
        <f>H45+H46</f>
        <v>0</v>
      </c>
      <c r="I44" s="108">
        <f t="shared" si="0"/>
        <v>0</v>
      </c>
      <c r="J44" s="99" t="s">
        <v>419</v>
      </c>
      <c r="K44" s="126">
        <v>0.05</v>
      </c>
    </row>
    <row r="45" spans="1:13" s="98" customFormat="1" ht="31.5">
      <c r="A45" s="543"/>
      <c r="B45" s="113" t="s">
        <v>446</v>
      </c>
      <c r="C45" s="99" t="s">
        <v>401</v>
      </c>
      <c r="D45" s="99"/>
      <c r="E45" s="99"/>
      <c r="F45" s="99"/>
      <c r="G45" s="99"/>
      <c r="H45" s="99"/>
      <c r="I45" s="108">
        <f t="shared" si="0"/>
        <v>0</v>
      </c>
      <c r="J45" s="99"/>
      <c r="K45" s="126"/>
      <c r="M45" s="138"/>
    </row>
    <row r="46" spans="1:13" s="98" customFormat="1" ht="31.5">
      <c r="A46" s="544"/>
      <c r="B46" s="114" t="s">
        <v>447</v>
      </c>
      <c r="C46" s="99" t="s">
        <v>401</v>
      </c>
      <c r="D46" s="99"/>
      <c r="E46" s="99"/>
      <c r="F46" s="99"/>
      <c r="G46" s="99"/>
      <c r="H46" s="99"/>
      <c r="I46" s="108">
        <f t="shared" si="0"/>
        <v>0</v>
      </c>
      <c r="J46" s="99"/>
      <c r="K46" s="126"/>
      <c r="M46" s="138"/>
    </row>
    <row r="47" spans="1:11" ht="31.5">
      <c r="A47" s="542">
        <v>4</v>
      </c>
      <c r="B47" s="113" t="s">
        <v>435</v>
      </c>
      <c r="C47" s="99" t="s">
        <v>401</v>
      </c>
      <c r="D47" s="99">
        <f>D48+D49</f>
        <v>0</v>
      </c>
      <c r="E47" s="99">
        <f>E48+E49</f>
        <v>0</v>
      </c>
      <c r="F47" s="99">
        <f>F48+F49</f>
        <v>0</v>
      </c>
      <c r="G47" s="99">
        <f>G48+G49</f>
        <v>0</v>
      </c>
      <c r="H47" s="99">
        <f>H48+H49</f>
        <v>0</v>
      </c>
      <c r="I47" s="108">
        <f t="shared" si="0"/>
        <v>0</v>
      </c>
      <c r="J47" s="99" t="s">
        <v>419</v>
      </c>
      <c r="K47" s="126">
        <v>1.31</v>
      </c>
    </row>
    <row r="48" spans="1:13" s="98" customFormat="1" ht="31.5">
      <c r="A48" s="543"/>
      <c r="B48" s="113" t="s">
        <v>448</v>
      </c>
      <c r="C48" s="99" t="s">
        <v>401</v>
      </c>
      <c r="D48" s="99"/>
      <c r="E48" s="99"/>
      <c r="F48" s="99"/>
      <c r="G48" s="99"/>
      <c r="H48" s="99"/>
      <c r="I48" s="108">
        <f t="shared" si="0"/>
        <v>0</v>
      </c>
      <c r="J48" s="99"/>
      <c r="K48" s="126"/>
      <c r="M48" s="138"/>
    </row>
    <row r="49" spans="1:13" s="98" customFormat="1" ht="31.5">
      <c r="A49" s="544"/>
      <c r="B49" s="114" t="s">
        <v>449</v>
      </c>
      <c r="C49" s="99" t="s">
        <v>401</v>
      </c>
      <c r="D49" s="99"/>
      <c r="E49" s="99"/>
      <c r="F49" s="99"/>
      <c r="G49" s="99"/>
      <c r="H49" s="99"/>
      <c r="I49" s="108">
        <f t="shared" si="0"/>
        <v>0</v>
      </c>
      <c r="J49" s="99"/>
      <c r="K49" s="126"/>
      <c r="M49" s="138"/>
    </row>
    <row r="50" spans="1:13" s="97" customFormat="1" ht="31.5">
      <c r="A50" s="104" t="s">
        <v>439</v>
      </c>
      <c r="B50" s="105" t="s">
        <v>436</v>
      </c>
      <c r="C50" s="103" t="s">
        <v>401</v>
      </c>
      <c r="D50" s="115">
        <f>D51+D52+D53+D54</f>
        <v>0</v>
      </c>
      <c r="E50" s="115">
        <f>E51+E52+E53+E54</f>
        <v>0</v>
      </c>
      <c r="F50" s="115">
        <f>F51+F52+F53+F54</f>
        <v>0</v>
      </c>
      <c r="G50" s="115">
        <f>G51+G52+G53+G54</f>
        <v>0</v>
      </c>
      <c r="H50" s="115">
        <f>H51+H52+H53+H54</f>
        <v>0</v>
      </c>
      <c r="I50" s="108">
        <f t="shared" si="0"/>
        <v>0</v>
      </c>
      <c r="J50" s="115"/>
      <c r="K50" s="129">
        <f>K51+K52+K53+K54</f>
        <v>481</v>
      </c>
      <c r="M50" s="137"/>
    </row>
    <row r="51" spans="1:13" s="98" customFormat="1" ht="31.5">
      <c r="A51" s="112"/>
      <c r="B51" s="113" t="s">
        <v>437</v>
      </c>
      <c r="C51" s="99" t="s">
        <v>401</v>
      </c>
      <c r="D51" s="99"/>
      <c r="E51" s="99"/>
      <c r="F51" s="99"/>
      <c r="G51" s="99"/>
      <c r="H51" s="99"/>
      <c r="I51" s="108">
        <f t="shared" si="0"/>
        <v>0</v>
      </c>
      <c r="J51" s="99" t="s">
        <v>419</v>
      </c>
      <c r="K51" s="126">
        <v>375</v>
      </c>
      <c r="M51" s="138"/>
    </row>
    <row r="52" spans="1:13" s="98" customFormat="1" ht="31.5">
      <c r="A52" s="112"/>
      <c r="B52" s="113" t="s">
        <v>438</v>
      </c>
      <c r="C52" s="99" t="s">
        <v>401</v>
      </c>
      <c r="D52" s="99"/>
      <c r="E52" s="99"/>
      <c r="F52" s="99"/>
      <c r="G52" s="99"/>
      <c r="H52" s="99"/>
      <c r="I52" s="108">
        <f t="shared" si="0"/>
        <v>0</v>
      </c>
      <c r="J52" s="99" t="s">
        <v>479</v>
      </c>
      <c r="K52" s="121">
        <v>11</v>
      </c>
      <c r="M52" s="138"/>
    </row>
    <row r="53" spans="1:13" s="98" customFormat="1" ht="31.5">
      <c r="A53" s="112"/>
      <c r="B53" s="113" t="s">
        <v>450</v>
      </c>
      <c r="C53" s="99" t="s">
        <v>401</v>
      </c>
      <c r="D53" s="99"/>
      <c r="E53" s="99"/>
      <c r="F53" s="99"/>
      <c r="G53" s="99"/>
      <c r="H53" s="99"/>
      <c r="I53" s="108">
        <f t="shared" si="0"/>
        <v>0</v>
      </c>
      <c r="J53" s="99" t="s">
        <v>478</v>
      </c>
      <c r="K53" s="122">
        <v>65</v>
      </c>
      <c r="M53" s="138"/>
    </row>
    <row r="54" spans="1:13" s="98" customFormat="1" ht="31.5">
      <c r="A54" s="112"/>
      <c r="B54" s="113" t="s">
        <v>452</v>
      </c>
      <c r="C54" s="99" t="s">
        <v>401</v>
      </c>
      <c r="D54" s="99"/>
      <c r="E54" s="99"/>
      <c r="F54" s="99"/>
      <c r="G54" s="99"/>
      <c r="H54" s="99"/>
      <c r="I54" s="108">
        <f t="shared" si="0"/>
        <v>0</v>
      </c>
      <c r="J54" s="99" t="s">
        <v>421</v>
      </c>
      <c r="K54" s="123">
        <v>30</v>
      </c>
      <c r="M54" s="138"/>
    </row>
    <row r="55" spans="1:13" s="97" customFormat="1" ht="21" customHeight="1">
      <c r="A55" s="104" t="s">
        <v>453</v>
      </c>
      <c r="B55" s="105" t="s">
        <v>454</v>
      </c>
      <c r="C55" s="103" t="s">
        <v>401</v>
      </c>
      <c r="D55" s="116">
        <f>D57+D59+D61+D63+D65+D67+D69</f>
        <v>0</v>
      </c>
      <c r="E55" s="116">
        <f>E57+E59+E61+E63+E65+E67+E69</f>
        <v>0.08</v>
      </c>
      <c r="F55" s="116">
        <f>F57+F59+F61+F63+F65+F67+F69</f>
        <v>0.1</v>
      </c>
      <c r="G55" s="116">
        <f>G57+G59+G61+G63+G65+G67+G69</f>
        <v>0.16</v>
      </c>
      <c r="H55" s="116">
        <f>H57+H59+H61+H63+H65+H67+H69</f>
        <v>0.2</v>
      </c>
      <c r="I55" s="107">
        <f t="shared" si="0"/>
        <v>0.54</v>
      </c>
      <c r="J55" s="115" t="s">
        <v>419</v>
      </c>
      <c r="K55" s="130">
        <f>K57+K59+K61+K63+K65+K67+K69</f>
        <v>303</v>
      </c>
      <c r="M55" s="140"/>
    </row>
    <row r="56" spans="1:10" ht="15.75">
      <c r="A56" s="539">
        <v>1</v>
      </c>
      <c r="B56" s="540" t="s">
        <v>455</v>
      </c>
      <c r="C56" s="99"/>
      <c r="D56" s="99"/>
      <c r="E56" s="99"/>
      <c r="F56" s="99"/>
      <c r="G56" s="99"/>
      <c r="H56" s="99"/>
      <c r="I56" s="108"/>
      <c r="J56" s="99"/>
    </row>
    <row r="57" spans="1:13" s="98" customFormat="1" ht="31.5">
      <c r="A57" s="539"/>
      <c r="B57" s="540"/>
      <c r="C57" s="99" t="s">
        <v>401</v>
      </c>
      <c r="D57" s="99"/>
      <c r="E57" s="99"/>
      <c r="F57" s="99"/>
      <c r="G57" s="99"/>
      <c r="H57" s="99"/>
      <c r="I57" s="108">
        <f t="shared" si="0"/>
        <v>0</v>
      </c>
      <c r="J57" s="99" t="s">
        <v>419</v>
      </c>
      <c r="K57" s="126">
        <v>219</v>
      </c>
      <c r="M57" s="138"/>
    </row>
    <row r="58" spans="1:10" ht="15.75">
      <c r="A58" s="539">
        <v>2</v>
      </c>
      <c r="B58" s="540" t="s">
        <v>456</v>
      </c>
      <c r="C58" s="99"/>
      <c r="D58" s="99"/>
      <c r="E58" s="99"/>
      <c r="F58" s="99"/>
      <c r="G58" s="99"/>
      <c r="H58" s="99"/>
      <c r="I58" s="108"/>
      <c r="J58" s="99"/>
    </row>
    <row r="59" spans="1:13" s="98" customFormat="1" ht="31.5">
      <c r="A59" s="539"/>
      <c r="B59" s="540"/>
      <c r="C59" s="99" t="s">
        <v>401</v>
      </c>
      <c r="D59" s="99"/>
      <c r="E59" s="99"/>
      <c r="F59" s="99"/>
      <c r="G59" s="99"/>
      <c r="H59" s="99"/>
      <c r="I59" s="108">
        <f t="shared" si="0"/>
        <v>0</v>
      </c>
      <c r="J59" s="99" t="s">
        <v>419</v>
      </c>
      <c r="K59" s="126">
        <v>25</v>
      </c>
      <c r="M59" s="138"/>
    </row>
    <row r="60" spans="1:10" ht="17.25" customHeight="1">
      <c r="A60" s="539">
        <v>3</v>
      </c>
      <c r="B60" s="540" t="s">
        <v>457</v>
      </c>
      <c r="C60" s="99"/>
      <c r="D60" s="99"/>
      <c r="E60" s="99"/>
      <c r="F60" s="99"/>
      <c r="G60" s="99"/>
      <c r="H60" s="99"/>
      <c r="I60" s="108"/>
      <c r="J60" s="99"/>
    </row>
    <row r="61" spans="1:13" s="98" customFormat="1" ht="17.25" customHeight="1">
      <c r="A61" s="539"/>
      <c r="B61" s="540"/>
      <c r="C61" s="99" t="s">
        <v>401</v>
      </c>
      <c r="D61" s="99"/>
      <c r="E61" s="99"/>
      <c r="F61" s="99"/>
      <c r="G61" s="99"/>
      <c r="H61" s="99"/>
      <c r="I61" s="108">
        <f t="shared" si="0"/>
        <v>0</v>
      </c>
      <c r="J61" s="99" t="s">
        <v>419</v>
      </c>
      <c r="K61" s="126">
        <v>7</v>
      </c>
      <c r="M61" s="138"/>
    </row>
    <row r="62" spans="1:10" ht="15.75">
      <c r="A62" s="539">
        <v>4</v>
      </c>
      <c r="B62" s="540" t="s">
        <v>458</v>
      </c>
      <c r="C62" s="99"/>
      <c r="D62" s="99"/>
      <c r="E62" s="99"/>
      <c r="F62" s="99"/>
      <c r="G62" s="99"/>
      <c r="H62" s="99"/>
      <c r="I62" s="108"/>
      <c r="J62" s="99"/>
    </row>
    <row r="63" spans="1:13" s="98" customFormat="1" ht="31.5">
      <c r="A63" s="539"/>
      <c r="B63" s="540"/>
      <c r="C63" s="99" t="s">
        <v>401</v>
      </c>
      <c r="D63" s="99"/>
      <c r="E63" s="99"/>
      <c r="F63" s="99"/>
      <c r="G63" s="99"/>
      <c r="H63" s="99"/>
      <c r="I63" s="108">
        <f t="shared" si="0"/>
        <v>0</v>
      </c>
      <c r="J63" s="99" t="s">
        <v>419</v>
      </c>
      <c r="K63" s="126">
        <v>20</v>
      </c>
      <c r="M63" s="138"/>
    </row>
    <row r="64" spans="1:10" ht="15.75" customHeight="1">
      <c r="A64" s="539">
        <v>5</v>
      </c>
      <c r="B64" s="540" t="s">
        <v>459</v>
      </c>
      <c r="C64" s="99"/>
      <c r="D64" s="99"/>
      <c r="E64" s="99"/>
      <c r="F64" s="99"/>
      <c r="G64" s="99"/>
      <c r="H64" s="99"/>
      <c r="I64" s="108"/>
      <c r="J64" s="99"/>
    </row>
    <row r="65" spans="1:13" s="98" customFormat="1" ht="15.75" customHeight="1">
      <c r="A65" s="539"/>
      <c r="B65" s="540"/>
      <c r="C65" s="99" t="s">
        <v>401</v>
      </c>
      <c r="D65" s="99">
        <v>0</v>
      </c>
      <c r="E65" s="99">
        <v>0.03</v>
      </c>
      <c r="F65" s="99">
        <v>0.05</v>
      </c>
      <c r="G65" s="99">
        <v>0.08</v>
      </c>
      <c r="H65" s="99">
        <v>0.1</v>
      </c>
      <c r="I65" s="108">
        <f t="shared" si="0"/>
        <v>0.26</v>
      </c>
      <c r="J65" s="99" t="s">
        <v>419</v>
      </c>
      <c r="K65" s="126"/>
      <c r="M65" s="138"/>
    </row>
    <row r="66" spans="1:10" ht="15.75" customHeight="1">
      <c r="A66" s="539">
        <v>6</v>
      </c>
      <c r="B66" s="540" t="s">
        <v>460</v>
      </c>
      <c r="C66" s="99"/>
      <c r="D66" s="99"/>
      <c r="E66" s="99"/>
      <c r="F66" s="99"/>
      <c r="G66" s="99"/>
      <c r="H66" s="99"/>
      <c r="I66" s="108"/>
      <c r="J66" s="99"/>
    </row>
    <row r="67" spans="1:13" s="98" customFormat="1" ht="15.75" customHeight="1">
      <c r="A67" s="539"/>
      <c r="B67" s="540"/>
      <c r="C67" s="99" t="s">
        <v>401</v>
      </c>
      <c r="D67" s="99">
        <v>0</v>
      </c>
      <c r="E67" s="99">
        <v>0.05</v>
      </c>
      <c r="F67" s="99">
        <v>0.05</v>
      </c>
      <c r="G67" s="99">
        <v>0.08</v>
      </c>
      <c r="H67" s="99">
        <v>0.1</v>
      </c>
      <c r="I67" s="108">
        <f t="shared" si="0"/>
        <v>0.28</v>
      </c>
      <c r="J67" s="99" t="s">
        <v>419</v>
      </c>
      <c r="K67" s="126">
        <v>8</v>
      </c>
      <c r="M67" s="138"/>
    </row>
    <row r="68" spans="1:10" ht="15.75" customHeight="1">
      <c r="A68" s="539">
        <v>7</v>
      </c>
      <c r="B68" s="540" t="s">
        <v>461</v>
      </c>
      <c r="C68" s="99"/>
      <c r="D68" s="99"/>
      <c r="E68" s="99"/>
      <c r="F68" s="99"/>
      <c r="G68" s="99"/>
      <c r="H68" s="99"/>
      <c r="I68" s="108"/>
      <c r="J68" s="99"/>
    </row>
    <row r="69" spans="1:13" s="98" customFormat="1" ht="15.75" customHeight="1">
      <c r="A69" s="539"/>
      <c r="B69" s="540"/>
      <c r="C69" s="99" t="s">
        <v>401</v>
      </c>
      <c r="D69" s="99"/>
      <c r="E69" s="99"/>
      <c r="F69" s="99"/>
      <c r="G69" s="99"/>
      <c r="H69" s="99"/>
      <c r="I69" s="108">
        <f t="shared" si="0"/>
        <v>0</v>
      </c>
      <c r="J69" s="99" t="s">
        <v>419</v>
      </c>
      <c r="K69" s="126">
        <v>24</v>
      </c>
      <c r="M69" s="138"/>
    </row>
    <row r="70" spans="1:13" s="106" customFormat="1" ht="21" customHeight="1">
      <c r="A70" s="104" t="s">
        <v>462</v>
      </c>
      <c r="B70" s="105" t="s">
        <v>463</v>
      </c>
      <c r="C70" s="103" t="s">
        <v>401</v>
      </c>
      <c r="D70" s="116">
        <f>D72+D74+D78+D82+D84+D86+D88+D90+D91</f>
        <v>10.98603688888889</v>
      </c>
      <c r="E70" s="116">
        <f>E72+E74+E78+E82+E84+E86+E88+E90+E91</f>
        <v>9.99789111111111</v>
      </c>
      <c r="F70" s="116">
        <f>F72+F74+F78+F82+F84+F86+F88+F90+F91</f>
        <v>14.613456</v>
      </c>
      <c r="G70" s="116">
        <f>G72+G74+G78+G82+G84+G86+G88+G90+G91</f>
        <v>14.394131999999999</v>
      </c>
      <c r="H70" s="116">
        <f>H72+H74+H78+H82+H84+H86+H88+H90+H91</f>
        <v>14.158931999999998</v>
      </c>
      <c r="I70" s="107">
        <f t="shared" si="0"/>
        <v>64.150448</v>
      </c>
      <c r="J70" s="115"/>
      <c r="K70" s="129">
        <f>K72+K74+K78+K82+K84+K86+K88+K90+K91</f>
        <v>1266.893</v>
      </c>
      <c r="M70" s="139"/>
    </row>
    <row r="71" spans="1:10" ht="15.75">
      <c r="A71" s="539">
        <v>1</v>
      </c>
      <c r="B71" s="540" t="s">
        <v>464</v>
      </c>
      <c r="C71" s="99" t="s">
        <v>477</v>
      </c>
      <c r="D71" s="99"/>
      <c r="E71" s="99"/>
      <c r="F71" s="99"/>
      <c r="G71" s="99"/>
      <c r="H71" s="99"/>
      <c r="I71" s="108"/>
      <c r="J71" s="99"/>
    </row>
    <row r="72" spans="1:13" s="98" customFormat="1" ht="31.5">
      <c r="A72" s="539"/>
      <c r="B72" s="540"/>
      <c r="C72" s="99" t="s">
        <v>401</v>
      </c>
      <c r="D72" s="99"/>
      <c r="E72" s="99"/>
      <c r="F72" s="99"/>
      <c r="G72" s="99"/>
      <c r="H72" s="99"/>
      <c r="I72" s="108">
        <f t="shared" si="0"/>
        <v>0</v>
      </c>
      <c r="J72" s="99" t="s">
        <v>478</v>
      </c>
      <c r="K72" s="131">
        <v>630</v>
      </c>
      <c r="M72" s="138"/>
    </row>
    <row r="73" spans="1:10" ht="15.75">
      <c r="A73" s="539">
        <v>2</v>
      </c>
      <c r="B73" s="540" t="s">
        <v>465</v>
      </c>
      <c r="C73" s="99"/>
      <c r="D73" s="99"/>
      <c r="E73" s="99"/>
      <c r="F73" s="99"/>
      <c r="G73" s="99"/>
      <c r="H73" s="99"/>
      <c r="I73" s="108"/>
      <c r="J73" s="99"/>
    </row>
    <row r="74" spans="1:13" s="98" customFormat="1" ht="31.5">
      <c r="A74" s="539"/>
      <c r="B74" s="540"/>
      <c r="C74" s="99" t="s">
        <v>401</v>
      </c>
      <c r="D74" s="99"/>
      <c r="E74" s="99"/>
      <c r="F74" s="99"/>
      <c r="G74" s="99"/>
      <c r="H74" s="99"/>
      <c r="I74" s="108">
        <f t="shared" si="0"/>
        <v>0</v>
      </c>
      <c r="J74" s="99" t="s">
        <v>479</v>
      </c>
      <c r="K74" s="132">
        <v>2</v>
      </c>
      <c r="M74" s="138"/>
    </row>
    <row r="75" spans="1:10" ht="31.5">
      <c r="A75" s="541">
        <v>3</v>
      </c>
      <c r="B75" s="113" t="s">
        <v>466</v>
      </c>
      <c r="C75" s="99"/>
      <c r="D75" s="99"/>
      <c r="E75" s="99"/>
      <c r="F75" s="99"/>
      <c r="G75" s="99"/>
      <c r="H75" s="99"/>
      <c r="I75" s="108"/>
      <c r="J75" s="99"/>
    </row>
    <row r="76" spans="1:10" ht="15.75" customHeight="1">
      <c r="A76" s="541"/>
      <c r="B76" s="113" t="s">
        <v>467</v>
      </c>
      <c r="C76" s="99" t="s">
        <v>128</v>
      </c>
      <c r="D76" s="99">
        <v>600</v>
      </c>
      <c r="E76" s="99">
        <v>600</v>
      </c>
      <c r="F76" s="99">
        <v>650</v>
      </c>
      <c r="G76" s="99">
        <v>700</v>
      </c>
      <c r="H76" s="99">
        <v>800</v>
      </c>
      <c r="I76" s="148">
        <f t="shared" si="0"/>
        <v>3350</v>
      </c>
      <c r="J76" s="99"/>
    </row>
    <row r="77" spans="1:10" ht="15.75" customHeight="1">
      <c r="A77" s="541"/>
      <c r="B77" s="113" t="s">
        <v>97</v>
      </c>
      <c r="C77" s="99" t="s">
        <v>128</v>
      </c>
      <c r="D77" s="142">
        <v>680</v>
      </c>
      <c r="E77" s="142">
        <v>580</v>
      </c>
      <c r="F77" s="142">
        <v>1080</v>
      </c>
      <c r="G77" s="142">
        <v>1080</v>
      </c>
      <c r="H77" s="142">
        <v>1080</v>
      </c>
      <c r="I77" s="143">
        <f aca="true" t="shared" si="1" ref="I77:I86">SUM(D77:H77)</f>
        <v>4500</v>
      </c>
      <c r="J77" s="99"/>
    </row>
    <row r="78" spans="1:11" ht="21.75" customHeight="1">
      <c r="A78" s="541"/>
      <c r="B78" s="113" t="s">
        <v>468</v>
      </c>
      <c r="C78" s="99" t="s">
        <v>401</v>
      </c>
      <c r="D78" s="108">
        <f>D79+D80</f>
        <v>6.575448888888889</v>
      </c>
      <c r="E78" s="108">
        <f>E79+E80</f>
        <v>5.60847111111111</v>
      </c>
      <c r="F78" s="108">
        <f>F79+F80</f>
        <v>10.443359999999998</v>
      </c>
      <c r="G78" s="108">
        <f>G79+G80</f>
        <v>10.443359999999998</v>
      </c>
      <c r="H78" s="108">
        <f>H79+H80</f>
        <v>10.443359999999998</v>
      </c>
      <c r="I78" s="108">
        <f t="shared" si="1"/>
        <v>43.513999999999996</v>
      </c>
      <c r="J78" s="99"/>
      <c r="K78" s="117">
        <v>29.001</v>
      </c>
    </row>
    <row r="79" spans="1:13" s="98" customFormat="1" ht="15.75" customHeight="1">
      <c r="A79" s="541"/>
      <c r="B79" s="113" t="s">
        <v>469</v>
      </c>
      <c r="C79" s="99" t="s">
        <v>401</v>
      </c>
      <c r="D79" s="145">
        <v>5.89544888888889</v>
      </c>
      <c r="E79" s="145">
        <v>5.02847111111111</v>
      </c>
      <c r="F79" s="145">
        <v>9.363359999999998</v>
      </c>
      <c r="G79" s="145">
        <v>9.363359999999998</v>
      </c>
      <c r="H79" s="145">
        <v>9.363359999999998</v>
      </c>
      <c r="I79" s="108">
        <f t="shared" si="1"/>
        <v>39.013999999999996</v>
      </c>
      <c r="J79" s="99" t="s">
        <v>419</v>
      </c>
      <c r="K79" s="126">
        <v>23.2</v>
      </c>
      <c r="M79" s="138"/>
    </row>
    <row r="80" spans="1:13" s="98" customFormat="1" ht="31.5">
      <c r="A80" s="541"/>
      <c r="B80" s="114" t="s">
        <v>470</v>
      </c>
      <c r="C80" s="99" t="s">
        <v>401</v>
      </c>
      <c r="D80" s="145">
        <v>0.68</v>
      </c>
      <c r="E80" s="145">
        <v>0.58</v>
      </c>
      <c r="F80" s="145">
        <v>1.08</v>
      </c>
      <c r="G80" s="145">
        <v>1.08</v>
      </c>
      <c r="H80" s="145">
        <v>1.08</v>
      </c>
      <c r="I80" s="108">
        <f t="shared" si="1"/>
        <v>4.5</v>
      </c>
      <c r="J80" s="99" t="s">
        <v>479</v>
      </c>
      <c r="K80" s="121">
        <v>5.8</v>
      </c>
      <c r="M80" s="138"/>
    </row>
    <row r="81" spans="1:10" ht="15.75">
      <c r="A81" s="539">
        <v>4</v>
      </c>
      <c r="B81" s="540" t="s">
        <v>471</v>
      </c>
      <c r="C81" s="99" t="s">
        <v>290</v>
      </c>
      <c r="D81" s="142">
        <v>7501</v>
      </c>
      <c r="E81" s="142">
        <v>7465</v>
      </c>
      <c r="F81" s="142">
        <v>7092</v>
      </c>
      <c r="G81" s="142">
        <v>6719</v>
      </c>
      <c r="H81" s="142">
        <v>6319</v>
      </c>
      <c r="I81" s="143">
        <f t="shared" si="1"/>
        <v>35096</v>
      </c>
      <c r="J81" s="99"/>
    </row>
    <row r="82" spans="1:13" s="98" customFormat="1" ht="31.5">
      <c r="A82" s="539"/>
      <c r="B82" s="540"/>
      <c r="C82" s="99" t="s">
        <v>401</v>
      </c>
      <c r="D82" s="141">
        <f>D81*49000*12/1000000000</f>
        <v>4.410588</v>
      </c>
      <c r="E82" s="141">
        <f>E81*49000*12/1000000000</f>
        <v>4.38942</v>
      </c>
      <c r="F82" s="141">
        <f>F81*49000*12/1000000000</f>
        <v>4.170096</v>
      </c>
      <c r="G82" s="141">
        <f>G81*49000*12/1000000000</f>
        <v>3.950772</v>
      </c>
      <c r="H82" s="141">
        <f>H81*49000*12/1000000000</f>
        <v>3.715572</v>
      </c>
      <c r="I82" s="108">
        <f t="shared" si="1"/>
        <v>20.636448</v>
      </c>
      <c r="J82" s="99" t="s">
        <v>419</v>
      </c>
      <c r="K82" s="126">
        <v>33.642</v>
      </c>
      <c r="M82" s="138"/>
    </row>
    <row r="83" spans="1:10" ht="27.75" customHeight="1">
      <c r="A83" s="539">
        <v>5</v>
      </c>
      <c r="B83" s="540" t="s">
        <v>472</v>
      </c>
      <c r="C83" s="99" t="s">
        <v>415</v>
      </c>
      <c r="D83" s="147"/>
      <c r="E83" s="99"/>
      <c r="F83" s="99"/>
      <c r="G83" s="99"/>
      <c r="H83" s="99"/>
      <c r="I83" s="108">
        <f t="shared" si="1"/>
        <v>0</v>
      </c>
      <c r="J83" s="99"/>
    </row>
    <row r="84" spans="1:13" s="98" customFormat="1" ht="27.75" customHeight="1">
      <c r="A84" s="539"/>
      <c r="B84" s="540"/>
      <c r="C84" s="99" t="s">
        <v>401</v>
      </c>
      <c r="D84" s="99"/>
      <c r="E84" s="99"/>
      <c r="F84" s="99"/>
      <c r="G84" s="99"/>
      <c r="H84" s="99"/>
      <c r="I84" s="108">
        <f t="shared" si="1"/>
        <v>0</v>
      </c>
      <c r="J84" s="99" t="s">
        <v>419</v>
      </c>
      <c r="K84" s="126">
        <v>1</v>
      </c>
      <c r="M84" s="138"/>
    </row>
    <row r="85" spans="1:10" ht="31.5">
      <c r="A85" s="539">
        <v>6</v>
      </c>
      <c r="B85" s="540" t="s">
        <v>473</v>
      </c>
      <c r="C85" s="99" t="s">
        <v>415</v>
      </c>
      <c r="D85" s="99"/>
      <c r="E85" s="99"/>
      <c r="F85" s="99"/>
      <c r="G85" s="99"/>
      <c r="H85" s="99"/>
      <c r="I85" s="108">
        <f t="shared" si="1"/>
        <v>0</v>
      </c>
      <c r="J85" s="99"/>
    </row>
    <row r="86" spans="1:13" s="98" customFormat="1" ht="31.5">
      <c r="A86" s="539"/>
      <c r="B86" s="540"/>
      <c r="C86" s="99" t="s">
        <v>401</v>
      </c>
      <c r="D86" s="99"/>
      <c r="E86" s="99"/>
      <c r="F86" s="99"/>
      <c r="G86" s="99"/>
      <c r="H86" s="99"/>
      <c r="I86" s="108">
        <f t="shared" si="1"/>
        <v>0</v>
      </c>
      <c r="J86" s="99" t="s">
        <v>419</v>
      </c>
      <c r="K86" s="126">
        <v>59.9</v>
      </c>
      <c r="M86" s="138"/>
    </row>
    <row r="87" spans="1:10" ht="18" customHeight="1">
      <c r="A87" s="539">
        <v>7</v>
      </c>
      <c r="B87" s="540" t="s">
        <v>474</v>
      </c>
      <c r="C87" s="99"/>
      <c r="D87" s="99"/>
      <c r="E87" s="99"/>
      <c r="F87" s="99"/>
      <c r="G87" s="99"/>
      <c r="H87" s="99"/>
      <c r="I87" s="108"/>
      <c r="J87" s="99"/>
    </row>
    <row r="88" spans="1:13" s="98" customFormat="1" ht="18" customHeight="1">
      <c r="A88" s="539"/>
      <c r="B88" s="540"/>
      <c r="C88" s="99" t="s">
        <v>401</v>
      </c>
      <c r="D88" s="99"/>
      <c r="E88" s="99"/>
      <c r="F88" s="99"/>
      <c r="G88" s="99"/>
      <c r="H88" s="99"/>
      <c r="I88" s="108">
        <f>SUM(D88:H88)</f>
        <v>0</v>
      </c>
      <c r="J88" s="99" t="s">
        <v>419</v>
      </c>
      <c r="K88" s="126">
        <v>365.75</v>
      </c>
      <c r="M88" s="138"/>
    </row>
    <row r="89" spans="1:10" ht="15.75">
      <c r="A89" s="539">
        <v>8</v>
      </c>
      <c r="B89" s="540" t="s">
        <v>475</v>
      </c>
      <c r="C89" s="99"/>
      <c r="D89" s="99"/>
      <c r="E89" s="99"/>
      <c r="F89" s="99"/>
      <c r="G89" s="99"/>
      <c r="H89" s="99"/>
      <c r="I89" s="108"/>
      <c r="J89" s="99"/>
    </row>
    <row r="90" spans="1:13" s="98" customFormat="1" ht="31.5">
      <c r="A90" s="539"/>
      <c r="B90" s="540"/>
      <c r="C90" s="99" t="s">
        <v>401</v>
      </c>
      <c r="D90" s="99"/>
      <c r="E90" s="99"/>
      <c r="F90" s="99"/>
      <c r="G90" s="99"/>
      <c r="H90" s="99"/>
      <c r="I90" s="108">
        <f>SUM(D90:H90)</f>
        <v>0</v>
      </c>
      <c r="J90" s="99" t="s">
        <v>478</v>
      </c>
      <c r="K90" s="122">
        <v>65.6</v>
      </c>
      <c r="M90" s="138"/>
    </row>
    <row r="91" spans="1:13" s="98" customFormat="1" ht="31.5">
      <c r="A91" s="112">
        <v>9</v>
      </c>
      <c r="B91" s="113" t="s">
        <v>476</v>
      </c>
      <c r="C91" s="99" t="s">
        <v>401</v>
      </c>
      <c r="D91" s="99"/>
      <c r="E91" s="99"/>
      <c r="F91" s="99"/>
      <c r="G91" s="99"/>
      <c r="H91" s="99"/>
      <c r="I91" s="108">
        <f>SUM(D91:H91)</f>
        <v>0</v>
      </c>
      <c r="J91" s="99" t="s">
        <v>480</v>
      </c>
      <c r="K91" s="124">
        <v>80</v>
      </c>
      <c r="M91" s="138"/>
    </row>
    <row r="92" spans="1:13" s="100" customFormat="1" ht="15.75">
      <c r="A92" s="109"/>
      <c r="K92" s="133"/>
      <c r="M92" s="133"/>
    </row>
    <row r="93" ht="15.75">
      <c r="I93" s="146"/>
    </row>
    <row r="94" ht="15.75">
      <c r="I94" s="144"/>
    </row>
  </sheetData>
  <sheetProtection/>
  <mergeCells count="46">
    <mergeCell ref="A30:A33"/>
    <mergeCell ref="B30:B31"/>
    <mergeCell ref="A1:B1"/>
    <mergeCell ref="A2:J2"/>
    <mergeCell ref="A3:J3"/>
    <mergeCell ref="A13:A14"/>
    <mergeCell ref="B13:B14"/>
    <mergeCell ref="A15:A16"/>
    <mergeCell ref="B15:B16"/>
    <mergeCell ref="A17:A20"/>
    <mergeCell ref="A21:A23"/>
    <mergeCell ref="A24:A26"/>
    <mergeCell ref="A27:A29"/>
    <mergeCell ref="A62:A63"/>
    <mergeCell ref="B62:B63"/>
    <mergeCell ref="A36:A39"/>
    <mergeCell ref="A40:A43"/>
    <mergeCell ref="A44:A46"/>
    <mergeCell ref="A47:A49"/>
    <mergeCell ref="A56:A57"/>
    <mergeCell ref="B56:B57"/>
    <mergeCell ref="A58:A59"/>
    <mergeCell ref="B58:B59"/>
    <mergeCell ref="A60:A61"/>
    <mergeCell ref="B60:B61"/>
    <mergeCell ref="A75:A80"/>
    <mergeCell ref="A81:A82"/>
    <mergeCell ref="B81:B82"/>
    <mergeCell ref="A64:A65"/>
    <mergeCell ref="B64:B65"/>
    <mergeCell ref="A66:A67"/>
    <mergeCell ref="B66:B67"/>
    <mergeCell ref="A68:A69"/>
    <mergeCell ref="B68:B69"/>
    <mergeCell ref="A71:A72"/>
    <mergeCell ref="B71:B72"/>
    <mergeCell ref="A73:A74"/>
    <mergeCell ref="B73:B74"/>
    <mergeCell ref="A89:A90"/>
    <mergeCell ref="B89:B90"/>
    <mergeCell ref="A83:A84"/>
    <mergeCell ref="B83:B84"/>
    <mergeCell ref="A85:A86"/>
    <mergeCell ref="B85:B86"/>
    <mergeCell ref="A87:A88"/>
    <mergeCell ref="B87:B88"/>
  </mergeCells>
  <printOptions horizontalCentered="1"/>
  <pageMargins left="0.2" right="0.2" top="0.26" bottom="0.28" header="0.2" footer="0.21"/>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L208"/>
  <sheetViews>
    <sheetView zoomScale="115" zoomScaleNormal="115" zoomScalePageLayoutView="90" workbookViewId="0" topLeftCell="A5">
      <pane xSplit="2" ySplit="5" topLeftCell="C10" activePane="bottomRight" state="frozen"/>
      <selection pane="topLeft" activeCell="D29" sqref="D29"/>
      <selection pane="topRight" activeCell="D29" sqref="D29"/>
      <selection pane="bottomLeft" activeCell="D29" sqref="D29"/>
      <selection pane="bottomRight" activeCell="D18" sqref="D18"/>
    </sheetView>
  </sheetViews>
  <sheetFormatPr defaultColWidth="9.140625" defaultRowHeight="15"/>
  <cols>
    <col min="1" max="1" width="5.00390625" style="29" customWidth="1"/>
    <col min="2" max="2" width="13.8515625" style="21" customWidth="1"/>
    <col min="3" max="3" width="26.421875" style="21" customWidth="1"/>
    <col min="4" max="4" width="12.57421875" style="59" customWidth="1"/>
    <col min="5" max="5" width="12.421875" style="59" customWidth="1"/>
    <col min="6" max="6" width="10.7109375" style="29" customWidth="1"/>
    <col min="7" max="7" width="11.421875" style="59" customWidth="1"/>
    <col min="8" max="8" width="10.8515625" style="29" customWidth="1"/>
    <col min="9" max="9" width="13.28125" style="59" customWidth="1"/>
    <col min="10" max="10" width="11.140625" style="29" customWidth="1"/>
    <col min="11" max="11" width="14.421875" style="25" customWidth="1"/>
    <col min="12" max="16384" width="9.140625" style="25" customWidth="1"/>
  </cols>
  <sheetData>
    <row r="1" spans="1:11" ht="15">
      <c r="A1" s="431" t="s">
        <v>333</v>
      </c>
      <c r="B1" s="431"/>
      <c r="C1" s="431"/>
      <c r="D1" s="431"/>
      <c r="E1" s="431"/>
      <c r="F1" s="431"/>
      <c r="G1" s="431"/>
      <c r="H1" s="431"/>
      <c r="I1" s="431"/>
      <c r="J1" s="431"/>
      <c r="K1" s="431"/>
    </row>
    <row r="2" spans="1:11" s="34" customFormat="1" ht="15.75">
      <c r="A2" s="445" t="s">
        <v>388</v>
      </c>
      <c r="B2" s="445"/>
      <c r="C2" s="445"/>
      <c r="D2" s="442" t="s">
        <v>0</v>
      </c>
      <c r="E2" s="442"/>
      <c r="F2" s="442"/>
      <c r="G2" s="442"/>
      <c r="H2" s="442"/>
      <c r="I2" s="442"/>
      <c r="J2" s="55"/>
      <c r="K2" s="30"/>
    </row>
    <row r="3" spans="1:11" s="34" customFormat="1" ht="18.75">
      <c r="A3" s="445" t="s">
        <v>733</v>
      </c>
      <c r="B3" s="445"/>
      <c r="C3" s="445"/>
      <c r="D3" s="443" t="s">
        <v>1</v>
      </c>
      <c r="E3" s="444"/>
      <c r="F3" s="444"/>
      <c r="G3" s="444"/>
      <c r="H3" s="444"/>
      <c r="I3" s="444"/>
      <c r="J3" s="55"/>
      <c r="K3" s="30"/>
    </row>
    <row r="4" spans="1:11" ht="15">
      <c r="A4" s="28"/>
      <c r="D4" s="23"/>
      <c r="E4" s="23"/>
      <c r="F4" s="28"/>
      <c r="G4" s="23"/>
      <c r="H4" s="28"/>
      <c r="I4" s="23"/>
      <c r="J4" s="28"/>
      <c r="K4" s="24"/>
    </row>
    <row r="5" spans="1:11" ht="16.5">
      <c r="A5" s="432" t="s">
        <v>342</v>
      </c>
      <c r="B5" s="432"/>
      <c r="C5" s="432"/>
      <c r="D5" s="432"/>
      <c r="E5" s="432"/>
      <c r="F5" s="432"/>
      <c r="G5" s="432"/>
      <c r="H5" s="432"/>
      <c r="I5" s="432"/>
      <c r="J5" s="432"/>
      <c r="K5" s="432"/>
    </row>
    <row r="6" spans="1:11" ht="16.5">
      <c r="A6" s="433" t="s">
        <v>734</v>
      </c>
      <c r="B6" s="433"/>
      <c r="C6" s="433"/>
      <c r="D6" s="433"/>
      <c r="E6" s="433"/>
      <c r="F6" s="433"/>
      <c r="G6" s="433"/>
      <c r="H6" s="433"/>
      <c r="I6" s="433"/>
      <c r="J6" s="433"/>
      <c r="K6" s="433"/>
    </row>
    <row r="8" spans="1:12" s="29" customFormat="1" ht="28.5" customHeight="1">
      <c r="A8" s="437" t="s">
        <v>7</v>
      </c>
      <c r="B8" s="437" t="s">
        <v>224</v>
      </c>
      <c r="C8" s="437"/>
      <c r="D8" s="437" t="s">
        <v>287</v>
      </c>
      <c r="E8" s="437"/>
      <c r="F8" s="437"/>
      <c r="G8" s="437" t="s">
        <v>225</v>
      </c>
      <c r="H8" s="437"/>
      <c r="I8" s="437" t="s">
        <v>322</v>
      </c>
      <c r="J8" s="437"/>
      <c r="K8" s="437" t="s">
        <v>226</v>
      </c>
      <c r="L8" s="404"/>
    </row>
    <row r="9" spans="1:12" s="29" customFormat="1" ht="24.75" customHeight="1">
      <c r="A9" s="437"/>
      <c r="B9" s="437"/>
      <c r="C9" s="437"/>
      <c r="D9" s="391" t="s">
        <v>319</v>
      </c>
      <c r="E9" s="391" t="s">
        <v>320</v>
      </c>
      <c r="F9" s="391" t="s">
        <v>321</v>
      </c>
      <c r="G9" s="391" t="s">
        <v>320</v>
      </c>
      <c r="H9" s="391" t="s">
        <v>321</v>
      </c>
      <c r="I9" s="391" t="s">
        <v>320</v>
      </c>
      <c r="J9" s="391" t="s">
        <v>321</v>
      </c>
      <c r="K9" s="437"/>
      <c r="L9" s="404"/>
    </row>
    <row r="10" spans="1:12" ht="20.25" customHeight="1">
      <c r="A10" s="435">
        <v>1</v>
      </c>
      <c r="B10" s="439" t="s">
        <v>386</v>
      </c>
      <c r="C10" s="436" t="s">
        <v>227</v>
      </c>
      <c r="D10" s="57" t="s">
        <v>288</v>
      </c>
      <c r="E10" s="57" t="s">
        <v>290</v>
      </c>
      <c r="F10" s="41" t="s">
        <v>250</v>
      </c>
      <c r="G10" s="57" t="s">
        <v>290</v>
      </c>
      <c r="H10" s="41" t="s">
        <v>250</v>
      </c>
      <c r="I10" s="57" t="s">
        <v>290</v>
      </c>
      <c r="J10" s="41" t="s">
        <v>250</v>
      </c>
      <c r="K10" s="435" t="s">
        <v>228</v>
      </c>
      <c r="L10" s="56"/>
    </row>
    <row r="11" spans="1:12" ht="20.25" customHeight="1">
      <c r="A11" s="435"/>
      <c r="B11" s="440"/>
      <c r="C11" s="436"/>
      <c r="D11" s="57" t="s">
        <v>289</v>
      </c>
      <c r="E11" s="57" t="s">
        <v>290</v>
      </c>
      <c r="F11" s="41" t="s">
        <v>250</v>
      </c>
      <c r="G11" s="57" t="s">
        <v>290</v>
      </c>
      <c r="H11" s="41" t="s">
        <v>250</v>
      </c>
      <c r="I11" s="57" t="s">
        <v>290</v>
      </c>
      <c r="J11" s="41" t="s">
        <v>250</v>
      </c>
      <c r="K11" s="435"/>
      <c r="L11" s="56"/>
    </row>
    <row r="12" spans="1:12" ht="20.25" customHeight="1">
      <c r="A12" s="435"/>
      <c r="B12" s="440"/>
      <c r="C12" s="436" t="s">
        <v>229</v>
      </c>
      <c r="D12" s="57" t="s">
        <v>288</v>
      </c>
      <c r="E12" s="57" t="s">
        <v>290</v>
      </c>
      <c r="F12" s="41" t="s">
        <v>250</v>
      </c>
      <c r="G12" s="57" t="s">
        <v>290</v>
      </c>
      <c r="H12" s="41" t="s">
        <v>250</v>
      </c>
      <c r="I12" s="57" t="s">
        <v>290</v>
      </c>
      <c r="J12" s="41" t="s">
        <v>250</v>
      </c>
      <c r="K12" s="435" t="s">
        <v>228</v>
      </c>
      <c r="L12" s="56"/>
    </row>
    <row r="13" spans="1:12" ht="20.25" customHeight="1">
      <c r="A13" s="435"/>
      <c r="B13" s="440"/>
      <c r="C13" s="436"/>
      <c r="D13" s="57" t="s">
        <v>289</v>
      </c>
      <c r="E13" s="57" t="s">
        <v>290</v>
      </c>
      <c r="F13" s="41" t="s">
        <v>250</v>
      </c>
      <c r="G13" s="57" t="s">
        <v>290</v>
      </c>
      <c r="H13" s="41" t="s">
        <v>250</v>
      </c>
      <c r="I13" s="57" t="s">
        <v>290</v>
      </c>
      <c r="J13" s="41" t="s">
        <v>250</v>
      </c>
      <c r="K13" s="435"/>
      <c r="L13" s="56"/>
    </row>
    <row r="14" spans="1:12" ht="20.25" customHeight="1">
      <c r="A14" s="435"/>
      <c r="B14" s="440"/>
      <c r="C14" s="436" t="s">
        <v>230</v>
      </c>
      <c r="D14" s="57" t="s">
        <v>288</v>
      </c>
      <c r="E14" s="57" t="s">
        <v>290</v>
      </c>
      <c r="F14" s="41" t="s">
        <v>250</v>
      </c>
      <c r="G14" s="57" t="s">
        <v>290</v>
      </c>
      <c r="H14" s="41" t="s">
        <v>250</v>
      </c>
      <c r="I14" s="57" t="s">
        <v>290</v>
      </c>
      <c r="J14" s="41" t="s">
        <v>250</v>
      </c>
      <c r="K14" s="435" t="s">
        <v>228</v>
      </c>
      <c r="L14" s="56"/>
    </row>
    <row r="15" spans="1:12" ht="20.25" customHeight="1">
      <c r="A15" s="435"/>
      <c r="B15" s="440"/>
      <c r="C15" s="436"/>
      <c r="D15" s="57" t="s">
        <v>289</v>
      </c>
      <c r="E15" s="57" t="s">
        <v>290</v>
      </c>
      <c r="F15" s="41" t="s">
        <v>250</v>
      </c>
      <c r="G15" s="57" t="s">
        <v>290</v>
      </c>
      <c r="H15" s="41" t="s">
        <v>250</v>
      </c>
      <c r="I15" s="57" t="s">
        <v>290</v>
      </c>
      <c r="J15" s="41" t="s">
        <v>250</v>
      </c>
      <c r="K15" s="435"/>
      <c r="L15" s="56"/>
    </row>
    <row r="16" spans="1:12" ht="27.75" customHeight="1">
      <c r="A16" s="435"/>
      <c r="B16" s="440"/>
      <c r="C16" s="436" t="s">
        <v>291</v>
      </c>
      <c r="D16" s="57" t="s">
        <v>288</v>
      </c>
      <c r="E16" s="57" t="s">
        <v>290</v>
      </c>
      <c r="F16" s="41" t="s">
        <v>250</v>
      </c>
      <c r="G16" s="57" t="s">
        <v>290</v>
      </c>
      <c r="H16" s="41" t="s">
        <v>250</v>
      </c>
      <c r="I16" s="57" t="s">
        <v>290</v>
      </c>
      <c r="J16" s="41" t="s">
        <v>250</v>
      </c>
      <c r="K16" s="435" t="s">
        <v>228</v>
      </c>
      <c r="L16" s="56"/>
    </row>
    <row r="17" spans="1:12" ht="28.5" customHeight="1">
      <c r="A17" s="435"/>
      <c r="B17" s="440"/>
      <c r="C17" s="436"/>
      <c r="D17" s="57" t="s">
        <v>289</v>
      </c>
      <c r="E17" s="57" t="s">
        <v>290</v>
      </c>
      <c r="F17" s="41" t="s">
        <v>250</v>
      </c>
      <c r="G17" s="57" t="s">
        <v>290</v>
      </c>
      <c r="H17" s="41" t="s">
        <v>250</v>
      </c>
      <c r="I17" s="57" t="s">
        <v>290</v>
      </c>
      <c r="J17" s="41" t="s">
        <v>250</v>
      </c>
      <c r="K17" s="435"/>
      <c r="L17" s="56"/>
    </row>
    <row r="18" spans="1:12" ht="47.25" customHeight="1">
      <c r="A18" s="435"/>
      <c r="B18" s="441"/>
      <c r="C18" s="58" t="s">
        <v>231</v>
      </c>
      <c r="D18" s="42"/>
      <c r="E18" s="57" t="s">
        <v>290</v>
      </c>
      <c r="F18" s="41" t="s">
        <v>250</v>
      </c>
      <c r="G18" s="57" t="s">
        <v>290</v>
      </c>
      <c r="H18" s="41" t="s">
        <v>250</v>
      </c>
      <c r="I18" s="57" t="s">
        <v>290</v>
      </c>
      <c r="J18" s="41" t="s">
        <v>250</v>
      </c>
      <c r="K18" s="41" t="s">
        <v>228</v>
      </c>
      <c r="L18" s="56"/>
    </row>
    <row r="19" spans="1:12" ht="22.5" customHeight="1">
      <c r="A19" s="435">
        <v>2</v>
      </c>
      <c r="B19" s="438" t="s">
        <v>387</v>
      </c>
      <c r="C19" s="436" t="s">
        <v>232</v>
      </c>
      <c r="D19" s="57" t="s">
        <v>288</v>
      </c>
      <c r="E19" s="57" t="s">
        <v>290</v>
      </c>
      <c r="F19" s="41" t="s">
        <v>250</v>
      </c>
      <c r="G19" s="57" t="s">
        <v>290</v>
      </c>
      <c r="H19" s="41" t="s">
        <v>250</v>
      </c>
      <c r="I19" s="57" t="s">
        <v>290</v>
      </c>
      <c r="J19" s="41" t="s">
        <v>250</v>
      </c>
      <c r="K19" s="435" t="s">
        <v>228</v>
      </c>
      <c r="L19" s="56"/>
    </row>
    <row r="20" spans="1:12" ht="22.5" customHeight="1">
      <c r="A20" s="435"/>
      <c r="B20" s="438"/>
      <c r="C20" s="436"/>
      <c r="D20" s="57" t="s">
        <v>289</v>
      </c>
      <c r="E20" s="57" t="s">
        <v>290</v>
      </c>
      <c r="F20" s="41" t="s">
        <v>250</v>
      </c>
      <c r="G20" s="57" t="s">
        <v>290</v>
      </c>
      <c r="H20" s="41" t="s">
        <v>250</v>
      </c>
      <c r="I20" s="57" t="s">
        <v>290</v>
      </c>
      <c r="J20" s="41" t="s">
        <v>250</v>
      </c>
      <c r="K20" s="435"/>
      <c r="L20" s="56"/>
    </row>
    <row r="21" spans="1:12" ht="37.5" customHeight="1">
      <c r="A21" s="435"/>
      <c r="B21" s="438"/>
      <c r="C21" s="436" t="s">
        <v>233</v>
      </c>
      <c r="D21" s="57" t="s">
        <v>288</v>
      </c>
      <c r="E21" s="57" t="s">
        <v>290</v>
      </c>
      <c r="F21" s="41" t="s">
        <v>250</v>
      </c>
      <c r="G21" s="57" t="s">
        <v>290</v>
      </c>
      <c r="H21" s="41" t="s">
        <v>250</v>
      </c>
      <c r="I21" s="57" t="s">
        <v>290</v>
      </c>
      <c r="J21" s="41" t="s">
        <v>250</v>
      </c>
      <c r="K21" s="435" t="s">
        <v>228</v>
      </c>
      <c r="L21" s="56"/>
    </row>
    <row r="22" spans="1:12" ht="43.5" customHeight="1">
      <c r="A22" s="435"/>
      <c r="B22" s="438"/>
      <c r="C22" s="436"/>
      <c r="D22" s="57" t="s">
        <v>289</v>
      </c>
      <c r="E22" s="57" t="s">
        <v>290</v>
      </c>
      <c r="F22" s="41" t="s">
        <v>250</v>
      </c>
      <c r="G22" s="57" t="s">
        <v>290</v>
      </c>
      <c r="H22" s="41" t="s">
        <v>250</v>
      </c>
      <c r="I22" s="57" t="s">
        <v>290</v>
      </c>
      <c r="J22" s="41" t="s">
        <v>250</v>
      </c>
      <c r="K22" s="435"/>
      <c r="L22" s="56"/>
    </row>
    <row r="23" spans="1:12" ht="22.5" customHeight="1">
      <c r="A23" s="435"/>
      <c r="B23" s="438"/>
      <c r="C23" s="436" t="s">
        <v>234</v>
      </c>
      <c r="D23" s="57" t="s">
        <v>288</v>
      </c>
      <c r="E23" s="57" t="s">
        <v>290</v>
      </c>
      <c r="F23" s="41" t="s">
        <v>250</v>
      </c>
      <c r="G23" s="57" t="s">
        <v>290</v>
      </c>
      <c r="H23" s="41" t="s">
        <v>250</v>
      </c>
      <c r="I23" s="57" t="s">
        <v>290</v>
      </c>
      <c r="J23" s="41" t="s">
        <v>250</v>
      </c>
      <c r="K23" s="435" t="s">
        <v>228</v>
      </c>
      <c r="L23" s="56"/>
    </row>
    <row r="24" spans="1:12" ht="34.5" customHeight="1">
      <c r="A24" s="435"/>
      <c r="B24" s="438"/>
      <c r="C24" s="436"/>
      <c r="D24" s="57" t="s">
        <v>289</v>
      </c>
      <c r="E24" s="57" t="s">
        <v>290</v>
      </c>
      <c r="F24" s="41" t="s">
        <v>250</v>
      </c>
      <c r="G24" s="57" t="s">
        <v>290</v>
      </c>
      <c r="H24" s="41" t="s">
        <v>250</v>
      </c>
      <c r="I24" s="57" t="s">
        <v>290</v>
      </c>
      <c r="J24" s="41" t="s">
        <v>250</v>
      </c>
      <c r="K24" s="435"/>
      <c r="L24" s="56"/>
    </row>
    <row r="25" spans="1:12" ht="22.5" customHeight="1">
      <c r="A25" s="435"/>
      <c r="B25" s="438"/>
      <c r="C25" s="436" t="s">
        <v>235</v>
      </c>
      <c r="D25" s="57" t="s">
        <v>288</v>
      </c>
      <c r="E25" s="57" t="s">
        <v>290</v>
      </c>
      <c r="F25" s="41" t="s">
        <v>250</v>
      </c>
      <c r="G25" s="57" t="s">
        <v>290</v>
      </c>
      <c r="H25" s="41" t="s">
        <v>250</v>
      </c>
      <c r="I25" s="57" t="s">
        <v>290</v>
      </c>
      <c r="J25" s="41" t="s">
        <v>250</v>
      </c>
      <c r="K25" s="435" t="s">
        <v>228</v>
      </c>
      <c r="L25" s="56"/>
    </row>
    <row r="26" spans="1:12" ht="32.25" customHeight="1">
      <c r="A26" s="435"/>
      <c r="B26" s="438"/>
      <c r="C26" s="436"/>
      <c r="D26" s="57" t="s">
        <v>289</v>
      </c>
      <c r="E26" s="57" t="s">
        <v>290</v>
      </c>
      <c r="F26" s="41" t="s">
        <v>250</v>
      </c>
      <c r="G26" s="57" t="s">
        <v>290</v>
      </c>
      <c r="H26" s="41" t="s">
        <v>250</v>
      </c>
      <c r="I26" s="57" t="s">
        <v>290</v>
      </c>
      <c r="J26" s="41" t="s">
        <v>250</v>
      </c>
      <c r="K26" s="435"/>
      <c r="L26" s="56"/>
    </row>
    <row r="27" spans="1:12" ht="45.75" customHeight="1">
      <c r="A27" s="435"/>
      <c r="B27" s="438"/>
      <c r="C27" s="58" t="s">
        <v>236</v>
      </c>
      <c r="D27" s="42"/>
      <c r="E27" s="57" t="s">
        <v>290</v>
      </c>
      <c r="F27" s="41" t="s">
        <v>250</v>
      </c>
      <c r="G27" s="57" t="s">
        <v>290</v>
      </c>
      <c r="H27" s="41" t="s">
        <v>250</v>
      </c>
      <c r="I27" s="57" t="s">
        <v>290</v>
      </c>
      <c r="J27" s="41" t="s">
        <v>250</v>
      </c>
      <c r="K27" s="41" t="s">
        <v>228</v>
      </c>
      <c r="L27" s="56"/>
    </row>
    <row r="28" spans="1:12" ht="43.5" customHeight="1">
      <c r="A28" s="435">
        <v>3</v>
      </c>
      <c r="B28" s="436" t="s">
        <v>237</v>
      </c>
      <c r="C28" s="58" t="s">
        <v>238</v>
      </c>
      <c r="D28" s="42"/>
      <c r="E28" s="57" t="s">
        <v>292</v>
      </c>
      <c r="F28" s="41" t="s">
        <v>250</v>
      </c>
      <c r="G28" s="57" t="s">
        <v>292</v>
      </c>
      <c r="H28" s="41" t="s">
        <v>250</v>
      </c>
      <c r="I28" s="57" t="s">
        <v>292</v>
      </c>
      <c r="J28" s="41" t="s">
        <v>250</v>
      </c>
      <c r="K28" s="41" t="s">
        <v>239</v>
      </c>
      <c r="L28" s="56"/>
    </row>
    <row r="29" spans="1:12" ht="69" customHeight="1">
      <c r="A29" s="435"/>
      <c r="B29" s="436"/>
      <c r="C29" s="58" t="s">
        <v>240</v>
      </c>
      <c r="D29" s="42"/>
      <c r="E29" s="57" t="s">
        <v>303</v>
      </c>
      <c r="F29" s="41" t="s">
        <v>250</v>
      </c>
      <c r="G29" s="57" t="s">
        <v>303</v>
      </c>
      <c r="H29" s="41" t="s">
        <v>250</v>
      </c>
      <c r="I29" s="57" t="s">
        <v>303</v>
      </c>
      <c r="J29" s="41" t="s">
        <v>250</v>
      </c>
      <c r="K29" s="41" t="s">
        <v>239</v>
      </c>
      <c r="L29" s="56"/>
    </row>
    <row r="30" spans="1:12" ht="57.75" customHeight="1">
      <c r="A30" s="435"/>
      <c r="B30" s="436"/>
      <c r="C30" s="58" t="s">
        <v>293</v>
      </c>
      <c r="D30" s="42"/>
      <c r="E30" s="57" t="s">
        <v>303</v>
      </c>
      <c r="F30" s="41" t="s">
        <v>250</v>
      </c>
      <c r="G30" s="57" t="s">
        <v>303</v>
      </c>
      <c r="H30" s="41" t="s">
        <v>250</v>
      </c>
      <c r="I30" s="57" t="s">
        <v>303</v>
      </c>
      <c r="J30" s="41" t="s">
        <v>250</v>
      </c>
      <c r="K30" s="41" t="s">
        <v>239</v>
      </c>
      <c r="L30" s="56"/>
    </row>
    <row r="31" spans="1:12" ht="50.25" customHeight="1">
      <c r="A31" s="435"/>
      <c r="B31" s="436"/>
      <c r="C31" s="58" t="s">
        <v>241</v>
      </c>
      <c r="D31" s="42"/>
      <c r="E31" s="57" t="s">
        <v>305</v>
      </c>
      <c r="F31" s="41" t="s">
        <v>250</v>
      </c>
      <c r="G31" s="57" t="s">
        <v>305</v>
      </c>
      <c r="H31" s="41" t="s">
        <v>250</v>
      </c>
      <c r="I31" s="57" t="s">
        <v>305</v>
      </c>
      <c r="J31" s="41" t="s">
        <v>250</v>
      </c>
      <c r="K31" s="41" t="s">
        <v>239</v>
      </c>
      <c r="L31" s="56"/>
    </row>
    <row r="32" spans="1:12" ht="24" customHeight="1">
      <c r="A32" s="435">
        <v>4</v>
      </c>
      <c r="B32" s="438" t="s">
        <v>242</v>
      </c>
      <c r="C32" s="436" t="s">
        <v>243</v>
      </c>
      <c r="D32" s="434"/>
      <c r="E32" s="57" t="s">
        <v>298</v>
      </c>
      <c r="F32" s="41" t="s">
        <v>296</v>
      </c>
      <c r="G32" s="57" t="s">
        <v>298</v>
      </c>
      <c r="H32" s="41" t="s">
        <v>296</v>
      </c>
      <c r="I32" s="57" t="s">
        <v>298</v>
      </c>
      <c r="J32" s="41" t="s">
        <v>296</v>
      </c>
      <c r="K32" s="435" t="s">
        <v>297</v>
      </c>
      <c r="L32" s="56"/>
    </row>
    <row r="33" spans="1:12" ht="24" customHeight="1">
      <c r="A33" s="435"/>
      <c r="B33" s="438"/>
      <c r="C33" s="436"/>
      <c r="D33" s="434"/>
      <c r="E33" s="57" t="s">
        <v>295</v>
      </c>
      <c r="F33" s="41" t="s">
        <v>296</v>
      </c>
      <c r="G33" s="57" t="s">
        <v>295</v>
      </c>
      <c r="H33" s="41" t="s">
        <v>296</v>
      </c>
      <c r="I33" s="57" t="s">
        <v>295</v>
      </c>
      <c r="J33" s="41" t="s">
        <v>296</v>
      </c>
      <c r="K33" s="435"/>
      <c r="L33" s="56"/>
    </row>
    <row r="34" spans="1:12" ht="24" customHeight="1">
      <c r="A34" s="435"/>
      <c r="B34" s="438"/>
      <c r="C34" s="436"/>
      <c r="D34" s="434"/>
      <c r="E34" s="57" t="s">
        <v>289</v>
      </c>
      <c r="F34" s="41" t="s">
        <v>296</v>
      </c>
      <c r="G34" s="57" t="s">
        <v>289</v>
      </c>
      <c r="H34" s="41" t="s">
        <v>296</v>
      </c>
      <c r="I34" s="57" t="s">
        <v>289</v>
      </c>
      <c r="J34" s="41" t="s">
        <v>296</v>
      </c>
      <c r="K34" s="435"/>
      <c r="L34" s="56"/>
    </row>
    <row r="35" spans="1:12" ht="24" customHeight="1">
      <c r="A35" s="435"/>
      <c r="B35" s="438"/>
      <c r="C35" s="436" t="s">
        <v>244</v>
      </c>
      <c r="D35" s="434"/>
      <c r="E35" s="57" t="s">
        <v>299</v>
      </c>
      <c r="F35" s="41" t="s">
        <v>296</v>
      </c>
      <c r="G35" s="57" t="s">
        <v>299</v>
      </c>
      <c r="H35" s="41" t="s">
        <v>296</v>
      </c>
      <c r="I35" s="57" t="s">
        <v>299</v>
      </c>
      <c r="J35" s="41" t="s">
        <v>296</v>
      </c>
      <c r="K35" s="435" t="s">
        <v>297</v>
      </c>
      <c r="L35" s="56"/>
    </row>
    <row r="36" spans="1:12" ht="24" customHeight="1">
      <c r="A36" s="435"/>
      <c r="B36" s="438"/>
      <c r="C36" s="436"/>
      <c r="D36" s="434"/>
      <c r="E36" s="57" t="s">
        <v>295</v>
      </c>
      <c r="F36" s="41" t="s">
        <v>296</v>
      </c>
      <c r="G36" s="57" t="s">
        <v>295</v>
      </c>
      <c r="H36" s="41" t="s">
        <v>296</v>
      </c>
      <c r="I36" s="57" t="s">
        <v>295</v>
      </c>
      <c r="J36" s="41" t="s">
        <v>296</v>
      </c>
      <c r="K36" s="435"/>
      <c r="L36" s="56"/>
    </row>
    <row r="37" spans="1:12" ht="24" customHeight="1">
      <c r="A37" s="435"/>
      <c r="B37" s="438"/>
      <c r="C37" s="436"/>
      <c r="D37" s="434"/>
      <c r="E37" s="57" t="s">
        <v>289</v>
      </c>
      <c r="F37" s="41" t="s">
        <v>296</v>
      </c>
      <c r="G37" s="57" t="s">
        <v>289</v>
      </c>
      <c r="H37" s="41" t="s">
        <v>296</v>
      </c>
      <c r="I37" s="57" t="s">
        <v>289</v>
      </c>
      <c r="J37" s="41" t="s">
        <v>296</v>
      </c>
      <c r="K37" s="435"/>
      <c r="L37" s="56"/>
    </row>
    <row r="38" spans="1:12" ht="33" customHeight="1">
      <c r="A38" s="435"/>
      <c r="B38" s="438"/>
      <c r="C38" s="436" t="s">
        <v>245</v>
      </c>
      <c r="D38" s="434"/>
      <c r="E38" s="57" t="s">
        <v>300</v>
      </c>
      <c r="F38" s="41" t="s">
        <v>296</v>
      </c>
      <c r="G38" s="57" t="s">
        <v>300</v>
      </c>
      <c r="H38" s="41" t="s">
        <v>296</v>
      </c>
      <c r="I38" s="57" t="s">
        <v>300</v>
      </c>
      <c r="J38" s="41" t="s">
        <v>296</v>
      </c>
      <c r="K38" s="435" t="s">
        <v>297</v>
      </c>
      <c r="L38" s="56"/>
    </row>
    <row r="39" spans="1:12" ht="30" customHeight="1">
      <c r="A39" s="435"/>
      <c r="B39" s="438"/>
      <c r="C39" s="436"/>
      <c r="D39" s="434"/>
      <c r="E39" s="57" t="s">
        <v>295</v>
      </c>
      <c r="F39" s="41" t="s">
        <v>296</v>
      </c>
      <c r="G39" s="57" t="s">
        <v>295</v>
      </c>
      <c r="H39" s="41" t="s">
        <v>296</v>
      </c>
      <c r="I39" s="57" t="s">
        <v>295</v>
      </c>
      <c r="J39" s="41" t="s">
        <v>296</v>
      </c>
      <c r="K39" s="435"/>
      <c r="L39" s="56"/>
    </row>
    <row r="40" spans="1:12" ht="34.5" customHeight="1">
      <c r="A40" s="435"/>
      <c r="B40" s="438"/>
      <c r="C40" s="436"/>
      <c r="D40" s="434"/>
      <c r="E40" s="57" t="s">
        <v>295</v>
      </c>
      <c r="F40" s="41" t="s">
        <v>296</v>
      </c>
      <c r="G40" s="57" t="s">
        <v>295</v>
      </c>
      <c r="H40" s="41" t="s">
        <v>296</v>
      </c>
      <c r="I40" s="57" t="s">
        <v>295</v>
      </c>
      <c r="J40" s="41" t="s">
        <v>296</v>
      </c>
      <c r="K40" s="435"/>
      <c r="L40" s="56"/>
    </row>
    <row r="41" spans="1:12" ht="28.5" customHeight="1">
      <c r="A41" s="435"/>
      <c r="B41" s="438"/>
      <c r="C41" s="436" t="s">
        <v>246</v>
      </c>
      <c r="D41" s="434"/>
      <c r="E41" s="57" t="s">
        <v>300</v>
      </c>
      <c r="F41" s="41" t="s">
        <v>296</v>
      </c>
      <c r="G41" s="57" t="s">
        <v>300</v>
      </c>
      <c r="H41" s="41" t="s">
        <v>296</v>
      </c>
      <c r="I41" s="57" t="s">
        <v>300</v>
      </c>
      <c r="J41" s="41" t="s">
        <v>296</v>
      </c>
      <c r="K41" s="435" t="s">
        <v>297</v>
      </c>
      <c r="L41" s="56"/>
    </row>
    <row r="42" spans="1:12" ht="28.5" customHeight="1">
      <c r="A42" s="435"/>
      <c r="B42" s="438"/>
      <c r="C42" s="436"/>
      <c r="D42" s="434"/>
      <c r="E42" s="57" t="s">
        <v>295</v>
      </c>
      <c r="F42" s="41" t="s">
        <v>296</v>
      </c>
      <c r="G42" s="57" t="s">
        <v>295</v>
      </c>
      <c r="H42" s="41" t="s">
        <v>296</v>
      </c>
      <c r="I42" s="57" t="s">
        <v>295</v>
      </c>
      <c r="J42" s="41" t="s">
        <v>296</v>
      </c>
      <c r="K42" s="435"/>
      <c r="L42" s="56"/>
    </row>
    <row r="43" spans="1:12" ht="28.5" customHeight="1">
      <c r="A43" s="435"/>
      <c r="B43" s="438"/>
      <c r="C43" s="436"/>
      <c r="D43" s="434"/>
      <c r="E43" s="57" t="s">
        <v>295</v>
      </c>
      <c r="F43" s="41" t="s">
        <v>296</v>
      </c>
      <c r="G43" s="57" t="s">
        <v>295</v>
      </c>
      <c r="H43" s="41" t="s">
        <v>296</v>
      </c>
      <c r="I43" s="57" t="s">
        <v>295</v>
      </c>
      <c r="J43" s="41" t="s">
        <v>296</v>
      </c>
      <c r="K43" s="435"/>
      <c r="L43" s="56"/>
    </row>
    <row r="44" spans="1:12" ht="28.5" customHeight="1">
      <c r="A44" s="435"/>
      <c r="B44" s="438"/>
      <c r="C44" s="436" t="s">
        <v>247</v>
      </c>
      <c r="D44" s="434"/>
      <c r="E44" s="57" t="s">
        <v>288</v>
      </c>
      <c r="F44" s="41" t="s">
        <v>296</v>
      </c>
      <c r="G44" s="57" t="s">
        <v>288</v>
      </c>
      <c r="H44" s="41" t="s">
        <v>296</v>
      </c>
      <c r="I44" s="57" t="s">
        <v>288</v>
      </c>
      <c r="J44" s="41" t="s">
        <v>296</v>
      </c>
      <c r="K44" s="435" t="s">
        <v>297</v>
      </c>
      <c r="L44" s="56"/>
    </row>
    <row r="45" spans="1:12" ht="28.5" customHeight="1">
      <c r="A45" s="435"/>
      <c r="B45" s="438"/>
      <c r="C45" s="436"/>
      <c r="D45" s="434"/>
      <c r="E45" s="57" t="s">
        <v>295</v>
      </c>
      <c r="F45" s="41" t="s">
        <v>296</v>
      </c>
      <c r="G45" s="57" t="s">
        <v>295</v>
      </c>
      <c r="H45" s="41" t="s">
        <v>296</v>
      </c>
      <c r="I45" s="57" t="s">
        <v>295</v>
      </c>
      <c r="J45" s="41" t="s">
        <v>296</v>
      </c>
      <c r="K45" s="435"/>
      <c r="L45" s="56"/>
    </row>
    <row r="46" spans="1:12" ht="33" customHeight="1">
      <c r="A46" s="435">
        <v>5</v>
      </c>
      <c r="B46" s="436" t="s">
        <v>248</v>
      </c>
      <c r="C46" s="436" t="s">
        <v>302</v>
      </c>
      <c r="D46" s="57" t="s">
        <v>288</v>
      </c>
      <c r="E46" s="57" t="s">
        <v>290</v>
      </c>
      <c r="F46" s="41" t="s">
        <v>250</v>
      </c>
      <c r="G46" s="57" t="s">
        <v>290</v>
      </c>
      <c r="H46" s="41" t="s">
        <v>250</v>
      </c>
      <c r="I46" s="57" t="s">
        <v>290</v>
      </c>
      <c r="J46" s="41" t="s">
        <v>250</v>
      </c>
      <c r="K46" s="435" t="s">
        <v>251</v>
      </c>
      <c r="L46" s="56"/>
    </row>
    <row r="47" spans="1:12" ht="33" customHeight="1">
      <c r="A47" s="435"/>
      <c r="B47" s="436"/>
      <c r="C47" s="436"/>
      <c r="D47" s="57" t="s">
        <v>294</v>
      </c>
      <c r="E47" s="57" t="s">
        <v>290</v>
      </c>
      <c r="F47" s="41" t="s">
        <v>250</v>
      </c>
      <c r="G47" s="57" t="s">
        <v>290</v>
      </c>
      <c r="H47" s="41" t="s">
        <v>250</v>
      </c>
      <c r="I47" s="57" t="s">
        <v>290</v>
      </c>
      <c r="J47" s="41" t="s">
        <v>250</v>
      </c>
      <c r="K47" s="435"/>
      <c r="L47" s="56"/>
    </row>
    <row r="48" spans="1:12" ht="33" customHeight="1">
      <c r="A48" s="435"/>
      <c r="B48" s="436"/>
      <c r="C48" s="436"/>
      <c r="D48" s="57" t="s">
        <v>295</v>
      </c>
      <c r="E48" s="57" t="s">
        <v>290</v>
      </c>
      <c r="F48" s="41" t="s">
        <v>250</v>
      </c>
      <c r="G48" s="57" t="s">
        <v>290</v>
      </c>
      <c r="H48" s="41" t="s">
        <v>250</v>
      </c>
      <c r="I48" s="57" t="s">
        <v>290</v>
      </c>
      <c r="J48" s="41" t="s">
        <v>250</v>
      </c>
      <c r="K48" s="435"/>
      <c r="L48" s="56"/>
    </row>
    <row r="49" spans="1:12" ht="33" customHeight="1">
      <c r="A49" s="435"/>
      <c r="B49" s="436"/>
      <c r="C49" s="436"/>
      <c r="D49" s="57" t="s">
        <v>289</v>
      </c>
      <c r="E49" s="57" t="s">
        <v>290</v>
      </c>
      <c r="F49" s="41" t="s">
        <v>250</v>
      </c>
      <c r="G49" s="57" t="s">
        <v>290</v>
      </c>
      <c r="H49" s="41" t="s">
        <v>250</v>
      </c>
      <c r="I49" s="57" t="s">
        <v>290</v>
      </c>
      <c r="J49" s="41" t="s">
        <v>250</v>
      </c>
      <c r="K49" s="435"/>
      <c r="L49" s="56"/>
    </row>
    <row r="50" spans="1:12" ht="33" customHeight="1">
      <c r="A50" s="435"/>
      <c r="B50" s="436"/>
      <c r="C50" s="436" t="s">
        <v>249</v>
      </c>
      <c r="D50" s="57" t="s">
        <v>288</v>
      </c>
      <c r="E50" s="57" t="s">
        <v>290</v>
      </c>
      <c r="F50" s="41" t="s">
        <v>250</v>
      </c>
      <c r="G50" s="57" t="s">
        <v>290</v>
      </c>
      <c r="H50" s="41" t="s">
        <v>250</v>
      </c>
      <c r="I50" s="57" t="s">
        <v>290</v>
      </c>
      <c r="J50" s="41" t="s">
        <v>250</v>
      </c>
      <c r="K50" s="435"/>
      <c r="L50" s="56"/>
    </row>
    <row r="51" spans="1:12" ht="33" customHeight="1">
      <c r="A51" s="435"/>
      <c r="B51" s="436"/>
      <c r="C51" s="436"/>
      <c r="D51" s="57" t="s">
        <v>294</v>
      </c>
      <c r="E51" s="57" t="s">
        <v>290</v>
      </c>
      <c r="F51" s="41" t="s">
        <v>250</v>
      </c>
      <c r="G51" s="57" t="s">
        <v>290</v>
      </c>
      <c r="H51" s="41" t="s">
        <v>250</v>
      </c>
      <c r="I51" s="57" t="s">
        <v>290</v>
      </c>
      <c r="J51" s="41" t="s">
        <v>250</v>
      </c>
      <c r="K51" s="435"/>
      <c r="L51" s="56"/>
    </row>
    <row r="52" spans="1:12" ht="33" customHeight="1">
      <c r="A52" s="435"/>
      <c r="B52" s="436"/>
      <c r="C52" s="436"/>
      <c r="D52" s="57" t="s">
        <v>295</v>
      </c>
      <c r="E52" s="57" t="s">
        <v>290</v>
      </c>
      <c r="F52" s="41" t="s">
        <v>250</v>
      </c>
      <c r="G52" s="57" t="s">
        <v>290</v>
      </c>
      <c r="H52" s="41" t="s">
        <v>250</v>
      </c>
      <c r="I52" s="57" t="s">
        <v>290</v>
      </c>
      <c r="J52" s="41" t="s">
        <v>250</v>
      </c>
      <c r="K52" s="435"/>
      <c r="L52" s="56"/>
    </row>
    <row r="53" spans="1:12" ht="33" customHeight="1">
      <c r="A53" s="435"/>
      <c r="B53" s="436"/>
      <c r="C53" s="436"/>
      <c r="D53" s="57" t="s">
        <v>289</v>
      </c>
      <c r="E53" s="57" t="s">
        <v>290</v>
      </c>
      <c r="F53" s="41" t="s">
        <v>250</v>
      </c>
      <c r="G53" s="57" t="s">
        <v>290</v>
      </c>
      <c r="H53" s="41" t="s">
        <v>250</v>
      </c>
      <c r="I53" s="57" t="s">
        <v>290</v>
      </c>
      <c r="J53" s="41" t="s">
        <v>250</v>
      </c>
      <c r="K53" s="435"/>
      <c r="L53" s="56"/>
    </row>
    <row r="54" spans="1:12" ht="33" customHeight="1">
      <c r="A54" s="435"/>
      <c r="B54" s="436"/>
      <c r="C54" s="436" t="s">
        <v>252</v>
      </c>
      <c r="D54" s="57" t="s">
        <v>288</v>
      </c>
      <c r="E54" s="57" t="s">
        <v>290</v>
      </c>
      <c r="F54" s="41" t="s">
        <v>250</v>
      </c>
      <c r="G54" s="57" t="s">
        <v>290</v>
      </c>
      <c r="H54" s="41" t="s">
        <v>250</v>
      </c>
      <c r="I54" s="57" t="s">
        <v>290</v>
      </c>
      <c r="J54" s="41" t="s">
        <v>250</v>
      </c>
      <c r="K54" s="435"/>
      <c r="L54" s="56"/>
    </row>
    <row r="55" spans="1:12" ht="33" customHeight="1">
      <c r="A55" s="435"/>
      <c r="B55" s="436"/>
      <c r="C55" s="436"/>
      <c r="D55" s="57" t="s">
        <v>294</v>
      </c>
      <c r="E55" s="57" t="s">
        <v>290</v>
      </c>
      <c r="F55" s="41" t="s">
        <v>250</v>
      </c>
      <c r="G55" s="57" t="s">
        <v>290</v>
      </c>
      <c r="H55" s="41" t="s">
        <v>250</v>
      </c>
      <c r="I55" s="57" t="s">
        <v>290</v>
      </c>
      <c r="J55" s="41" t="s">
        <v>250</v>
      </c>
      <c r="K55" s="435"/>
      <c r="L55" s="56"/>
    </row>
    <row r="56" spans="1:12" ht="33" customHeight="1">
      <c r="A56" s="435"/>
      <c r="B56" s="436"/>
      <c r="C56" s="436"/>
      <c r="D56" s="57" t="s">
        <v>295</v>
      </c>
      <c r="E56" s="57" t="s">
        <v>290</v>
      </c>
      <c r="F56" s="41" t="s">
        <v>250</v>
      </c>
      <c r="G56" s="57" t="s">
        <v>290</v>
      </c>
      <c r="H56" s="41" t="s">
        <v>250</v>
      </c>
      <c r="I56" s="57" t="s">
        <v>290</v>
      </c>
      <c r="J56" s="41" t="s">
        <v>250</v>
      </c>
      <c r="K56" s="435"/>
      <c r="L56" s="56"/>
    </row>
    <row r="57" spans="1:12" ht="33" customHeight="1">
      <c r="A57" s="435"/>
      <c r="B57" s="436"/>
      <c r="C57" s="436"/>
      <c r="D57" s="57" t="s">
        <v>289</v>
      </c>
      <c r="E57" s="57" t="s">
        <v>290</v>
      </c>
      <c r="F57" s="41" t="s">
        <v>250</v>
      </c>
      <c r="G57" s="57" t="s">
        <v>290</v>
      </c>
      <c r="H57" s="41" t="s">
        <v>250</v>
      </c>
      <c r="I57" s="57" t="s">
        <v>290</v>
      </c>
      <c r="J57" s="41" t="s">
        <v>250</v>
      </c>
      <c r="K57" s="435"/>
      <c r="L57" s="56"/>
    </row>
    <row r="58" spans="1:12" ht="35.25" customHeight="1">
      <c r="A58" s="435">
        <v>6</v>
      </c>
      <c r="B58" s="436" t="s">
        <v>253</v>
      </c>
      <c r="C58" s="436" t="s">
        <v>302</v>
      </c>
      <c r="D58" s="57" t="s">
        <v>288</v>
      </c>
      <c r="E58" s="57" t="s">
        <v>301</v>
      </c>
      <c r="F58" s="41" t="s">
        <v>250</v>
      </c>
      <c r="G58" s="57" t="s">
        <v>301</v>
      </c>
      <c r="H58" s="41" t="s">
        <v>250</v>
      </c>
      <c r="I58" s="57" t="s">
        <v>301</v>
      </c>
      <c r="J58" s="41" t="s">
        <v>250</v>
      </c>
      <c r="K58" s="435" t="s">
        <v>254</v>
      </c>
      <c r="L58" s="56"/>
    </row>
    <row r="59" spans="1:12" ht="35.25" customHeight="1">
      <c r="A59" s="435"/>
      <c r="B59" s="436"/>
      <c r="C59" s="436"/>
      <c r="D59" s="57" t="s">
        <v>294</v>
      </c>
      <c r="E59" s="57" t="s">
        <v>301</v>
      </c>
      <c r="F59" s="41" t="s">
        <v>250</v>
      </c>
      <c r="G59" s="57" t="s">
        <v>301</v>
      </c>
      <c r="H59" s="41" t="s">
        <v>250</v>
      </c>
      <c r="I59" s="57" t="s">
        <v>301</v>
      </c>
      <c r="J59" s="41" t="s">
        <v>250</v>
      </c>
      <c r="K59" s="435"/>
      <c r="L59" s="56"/>
    </row>
    <row r="60" spans="1:12" ht="35.25" customHeight="1">
      <c r="A60" s="435"/>
      <c r="B60" s="436"/>
      <c r="C60" s="436"/>
      <c r="D60" s="57" t="s">
        <v>295</v>
      </c>
      <c r="E60" s="57" t="s">
        <v>301</v>
      </c>
      <c r="F60" s="41" t="s">
        <v>250</v>
      </c>
      <c r="G60" s="57" t="s">
        <v>301</v>
      </c>
      <c r="H60" s="41" t="s">
        <v>250</v>
      </c>
      <c r="I60" s="57" t="s">
        <v>301</v>
      </c>
      <c r="J60" s="41" t="s">
        <v>250</v>
      </c>
      <c r="K60" s="435"/>
      <c r="L60" s="56"/>
    </row>
    <row r="61" spans="1:12" ht="35.25" customHeight="1">
      <c r="A61" s="435"/>
      <c r="B61" s="436"/>
      <c r="C61" s="436"/>
      <c r="D61" s="57" t="s">
        <v>289</v>
      </c>
      <c r="E61" s="57" t="s">
        <v>301</v>
      </c>
      <c r="F61" s="41" t="s">
        <v>250</v>
      </c>
      <c r="G61" s="57" t="s">
        <v>301</v>
      </c>
      <c r="H61" s="41" t="s">
        <v>250</v>
      </c>
      <c r="I61" s="57" t="s">
        <v>301</v>
      </c>
      <c r="J61" s="41" t="s">
        <v>250</v>
      </c>
      <c r="K61" s="435"/>
      <c r="L61" s="56"/>
    </row>
    <row r="62" spans="1:12" ht="35.25" customHeight="1">
      <c r="A62" s="435"/>
      <c r="B62" s="436"/>
      <c r="C62" s="436"/>
      <c r="D62" s="57" t="s">
        <v>96</v>
      </c>
      <c r="E62" s="57" t="s">
        <v>301</v>
      </c>
      <c r="F62" s="41" t="s">
        <v>250</v>
      </c>
      <c r="G62" s="57" t="s">
        <v>301</v>
      </c>
      <c r="H62" s="41" t="s">
        <v>250</v>
      </c>
      <c r="I62" s="57" t="s">
        <v>301</v>
      </c>
      <c r="J62" s="41" t="s">
        <v>250</v>
      </c>
      <c r="K62" s="435"/>
      <c r="L62" s="56"/>
    </row>
    <row r="63" spans="1:12" ht="37.5" customHeight="1">
      <c r="A63" s="435"/>
      <c r="B63" s="436"/>
      <c r="C63" s="436" t="s">
        <v>249</v>
      </c>
      <c r="D63" s="57" t="s">
        <v>288</v>
      </c>
      <c r="E63" s="57" t="s">
        <v>301</v>
      </c>
      <c r="F63" s="41" t="s">
        <v>250</v>
      </c>
      <c r="G63" s="57" t="s">
        <v>301</v>
      </c>
      <c r="H63" s="41" t="s">
        <v>250</v>
      </c>
      <c r="I63" s="57" t="s">
        <v>301</v>
      </c>
      <c r="J63" s="41" t="s">
        <v>250</v>
      </c>
      <c r="K63" s="435"/>
      <c r="L63" s="56"/>
    </row>
    <row r="64" spans="1:12" ht="37.5" customHeight="1">
      <c r="A64" s="435"/>
      <c r="B64" s="436"/>
      <c r="C64" s="436"/>
      <c r="D64" s="57" t="s">
        <v>294</v>
      </c>
      <c r="E64" s="57" t="s">
        <v>301</v>
      </c>
      <c r="F64" s="41" t="s">
        <v>250</v>
      </c>
      <c r="G64" s="57" t="s">
        <v>301</v>
      </c>
      <c r="H64" s="41" t="s">
        <v>250</v>
      </c>
      <c r="I64" s="57" t="s">
        <v>301</v>
      </c>
      <c r="J64" s="41" t="s">
        <v>250</v>
      </c>
      <c r="K64" s="435"/>
      <c r="L64" s="56"/>
    </row>
    <row r="65" spans="1:12" ht="37.5" customHeight="1">
      <c r="A65" s="435"/>
      <c r="B65" s="436"/>
      <c r="C65" s="436"/>
      <c r="D65" s="57" t="s">
        <v>295</v>
      </c>
      <c r="E65" s="57" t="s">
        <v>301</v>
      </c>
      <c r="F65" s="41" t="s">
        <v>250</v>
      </c>
      <c r="G65" s="57" t="s">
        <v>301</v>
      </c>
      <c r="H65" s="41" t="s">
        <v>250</v>
      </c>
      <c r="I65" s="57" t="s">
        <v>301</v>
      </c>
      <c r="J65" s="41" t="s">
        <v>250</v>
      </c>
      <c r="K65" s="435"/>
      <c r="L65" s="56"/>
    </row>
    <row r="66" spans="1:12" ht="37.5" customHeight="1">
      <c r="A66" s="435"/>
      <c r="B66" s="436"/>
      <c r="C66" s="436"/>
      <c r="D66" s="57" t="s">
        <v>289</v>
      </c>
      <c r="E66" s="57" t="s">
        <v>301</v>
      </c>
      <c r="F66" s="41" t="s">
        <v>250</v>
      </c>
      <c r="G66" s="57" t="s">
        <v>301</v>
      </c>
      <c r="H66" s="41" t="s">
        <v>250</v>
      </c>
      <c r="I66" s="57" t="s">
        <v>301</v>
      </c>
      <c r="J66" s="41" t="s">
        <v>250</v>
      </c>
      <c r="K66" s="435"/>
      <c r="L66" s="56"/>
    </row>
    <row r="67" spans="1:12" ht="37.5" customHeight="1">
      <c r="A67" s="435"/>
      <c r="B67" s="436"/>
      <c r="C67" s="436"/>
      <c r="D67" s="57" t="s">
        <v>96</v>
      </c>
      <c r="E67" s="57" t="s">
        <v>301</v>
      </c>
      <c r="F67" s="41" t="s">
        <v>250</v>
      </c>
      <c r="G67" s="57" t="s">
        <v>301</v>
      </c>
      <c r="H67" s="41" t="s">
        <v>250</v>
      </c>
      <c r="I67" s="57" t="s">
        <v>301</v>
      </c>
      <c r="J67" s="41" t="s">
        <v>250</v>
      </c>
      <c r="K67" s="435"/>
      <c r="L67" s="56"/>
    </row>
    <row r="68" spans="1:12" ht="35.25" customHeight="1">
      <c r="A68" s="435"/>
      <c r="B68" s="436"/>
      <c r="C68" s="436" t="s">
        <v>252</v>
      </c>
      <c r="D68" s="57" t="s">
        <v>288</v>
      </c>
      <c r="E68" s="57" t="s">
        <v>301</v>
      </c>
      <c r="F68" s="41" t="s">
        <v>250</v>
      </c>
      <c r="G68" s="57" t="s">
        <v>301</v>
      </c>
      <c r="H68" s="41" t="s">
        <v>250</v>
      </c>
      <c r="I68" s="57" t="s">
        <v>301</v>
      </c>
      <c r="J68" s="41" t="s">
        <v>250</v>
      </c>
      <c r="K68" s="435"/>
      <c r="L68" s="56"/>
    </row>
    <row r="69" spans="1:12" ht="35.25" customHeight="1">
      <c r="A69" s="435"/>
      <c r="B69" s="436"/>
      <c r="C69" s="436"/>
      <c r="D69" s="57" t="s">
        <v>294</v>
      </c>
      <c r="E69" s="57" t="s">
        <v>301</v>
      </c>
      <c r="F69" s="41" t="s">
        <v>250</v>
      </c>
      <c r="G69" s="57" t="s">
        <v>301</v>
      </c>
      <c r="H69" s="41" t="s">
        <v>250</v>
      </c>
      <c r="I69" s="57" t="s">
        <v>301</v>
      </c>
      <c r="J69" s="41" t="s">
        <v>250</v>
      </c>
      <c r="K69" s="435"/>
      <c r="L69" s="56"/>
    </row>
    <row r="70" spans="1:12" ht="35.25" customHeight="1">
      <c r="A70" s="435"/>
      <c r="B70" s="436"/>
      <c r="C70" s="436"/>
      <c r="D70" s="57" t="s">
        <v>295</v>
      </c>
      <c r="E70" s="57" t="s">
        <v>301</v>
      </c>
      <c r="F70" s="41" t="s">
        <v>250</v>
      </c>
      <c r="G70" s="57" t="s">
        <v>301</v>
      </c>
      <c r="H70" s="41" t="s">
        <v>250</v>
      </c>
      <c r="I70" s="57" t="s">
        <v>301</v>
      </c>
      <c r="J70" s="41" t="s">
        <v>250</v>
      </c>
      <c r="K70" s="435"/>
      <c r="L70" s="56"/>
    </row>
    <row r="71" spans="1:12" ht="35.25" customHeight="1">
      <c r="A71" s="435"/>
      <c r="B71" s="436"/>
      <c r="C71" s="436"/>
      <c r="D71" s="57" t="s">
        <v>289</v>
      </c>
      <c r="E71" s="57" t="s">
        <v>301</v>
      </c>
      <c r="F71" s="41" t="s">
        <v>250</v>
      </c>
      <c r="G71" s="57" t="s">
        <v>301</v>
      </c>
      <c r="H71" s="41" t="s">
        <v>250</v>
      </c>
      <c r="I71" s="57" t="s">
        <v>301</v>
      </c>
      <c r="J71" s="41" t="s">
        <v>250</v>
      </c>
      <c r="K71" s="435"/>
      <c r="L71" s="56"/>
    </row>
    <row r="72" spans="1:12" ht="35.25" customHeight="1">
      <c r="A72" s="435"/>
      <c r="B72" s="436"/>
      <c r="C72" s="436"/>
      <c r="D72" s="57" t="s">
        <v>96</v>
      </c>
      <c r="E72" s="57" t="s">
        <v>301</v>
      </c>
      <c r="F72" s="41" t="s">
        <v>250</v>
      </c>
      <c r="G72" s="57" t="s">
        <v>301</v>
      </c>
      <c r="H72" s="41" t="s">
        <v>250</v>
      </c>
      <c r="I72" s="57" t="s">
        <v>301</v>
      </c>
      <c r="J72" s="41" t="s">
        <v>250</v>
      </c>
      <c r="K72" s="435"/>
      <c r="L72" s="56"/>
    </row>
    <row r="73" spans="1:12" ht="34.5" customHeight="1">
      <c r="A73" s="435">
        <v>7</v>
      </c>
      <c r="B73" s="436" t="s">
        <v>255</v>
      </c>
      <c r="C73" s="58" t="s">
        <v>256</v>
      </c>
      <c r="D73" s="42"/>
      <c r="E73" s="57" t="s">
        <v>303</v>
      </c>
      <c r="F73" s="41" t="s">
        <v>250</v>
      </c>
      <c r="G73" s="57" t="s">
        <v>303</v>
      </c>
      <c r="H73" s="41" t="s">
        <v>250</v>
      </c>
      <c r="I73" s="57" t="s">
        <v>303</v>
      </c>
      <c r="J73" s="41" t="s">
        <v>250</v>
      </c>
      <c r="K73" s="435" t="s">
        <v>239</v>
      </c>
      <c r="L73" s="56"/>
    </row>
    <row r="74" spans="1:12" ht="34.5" customHeight="1">
      <c r="A74" s="435"/>
      <c r="B74" s="436"/>
      <c r="C74" s="58" t="s">
        <v>249</v>
      </c>
      <c r="D74" s="42"/>
      <c r="E74" s="57" t="s">
        <v>304</v>
      </c>
      <c r="F74" s="41" t="s">
        <v>250</v>
      </c>
      <c r="G74" s="57" t="s">
        <v>304</v>
      </c>
      <c r="H74" s="41" t="s">
        <v>250</v>
      </c>
      <c r="I74" s="57" t="s">
        <v>304</v>
      </c>
      <c r="J74" s="41" t="s">
        <v>250</v>
      </c>
      <c r="K74" s="435"/>
      <c r="L74" s="56"/>
    </row>
    <row r="75" spans="1:12" ht="39" customHeight="1">
      <c r="A75" s="435"/>
      <c r="B75" s="436"/>
      <c r="C75" s="58" t="s">
        <v>257</v>
      </c>
      <c r="D75" s="42"/>
      <c r="E75" s="57" t="s">
        <v>304</v>
      </c>
      <c r="F75" s="41" t="s">
        <v>250</v>
      </c>
      <c r="G75" s="57" t="s">
        <v>304</v>
      </c>
      <c r="H75" s="41" t="s">
        <v>250</v>
      </c>
      <c r="I75" s="57" t="s">
        <v>304</v>
      </c>
      <c r="J75" s="41" t="s">
        <v>250</v>
      </c>
      <c r="K75" s="435"/>
      <c r="L75" s="56"/>
    </row>
    <row r="76" spans="1:12" ht="15">
      <c r="A76" s="435">
        <v>8</v>
      </c>
      <c r="B76" s="436" t="s">
        <v>258</v>
      </c>
      <c r="C76" s="58" t="s">
        <v>259</v>
      </c>
      <c r="D76" s="42"/>
      <c r="E76" s="57" t="s">
        <v>305</v>
      </c>
      <c r="F76" s="41" t="s">
        <v>250</v>
      </c>
      <c r="G76" s="57" t="s">
        <v>305</v>
      </c>
      <c r="H76" s="41" t="s">
        <v>250</v>
      </c>
      <c r="I76" s="57" t="s">
        <v>305</v>
      </c>
      <c r="J76" s="41" t="s">
        <v>250</v>
      </c>
      <c r="K76" s="435" t="s">
        <v>239</v>
      </c>
      <c r="L76" s="56"/>
    </row>
    <row r="77" spans="1:12" ht="36" customHeight="1">
      <c r="A77" s="435"/>
      <c r="B77" s="436"/>
      <c r="C77" s="58" t="s">
        <v>260</v>
      </c>
      <c r="D77" s="42"/>
      <c r="E77" s="57" t="s">
        <v>305</v>
      </c>
      <c r="F77" s="41" t="s">
        <v>250</v>
      </c>
      <c r="G77" s="57" t="s">
        <v>305</v>
      </c>
      <c r="H77" s="41" t="s">
        <v>250</v>
      </c>
      <c r="I77" s="57" t="s">
        <v>305</v>
      </c>
      <c r="J77" s="41" t="s">
        <v>250</v>
      </c>
      <c r="K77" s="435"/>
      <c r="L77" s="56"/>
    </row>
    <row r="78" spans="1:12" ht="51.75" customHeight="1">
      <c r="A78" s="435"/>
      <c r="B78" s="436"/>
      <c r="C78" s="58" t="s">
        <v>252</v>
      </c>
      <c r="D78" s="42"/>
      <c r="E78" s="57" t="s">
        <v>305</v>
      </c>
      <c r="F78" s="41" t="s">
        <v>250</v>
      </c>
      <c r="G78" s="57" t="s">
        <v>305</v>
      </c>
      <c r="H78" s="41" t="s">
        <v>250</v>
      </c>
      <c r="I78" s="57" t="s">
        <v>305</v>
      </c>
      <c r="J78" s="41" t="s">
        <v>250</v>
      </c>
      <c r="K78" s="435"/>
      <c r="L78" s="56"/>
    </row>
    <row r="79" spans="1:12" ht="38.25" customHeight="1">
      <c r="A79" s="435">
        <v>9</v>
      </c>
      <c r="B79" s="436" t="s">
        <v>75</v>
      </c>
      <c r="C79" s="58" t="s">
        <v>256</v>
      </c>
      <c r="D79" s="42"/>
      <c r="E79" s="57" t="s">
        <v>304</v>
      </c>
      <c r="F79" s="41" t="s">
        <v>250</v>
      </c>
      <c r="G79" s="57" t="s">
        <v>304</v>
      </c>
      <c r="H79" s="41" t="s">
        <v>250</v>
      </c>
      <c r="I79" s="57" t="s">
        <v>304</v>
      </c>
      <c r="J79" s="41" t="s">
        <v>250</v>
      </c>
      <c r="K79" s="435" t="s">
        <v>239</v>
      </c>
      <c r="L79" s="56"/>
    </row>
    <row r="80" spans="1:12" ht="36.75" customHeight="1">
      <c r="A80" s="435"/>
      <c r="B80" s="436"/>
      <c r="C80" s="58" t="s">
        <v>249</v>
      </c>
      <c r="D80" s="42"/>
      <c r="E80" s="57" t="s">
        <v>304</v>
      </c>
      <c r="F80" s="41" t="s">
        <v>250</v>
      </c>
      <c r="G80" s="57" t="s">
        <v>304</v>
      </c>
      <c r="H80" s="41" t="s">
        <v>250</v>
      </c>
      <c r="I80" s="57" t="s">
        <v>304</v>
      </c>
      <c r="J80" s="41" t="s">
        <v>250</v>
      </c>
      <c r="K80" s="435"/>
      <c r="L80" s="56"/>
    </row>
    <row r="81" spans="1:12" ht="39" customHeight="1">
      <c r="A81" s="435"/>
      <c r="B81" s="436"/>
      <c r="C81" s="58" t="s">
        <v>261</v>
      </c>
      <c r="D81" s="42"/>
      <c r="E81" s="57" t="s">
        <v>304</v>
      </c>
      <c r="F81" s="41" t="s">
        <v>250</v>
      </c>
      <c r="G81" s="57" t="s">
        <v>304</v>
      </c>
      <c r="H81" s="41" t="s">
        <v>250</v>
      </c>
      <c r="I81" s="57" t="s">
        <v>304</v>
      </c>
      <c r="J81" s="41" t="s">
        <v>250</v>
      </c>
      <c r="K81" s="435"/>
      <c r="L81" s="56"/>
    </row>
    <row r="82" spans="1:12" ht="26.25" customHeight="1">
      <c r="A82" s="435">
        <v>10</v>
      </c>
      <c r="B82" s="436" t="s">
        <v>262</v>
      </c>
      <c r="C82" s="58" t="s">
        <v>256</v>
      </c>
      <c r="D82" s="42"/>
      <c r="E82" s="57" t="s">
        <v>304</v>
      </c>
      <c r="F82" s="41" t="s">
        <v>250</v>
      </c>
      <c r="G82" s="57" t="s">
        <v>304</v>
      </c>
      <c r="H82" s="41" t="s">
        <v>250</v>
      </c>
      <c r="I82" s="57" t="s">
        <v>304</v>
      </c>
      <c r="J82" s="41" t="s">
        <v>250</v>
      </c>
      <c r="K82" s="435" t="s">
        <v>239</v>
      </c>
      <c r="L82" s="56"/>
    </row>
    <row r="83" spans="1:12" ht="25.5">
      <c r="A83" s="435"/>
      <c r="B83" s="436"/>
      <c r="C83" s="58" t="s">
        <v>249</v>
      </c>
      <c r="D83" s="42"/>
      <c r="E83" s="57" t="s">
        <v>304</v>
      </c>
      <c r="F83" s="41" t="s">
        <v>250</v>
      </c>
      <c r="G83" s="57" t="s">
        <v>304</v>
      </c>
      <c r="H83" s="41" t="s">
        <v>250</v>
      </c>
      <c r="I83" s="57" t="s">
        <v>304</v>
      </c>
      <c r="J83" s="41" t="s">
        <v>250</v>
      </c>
      <c r="K83" s="435"/>
      <c r="L83" s="56"/>
    </row>
    <row r="84" spans="1:12" ht="33" customHeight="1">
      <c r="A84" s="435"/>
      <c r="B84" s="436"/>
      <c r="C84" s="58" t="s">
        <v>261</v>
      </c>
      <c r="D84" s="42"/>
      <c r="E84" s="57" t="s">
        <v>304</v>
      </c>
      <c r="F84" s="41" t="s">
        <v>250</v>
      </c>
      <c r="G84" s="57" t="s">
        <v>304</v>
      </c>
      <c r="H84" s="41" t="s">
        <v>250</v>
      </c>
      <c r="I84" s="57" t="s">
        <v>304</v>
      </c>
      <c r="J84" s="41" t="s">
        <v>250</v>
      </c>
      <c r="K84" s="435"/>
      <c r="L84" s="56"/>
    </row>
    <row r="85" spans="1:12" ht="18.75" customHeight="1">
      <c r="A85" s="435">
        <v>11</v>
      </c>
      <c r="B85" s="438" t="s">
        <v>263</v>
      </c>
      <c r="C85" s="436" t="s">
        <v>302</v>
      </c>
      <c r="D85" s="57" t="s">
        <v>288</v>
      </c>
      <c r="E85" s="57" t="s">
        <v>290</v>
      </c>
      <c r="F85" s="41" t="s">
        <v>250</v>
      </c>
      <c r="G85" s="57" t="s">
        <v>290</v>
      </c>
      <c r="H85" s="41" t="s">
        <v>250</v>
      </c>
      <c r="I85" s="57" t="s">
        <v>290</v>
      </c>
      <c r="J85" s="41" t="s">
        <v>250</v>
      </c>
      <c r="K85" s="435" t="s">
        <v>239</v>
      </c>
      <c r="L85" s="56"/>
    </row>
    <row r="86" spans="1:12" ht="18.75" customHeight="1">
      <c r="A86" s="435"/>
      <c r="B86" s="438"/>
      <c r="C86" s="436"/>
      <c r="D86" s="57" t="s">
        <v>294</v>
      </c>
      <c r="E86" s="57" t="s">
        <v>290</v>
      </c>
      <c r="F86" s="41" t="s">
        <v>250</v>
      </c>
      <c r="G86" s="57" t="s">
        <v>290</v>
      </c>
      <c r="H86" s="41" t="s">
        <v>250</v>
      </c>
      <c r="I86" s="57" t="s">
        <v>290</v>
      </c>
      <c r="J86" s="41" t="s">
        <v>250</v>
      </c>
      <c r="K86" s="435"/>
      <c r="L86" s="56"/>
    </row>
    <row r="87" spans="1:12" ht="18.75" customHeight="1">
      <c r="A87" s="435"/>
      <c r="B87" s="438"/>
      <c r="C87" s="436"/>
      <c r="D87" s="57" t="s">
        <v>295</v>
      </c>
      <c r="E87" s="57" t="s">
        <v>290</v>
      </c>
      <c r="F87" s="41" t="s">
        <v>250</v>
      </c>
      <c r="G87" s="57" t="s">
        <v>290</v>
      </c>
      <c r="H87" s="41" t="s">
        <v>250</v>
      </c>
      <c r="I87" s="57" t="s">
        <v>290</v>
      </c>
      <c r="J87" s="41" t="s">
        <v>250</v>
      </c>
      <c r="K87" s="435"/>
      <c r="L87" s="56"/>
    </row>
    <row r="88" spans="1:12" ht="18.75" customHeight="1">
      <c r="A88" s="435"/>
      <c r="B88" s="438"/>
      <c r="C88" s="436"/>
      <c r="D88" s="57" t="s">
        <v>289</v>
      </c>
      <c r="E88" s="57" t="s">
        <v>290</v>
      </c>
      <c r="F88" s="41" t="s">
        <v>250</v>
      </c>
      <c r="G88" s="57" t="s">
        <v>290</v>
      </c>
      <c r="H88" s="41" t="s">
        <v>250</v>
      </c>
      <c r="I88" s="57" t="s">
        <v>290</v>
      </c>
      <c r="J88" s="41" t="s">
        <v>250</v>
      </c>
      <c r="K88" s="435"/>
      <c r="L88" s="56"/>
    </row>
    <row r="89" spans="1:12" ht="18.75" customHeight="1">
      <c r="A89" s="435"/>
      <c r="B89" s="438"/>
      <c r="C89" s="436" t="s">
        <v>249</v>
      </c>
      <c r="D89" s="57" t="s">
        <v>288</v>
      </c>
      <c r="E89" s="57" t="s">
        <v>290</v>
      </c>
      <c r="F89" s="41" t="s">
        <v>250</v>
      </c>
      <c r="G89" s="57" t="s">
        <v>290</v>
      </c>
      <c r="H89" s="41" t="s">
        <v>250</v>
      </c>
      <c r="I89" s="57" t="s">
        <v>290</v>
      </c>
      <c r="J89" s="41" t="s">
        <v>250</v>
      </c>
      <c r="K89" s="435"/>
      <c r="L89" s="56"/>
    </row>
    <row r="90" spans="1:12" ht="18.75" customHeight="1">
      <c r="A90" s="435"/>
      <c r="B90" s="438"/>
      <c r="C90" s="436"/>
      <c r="D90" s="57" t="s">
        <v>294</v>
      </c>
      <c r="E90" s="57" t="s">
        <v>290</v>
      </c>
      <c r="F90" s="41" t="s">
        <v>250</v>
      </c>
      <c r="G90" s="57" t="s">
        <v>290</v>
      </c>
      <c r="H90" s="41" t="s">
        <v>250</v>
      </c>
      <c r="I90" s="57" t="s">
        <v>290</v>
      </c>
      <c r="J90" s="41" t="s">
        <v>250</v>
      </c>
      <c r="K90" s="435"/>
      <c r="L90" s="56"/>
    </row>
    <row r="91" spans="1:12" ht="18.75" customHeight="1">
      <c r="A91" s="435"/>
      <c r="B91" s="438"/>
      <c r="C91" s="436"/>
      <c r="D91" s="57" t="s">
        <v>295</v>
      </c>
      <c r="E91" s="57" t="s">
        <v>290</v>
      </c>
      <c r="F91" s="41" t="s">
        <v>250</v>
      </c>
      <c r="G91" s="57" t="s">
        <v>290</v>
      </c>
      <c r="H91" s="41" t="s">
        <v>250</v>
      </c>
      <c r="I91" s="57" t="s">
        <v>290</v>
      </c>
      <c r="J91" s="41" t="s">
        <v>250</v>
      </c>
      <c r="K91" s="435"/>
      <c r="L91" s="56"/>
    </row>
    <row r="92" spans="1:12" ht="18.75" customHeight="1">
      <c r="A92" s="435"/>
      <c r="B92" s="438"/>
      <c r="C92" s="436"/>
      <c r="D92" s="57" t="s">
        <v>289</v>
      </c>
      <c r="E92" s="57" t="s">
        <v>290</v>
      </c>
      <c r="F92" s="41" t="s">
        <v>250</v>
      </c>
      <c r="G92" s="57" t="s">
        <v>290</v>
      </c>
      <c r="H92" s="41" t="s">
        <v>250</v>
      </c>
      <c r="I92" s="57" t="s">
        <v>290</v>
      </c>
      <c r="J92" s="41" t="s">
        <v>250</v>
      </c>
      <c r="K92" s="435"/>
      <c r="L92" s="56"/>
    </row>
    <row r="93" spans="1:12" ht="27" customHeight="1">
      <c r="A93" s="435"/>
      <c r="B93" s="438"/>
      <c r="C93" s="436" t="s">
        <v>252</v>
      </c>
      <c r="D93" s="57" t="s">
        <v>288</v>
      </c>
      <c r="E93" s="57" t="s">
        <v>290</v>
      </c>
      <c r="F93" s="41" t="s">
        <v>250</v>
      </c>
      <c r="G93" s="57" t="s">
        <v>290</v>
      </c>
      <c r="H93" s="41" t="s">
        <v>250</v>
      </c>
      <c r="I93" s="57" t="s">
        <v>290</v>
      </c>
      <c r="J93" s="41" t="s">
        <v>250</v>
      </c>
      <c r="K93" s="435"/>
      <c r="L93" s="56"/>
    </row>
    <row r="94" spans="1:12" ht="27" customHeight="1">
      <c r="A94" s="435"/>
      <c r="B94" s="438"/>
      <c r="C94" s="436"/>
      <c r="D94" s="57" t="s">
        <v>294</v>
      </c>
      <c r="E94" s="57" t="s">
        <v>290</v>
      </c>
      <c r="F94" s="41" t="s">
        <v>250</v>
      </c>
      <c r="G94" s="57" t="s">
        <v>290</v>
      </c>
      <c r="H94" s="41" t="s">
        <v>250</v>
      </c>
      <c r="I94" s="57" t="s">
        <v>290</v>
      </c>
      <c r="J94" s="41" t="s">
        <v>250</v>
      </c>
      <c r="K94" s="435"/>
      <c r="L94" s="56"/>
    </row>
    <row r="95" spans="1:12" ht="27" customHeight="1">
      <c r="A95" s="435"/>
      <c r="B95" s="438"/>
      <c r="C95" s="436"/>
      <c r="D95" s="57" t="s">
        <v>295</v>
      </c>
      <c r="E95" s="57" t="s">
        <v>290</v>
      </c>
      <c r="F95" s="41" t="s">
        <v>250</v>
      </c>
      <c r="G95" s="57" t="s">
        <v>290</v>
      </c>
      <c r="H95" s="41" t="s">
        <v>250</v>
      </c>
      <c r="I95" s="57" t="s">
        <v>290</v>
      </c>
      <c r="J95" s="41" t="s">
        <v>250</v>
      </c>
      <c r="K95" s="435"/>
      <c r="L95" s="56"/>
    </row>
    <row r="96" spans="1:12" ht="27" customHeight="1">
      <c r="A96" s="435"/>
      <c r="B96" s="438"/>
      <c r="C96" s="436"/>
      <c r="D96" s="57" t="s">
        <v>289</v>
      </c>
      <c r="E96" s="57" t="s">
        <v>290</v>
      </c>
      <c r="F96" s="41" t="s">
        <v>250</v>
      </c>
      <c r="G96" s="57" t="s">
        <v>290</v>
      </c>
      <c r="H96" s="41" t="s">
        <v>250</v>
      </c>
      <c r="I96" s="57" t="s">
        <v>290</v>
      </c>
      <c r="J96" s="41" t="s">
        <v>250</v>
      </c>
      <c r="K96" s="435"/>
      <c r="L96" s="56"/>
    </row>
    <row r="97" spans="1:12" ht="46.5" customHeight="1">
      <c r="A97" s="435">
        <v>12</v>
      </c>
      <c r="B97" s="436" t="s">
        <v>264</v>
      </c>
      <c r="C97" s="58" t="s">
        <v>256</v>
      </c>
      <c r="D97" s="42"/>
      <c r="E97" s="57" t="s">
        <v>304</v>
      </c>
      <c r="F97" s="41" t="s">
        <v>250</v>
      </c>
      <c r="G97" s="57" t="s">
        <v>304</v>
      </c>
      <c r="H97" s="41" t="s">
        <v>250</v>
      </c>
      <c r="I97" s="57" t="s">
        <v>304</v>
      </c>
      <c r="J97" s="41" t="s">
        <v>250</v>
      </c>
      <c r="K97" s="435" t="s">
        <v>239</v>
      </c>
      <c r="L97" s="56"/>
    </row>
    <row r="98" spans="1:12" ht="58.5" customHeight="1">
      <c r="A98" s="435"/>
      <c r="B98" s="436"/>
      <c r="C98" s="58" t="s">
        <v>249</v>
      </c>
      <c r="D98" s="42"/>
      <c r="E98" s="57" t="s">
        <v>304</v>
      </c>
      <c r="F98" s="41" t="s">
        <v>250</v>
      </c>
      <c r="G98" s="57" t="s">
        <v>304</v>
      </c>
      <c r="H98" s="41" t="s">
        <v>250</v>
      </c>
      <c r="I98" s="57" t="s">
        <v>304</v>
      </c>
      <c r="J98" s="41" t="s">
        <v>250</v>
      </c>
      <c r="K98" s="435"/>
      <c r="L98" s="56"/>
    </row>
    <row r="99" spans="1:12" ht="67.5" customHeight="1">
      <c r="A99" s="435"/>
      <c r="B99" s="436"/>
      <c r="C99" s="58" t="s">
        <v>261</v>
      </c>
      <c r="D99" s="42"/>
      <c r="E99" s="57" t="s">
        <v>304</v>
      </c>
      <c r="F99" s="41" t="s">
        <v>250</v>
      </c>
      <c r="G99" s="57" t="s">
        <v>304</v>
      </c>
      <c r="H99" s="41" t="s">
        <v>250</v>
      </c>
      <c r="I99" s="57" t="s">
        <v>304</v>
      </c>
      <c r="J99" s="41" t="s">
        <v>250</v>
      </c>
      <c r="K99" s="435"/>
      <c r="L99" s="56"/>
    </row>
    <row r="100" spans="1:12" ht="33" customHeight="1">
      <c r="A100" s="435">
        <v>13</v>
      </c>
      <c r="B100" s="436" t="s">
        <v>76</v>
      </c>
      <c r="C100" s="58" t="s">
        <v>256</v>
      </c>
      <c r="D100" s="42"/>
      <c r="E100" s="57" t="s">
        <v>304</v>
      </c>
      <c r="F100" s="41" t="s">
        <v>250</v>
      </c>
      <c r="G100" s="57" t="s">
        <v>304</v>
      </c>
      <c r="H100" s="41" t="s">
        <v>250</v>
      </c>
      <c r="I100" s="57" t="s">
        <v>304</v>
      </c>
      <c r="J100" s="41" t="s">
        <v>250</v>
      </c>
      <c r="K100" s="435" t="s">
        <v>239</v>
      </c>
      <c r="L100" s="56"/>
    </row>
    <row r="101" spans="1:12" ht="32.25" customHeight="1">
      <c r="A101" s="435"/>
      <c r="B101" s="436"/>
      <c r="C101" s="58" t="s">
        <v>249</v>
      </c>
      <c r="D101" s="42"/>
      <c r="E101" s="57" t="s">
        <v>304</v>
      </c>
      <c r="F101" s="41" t="s">
        <v>250</v>
      </c>
      <c r="G101" s="57" t="s">
        <v>304</v>
      </c>
      <c r="H101" s="41" t="s">
        <v>250</v>
      </c>
      <c r="I101" s="57" t="s">
        <v>304</v>
      </c>
      <c r="J101" s="41" t="s">
        <v>250</v>
      </c>
      <c r="K101" s="435"/>
      <c r="L101" s="56"/>
    </row>
    <row r="102" spans="1:12" ht="30.75" customHeight="1">
      <c r="A102" s="435"/>
      <c r="B102" s="436"/>
      <c r="C102" s="58" t="s">
        <v>261</v>
      </c>
      <c r="D102" s="42"/>
      <c r="E102" s="57" t="s">
        <v>304</v>
      </c>
      <c r="F102" s="41" t="s">
        <v>250</v>
      </c>
      <c r="G102" s="57" t="s">
        <v>304</v>
      </c>
      <c r="H102" s="41" t="s">
        <v>250</v>
      </c>
      <c r="I102" s="57" t="s">
        <v>304</v>
      </c>
      <c r="J102" s="41" t="s">
        <v>250</v>
      </c>
      <c r="K102" s="435"/>
      <c r="L102" s="56"/>
    </row>
    <row r="103" spans="1:12" ht="30.75" customHeight="1">
      <c r="A103" s="435">
        <v>14</v>
      </c>
      <c r="B103" s="436" t="s">
        <v>265</v>
      </c>
      <c r="C103" s="58" t="s">
        <v>302</v>
      </c>
      <c r="D103" s="42"/>
      <c r="E103" s="57" t="s">
        <v>306</v>
      </c>
      <c r="F103" s="41" t="s">
        <v>250</v>
      </c>
      <c r="G103" s="57" t="s">
        <v>306</v>
      </c>
      <c r="H103" s="41" t="s">
        <v>250</v>
      </c>
      <c r="I103" s="57" t="s">
        <v>306</v>
      </c>
      <c r="J103" s="41" t="s">
        <v>250</v>
      </c>
      <c r="K103" s="435" t="s">
        <v>239</v>
      </c>
      <c r="L103" s="56"/>
    </row>
    <row r="104" spans="1:12" ht="41.25" customHeight="1">
      <c r="A104" s="435"/>
      <c r="B104" s="436"/>
      <c r="C104" s="58" t="s">
        <v>249</v>
      </c>
      <c r="D104" s="42"/>
      <c r="E104" s="57" t="s">
        <v>306</v>
      </c>
      <c r="F104" s="41" t="s">
        <v>250</v>
      </c>
      <c r="G104" s="57" t="s">
        <v>306</v>
      </c>
      <c r="H104" s="41" t="s">
        <v>250</v>
      </c>
      <c r="I104" s="57" t="s">
        <v>306</v>
      </c>
      <c r="J104" s="41" t="s">
        <v>250</v>
      </c>
      <c r="K104" s="435"/>
      <c r="L104" s="56"/>
    </row>
    <row r="105" spans="1:12" ht="60.75" customHeight="1">
      <c r="A105" s="435"/>
      <c r="B105" s="436"/>
      <c r="C105" s="58" t="s">
        <v>252</v>
      </c>
      <c r="D105" s="42"/>
      <c r="E105" s="57" t="s">
        <v>306</v>
      </c>
      <c r="F105" s="41" t="s">
        <v>250</v>
      </c>
      <c r="G105" s="57" t="s">
        <v>306</v>
      </c>
      <c r="H105" s="41" t="s">
        <v>250</v>
      </c>
      <c r="I105" s="57" t="s">
        <v>306</v>
      </c>
      <c r="J105" s="41" t="s">
        <v>250</v>
      </c>
      <c r="K105" s="435"/>
      <c r="L105" s="56"/>
    </row>
    <row r="106" spans="1:12" ht="36" customHeight="1">
      <c r="A106" s="435">
        <v>15</v>
      </c>
      <c r="B106" s="436" t="s">
        <v>266</v>
      </c>
      <c r="C106" s="58" t="s">
        <v>302</v>
      </c>
      <c r="D106" s="42"/>
      <c r="E106" s="57" t="s">
        <v>307</v>
      </c>
      <c r="F106" s="41" t="s">
        <v>250</v>
      </c>
      <c r="G106" s="57" t="s">
        <v>307</v>
      </c>
      <c r="H106" s="41" t="s">
        <v>250</v>
      </c>
      <c r="I106" s="57" t="s">
        <v>307</v>
      </c>
      <c r="J106" s="41" t="s">
        <v>250</v>
      </c>
      <c r="K106" s="435" t="s">
        <v>267</v>
      </c>
      <c r="L106" s="56"/>
    </row>
    <row r="107" spans="1:12" ht="45.75" customHeight="1">
      <c r="A107" s="435"/>
      <c r="B107" s="436"/>
      <c r="C107" s="58" t="s">
        <v>249</v>
      </c>
      <c r="D107" s="42"/>
      <c r="E107" s="57" t="s">
        <v>307</v>
      </c>
      <c r="F107" s="41" t="s">
        <v>250</v>
      </c>
      <c r="G107" s="57" t="s">
        <v>307</v>
      </c>
      <c r="H107" s="41" t="s">
        <v>250</v>
      </c>
      <c r="I107" s="57" t="s">
        <v>307</v>
      </c>
      <c r="J107" s="41" t="s">
        <v>250</v>
      </c>
      <c r="K107" s="435"/>
      <c r="L107" s="56"/>
    </row>
    <row r="108" spans="1:12" ht="53.25" customHeight="1">
      <c r="A108" s="435"/>
      <c r="B108" s="436"/>
      <c r="C108" s="58" t="s">
        <v>252</v>
      </c>
      <c r="D108" s="42"/>
      <c r="E108" s="57" t="s">
        <v>307</v>
      </c>
      <c r="F108" s="41" t="s">
        <v>250</v>
      </c>
      <c r="G108" s="57" t="s">
        <v>307</v>
      </c>
      <c r="H108" s="41" t="s">
        <v>250</v>
      </c>
      <c r="I108" s="57" t="s">
        <v>307</v>
      </c>
      <c r="J108" s="41" t="s">
        <v>250</v>
      </c>
      <c r="K108" s="435"/>
      <c r="L108" s="56"/>
    </row>
    <row r="109" spans="1:12" ht="27" customHeight="1">
      <c r="A109" s="435">
        <v>16</v>
      </c>
      <c r="B109" s="436" t="s">
        <v>268</v>
      </c>
      <c r="C109" s="58" t="s">
        <v>302</v>
      </c>
      <c r="D109" s="42"/>
      <c r="E109" s="57" t="s">
        <v>308</v>
      </c>
      <c r="F109" s="41" t="s">
        <v>250</v>
      </c>
      <c r="G109" s="57" t="s">
        <v>308</v>
      </c>
      <c r="H109" s="41" t="s">
        <v>250</v>
      </c>
      <c r="I109" s="57" t="s">
        <v>308</v>
      </c>
      <c r="J109" s="41" t="s">
        <v>250</v>
      </c>
      <c r="K109" s="435" t="s">
        <v>267</v>
      </c>
      <c r="L109" s="56"/>
    </row>
    <row r="110" spans="1:12" ht="60" customHeight="1">
      <c r="A110" s="435"/>
      <c r="B110" s="436"/>
      <c r="C110" s="58" t="s">
        <v>249</v>
      </c>
      <c r="D110" s="42"/>
      <c r="E110" s="57" t="s">
        <v>308</v>
      </c>
      <c r="F110" s="41" t="s">
        <v>250</v>
      </c>
      <c r="G110" s="57" t="s">
        <v>308</v>
      </c>
      <c r="H110" s="41" t="s">
        <v>250</v>
      </c>
      <c r="I110" s="57" t="s">
        <v>308</v>
      </c>
      <c r="J110" s="41" t="s">
        <v>250</v>
      </c>
      <c r="K110" s="435"/>
      <c r="L110" s="56"/>
    </row>
    <row r="111" spans="1:12" ht="49.5" customHeight="1">
      <c r="A111" s="435"/>
      <c r="B111" s="436"/>
      <c r="C111" s="58" t="s">
        <v>252</v>
      </c>
      <c r="D111" s="42"/>
      <c r="E111" s="57" t="s">
        <v>308</v>
      </c>
      <c r="F111" s="41" t="s">
        <v>250</v>
      </c>
      <c r="G111" s="57" t="s">
        <v>308</v>
      </c>
      <c r="H111" s="41" t="s">
        <v>250</v>
      </c>
      <c r="I111" s="57" t="s">
        <v>308</v>
      </c>
      <c r="J111" s="41" t="s">
        <v>250</v>
      </c>
      <c r="K111" s="435"/>
      <c r="L111" s="56"/>
    </row>
    <row r="112" spans="1:12" ht="36.75" customHeight="1">
      <c r="A112" s="435">
        <v>17</v>
      </c>
      <c r="B112" s="436" t="s">
        <v>269</v>
      </c>
      <c r="C112" s="58" t="s">
        <v>302</v>
      </c>
      <c r="D112" s="42"/>
      <c r="E112" s="57" t="s">
        <v>308</v>
      </c>
      <c r="F112" s="41" t="s">
        <v>250</v>
      </c>
      <c r="G112" s="57" t="s">
        <v>308</v>
      </c>
      <c r="H112" s="41" t="s">
        <v>250</v>
      </c>
      <c r="I112" s="57" t="s">
        <v>308</v>
      </c>
      <c r="J112" s="41" t="s">
        <v>250</v>
      </c>
      <c r="K112" s="435" t="s">
        <v>267</v>
      </c>
      <c r="L112" s="56"/>
    </row>
    <row r="113" spans="1:12" ht="40.5" customHeight="1">
      <c r="A113" s="435"/>
      <c r="B113" s="436"/>
      <c r="C113" s="58" t="s">
        <v>249</v>
      </c>
      <c r="D113" s="42"/>
      <c r="E113" s="57" t="s">
        <v>308</v>
      </c>
      <c r="F113" s="41" t="s">
        <v>250</v>
      </c>
      <c r="G113" s="57" t="s">
        <v>308</v>
      </c>
      <c r="H113" s="41" t="s">
        <v>250</v>
      </c>
      <c r="I113" s="57" t="s">
        <v>308</v>
      </c>
      <c r="J113" s="41" t="s">
        <v>250</v>
      </c>
      <c r="K113" s="435"/>
      <c r="L113" s="56"/>
    </row>
    <row r="114" spans="1:12" ht="46.5" customHeight="1">
      <c r="A114" s="435"/>
      <c r="B114" s="436"/>
      <c r="C114" s="58" t="s">
        <v>252</v>
      </c>
      <c r="D114" s="42"/>
      <c r="E114" s="57" t="s">
        <v>308</v>
      </c>
      <c r="F114" s="41" t="s">
        <v>250</v>
      </c>
      <c r="G114" s="57" t="s">
        <v>308</v>
      </c>
      <c r="H114" s="41" t="s">
        <v>250</v>
      </c>
      <c r="I114" s="57" t="s">
        <v>308</v>
      </c>
      <c r="J114" s="41" t="s">
        <v>250</v>
      </c>
      <c r="K114" s="435"/>
      <c r="L114" s="56"/>
    </row>
    <row r="115" spans="1:12" ht="58.5" customHeight="1">
      <c r="A115" s="435">
        <v>18</v>
      </c>
      <c r="B115" s="436" t="s">
        <v>270</v>
      </c>
      <c r="C115" s="58" t="s">
        <v>302</v>
      </c>
      <c r="D115" s="42"/>
      <c r="E115" s="57" t="s">
        <v>309</v>
      </c>
      <c r="F115" s="41" t="s">
        <v>250</v>
      </c>
      <c r="G115" s="57" t="s">
        <v>309</v>
      </c>
      <c r="H115" s="41" t="s">
        <v>250</v>
      </c>
      <c r="I115" s="57" t="s">
        <v>309</v>
      </c>
      <c r="J115" s="41" t="s">
        <v>250</v>
      </c>
      <c r="K115" s="435" t="s">
        <v>271</v>
      </c>
      <c r="L115" s="56"/>
    </row>
    <row r="116" spans="1:12" ht="66" customHeight="1">
      <c r="A116" s="435"/>
      <c r="B116" s="436"/>
      <c r="C116" s="58" t="s">
        <v>249</v>
      </c>
      <c r="D116" s="42"/>
      <c r="E116" s="57" t="s">
        <v>309</v>
      </c>
      <c r="F116" s="41" t="s">
        <v>250</v>
      </c>
      <c r="G116" s="57" t="s">
        <v>309</v>
      </c>
      <c r="H116" s="41" t="s">
        <v>250</v>
      </c>
      <c r="I116" s="57" t="s">
        <v>309</v>
      </c>
      <c r="J116" s="41" t="s">
        <v>250</v>
      </c>
      <c r="K116" s="435"/>
      <c r="L116" s="56"/>
    </row>
    <row r="117" spans="1:12" ht="52.5" customHeight="1">
      <c r="A117" s="435">
        <v>19</v>
      </c>
      <c r="B117" s="436" t="s">
        <v>272</v>
      </c>
      <c r="C117" s="58" t="s">
        <v>302</v>
      </c>
      <c r="D117" s="42"/>
      <c r="E117" s="57" t="s">
        <v>309</v>
      </c>
      <c r="F117" s="41" t="s">
        <v>250</v>
      </c>
      <c r="G117" s="57" t="s">
        <v>309</v>
      </c>
      <c r="H117" s="41" t="s">
        <v>250</v>
      </c>
      <c r="I117" s="57" t="s">
        <v>309</v>
      </c>
      <c r="J117" s="41" t="s">
        <v>250</v>
      </c>
      <c r="K117" s="435" t="s">
        <v>271</v>
      </c>
      <c r="L117" s="56"/>
    </row>
    <row r="118" spans="1:12" ht="63" customHeight="1">
      <c r="A118" s="435"/>
      <c r="B118" s="436"/>
      <c r="C118" s="58" t="s">
        <v>249</v>
      </c>
      <c r="D118" s="42"/>
      <c r="E118" s="57" t="s">
        <v>309</v>
      </c>
      <c r="F118" s="41" t="s">
        <v>250</v>
      </c>
      <c r="G118" s="57" t="s">
        <v>309</v>
      </c>
      <c r="H118" s="41" t="s">
        <v>250</v>
      </c>
      <c r="I118" s="57" t="s">
        <v>309</v>
      </c>
      <c r="J118" s="41" t="s">
        <v>250</v>
      </c>
      <c r="K118" s="435"/>
      <c r="L118" s="56"/>
    </row>
    <row r="119" spans="1:12" ht="37.5" customHeight="1">
      <c r="A119" s="435">
        <v>20</v>
      </c>
      <c r="B119" s="436" t="s">
        <v>273</v>
      </c>
      <c r="C119" s="436" t="s">
        <v>302</v>
      </c>
      <c r="D119" s="57" t="s">
        <v>288</v>
      </c>
      <c r="E119" s="57" t="s">
        <v>290</v>
      </c>
      <c r="F119" s="41" t="s">
        <v>250</v>
      </c>
      <c r="G119" s="57" t="s">
        <v>290</v>
      </c>
      <c r="H119" s="41" t="s">
        <v>250</v>
      </c>
      <c r="I119" s="57" t="s">
        <v>290</v>
      </c>
      <c r="J119" s="41" t="s">
        <v>250</v>
      </c>
      <c r="K119" s="435" t="s">
        <v>274</v>
      </c>
      <c r="L119" s="56"/>
    </row>
    <row r="120" spans="1:12" ht="37.5" customHeight="1">
      <c r="A120" s="435"/>
      <c r="B120" s="436"/>
      <c r="C120" s="436"/>
      <c r="D120" s="57" t="s">
        <v>294</v>
      </c>
      <c r="E120" s="57" t="s">
        <v>290</v>
      </c>
      <c r="F120" s="41" t="s">
        <v>250</v>
      </c>
      <c r="G120" s="57" t="s">
        <v>290</v>
      </c>
      <c r="H120" s="41" t="s">
        <v>250</v>
      </c>
      <c r="I120" s="57" t="s">
        <v>290</v>
      </c>
      <c r="J120" s="41" t="s">
        <v>250</v>
      </c>
      <c r="K120" s="435"/>
      <c r="L120" s="56"/>
    </row>
    <row r="121" spans="1:12" ht="37.5" customHeight="1">
      <c r="A121" s="435"/>
      <c r="B121" s="436"/>
      <c r="C121" s="436"/>
      <c r="D121" s="57" t="s">
        <v>295</v>
      </c>
      <c r="E121" s="57" t="s">
        <v>290</v>
      </c>
      <c r="F121" s="41" t="s">
        <v>250</v>
      </c>
      <c r="G121" s="57" t="s">
        <v>290</v>
      </c>
      <c r="H121" s="41" t="s">
        <v>250</v>
      </c>
      <c r="I121" s="57" t="s">
        <v>290</v>
      </c>
      <c r="J121" s="41" t="s">
        <v>250</v>
      </c>
      <c r="K121" s="435"/>
      <c r="L121" s="56"/>
    </row>
    <row r="122" spans="1:12" ht="37.5" customHeight="1">
      <c r="A122" s="435"/>
      <c r="B122" s="436"/>
      <c r="C122" s="436"/>
      <c r="D122" s="57" t="s">
        <v>289</v>
      </c>
      <c r="E122" s="57" t="s">
        <v>290</v>
      </c>
      <c r="F122" s="41" t="s">
        <v>250</v>
      </c>
      <c r="G122" s="57" t="s">
        <v>290</v>
      </c>
      <c r="H122" s="41" t="s">
        <v>250</v>
      </c>
      <c r="I122" s="57" t="s">
        <v>290</v>
      </c>
      <c r="J122" s="41" t="s">
        <v>250</v>
      </c>
      <c r="K122" s="435"/>
      <c r="L122" s="56"/>
    </row>
    <row r="123" spans="1:12" ht="27.75" customHeight="1">
      <c r="A123" s="435"/>
      <c r="B123" s="436"/>
      <c r="C123" s="436" t="s">
        <v>249</v>
      </c>
      <c r="D123" s="57" t="s">
        <v>288</v>
      </c>
      <c r="E123" s="57" t="s">
        <v>290</v>
      </c>
      <c r="F123" s="41" t="s">
        <v>250</v>
      </c>
      <c r="G123" s="57" t="s">
        <v>290</v>
      </c>
      <c r="H123" s="41" t="s">
        <v>250</v>
      </c>
      <c r="I123" s="57" t="s">
        <v>290</v>
      </c>
      <c r="J123" s="41" t="s">
        <v>250</v>
      </c>
      <c r="K123" s="435"/>
      <c r="L123" s="56"/>
    </row>
    <row r="124" spans="1:12" ht="27.75" customHeight="1">
      <c r="A124" s="435"/>
      <c r="B124" s="436"/>
      <c r="C124" s="436"/>
      <c r="D124" s="57" t="s">
        <v>294</v>
      </c>
      <c r="E124" s="57" t="s">
        <v>290</v>
      </c>
      <c r="F124" s="41" t="s">
        <v>250</v>
      </c>
      <c r="G124" s="57" t="s">
        <v>290</v>
      </c>
      <c r="H124" s="41" t="s">
        <v>250</v>
      </c>
      <c r="I124" s="57" t="s">
        <v>290</v>
      </c>
      <c r="J124" s="41" t="s">
        <v>250</v>
      </c>
      <c r="K124" s="435"/>
      <c r="L124" s="56"/>
    </row>
    <row r="125" spans="1:12" ht="27.75" customHeight="1">
      <c r="A125" s="435"/>
      <c r="B125" s="436"/>
      <c r="C125" s="436"/>
      <c r="D125" s="57" t="s">
        <v>295</v>
      </c>
      <c r="E125" s="57" t="s">
        <v>290</v>
      </c>
      <c r="F125" s="41" t="s">
        <v>250</v>
      </c>
      <c r="G125" s="57" t="s">
        <v>290</v>
      </c>
      <c r="H125" s="41" t="s">
        <v>250</v>
      </c>
      <c r="I125" s="57" t="s">
        <v>290</v>
      </c>
      <c r="J125" s="41" t="s">
        <v>250</v>
      </c>
      <c r="K125" s="435"/>
      <c r="L125" s="56"/>
    </row>
    <row r="126" spans="1:12" ht="27.75" customHeight="1">
      <c r="A126" s="435"/>
      <c r="B126" s="436"/>
      <c r="C126" s="436"/>
      <c r="D126" s="57" t="s">
        <v>289</v>
      </c>
      <c r="E126" s="57" t="s">
        <v>290</v>
      </c>
      <c r="F126" s="41" t="s">
        <v>250</v>
      </c>
      <c r="G126" s="57" t="s">
        <v>290</v>
      </c>
      <c r="H126" s="41" t="s">
        <v>250</v>
      </c>
      <c r="I126" s="57" t="s">
        <v>290</v>
      </c>
      <c r="J126" s="41" t="s">
        <v>250</v>
      </c>
      <c r="K126" s="435"/>
      <c r="L126" s="56"/>
    </row>
    <row r="127" spans="1:12" ht="27.75" customHeight="1">
      <c r="A127" s="435"/>
      <c r="B127" s="436"/>
      <c r="C127" s="436" t="s">
        <v>252</v>
      </c>
      <c r="D127" s="57" t="s">
        <v>288</v>
      </c>
      <c r="E127" s="57" t="s">
        <v>290</v>
      </c>
      <c r="F127" s="41" t="s">
        <v>250</v>
      </c>
      <c r="G127" s="57" t="s">
        <v>290</v>
      </c>
      <c r="H127" s="41" t="s">
        <v>250</v>
      </c>
      <c r="I127" s="57" t="s">
        <v>290</v>
      </c>
      <c r="J127" s="41" t="s">
        <v>250</v>
      </c>
      <c r="K127" s="435"/>
      <c r="L127" s="56"/>
    </row>
    <row r="128" spans="1:12" ht="27.75" customHeight="1">
      <c r="A128" s="435"/>
      <c r="B128" s="436"/>
      <c r="C128" s="436"/>
      <c r="D128" s="57" t="s">
        <v>294</v>
      </c>
      <c r="E128" s="57" t="s">
        <v>290</v>
      </c>
      <c r="F128" s="41" t="s">
        <v>250</v>
      </c>
      <c r="G128" s="57" t="s">
        <v>290</v>
      </c>
      <c r="H128" s="41" t="s">
        <v>250</v>
      </c>
      <c r="I128" s="57" t="s">
        <v>290</v>
      </c>
      <c r="J128" s="41" t="s">
        <v>250</v>
      </c>
      <c r="K128" s="435"/>
      <c r="L128" s="56"/>
    </row>
    <row r="129" spans="1:12" ht="27.75" customHeight="1">
      <c r="A129" s="435"/>
      <c r="B129" s="436"/>
      <c r="C129" s="436"/>
      <c r="D129" s="57" t="s">
        <v>295</v>
      </c>
      <c r="E129" s="57" t="s">
        <v>290</v>
      </c>
      <c r="F129" s="41" t="s">
        <v>250</v>
      </c>
      <c r="G129" s="57" t="s">
        <v>290</v>
      </c>
      <c r="H129" s="41" t="s">
        <v>250</v>
      </c>
      <c r="I129" s="57" t="s">
        <v>290</v>
      </c>
      <c r="J129" s="41" t="s">
        <v>250</v>
      </c>
      <c r="K129" s="435"/>
      <c r="L129" s="56"/>
    </row>
    <row r="130" spans="1:12" ht="27.75" customHeight="1">
      <c r="A130" s="435"/>
      <c r="B130" s="436"/>
      <c r="C130" s="436"/>
      <c r="D130" s="57" t="s">
        <v>289</v>
      </c>
      <c r="E130" s="57" t="s">
        <v>290</v>
      </c>
      <c r="F130" s="41" t="s">
        <v>250</v>
      </c>
      <c r="G130" s="57" t="s">
        <v>290</v>
      </c>
      <c r="H130" s="41" t="s">
        <v>250</v>
      </c>
      <c r="I130" s="57" t="s">
        <v>290</v>
      </c>
      <c r="J130" s="41" t="s">
        <v>250</v>
      </c>
      <c r="K130" s="435"/>
      <c r="L130" s="56"/>
    </row>
    <row r="131" spans="1:12" ht="37.5" customHeight="1">
      <c r="A131" s="435"/>
      <c r="B131" s="436"/>
      <c r="C131" s="436" t="s">
        <v>275</v>
      </c>
      <c r="D131" s="57" t="s">
        <v>288</v>
      </c>
      <c r="E131" s="57" t="s">
        <v>290</v>
      </c>
      <c r="F131" s="41" t="s">
        <v>250</v>
      </c>
      <c r="G131" s="57" t="s">
        <v>290</v>
      </c>
      <c r="H131" s="41" t="s">
        <v>250</v>
      </c>
      <c r="I131" s="57" t="s">
        <v>290</v>
      </c>
      <c r="J131" s="41" t="s">
        <v>250</v>
      </c>
      <c r="K131" s="435"/>
      <c r="L131" s="56"/>
    </row>
    <row r="132" spans="1:12" ht="37.5" customHeight="1">
      <c r="A132" s="435"/>
      <c r="B132" s="436"/>
      <c r="C132" s="436"/>
      <c r="D132" s="57" t="s">
        <v>294</v>
      </c>
      <c r="E132" s="57" t="s">
        <v>290</v>
      </c>
      <c r="F132" s="41" t="s">
        <v>250</v>
      </c>
      <c r="G132" s="57" t="s">
        <v>290</v>
      </c>
      <c r="H132" s="41" t="s">
        <v>250</v>
      </c>
      <c r="I132" s="57" t="s">
        <v>290</v>
      </c>
      <c r="J132" s="41" t="s">
        <v>250</v>
      </c>
      <c r="K132" s="435"/>
      <c r="L132" s="56"/>
    </row>
    <row r="133" spans="1:12" ht="37.5" customHeight="1">
      <c r="A133" s="435"/>
      <c r="B133" s="436"/>
      <c r="C133" s="436"/>
      <c r="D133" s="57" t="s">
        <v>295</v>
      </c>
      <c r="E133" s="57" t="s">
        <v>290</v>
      </c>
      <c r="F133" s="41" t="s">
        <v>250</v>
      </c>
      <c r="G133" s="57" t="s">
        <v>290</v>
      </c>
      <c r="H133" s="41" t="s">
        <v>250</v>
      </c>
      <c r="I133" s="57" t="s">
        <v>290</v>
      </c>
      <c r="J133" s="41" t="s">
        <v>250</v>
      </c>
      <c r="K133" s="435"/>
      <c r="L133" s="56"/>
    </row>
    <row r="134" spans="1:12" ht="37.5" customHeight="1">
      <c r="A134" s="435"/>
      <c r="B134" s="436"/>
      <c r="C134" s="436"/>
      <c r="D134" s="57" t="s">
        <v>289</v>
      </c>
      <c r="E134" s="57" t="s">
        <v>290</v>
      </c>
      <c r="F134" s="41" t="s">
        <v>250</v>
      </c>
      <c r="G134" s="57" t="s">
        <v>290</v>
      </c>
      <c r="H134" s="41" t="s">
        <v>250</v>
      </c>
      <c r="I134" s="57" t="s">
        <v>290</v>
      </c>
      <c r="J134" s="41" t="s">
        <v>250</v>
      </c>
      <c r="K134" s="435"/>
      <c r="L134" s="56"/>
    </row>
    <row r="135" spans="1:12" ht="33.75" customHeight="1">
      <c r="A135" s="435">
        <v>21</v>
      </c>
      <c r="B135" s="436" t="s">
        <v>310</v>
      </c>
      <c r="C135" s="436" t="s">
        <v>302</v>
      </c>
      <c r="D135" s="57" t="s">
        <v>288</v>
      </c>
      <c r="E135" s="57" t="s">
        <v>290</v>
      </c>
      <c r="F135" s="41" t="s">
        <v>250</v>
      </c>
      <c r="G135" s="57" t="s">
        <v>290</v>
      </c>
      <c r="H135" s="41" t="s">
        <v>250</v>
      </c>
      <c r="I135" s="57" t="s">
        <v>290</v>
      </c>
      <c r="J135" s="41" t="s">
        <v>250</v>
      </c>
      <c r="K135" s="435" t="s">
        <v>276</v>
      </c>
      <c r="L135" s="56"/>
    </row>
    <row r="136" spans="1:12" ht="33.75" customHeight="1">
      <c r="A136" s="435"/>
      <c r="B136" s="436"/>
      <c r="C136" s="436"/>
      <c r="D136" s="57" t="s">
        <v>294</v>
      </c>
      <c r="E136" s="57" t="s">
        <v>290</v>
      </c>
      <c r="F136" s="41" t="s">
        <v>250</v>
      </c>
      <c r="G136" s="57" t="s">
        <v>290</v>
      </c>
      <c r="H136" s="41" t="s">
        <v>250</v>
      </c>
      <c r="I136" s="57" t="s">
        <v>290</v>
      </c>
      <c r="J136" s="41" t="s">
        <v>250</v>
      </c>
      <c r="K136" s="435"/>
      <c r="L136" s="56"/>
    </row>
    <row r="137" spans="1:12" ht="33.75" customHeight="1">
      <c r="A137" s="435"/>
      <c r="B137" s="436"/>
      <c r="C137" s="436"/>
      <c r="D137" s="57" t="s">
        <v>295</v>
      </c>
      <c r="E137" s="57" t="s">
        <v>290</v>
      </c>
      <c r="F137" s="41" t="s">
        <v>250</v>
      </c>
      <c r="G137" s="57" t="s">
        <v>290</v>
      </c>
      <c r="H137" s="41" t="s">
        <v>250</v>
      </c>
      <c r="I137" s="57" t="s">
        <v>290</v>
      </c>
      <c r="J137" s="41" t="s">
        <v>250</v>
      </c>
      <c r="K137" s="435"/>
      <c r="L137" s="56"/>
    </row>
    <row r="138" spans="1:12" ht="33.75" customHeight="1">
      <c r="A138" s="435"/>
      <c r="B138" s="436"/>
      <c r="C138" s="436"/>
      <c r="D138" s="57" t="s">
        <v>289</v>
      </c>
      <c r="E138" s="57" t="s">
        <v>290</v>
      </c>
      <c r="F138" s="41" t="s">
        <v>250</v>
      </c>
      <c r="G138" s="57" t="s">
        <v>290</v>
      </c>
      <c r="H138" s="41" t="s">
        <v>250</v>
      </c>
      <c r="I138" s="57" t="s">
        <v>290</v>
      </c>
      <c r="J138" s="41" t="s">
        <v>250</v>
      </c>
      <c r="K138" s="435"/>
      <c r="L138" s="56"/>
    </row>
    <row r="139" spans="1:12" ht="33.75" customHeight="1">
      <c r="A139" s="435"/>
      <c r="B139" s="436"/>
      <c r="C139" s="436" t="s">
        <v>249</v>
      </c>
      <c r="D139" s="57" t="s">
        <v>288</v>
      </c>
      <c r="E139" s="57" t="s">
        <v>290</v>
      </c>
      <c r="F139" s="41" t="s">
        <v>250</v>
      </c>
      <c r="G139" s="57" t="s">
        <v>290</v>
      </c>
      <c r="H139" s="41" t="s">
        <v>250</v>
      </c>
      <c r="I139" s="57" t="s">
        <v>290</v>
      </c>
      <c r="J139" s="41" t="s">
        <v>250</v>
      </c>
      <c r="K139" s="435"/>
      <c r="L139" s="56"/>
    </row>
    <row r="140" spans="1:12" ht="33.75" customHeight="1">
      <c r="A140" s="435"/>
      <c r="B140" s="436"/>
      <c r="C140" s="436"/>
      <c r="D140" s="57" t="s">
        <v>294</v>
      </c>
      <c r="E140" s="57" t="s">
        <v>290</v>
      </c>
      <c r="F140" s="41" t="s">
        <v>250</v>
      </c>
      <c r="G140" s="57" t="s">
        <v>290</v>
      </c>
      <c r="H140" s="41" t="s">
        <v>250</v>
      </c>
      <c r="I140" s="57" t="s">
        <v>290</v>
      </c>
      <c r="J140" s="41" t="s">
        <v>250</v>
      </c>
      <c r="K140" s="435"/>
      <c r="L140" s="56"/>
    </row>
    <row r="141" spans="1:12" ht="33.75" customHeight="1">
      <c r="A141" s="435"/>
      <c r="B141" s="436"/>
      <c r="C141" s="436"/>
      <c r="D141" s="57" t="s">
        <v>295</v>
      </c>
      <c r="E141" s="57" t="s">
        <v>290</v>
      </c>
      <c r="F141" s="41" t="s">
        <v>250</v>
      </c>
      <c r="G141" s="57" t="s">
        <v>290</v>
      </c>
      <c r="H141" s="41" t="s">
        <v>250</v>
      </c>
      <c r="I141" s="57" t="s">
        <v>290</v>
      </c>
      <c r="J141" s="41" t="s">
        <v>250</v>
      </c>
      <c r="K141" s="435"/>
      <c r="L141" s="56"/>
    </row>
    <row r="142" spans="1:12" ht="33.75" customHeight="1">
      <c r="A142" s="435"/>
      <c r="B142" s="436"/>
      <c r="C142" s="436"/>
      <c r="D142" s="57" t="s">
        <v>289</v>
      </c>
      <c r="E142" s="57" t="s">
        <v>290</v>
      </c>
      <c r="F142" s="41" t="s">
        <v>250</v>
      </c>
      <c r="G142" s="57" t="s">
        <v>290</v>
      </c>
      <c r="H142" s="41" t="s">
        <v>250</v>
      </c>
      <c r="I142" s="57" t="s">
        <v>290</v>
      </c>
      <c r="J142" s="41" t="s">
        <v>250</v>
      </c>
      <c r="K142" s="435"/>
      <c r="L142" s="56"/>
    </row>
    <row r="143" spans="1:12" ht="33.75" customHeight="1">
      <c r="A143" s="435"/>
      <c r="B143" s="436"/>
      <c r="C143" s="436" t="s">
        <v>252</v>
      </c>
      <c r="D143" s="57" t="s">
        <v>288</v>
      </c>
      <c r="E143" s="57" t="s">
        <v>290</v>
      </c>
      <c r="F143" s="41" t="s">
        <v>250</v>
      </c>
      <c r="G143" s="57" t="s">
        <v>290</v>
      </c>
      <c r="H143" s="41" t="s">
        <v>250</v>
      </c>
      <c r="I143" s="57" t="s">
        <v>290</v>
      </c>
      <c r="J143" s="41" t="s">
        <v>250</v>
      </c>
      <c r="K143" s="435"/>
      <c r="L143" s="56"/>
    </row>
    <row r="144" spans="1:12" ht="33.75" customHeight="1">
      <c r="A144" s="435"/>
      <c r="B144" s="436"/>
      <c r="C144" s="436"/>
      <c r="D144" s="57" t="s">
        <v>294</v>
      </c>
      <c r="E144" s="57" t="s">
        <v>290</v>
      </c>
      <c r="F144" s="41" t="s">
        <v>250</v>
      </c>
      <c r="G144" s="57" t="s">
        <v>290</v>
      </c>
      <c r="H144" s="41" t="s">
        <v>250</v>
      </c>
      <c r="I144" s="57" t="s">
        <v>290</v>
      </c>
      <c r="J144" s="41" t="s">
        <v>250</v>
      </c>
      <c r="K144" s="435"/>
      <c r="L144" s="56"/>
    </row>
    <row r="145" spans="1:12" ht="33.75" customHeight="1">
      <c r="A145" s="435"/>
      <c r="B145" s="436"/>
      <c r="C145" s="436"/>
      <c r="D145" s="57" t="s">
        <v>295</v>
      </c>
      <c r="E145" s="57" t="s">
        <v>290</v>
      </c>
      <c r="F145" s="41" t="s">
        <v>250</v>
      </c>
      <c r="G145" s="57" t="s">
        <v>290</v>
      </c>
      <c r="H145" s="41" t="s">
        <v>250</v>
      </c>
      <c r="I145" s="57" t="s">
        <v>290</v>
      </c>
      <c r="J145" s="41" t="s">
        <v>250</v>
      </c>
      <c r="K145" s="435"/>
      <c r="L145" s="56"/>
    </row>
    <row r="146" spans="1:12" ht="33.75" customHeight="1">
      <c r="A146" s="435"/>
      <c r="B146" s="436"/>
      <c r="C146" s="436"/>
      <c r="D146" s="57" t="s">
        <v>289</v>
      </c>
      <c r="E146" s="57" t="s">
        <v>290</v>
      </c>
      <c r="F146" s="41" t="s">
        <v>250</v>
      </c>
      <c r="G146" s="57" t="s">
        <v>290</v>
      </c>
      <c r="H146" s="41" t="s">
        <v>250</v>
      </c>
      <c r="I146" s="57" t="s">
        <v>290</v>
      </c>
      <c r="J146" s="41" t="s">
        <v>250</v>
      </c>
      <c r="K146" s="435"/>
      <c r="L146" s="56"/>
    </row>
    <row r="147" spans="1:12" ht="33.75" customHeight="1">
      <c r="A147" s="435"/>
      <c r="B147" s="436"/>
      <c r="C147" s="436" t="s">
        <v>275</v>
      </c>
      <c r="D147" s="57" t="s">
        <v>288</v>
      </c>
      <c r="E147" s="57" t="s">
        <v>290</v>
      </c>
      <c r="F147" s="41" t="s">
        <v>250</v>
      </c>
      <c r="G147" s="57" t="s">
        <v>290</v>
      </c>
      <c r="H147" s="41" t="s">
        <v>250</v>
      </c>
      <c r="I147" s="57" t="s">
        <v>290</v>
      </c>
      <c r="J147" s="41" t="s">
        <v>250</v>
      </c>
      <c r="K147" s="435"/>
      <c r="L147" s="56"/>
    </row>
    <row r="148" spans="1:12" ht="33.75" customHeight="1">
      <c r="A148" s="435"/>
      <c r="B148" s="436"/>
      <c r="C148" s="436"/>
      <c r="D148" s="57" t="s">
        <v>294</v>
      </c>
      <c r="E148" s="57" t="s">
        <v>290</v>
      </c>
      <c r="F148" s="41" t="s">
        <v>250</v>
      </c>
      <c r="G148" s="57" t="s">
        <v>290</v>
      </c>
      <c r="H148" s="41" t="s">
        <v>250</v>
      </c>
      <c r="I148" s="57" t="s">
        <v>290</v>
      </c>
      <c r="J148" s="41" t="s">
        <v>250</v>
      </c>
      <c r="K148" s="435"/>
      <c r="L148" s="56"/>
    </row>
    <row r="149" spans="1:12" ht="33.75" customHeight="1">
      <c r="A149" s="435"/>
      <c r="B149" s="436"/>
      <c r="C149" s="436"/>
      <c r="D149" s="57" t="s">
        <v>295</v>
      </c>
      <c r="E149" s="57" t="s">
        <v>290</v>
      </c>
      <c r="F149" s="41" t="s">
        <v>250</v>
      </c>
      <c r="G149" s="57" t="s">
        <v>290</v>
      </c>
      <c r="H149" s="41" t="s">
        <v>250</v>
      </c>
      <c r="I149" s="57" t="s">
        <v>290</v>
      </c>
      <c r="J149" s="41" t="s">
        <v>250</v>
      </c>
      <c r="K149" s="435"/>
      <c r="L149" s="56"/>
    </row>
    <row r="150" spans="1:12" ht="33.75" customHeight="1">
      <c r="A150" s="435"/>
      <c r="B150" s="436"/>
      <c r="C150" s="436"/>
      <c r="D150" s="57" t="s">
        <v>289</v>
      </c>
      <c r="E150" s="57" t="s">
        <v>290</v>
      </c>
      <c r="F150" s="41" t="s">
        <v>250</v>
      </c>
      <c r="G150" s="57" t="s">
        <v>290</v>
      </c>
      <c r="H150" s="41" t="s">
        <v>250</v>
      </c>
      <c r="I150" s="57" t="s">
        <v>290</v>
      </c>
      <c r="J150" s="41" t="s">
        <v>250</v>
      </c>
      <c r="K150" s="435"/>
      <c r="L150" s="56"/>
    </row>
    <row r="151" spans="1:12" ht="27" customHeight="1">
      <c r="A151" s="435">
        <v>22</v>
      </c>
      <c r="B151" s="436" t="s">
        <v>311</v>
      </c>
      <c r="C151" s="436" t="s">
        <v>302</v>
      </c>
      <c r="D151" s="57" t="s">
        <v>288</v>
      </c>
      <c r="E151" s="57" t="s">
        <v>290</v>
      </c>
      <c r="F151" s="41" t="s">
        <v>250</v>
      </c>
      <c r="G151" s="57" t="s">
        <v>290</v>
      </c>
      <c r="H151" s="41" t="s">
        <v>250</v>
      </c>
      <c r="I151" s="57" t="s">
        <v>290</v>
      </c>
      <c r="J151" s="41" t="s">
        <v>250</v>
      </c>
      <c r="K151" s="435" t="s">
        <v>276</v>
      </c>
      <c r="L151" s="56"/>
    </row>
    <row r="152" spans="1:12" ht="27" customHeight="1">
      <c r="A152" s="435"/>
      <c r="B152" s="436"/>
      <c r="C152" s="436"/>
      <c r="D152" s="57" t="s">
        <v>294</v>
      </c>
      <c r="E152" s="57" t="s">
        <v>290</v>
      </c>
      <c r="F152" s="41" t="s">
        <v>250</v>
      </c>
      <c r="G152" s="57" t="s">
        <v>290</v>
      </c>
      <c r="H152" s="41" t="s">
        <v>250</v>
      </c>
      <c r="I152" s="57" t="s">
        <v>290</v>
      </c>
      <c r="J152" s="41" t="s">
        <v>250</v>
      </c>
      <c r="K152" s="435"/>
      <c r="L152" s="56"/>
    </row>
    <row r="153" spans="1:12" ht="27" customHeight="1">
      <c r="A153" s="435"/>
      <c r="B153" s="436"/>
      <c r="C153" s="436"/>
      <c r="D153" s="57" t="s">
        <v>295</v>
      </c>
      <c r="E153" s="57" t="s">
        <v>290</v>
      </c>
      <c r="F153" s="41" t="s">
        <v>250</v>
      </c>
      <c r="G153" s="57" t="s">
        <v>290</v>
      </c>
      <c r="H153" s="41" t="s">
        <v>250</v>
      </c>
      <c r="I153" s="57" t="s">
        <v>290</v>
      </c>
      <c r="J153" s="41" t="s">
        <v>250</v>
      </c>
      <c r="K153" s="435"/>
      <c r="L153" s="56"/>
    </row>
    <row r="154" spans="1:12" ht="27" customHeight="1">
      <c r="A154" s="435"/>
      <c r="B154" s="436"/>
      <c r="C154" s="436"/>
      <c r="D154" s="57" t="s">
        <v>289</v>
      </c>
      <c r="E154" s="57" t="s">
        <v>290</v>
      </c>
      <c r="F154" s="41" t="s">
        <v>250</v>
      </c>
      <c r="G154" s="57" t="s">
        <v>290</v>
      </c>
      <c r="H154" s="41" t="s">
        <v>250</v>
      </c>
      <c r="I154" s="57" t="s">
        <v>290</v>
      </c>
      <c r="J154" s="41" t="s">
        <v>250</v>
      </c>
      <c r="K154" s="435"/>
      <c r="L154" s="56"/>
    </row>
    <row r="155" spans="1:12" ht="21" customHeight="1">
      <c r="A155" s="435"/>
      <c r="B155" s="436"/>
      <c r="C155" s="436" t="s">
        <v>249</v>
      </c>
      <c r="D155" s="57" t="s">
        <v>288</v>
      </c>
      <c r="E155" s="57" t="s">
        <v>290</v>
      </c>
      <c r="F155" s="41" t="s">
        <v>250</v>
      </c>
      <c r="G155" s="57" t="s">
        <v>290</v>
      </c>
      <c r="H155" s="41" t="s">
        <v>250</v>
      </c>
      <c r="I155" s="57" t="s">
        <v>290</v>
      </c>
      <c r="J155" s="41" t="s">
        <v>250</v>
      </c>
      <c r="K155" s="435"/>
      <c r="L155" s="56"/>
    </row>
    <row r="156" spans="1:12" ht="21" customHeight="1">
      <c r="A156" s="435"/>
      <c r="B156" s="436"/>
      <c r="C156" s="436"/>
      <c r="D156" s="57" t="s">
        <v>294</v>
      </c>
      <c r="E156" s="57" t="s">
        <v>290</v>
      </c>
      <c r="F156" s="41" t="s">
        <v>250</v>
      </c>
      <c r="G156" s="57" t="s">
        <v>290</v>
      </c>
      <c r="H156" s="41" t="s">
        <v>250</v>
      </c>
      <c r="I156" s="57" t="s">
        <v>290</v>
      </c>
      <c r="J156" s="41" t="s">
        <v>250</v>
      </c>
      <c r="K156" s="435"/>
      <c r="L156" s="56"/>
    </row>
    <row r="157" spans="1:12" ht="21" customHeight="1">
      <c r="A157" s="435"/>
      <c r="B157" s="436"/>
      <c r="C157" s="436"/>
      <c r="D157" s="57" t="s">
        <v>295</v>
      </c>
      <c r="E157" s="57" t="s">
        <v>290</v>
      </c>
      <c r="F157" s="41" t="s">
        <v>250</v>
      </c>
      <c r="G157" s="57" t="s">
        <v>290</v>
      </c>
      <c r="H157" s="41" t="s">
        <v>250</v>
      </c>
      <c r="I157" s="57" t="s">
        <v>290</v>
      </c>
      <c r="J157" s="41" t="s">
        <v>250</v>
      </c>
      <c r="K157" s="435"/>
      <c r="L157" s="56"/>
    </row>
    <row r="158" spans="1:12" ht="21" customHeight="1">
      <c r="A158" s="435"/>
      <c r="B158" s="436"/>
      <c r="C158" s="436"/>
      <c r="D158" s="57" t="s">
        <v>289</v>
      </c>
      <c r="E158" s="57" t="s">
        <v>290</v>
      </c>
      <c r="F158" s="41" t="s">
        <v>250</v>
      </c>
      <c r="G158" s="57" t="s">
        <v>290</v>
      </c>
      <c r="H158" s="41" t="s">
        <v>250</v>
      </c>
      <c r="I158" s="57" t="s">
        <v>290</v>
      </c>
      <c r="J158" s="41" t="s">
        <v>250</v>
      </c>
      <c r="K158" s="435"/>
      <c r="L158" s="56"/>
    </row>
    <row r="159" spans="1:12" ht="21" customHeight="1">
      <c r="A159" s="435"/>
      <c r="B159" s="436"/>
      <c r="C159" s="436" t="s">
        <v>252</v>
      </c>
      <c r="D159" s="57" t="s">
        <v>288</v>
      </c>
      <c r="E159" s="57" t="s">
        <v>290</v>
      </c>
      <c r="F159" s="41" t="s">
        <v>250</v>
      </c>
      <c r="G159" s="57" t="s">
        <v>290</v>
      </c>
      <c r="H159" s="41" t="s">
        <v>250</v>
      </c>
      <c r="I159" s="57" t="s">
        <v>290</v>
      </c>
      <c r="J159" s="41" t="s">
        <v>250</v>
      </c>
      <c r="K159" s="435"/>
      <c r="L159" s="56"/>
    </row>
    <row r="160" spans="1:12" ht="21" customHeight="1">
      <c r="A160" s="435"/>
      <c r="B160" s="436"/>
      <c r="C160" s="436"/>
      <c r="D160" s="57" t="s">
        <v>294</v>
      </c>
      <c r="E160" s="57" t="s">
        <v>290</v>
      </c>
      <c r="F160" s="41" t="s">
        <v>250</v>
      </c>
      <c r="G160" s="57" t="s">
        <v>290</v>
      </c>
      <c r="H160" s="41" t="s">
        <v>250</v>
      </c>
      <c r="I160" s="57" t="s">
        <v>290</v>
      </c>
      <c r="J160" s="41" t="s">
        <v>250</v>
      </c>
      <c r="K160" s="435"/>
      <c r="L160" s="56"/>
    </row>
    <row r="161" spans="1:12" ht="21" customHeight="1">
      <c r="A161" s="435"/>
      <c r="B161" s="436"/>
      <c r="C161" s="436"/>
      <c r="D161" s="57" t="s">
        <v>295</v>
      </c>
      <c r="E161" s="57" t="s">
        <v>290</v>
      </c>
      <c r="F161" s="41" t="s">
        <v>250</v>
      </c>
      <c r="G161" s="57" t="s">
        <v>290</v>
      </c>
      <c r="H161" s="41" t="s">
        <v>250</v>
      </c>
      <c r="I161" s="57" t="s">
        <v>290</v>
      </c>
      <c r="J161" s="41" t="s">
        <v>250</v>
      </c>
      <c r="K161" s="435"/>
      <c r="L161" s="56"/>
    </row>
    <row r="162" spans="1:12" ht="21" customHeight="1">
      <c r="A162" s="435"/>
      <c r="B162" s="436"/>
      <c r="C162" s="436"/>
      <c r="D162" s="57" t="s">
        <v>289</v>
      </c>
      <c r="E162" s="57" t="s">
        <v>290</v>
      </c>
      <c r="F162" s="41" t="s">
        <v>250</v>
      </c>
      <c r="G162" s="57" t="s">
        <v>290</v>
      </c>
      <c r="H162" s="41" t="s">
        <v>250</v>
      </c>
      <c r="I162" s="57" t="s">
        <v>290</v>
      </c>
      <c r="J162" s="41" t="s">
        <v>250</v>
      </c>
      <c r="K162" s="435"/>
      <c r="L162" s="56"/>
    </row>
    <row r="163" spans="1:12" ht="21" customHeight="1">
      <c r="A163" s="435"/>
      <c r="B163" s="436"/>
      <c r="C163" s="436" t="s">
        <v>275</v>
      </c>
      <c r="D163" s="57" t="s">
        <v>288</v>
      </c>
      <c r="E163" s="57" t="s">
        <v>290</v>
      </c>
      <c r="F163" s="41" t="s">
        <v>250</v>
      </c>
      <c r="G163" s="57" t="s">
        <v>290</v>
      </c>
      <c r="H163" s="41" t="s">
        <v>250</v>
      </c>
      <c r="I163" s="57" t="s">
        <v>290</v>
      </c>
      <c r="J163" s="41" t="s">
        <v>250</v>
      </c>
      <c r="K163" s="435"/>
      <c r="L163" s="56"/>
    </row>
    <row r="164" spans="1:12" ht="21" customHeight="1">
      <c r="A164" s="435"/>
      <c r="B164" s="436"/>
      <c r="C164" s="436"/>
      <c r="D164" s="57" t="s">
        <v>294</v>
      </c>
      <c r="E164" s="57" t="s">
        <v>290</v>
      </c>
      <c r="F164" s="41" t="s">
        <v>250</v>
      </c>
      <c r="G164" s="57" t="s">
        <v>290</v>
      </c>
      <c r="H164" s="41" t="s">
        <v>250</v>
      </c>
      <c r="I164" s="57" t="s">
        <v>290</v>
      </c>
      <c r="J164" s="41" t="s">
        <v>250</v>
      </c>
      <c r="K164" s="435"/>
      <c r="L164" s="56"/>
    </row>
    <row r="165" spans="1:12" ht="21" customHeight="1">
      <c r="A165" s="435"/>
      <c r="B165" s="436"/>
      <c r="C165" s="436"/>
      <c r="D165" s="57" t="s">
        <v>295</v>
      </c>
      <c r="E165" s="57" t="s">
        <v>290</v>
      </c>
      <c r="F165" s="41" t="s">
        <v>250</v>
      </c>
      <c r="G165" s="57" t="s">
        <v>290</v>
      </c>
      <c r="H165" s="41" t="s">
        <v>250</v>
      </c>
      <c r="I165" s="57" t="s">
        <v>290</v>
      </c>
      <c r="J165" s="41" t="s">
        <v>250</v>
      </c>
      <c r="K165" s="435"/>
      <c r="L165" s="56"/>
    </row>
    <row r="166" spans="1:12" ht="21.75" customHeight="1">
      <c r="A166" s="435"/>
      <c r="B166" s="436"/>
      <c r="C166" s="436"/>
      <c r="D166" s="57" t="s">
        <v>289</v>
      </c>
      <c r="E166" s="57" t="s">
        <v>290</v>
      </c>
      <c r="F166" s="41" t="s">
        <v>250</v>
      </c>
      <c r="G166" s="57" t="s">
        <v>290</v>
      </c>
      <c r="H166" s="41" t="s">
        <v>250</v>
      </c>
      <c r="I166" s="57" t="s">
        <v>290</v>
      </c>
      <c r="J166" s="41" t="s">
        <v>250</v>
      </c>
      <c r="K166" s="435"/>
      <c r="L166" s="56"/>
    </row>
    <row r="167" spans="1:12" ht="28.5" customHeight="1">
      <c r="A167" s="435">
        <v>23</v>
      </c>
      <c r="B167" s="436" t="s">
        <v>277</v>
      </c>
      <c r="C167" s="436" t="s">
        <v>302</v>
      </c>
      <c r="D167" s="434"/>
      <c r="E167" s="57" t="s">
        <v>313</v>
      </c>
      <c r="F167" s="41" t="s">
        <v>250</v>
      </c>
      <c r="G167" s="57" t="s">
        <v>313</v>
      </c>
      <c r="H167" s="41" t="s">
        <v>250</v>
      </c>
      <c r="I167" s="57" t="s">
        <v>313</v>
      </c>
      <c r="J167" s="41" t="s">
        <v>250</v>
      </c>
      <c r="K167" s="435" t="s">
        <v>315</v>
      </c>
      <c r="L167" s="56"/>
    </row>
    <row r="168" spans="1:12" ht="28.5" customHeight="1">
      <c r="A168" s="435"/>
      <c r="B168" s="436"/>
      <c r="C168" s="436"/>
      <c r="D168" s="434"/>
      <c r="E168" s="57" t="s">
        <v>312</v>
      </c>
      <c r="F168" s="41" t="s">
        <v>250</v>
      </c>
      <c r="G168" s="57" t="s">
        <v>312</v>
      </c>
      <c r="H168" s="41" t="s">
        <v>250</v>
      </c>
      <c r="I168" s="57" t="s">
        <v>312</v>
      </c>
      <c r="J168" s="41" t="s">
        <v>250</v>
      </c>
      <c r="K168" s="435"/>
      <c r="L168" s="56"/>
    </row>
    <row r="169" spans="1:12" ht="28.5" customHeight="1">
      <c r="A169" s="435"/>
      <c r="B169" s="436"/>
      <c r="C169" s="436"/>
      <c r="D169" s="434"/>
      <c r="E169" s="57" t="s">
        <v>314</v>
      </c>
      <c r="F169" s="41" t="s">
        <v>250</v>
      </c>
      <c r="G169" s="57" t="s">
        <v>314</v>
      </c>
      <c r="H169" s="41" t="s">
        <v>250</v>
      </c>
      <c r="I169" s="57" t="s">
        <v>314</v>
      </c>
      <c r="J169" s="41" t="s">
        <v>250</v>
      </c>
      <c r="K169" s="435"/>
      <c r="L169" s="56"/>
    </row>
    <row r="170" spans="1:12" ht="28.5" customHeight="1">
      <c r="A170" s="435"/>
      <c r="B170" s="436"/>
      <c r="C170" s="436" t="s">
        <v>249</v>
      </c>
      <c r="D170" s="434"/>
      <c r="E170" s="57" t="s">
        <v>313</v>
      </c>
      <c r="F170" s="41" t="s">
        <v>250</v>
      </c>
      <c r="G170" s="57" t="s">
        <v>313</v>
      </c>
      <c r="H170" s="41" t="s">
        <v>250</v>
      </c>
      <c r="I170" s="57" t="s">
        <v>313</v>
      </c>
      <c r="J170" s="41" t="s">
        <v>250</v>
      </c>
      <c r="K170" s="435"/>
      <c r="L170" s="56"/>
    </row>
    <row r="171" spans="1:12" ht="28.5" customHeight="1">
      <c r="A171" s="435"/>
      <c r="B171" s="436"/>
      <c r="C171" s="436"/>
      <c r="D171" s="434"/>
      <c r="E171" s="57" t="s">
        <v>312</v>
      </c>
      <c r="F171" s="41" t="s">
        <v>250</v>
      </c>
      <c r="G171" s="57" t="s">
        <v>312</v>
      </c>
      <c r="H171" s="41" t="s">
        <v>250</v>
      </c>
      <c r="I171" s="57" t="s">
        <v>312</v>
      </c>
      <c r="J171" s="41" t="s">
        <v>250</v>
      </c>
      <c r="K171" s="435"/>
      <c r="L171" s="56"/>
    </row>
    <row r="172" spans="1:12" ht="28.5" customHeight="1">
      <c r="A172" s="435"/>
      <c r="B172" s="436"/>
      <c r="C172" s="436"/>
      <c r="D172" s="434"/>
      <c r="E172" s="57" t="s">
        <v>314</v>
      </c>
      <c r="F172" s="41" t="s">
        <v>250</v>
      </c>
      <c r="G172" s="57" t="s">
        <v>314</v>
      </c>
      <c r="H172" s="41" t="s">
        <v>250</v>
      </c>
      <c r="I172" s="57" t="s">
        <v>314</v>
      </c>
      <c r="J172" s="41" t="s">
        <v>250</v>
      </c>
      <c r="K172" s="435"/>
      <c r="L172" s="56"/>
    </row>
    <row r="173" spans="1:12" ht="28.5" customHeight="1">
      <c r="A173" s="435"/>
      <c r="B173" s="436"/>
      <c r="C173" s="436" t="s">
        <v>252</v>
      </c>
      <c r="D173" s="434"/>
      <c r="E173" s="57" t="s">
        <v>313</v>
      </c>
      <c r="F173" s="41" t="s">
        <v>250</v>
      </c>
      <c r="G173" s="57" t="s">
        <v>313</v>
      </c>
      <c r="H173" s="41" t="s">
        <v>250</v>
      </c>
      <c r="I173" s="57" t="s">
        <v>313</v>
      </c>
      <c r="J173" s="41" t="s">
        <v>250</v>
      </c>
      <c r="K173" s="435"/>
      <c r="L173" s="56"/>
    </row>
    <row r="174" spans="1:12" ht="28.5" customHeight="1">
      <c r="A174" s="435"/>
      <c r="B174" s="436"/>
      <c r="C174" s="436"/>
      <c r="D174" s="434"/>
      <c r="E174" s="57" t="s">
        <v>312</v>
      </c>
      <c r="F174" s="41" t="s">
        <v>250</v>
      </c>
      <c r="G174" s="57" t="s">
        <v>312</v>
      </c>
      <c r="H174" s="41" t="s">
        <v>250</v>
      </c>
      <c r="I174" s="57" t="s">
        <v>312</v>
      </c>
      <c r="J174" s="41" t="s">
        <v>250</v>
      </c>
      <c r="K174" s="435"/>
      <c r="L174" s="56"/>
    </row>
    <row r="175" spans="1:12" ht="28.5" customHeight="1">
      <c r="A175" s="435"/>
      <c r="B175" s="436"/>
      <c r="C175" s="436"/>
      <c r="D175" s="434"/>
      <c r="E175" s="57" t="s">
        <v>314</v>
      </c>
      <c r="F175" s="41" t="s">
        <v>250</v>
      </c>
      <c r="G175" s="57" t="s">
        <v>314</v>
      </c>
      <c r="H175" s="41" t="s">
        <v>250</v>
      </c>
      <c r="I175" s="57" t="s">
        <v>314</v>
      </c>
      <c r="J175" s="41" t="s">
        <v>250</v>
      </c>
      <c r="K175" s="435"/>
      <c r="L175" s="56"/>
    </row>
    <row r="176" spans="1:12" ht="30.75" customHeight="1">
      <c r="A176" s="435">
        <v>24</v>
      </c>
      <c r="B176" s="436" t="s">
        <v>278</v>
      </c>
      <c r="C176" s="436" t="s">
        <v>302</v>
      </c>
      <c r="D176" s="57" t="s">
        <v>288</v>
      </c>
      <c r="E176" s="57" t="s">
        <v>290</v>
      </c>
      <c r="F176" s="41" t="s">
        <v>250</v>
      </c>
      <c r="G176" s="57" t="s">
        <v>290</v>
      </c>
      <c r="H176" s="41" t="s">
        <v>250</v>
      </c>
      <c r="I176" s="57" t="s">
        <v>290</v>
      </c>
      <c r="J176" s="41" t="s">
        <v>250</v>
      </c>
      <c r="K176" s="435" t="s">
        <v>316</v>
      </c>
      <c r="L176" s="56"/>
    </row>
    <row r="177" spans="1:12" ht="30.75" customHeight="1">
      <c r="A177" s="435"/>
      <c r="B177" s="436"/>
      <c r="C177" s="436"/>
      <c r="D177" s="57" t="s">
        <v>294</v>
      </c>
      <c r="E177" s="57" t="s">
        <v>290</v>
      </c>
      <c r="F177" s="41" t="s">
        <v>250</v>
      </c>
      <c r="G177" s="57" t="s">
        <v>290</v>
      </c>
      <c r="H177" s="41" t="s">
        <v>250</v>
      </c>
      <c r="I177" s="57" t="s">
        <v>290</v>
      </c>
      <c r="J177" s="41" t="s">
        <v>250</v>
      </c>
      <c r="K177" s="435"/>
      <c r="L177" s="56"/>
    </row>
    <row r="178" spans="1:12" ht="30.75" customHeight="1">
      <c r="A178" s="435"/>
      <c r="B178" s="436"/>
      <c r="C178" s="436"/>
      <c r="D178" s="57" t="s">
        <v>295</v>
      </c>
      <c r="E178" s="57" t="s">
        <v>290</v>
      </c>
      <c r="F178" s="41" t="s">
        <v>250</v>
      </c>
      <c r="G178" s="57" t="s">
        <v>290</v>
      </c>
      <c r="H178" s="41" t="s">
        <v>250</v>
      </c>
      <c r="I178" s="57" t="s">
        <v>290</v>
      </c>
      <c r="J178" s="41" t="s">
        <v>250</v>
      </c>
      <c r="K178" s="435"/>
      <c r="L178" s="56"/>
    </row>
    <row r="179" spans="1:12" ht="30.75" customHeight="1">
      <c r="A179" s="435"/>
      <c r="B179" s="436"/>
      <c r="C179" s="436"/>
      <c r="D179" s="57" t="s">
        <v>289</v>
      </c>
      <c r="E179" s="57" t="s">
        <v>290</v>
      </c>
      <c r="F179" s="41" t="s">
        <v>250</v>
      </c>
      <c r="G179" s="57" t="s">
        <v>290</v>
      </c>
      <c r="H179" s="41" t="s">
        <v>250</v>
      </c>
      <c r="I179" s="57" t="s">
        <v>290</v>
      </c>
      <c r="J179" s="41" t="s">
        <v>250</v>
      </c>
      <c r="K179" s="435"/>
      <c r="L179" s="56"/>
    </row>
    <row r="180" spans="1:12" ht="30.75" customHeight="1">
      <c r="A180" s="435"/>
      <c r="B180" s="436"/>
      <c r="C180" s="436" t="s">
        <v>249</v>
      </c>
      <c r="D180" s="57" t="s">
        <v>288</v>
      </c>
      <c r="E180" s="57" t="s">
        <v>290</v>
      </c>
      <c r="F180" s="41" t="s">
        <v>250</v>
      </c>
      <c r="G180" s="57" t="s">
        <v>290</v>
      </c>
      <c r="H180" s="41" t="s">
        <v>250</v>
      </c>
      <c r="I180" s="57" t="s">
        <v>290</v>
      </c>
      <c r="J180" s="41" t="s">
        <v>250</v>
      </c>
      <c r="K180" s="435"/>
      <c r="L180" s="56"/>
    </row>
    <row r="181" spans="1:12" ht="30.75" customHeight="1">
      <c r="A181" s="435"/>
      <c r="B181" s="436"/>
      <c r="C181" s="436"/>
      <c r="D181" s="57" t="s">
        <v>294</v>
      </c>
      <c r="E181" s="57" t="s">
        <v>290</v>
      </c>
      <c r="F181" s="41" t="s">
        <v>250</v>
      </c>
      <c r="G181" s="57" t="s">
        <v>290</v>
      </c>
      <c r="H181" s="41" t="s">
        <v>250</v>
      </c>
      <c r="I181" s="57" t="s">
        <v>290</v>
      </c>
      <c r="J181" s="41" t="s">
        <v>250</v>
      </c>
      <c r="K181" s="435"/>
      <c r="L181" s="56"/>
    </row>
    <row r="182" spans="1:12" ht="30.75" customHeight="1">
      <c r="A182" s="435"/>
      <c r="B182" s="436"/>
      <c r="C182" s="436"/>
      <c r="D182" s="57" t="s">
        <v>295</v>
      </c>
      <c r="E182" s="57" t="s">
        <v>290</v>
      </c>
      <c r="F182" s="41" t="s">
        <v>250</v>
      </c>
      <c r="G182" s="57" t="s">
        <v>290</v>
      </c>
      <c r="H182" s="41" t="s">
        <v>250</v>
      </c>
      <c r="I182" s="57" t="s">
        <v>290</v>
      </c>
      <c r="J182" s="41" t="s">
        <v>250</v>
      </c>
      <c r="K182" s="435"/>
      <c r="L182" s="56"/>
    </row>
    <row r="183" spans="1:12" ht="30.75" customHeight="1">
      <c r="A183" s="435"/>
      <c r="B183" s="436"/>
      <c r="C183" s="436"/>
      <c r="D183" s="57" t="s">
        <v>289</v>
      </c>
      <c r="E183" s="57" t="s">
        <v>290</v>
      </c>
      <c r="F183" s="41" t="s">
        <v>250</v>
      </c>
      <c r="G183" s="57" t="s">
        <v>290</v>
      </c>
      <c r="H183" s="41" t="s">
        <v>250</v>
      </c>
      <c r="I183" s="57" t="s">
        <v>290</v>
      </c>
      <c r="J183" s="41" t="s">
        <v>250</v>
      </c>
      <c r="K183" s="435"/>
      <c r="L183" s="56"/>
    </row>
    <row r="184" spans="1:12" ht="30.75" customHeight="1">
      <c r="A184" s="435"/>
      <c r="B184" s="436"/>
      <c r="C184" s="436" t="s">
        <v>279</v>
      </c>
      <c r="D184" s="57" t="s">
        <v>288</v>
      </c>
      <c r="E184" s="57" t="s">
        <v>290</v>
      </c>
      <c r="F184" s="41" t="s">
        <v>250</v>
      </c>
      <c r="G184" s="57" t="s">
        <v>290</v>
      </c>
      <c r="H184" s="41" t="s">
        <v>250</v>
      </c>
      <c r="I184" s="57" t="s">
        <v>290</v>
      </c>
      <c r="J184" s="41" t="s">
        <v>250</v>
      </c>
      <c r="K184" s="435"/>
      <c r="L184" s="56"/>
    </row>
    <row r="185" spans="1:12" ht="30.75" customHeight="1">
      <c r="A185" s="435"/>
      <c r="B185" s="436"/>
      <c r="C185" s="436"/>
      <c r="D185" s="57" t="s">
        <v>294</v>
      </c>
      <c r="E185" s="57" t="s">
        <v>290</v>
      </c>
      <c r="F185" s="41" t="s">
        <v>250</v>
      </c>
      <c r="G185" s="57" t="s">
        <v>290</v>
      </c>
      <c r="H185" s="41" t="s">
        <v>250</v>
      </c>
      <c r="I185" s="57" t="s">
        <v>290</v>
      </c>
      <c r="J185" s="41" t="s">
        <v>250</v>
      </c>
      <c r="K185" s="435"/>
      <c r="L185" s="56"/>
    </row>
    <row r="186" spans="1:12" ht="30.75" customHeight="1">
      <c r="A186" s="435"/>
      <c r="B186" s="436"/>
      <c r="C186" s="436"/>
      <c r="D186" s="57" t="s">
        <v>295</v>
      </c>
      <c r="E186" s="57" t="s">
        <v>290</v>
      </c>
      <c r="F186" s="41" t="s">
        <v>250</v>
      </c>
      <c r="G186" s="57" t="s">
        <v>290</v>
      </c>
      <c r="H186" s="41" t="s">
        <v>250</v>
      </c>
      <c r="I186" s="57" t="s">
        <v>290</v>
      </c>
      <c r="J186" s="41" t="s">
        <v>250</v>
      </c>
      <c r="K186" s="435"/>
      <c r="L186" s="56"/>
    </row>
    <row r="187" spans="1:12" ht="30.75" customHeight="1">
      <c r="A187" s="435"/>
      <c r="B187" s="436"/>
      <c r="C187" s="436"/>
      <c r="D187" s="57" t="s">
        <v>289</v>
      </c>
      <c r="E187" s="57" t="s">
        <v>290</v>
      </c>
      <c r="F187" s="41" t="s">
        <v>250</v>
      </c>
      <c r="G187" s="57" t="s">
        <v>290</v>
      </c>
      <c r="H187" s="41" t="s">
        <v>250</v>
      </c>
      <c r="I187" s="57" t="s">
        <v>290</v>
      </c>
      <c r="J187" s="41" t="s">
        <v>250</v>
      </c>
      <c r="K187" s="435"/>
      <c r="L187" s="56"/>
    </row>
    <row r="188" spans="1:12" ht="46.5" customHeight="1">
      <c r="A188" s="435">
        <v>25</v>
      </c>
      <c r="B188" s="436" t="s">
        <v>281</v>
      </c>
      <c r="C188" s="58" t="s">
        <v>302</v>
      </c>
      <c r="D188" s="42"/>
      <c r="E188" s="57" t="s">
        <v>317</v>
      </c>
      <c r="F188" s="57"/>
      <c r="G188" s="57" t="s">
        <v>317</v>
      </c>
      <c r="H188" s="57"/>
      <c r="I188" s="57" t="s">
        <v>317</v>
      </c>
      <c r="J188" s="57"/>
      <c r="K188" s="435" t="s">
        <v>280</v>
      </c>
      <c r="L188" s="56"/>
    </row>
    <row r="189" spans="1:12" ht="46.5" customHeight="1">
      <c r="A189" s="435"/>
      <c r="B189" s="436"/>
      <c r="C189" s="58" t="s">
        <v>249</v>
      </c>
      <c r="D189" s="42"/>
      <c r="E189" s="57" t="s">
        <v>317</v>
      </c>
      <c r="F189" s="57"/>
      <c r="G189" s="57" t="s">
        <v>317</v>
      </c>
      <c r="H189" s="57"/>
      <c r="I189" s="57" t="s">
        <v>317</v>
      </c>
      <c r="J189" s="57"/>
      <c r="K189" s="435"/>
      <c r="L189" s="56"/>
    </row>
    <row r="190" spans="1:12" ht="46.5" customHeight="1">
      <c r="A190" s="435"/>
      <c r="B190" s="436"/>
      <c r="C190" s="58" t="s">
        <v>279</v>
      </c>
      <c r="D190" s="42"/>
      <c r="E190" s="57" t="s">
        <v>317</v>
      </c>
      <c r="F190" s="57"/>
      <c r="G190" s="57" t="s">
        <v>317</v>
      </c>
      <c r="H190" s="57"/>
      <c r="I190" s="57" t="s">
        <v>317</v>
      </c>
      <c r="J190" s="57"/>
      <c r="K190" s="435"/>
      <c r="L190" s="56"/>
    </row>
    <row r="191" spans="1:12" ht="34.5" customHeight="1">
      <c r="A191" s="435">
        <v>26</v>
      </c>
      <c r="B191" s="436" t="s">
        <v>282</v>
      </c>
      <c r="C191" s="436" t="s">
        <v>302</v>
      </c>
      <c r="D191" s="434"/>
      <c r="E191" s="57" t="s">
        <v>313</v>
      </c>
      <c r="F191" s="41" t="s">
        <v>250</v>
      </c>
      <c r="G191" s="57" t="s">
        <v>313</v>
      </c>
      <c r="H191" s="41" t="s">
        <v>250</v>
      </c>
      <c r="I191" s="57" t="s">
        <v>313</v>
      </c>
      <c r="J191" s="41" t="s">
        <v>250</v>
      </c>
      <c r="K191" s="435" t="s">
        <v>315</v>
      </c>
      <c r="L191" s="56"/>
    </row>
    <row r="192" spans="1:12" ht="34.5" customHeight="1">
      <c r="A192" s="435"/>
      <c r="B192" s="436"/>
      <c r="C192" s="436"/>
      <c r="D192" s="434"/>
      <c r="E192" s="57" t="s">
        <v>312</v>
      </c>
      <c r="F192" s="41" t="s">
        <v>250</v>
      </c>
      <c r="G192" s="57" t="s">
        <v>312</v>
      </c>
      <c r="H192" s="41" t="s">
        <v>250</v>
      </c>
      <c r="I192" s="57" t="s">
        <v>312</v>
      </c>
      <c r="J192" s="41" t="s">
        <v>250</v>
      </c>
      <c r="K192" s="435"/>
      <c r="L192" s="56"/>
    </row>
    <row r="193" spans="1:12" ht="34.5" customHeight="1">
      <c r="A193" s="435"/>
      <c r="B193" s="436"/>
      <c r="C193" s="436"/>
      <c r="D193" s="434"/>
      <c r="E193" s="57" t="s">
        <v>314</v>
      </c>
      <c r="F193" s="41" t="s">
        <v>250</v>
      </c>
      <c r="G193" s="57" t="s">
        <v>314</v>
      </c>
      <c r="H193" s="41" t="s">
        <v>250</v>
      </c>
      <c r="I193" s="57" t="s">
        <v>314</v>
      </c>
      <c r="J193" s="41" t="s">
        <v>250</v>
      </c>
      <c r="K193" s="435"/>
      <c r="L193" s="56"/>
    </row>
    <row r="194" spans="1:12" ht="29.25" customHeight="1">
      <c r="A194" s="435"/>
      <c r="B194" s="436"/>
      <c r="C194" s="436" t="s">
        <v>249</v>
      </c>
      <c r="D194" s="434"/>
      <c r="E194" s="57" t="s">
        <v>313</v>
      </c>
      <c r="F194" s="41" t="s">
        <v>250</v>
      </c>
      <c r="G194" s="57" t="s">
        <v>313</v>
      </c>
      <c r="H194" s="41" t="s">
        <v>250</v>
      </c>
      <c r="I194" s="57" t="s">
        <v>313</v>
      </c>
      <c r="J194" s="41" t="s">
        <v>250</v>
      </c>
      <c r="K194" s="435"/>
      <c r="L194" s="56"/>
    </row>
    <row r="195" spans="1:12" ht="29.25" customHeight="1">
      <c r="A195" s="435"/>
      <c r="B195" s="436"/>
      <c r="C195" s="436"/>
      <c r="D195" s="434"/>
      <c r="E195" s="57" t="s">
        <v>312</v>
      </c>
      <c r="F195" s="41" t="s">
        <v>250</v>
      </c>
      <c r="G195" s="57" t="s">
        <v>312</v>
      </c>
      <c r="H195" s="41" t="s">
        <v>250</v>
      </c>
      <c r="I195" s="57" t="s">
        <v>312</v>
      </c>
      <c r="J195" s="41" t="s">
        <v>250</v>
      </c>
      <c r="K195" s="435"/>
      <c r="L195" s="56"/>
    </row>
    <row r="196" spans="1:12" ht="29.25" customHeight="1">
      <c r="A196" s="435"/>
      <c r="B196" s="436"/>
      <c r="C196" s="436"/>
      <c r="D196" s="434"/>
      <c r="E196" s="57" t="s">
        <v>314</v>
      </c>
      <c r="F196" s="41" t="s">
        <v>250</v>
      </c>
      <c r="G196" s="57" t="s">
        <v>314</v>
      </c>
      <c r="H196" s="41" t="s">
        <v>250</v>
      </c>
      <c r="I196" s="57" t="s">
        <v>314</v>
      </c>
      <c r="J196" s="41" t="s">
        <v>250</v>
      </c>
      <c r="K196" s="435"/>
      <c r="L196" s="56"/>
    </row>
    <row r="197" spans="1:12" ht="29.25" customHeight="1">
      <c r="A197" s="435"/>
      <c r="B197" s="436"/>
      <c r="C197" s="436" t="s">
        <v>279</v>
      </c>
      <c r="D197" s="434"/>
      <c r="E197" s="57" t="s">
        <v>313</v>
      </c>
      <c r="F197" s="41" t="s">
        <v>250</v>
      </c>
      <c r="G197" s="57" t="s">
        <v>313</v>
      </c>
      <c r="H197" s="41" t="s">
        <v>250</v>
      </c>
      <c r="I197" s="57" t="s">
        <v>313</v>
      </c>
      <c r="J197" s="41" t="s">
        <v>250</v>
      </c>
      <c r="K197" s="435"/>
      <c r="L197" s="56"/>
    </row>
    <row r="198" spans="1:12" ht="29.25" customHeight="1">
      <c r="A198" s="435"/>
      <c r="B198" s="436"/>
      <c r="C198" s="436"/>
      <c r="D198" s="434"/>
      <c r="E198" s="57" t="s">
        <v>312</v>
      </c>
      <c r="F198" s="41" t="s">
        <v>250</v>
      </c>
      <c r="G198" s="57" t="s">
        <v>312</v>
      </c>
      <c r="H198" s="41" t="s">
        <v>250</v>
      </c>
      <c r="I198" s="57" t="s">
        <v>312</v>
      </c>
      <c r="J198" s="41" t="s">
        <v>250</v>
      </c>
      <c r="K198" s="435"/>
      <c r="L198" s="56"/>
    </row>
    <row r="199" spans="1:12" ht="29.25" customHeight="1">
      <c r="A199" s="435"/>
      <c r="B199" s="436"/>
      <c r="C199" s="436"/>
      <c r="D199" s="434"/>
      <c r="E199" s="57" t="s">
        <v>314</v>
      </c>
      <c r="F199" s="41" t="s">
        <v>250</v>
      </c>
      <c r="G199" s="57" t="s">
        <v>314</v>
      </c>
      <c r="H199" s="41" t="s">
        <v>250</v>
      </c>
      <c r="I199" s="57" t="s">
        <v>314</v>
      </c>
      <c r="J199" s="41" t="s">
        <v>250</v>
      </c>
      <c r="K199" s="435"/>
      <c r="L199" s="56"/>
    </row>
    <row r="200" spans="1:12" ht="29.25" customHeight="1">
      <c r="A200" s="435">
        <v>27</v>
      </c>
      <c r="B200" s="436" t="s">
        <v>283</v>
      </c>
      <c r="C200" s="58" t="s">
        <v>302</v>
      </c>
      <c r="D200" s="42"/>
      <c r="E200" s="57" t="s">
        <v>304</v>
      </c>
      <c r="F200" s="41" t="s">
        <v>250</v>
      </c>
      <c r="G200" s="57" t="s">
        <v>304</v>
      </c>
      <c r="H200" s="41" t="s">
        <v>250</v>
      </c>
      <c r="I200" s="57" t="s">
        <v>304</v>
      </c>
      <c r="J200" s="41" t="s">
        <v>250</v>
      </c>
      <c r="K200" s="435" t="s">
        <v>316</v>
      </c>
      <c r="L200" s="56"/>
    </row>
    <row r="201" spans="1:12" ht="29.25" customHeight="1">
      <c r="A201" s="435"/>
      <c r="B201" s="436"/>
      <c r="C201" s="58" t="s">
        <v>249</v>
      </c>
      <c r="D201" s="42"/>
      <c r="E201" s="57" t="s">
        <v>304</v>
      </c>
      <c r="F201" s="41" t="s">
        <v>250</v>
      </c>
      <c r="G201" s="57" t="s">
        <v>304</v>
      </c>
      <c r="H201" s="41" t="s">
        <v>250</v>
      </c>
      <c r="I201" s="57" t="s">
        <v>304</v>
      </c>
      <c r="J201" s="41" t="s">
        <v>250</v>
      </c>
      <c r="K201" s="435"/>
      <c r="L201" s="56"/>
    </row>
    <row r="202" spans="1:12" ht="48.75" customHeight="1">
      <c r="A202" s="435"/>
      <c r="B202" s="436"/>
      <c r="C202" s="58" t="s">
        <v>279</v>
      </c>
      <c r="D202" s="42"/>
      <c r="E202" s="57" t="s">
        <v>304</v>
      </c>
      <c r="F202" s="41" t="s">
        <v>250</v>
      </c>
      <c r="G202" s="57" t="s">
        <v>304</v>
      </c>
      <c r="H202" s="41" t="s">
        <v>250</v>
      </c>
      <c r="I202" s="57" t="s">
        <v>304</v>
      </c>
      <c r="J202" s="41" t="s">
        <v>250</v>
      </c>
      <c r="K202" s="435"/>
      <c r="L202" s="56"/>
    </row>
    <row r="203" spans="1:12" ht="33" customHeight="1">
      <c r="A203" s="435">
        <v>28</v>
      </c>
      <c r="B203" s="436" t="s">
        <v>284</v>
      </c>
      <c r="C203" s="58" t="s">
        <v>302</v>
      </c>
      <c r="D203" s="42"/>
      <c r="E203" s="57" t="s">
        <v>318</v>
      </c>
      <c r="F203" s="57"/>
      <c r="G203" s="57" t="s">
        <v>318</v>
      </c>
      <c r="H203" s="57"/>
      <c r="I203" s="57" t="s">
        <v>318</v>
      </c>
      <c r="J203" s="57"/>
      <c r="K203" s="435" t="s">
        <v>280</v>
      </c>
      <c r="L203" s="56"/>
    </row>
    <row r="204" spans="1:12" ht="33" customHeight="1">
      <c r="A204" s="435"/>
      <c r="B204" s="436"/>
      <c r="C204" s="58" t="s">
        <v>249</v>
      </c>
      <c r="D204" s="42"/>
      <c r="E204" s="57" t="s">
        <v>318</v>
      </c>
      <c r="F204" s="57"/>
      <c r="G204" s="57" t="s">
        <v>318</v>
      </c>
      <c r="H204" s="57"/>
      <c r="I204" s="57" t="s">
        <v>318</v>
      </c>
      <c r="J204" s="57"/>
      <c r="K204" s="435"/>
      <c r="L204" s="56"/>
    </row>
    <row r="205" spans="1:12" ht="48" customHeight="1">
      <c r="A205" s="435"/>
      <c r="B205" s="436"/>
      <c r="C205" s="58" t="s">
        <v>279</v>
      </c>
      <c r="D205" s="42"/>
      <c r="E205" s="57" t="s">
        <v>318</v>
      </c>
      <c r="F205" s="57"/>
      <c r="G205" s="57" t="s">
        <v>318</v>
      </c>
      <c r="H205" s="57"/>
      <c r="I205" s="57" t="s">
        <v>318</v>
      </c>
      <c r="J205" s="57"/>
      <c r="K205" s="435"/>
      <c r="L205" s="56"/>
    </row>
    <row r="206" spans="1:12" ht="33" customHeight="1">
      <c r="A206" s="435">
        <v>29</v>
      </c>
      <c r="B206" s="436" t="s">
        <v>285</v>
      </c>
      <c r="C206" s="58" t="s">
        <v>302</v>
      </c>
      <c r="D206" s="42"/>
      <c r="E206" s="57" t="s">
        <v>286</v>
      </c>
      <c r="F206" s="57"/>
      <c r="G206" s="57" t="s">
        <v>286</v>
      </c>
      <c r="H206" s="57"/>
      <c r="I206" s="57" t="s">
        <v>286</v>
      </c>
      <c r="J206" s="57"/>
      <c r="K206" s="435" t="s">
        <v>280</v>
      </c>
      <c r="L206" s="56"/>
    </row>
    <row r="207" spans="1:12" ht="33" customHeight="1">
      <c r="A207" s="435"/>
      <c r="B207" s="436"/>
      <c r="C207" s="58" t="s">
        <v>249</v>
      </c>
      <c r="D207" s="42"/>
      <c r="E207" s="57" t="s">
        <v>286</v>
      </c>
      <c r="F207" s="57"/>
      <c r="G207" s="57" t="s">
        <v>286</v>
      </c>
      <c r="H207" s="57"/>
      <c r="I207" s="57" t="s">
        <v>286</v>
      </c>
      <c r="J207" s="57"/>
      <c r="K207" s="435"/>
      <c r="L207" s="56"/>
    </row>
    <row r="208" spans="1:12" ht="49.5" customHeight="1">
      <c r="A208" s="435"/>
      <c r="B208" s="436"/>
      <c r="C208" s="58" t="s">
        <v>279</v>
      </c>
      <c r="D208" s="42"/>
      <c r="E208" s="57" t="s">
        <v>286</v>
      </c>
      <c r="F208" s="57"/>
      <c r="G208" s="57" t="s">
        <v>286</v>
      </c>
      <c r="H208" s="57"/>
      <c r="I208" s="57" t="s">
        <v>286</v>
      </c>
      <c r="J208" s="57"/>
      <c r="K208" s="435"/>
      <c r="L208" s="56"/>
    </row>
  </sheetData>
  <sheetProtection/>
  <mergeCells count="163">
    <mergeCell ref="D8:F8"/>
    <mergeCell ref="A32:A45"/>
    <mergeCell ref="B32:B45"/>
    <mergeCell ref="A19:A27"/>
    <mergeCell ref="D2:I2"/>
    <mergeCell ref="D3:I3"/>
    <mergeCell ref="A2:C2"/>
    <mergeCell ref="A3:C3"/>
    <mergeCell ref="C10:C11"/>
    <mergeCell ref="C35:C37"/>
    <mergeCell ref="K32:K34"/>
    <mergeCell ref="C38:C40"/>
    <mergeCell ref="K10:K11"/>
    <mergeCell ref="C32:C34"/>
    <mergeCell ref="B19:B27"/>
    <mergeCell ref="A28:A31"/>
    <mergeCell ref="D32:D34"/>
    <mergeCell ref="C19:C20"/>
    <mergeCell ref="C21:C22"/>
    <mergeCell ref="B28:B31"/>
    <mergeCell ref="A8:A9"/>
    <mergeCell ref="B8:C9"/>
    <mergeCell ref="K23:K24"/>
    <mergeCell ref="K25:K26"/>
    <mergeCell ref="K19:K20"/>
    <mergeCell ref="A10:A18"/>
    <mergeCell ref="B10:B18"/>
    <mergeCell ref="C23:C24"/>
    <mergeCell ref="C25:C26"/>
    <mergeCell ref="C12:C13"/>
    <mergeCell ref="A73:A75"/>
    <mergeCell ref="B73:B75"/>
    <mergeCell ref="C58:C62"/>
    <mergeCell ref="C63:C67"/>
    <mergeCell ref="A58:A72"/>
    <mergeCell ref="B58:B72"/>
    <mergeCell ref="C68:C72"/>
    <mergeCell ref="A46:A57"/>
    <mergeCell ref="B46:B57"/>
    <mergeCell ref="C41:C43"/>
    <mergeCell ref="D41:D43"/>
    <mergeCell ref="D44:D45"/>
    <mergeCell ref="C46:C49"/>
    <mergeCell ref="C50:C53"/>
    <mergeCell ref="C44:C45"/>
    <mergeCell ref="A76:A78"/>
    <mergeCell ref="B76:B78"/>
    <mergeCell ref="A103:A105"/>
    <mergeCell ref="B103:B105"/>
    <mergeCell ref="A100:A102"/>
    <mergeCell ref="B100:B102"/>
    <mergeCell ref="A97:A99"/>
    <mergeCell ref="B97:B99"/>
    <mergeCell ref="A85:A96"/>
    <mergeCell ref="A82:A84"/>
    <mergeCell ref="B82:B84"/>
    <mergeCell ref="A79:A81"/>
    <mergeCell ref="B79:B81"/>
    <mergeCell ref="B85:B96"/>
    <mergeCell ref="B106:B108"/>
    <mergeCell ref="C123:C126"/>
    <mergeCell ref="C127:C130"/>
    <mergeCell ref="A117:A118"/>
    <mergeCell ref="B117:B118"/>
    <mergeCell ref="C135:C138"/>
    <mergeCell ref="K135:K150"/>
    <mergeCell ref="C139:C142"/>
    <mergeCell ref="C143:C146"/>
    <mergeCell ref="C147:C150"/>
    <mergeCell ref="C131:C134"/>
    <mergeCell ref="A135:A150"/>
    <mergeCell ref="B135:B150"/>
    <mergeCell ref="A119:A134"/>
    <mergeCell ref="B119:B134"/>
    <mergeCell ref="K151:K166"/>
    <mergeCell ref="D167:D169"/>
    <mergeCell ref="D170:D172"/>
    <mergeCell ref="C151:C154"/>
    <mergeCell ref="C155:C158"/>
    <mergeCell ref="C159:C162"/>
    <mergeCell ref="C163:C166"/>
    <mergeCell ref="A200:A202"/>
    <mergeCell ref="B200:B202"/>
    <mergeCell ref="K200:K202"/>
    <mergeCell ref="A188:A190"/>
    <mergeCell ref="B188:B190"/>
    <mergeCell ref="K188:K190"/>
    <mergeCell ref="K176:K187"/>
    <mergeCell ref="A167:A175"/>
    <mergeCell ref="B167:B175"/>
    <mergeCell ref="K58:K72"/>
    <mergeCell ref="K167:K175"/>
    <mergeCell ref="C167:C169"/>
    <mergeCell ref="C170:C172"/>
    <mergeCell ref="C173:C175"/>
    <mergeCell ref="A151:A166"/>
    <mergeCell ref="B151:B166"/>
    <mergeCell ref="K21:K22"/>
    <mergeCell ref="K46:K57"/>
    <mergeCell ref="C54:C57"/>
    <mergeCell ref="K38:K40"/>
    <mergeCell ref="K44:K45"/>
    <mergeCell ref="K41:K43"/>
    <mergeCell ref="D35:D37"/>
    <mergeCell ref="D38:D40"/>
    <mergeCell ref="K35:K37"/>
    <mergeCell ref="K12:K13"/>
    <mergeCell ref="C14:C15"/>
    <mergeCell ref="K14:K15"/>
    <mergeCell ref="K16:K17"/>
    <mergeCell ref="C16:C17"/>
    <mergeCell ref="K119:K134"/>
    <mergeCell ref="K117:K118"/>
    <mergeCell ref="A206:A208"/>
    <mergeCell ref="B206:B208"/>
    <mergeCell ref="K206:K208"/>
    <mergeCell ref="A203:A205"/>
    <mergeCell ref="B203:B205"/>
    <mergeCell ref="K203:K205"/>
    <mergeCell ref="A176:A187"/>
    <mergeCell ref="B176:B187"/>
    <mergeCell ref="C85:C88"/>
    <mergeCell ref="C89:C92"/>
    <mergeCell ref="C93:C96"/>
    <mergeCell ref="K106:K108"/>
    <mergeCell ref="K97:K99"/>
    <mergeCell ref="K100:K102"/>
    <mergeCell ref="K103:K105"/>
    <mergeCell ref="K76:K78"/>
    <mergeCell ref="K79:K81"/>
    <mergeCell ref="K82:K84"/>
    <mergeCell ref="K115:K116"/>
    <mergeCell ref="K109:K111"/>
    <mergeCell ref="K191:K199"/>
    <mergeCell ref="C176:C179"/>
    <mergeCell ref="K8:K9"/>
    <mergeCell ref="A106:A108"/>
    <mergeCell ref="K112:K114"/>
    <mergeCell ref="C119:C122"/>
    <mergeCell ref="A115:A116"/>
    <mergeCell ref="B115:B116"/>
    <mergeCell ref="A112:A114"/>
    <mergeCell ref="B112:B114"/>
    <mergeCell ref="D191:D193"/>
    <mergeCell ref="A191:A199"/>
    <mergeCell ref="B191:B199"/>
    <mergeCell ref="C180:C183"/>
    <mergeCell ref="C184:C187"/>
    <mergeCell ref="D194:D196"/>
    <mergeCell ref="D197:D199"/>
    <mergeCell ref="C191:C193"/>
    <mergeCell ref="C194:C196"/>
    <mergeCell ref="C197:C199"/>
    <mergeCell ref="A1:K1"/>
    <mergeCell ref="A5:K5"/>
    <mergeCell ref="A6:K6"/>
    <mergeCell ref="D173:D175"/>
    <mergeCell ref="I8:J8"/>
    <mergeCell ref="G8:H8"/>
    <mergeCell ref="K85:K96"/>
    <mergeCell ref="A109:A111"/>
    <mergeCell ref="B109:B111"/>
    <mergeCell ref="K73:K75"/>
  </mergeCells>
  <printOptions horizontalCentered="1" verticalCentered="1"/>
  <pageMargins left="0.28" right="0.2" top="0.36" bottom="0.34" header="0.2" footer="0.2"/>
  <pageSetup horizontalDpi="600" verticalDpi="600" orientation="landscape"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G246"/>
  <sheetViews>
    <sheetView tabSelected="1" zoomScalePageLayoutView="0" workbookViewId="0" topLeftCell="A1">
      <selection activeCell="E14" sqref="E14"/>
    </sheetView>
  </sheetViews>
  <sheetFormatPr defaultColWidth="9.140625" defaultRowHeight="15"/>
  <cols>
    <col min="1" max="1" width="6.00390625" style="392" customWidth="1"/>
    <col min="2" max="2" width="36.28125" style="392" customWidth="1"/>
    <col min="3" max="7" width="11.421875" style="392" customWidth="1"/>
    <col min="8" max="16384" width="9.140625" style="392" customWidth="1"/>
  </cols>
  <sheetData>
    <row r="1" spans="1:7" ht="15">
      <c r="A1" s="427" t="s">
        <v>584</v>
      </c>
      <c r="B1" s="427"/>
      <c r="C1" s="427"/>
      <c r="D1" s="427"/>
      <c r="E1" s="427"/>
      <c r="F1" s="427"/>
      <c r="G1" s="427"/>
    </row>
    <row r="2" spans="1:7" ht="16.5">
      <c r="A2" s="403" t="s">
        <v>732</v>
      </c>
      <c r="C2" s="446" t="s">
        <v>0</v>
      </c>
      <c r="D2" s="446"/>
      <c r="E2" s="446"/>
      <c r="F2" s="446"/>
      <c r="G2" s="446"/>
    </row>
    <row r="3" spans="1:7" ht="18.75">
      <c r="A3" s="403" t="s">
        <v>735</v>
      </c>
      <c r="C3" s="423" t="s">
        <v>585</v>
      </c>
      <c r="D3" s="423"/>
      <c r="E3" s="423"/>
      <c r="F3" s="423"/>
      <c r="G3" s="423"/>
    </row>
    <row r="4" spans="1:2" ht="15">
      <c r="A4" s="393"/>
      <c r="B4" s="394"/>
    </row>
    <row r="5" spans="1:7" ht="78.75" customHeight="1">
      <c r="A5" s="424" t="s">
        <v>736</v>
      </c>
      <c r="B5" s="425"/>
      <c r="C5" s="425"/>
      <c r="D5" s="425"/>
      <c r="E5" s="425"/>
      <c r="F5" s="425"/>
      <c r="G5" s="425"/>
    </row>
    <row r="6" spans="1:7" ht="15.75">
      <c r="A6" s="426"/>
      <c r="B6" s="426"/>
      <c r="C6" s="426"/>
      <c r="D6" s="426"/>
      <c r="E6" s="426"/>
      <c r="F6" s="426"/>
      <c r="G6" s="426"/>
    </row>
    <row r="7" spans="1:7" ht="25.5" customHeight="1">
      <c r="A7" s="429" t="s">
        <v>334</v>
      </c>
      <c r="B7" s="429" t="s">
        <v>136</v>
      </c>
      <c r="C7" s="429" t="s">
        <v>576</v>
      </c>
      <c r="D7" s="429" t="s">
        <v>586</v>
      </c>
      <c r="E7" s="429" t="s">
        <v>731</v>
      </c>
      <c r="F7" s="429"/>
      <c r="G7" s="429" t="s">
        <v>587</v>
      </c>
    </row>
    <row r="8" spans="1:7" ht="38.25">
      <c r="A8" s="429"/>
      <c r="B8" s="429"/>
      <c r="C8" s="429"/>
      <c r="D8" s="429"/>
      <c r="E8" s="395" t="s">
        <v>588</v>
      </c>
      <c r="F8" s="395" t="s">
        <v>589</v>
      </c>
      <c r="G8" s="429"/>
    </row>
    <row r="9" spans="1:7" ht="15">
      <c r="A9" s="396">
        <v>1</v>
      </c>
      <c r="B9" s="396">
        <v>2</v>
      </c>
      <c r="C9" s="395">
        <v>2</v>
      </c>
      <c r="D9" s="396">
        <v>3</v>
      </c>
      <c r="E9" s="396">
        <v>4</v>
      </c>
      <c r="F9" s="396" t="s">
        <v>590</v>
      </c>
      <c r="G9" s="396">
        <v>6</v>
      </c>
    </row>
    <row r="10" spans="1:7" ht="15">
      <c r="A10" s="395" t="s">
        <v>100</v>
      </c>
      <c r="B10" s="397" t="s">
        <v>591</v>
      </c>
      <c r="C10" s="398"/>
      <c r="D10" s="395"/>
      <c r="E10" s="395"/>
      <c r="F10" s="395"/>
      <c r="G10" s="395"/>
    </row>
    <row r="11" spans="1:7" ht="25.5">
      <c r="A11" s="395" t="s">
        <v>579</v>
      </c>
      <c r="B11" s="397" t="s">
        <v>592</v>
      </c>
      <c r="C11" s="398"/>
      <c r="D11" s="395"/>
      <c r="E11" s="395"/>
      <c r="F11" s="395"/>
      <c r="G11" s="395"/>
    </row>
    <row r="12" spans="1:7" ht="15">
      <c r="A12" s="396">
        <v>1</v>
      </c>
      <c r="B12" s="399" t="s">
        <v>593</v>
      </c>
      <c r="C12" s="398" t="s">
        <v>594</v>
      </c>
      <c r="D12" s="396"/>
      <c r="E12" s="396"/>
      <c r="F12" s="396"/>
      <c r="G12" s="396"/>
    </row>
    <row r="13" spans="1:7" ht="15">
      <c r="A13" s="398"/>
      <c r="B13" s="400" t="s">
        <v>595</v>
      </c>
      <c r="C13" s="398" t="s">
        <v>594</v>
      </c>
      <c r="D13" s="398"/>
      <c r="E13" s="398"/>
      <c r="F13" s="398"/>
      <c r="G13" s="398"/>
    </row>
    <row r="14" spans="1:7" ht="15">
      <c r="A14" s="398"/>
      <c r="B14" s="400" t="s">
        <v>596</v>
      </c>
      <c r="C14" s="398" t="s">
        <v>594</v>
      </c>
      <c r="D14" s="398"/>
      <c r="E14" s="398"/>
      <c r="F14" s="398"/>
      <c r="G14" s="398"/>
    </row>
    <row r="15" spans="1:7" ht="15">
      <c r="A15" s="398" t="s">
        <v>597</v>
      </c>
      <c r="B15" s="400" t="s">
        <v>598</v>
      </c>
      <c r="C15" s="398" t="s">
        <v>594</v>
      </c>
      <c r="D15" s="398"/>
      <c r="E15" s="398"/>
      <c r="F15" s="398"/>
      <c r="G15" s="398"/>
    </row>
    <row r="16" spans="1:7" ht="15">
      <c r="A16" s="398"/>
      <c r="B16" s="400" t="s">
        <v>595</v>
      </c>
      <c r="C16" s="398" t="s">
        <v>594</v>
      </c>
      <c r="D16" s="398"/>
      <c r="E16" s="398"/>
      <c r="F16" s="398"/>
      <c r="G16" s="398"/>
    </row>
    <row r="17" spans="1:7" ht="15">
      <c r="A17" s="398"/>
      <c r="B17" s="400" t="s">
        <v>596</v>
      </c>
      <c r="C17" s="398" t="s">
        <v>594</v>
      </c>
      <c r="D17" s="398"/>
      <c r="E17" s="398"/>
      <c r="F17" s="398"/>
      <c r="G17" s="398"/>
    </row>
    <row r="18" spans="1:7" ht="15">
      <c r="A18" s="398" t="s">
        <v>599</v>
      </c>
      <c r="B18" s="400" t="s">
        <v>438</v>
      </c>
      <c r="C18" s="398" t="s">
        <v>594</v>
      </c>
      <c r="D18" s="398"/>
      <c r="E18" s="398"/>
      <c r="F18" s="398"/>
      <c r="G18" s="398"/>
    </row>
    <row r="19" spans="1:7" ht="15">
      <c r="A19" s="398"/>
      <c r="B19" s="400" t="s">
        <v>595</v>
      </c>
      <c r="C19" s="398" t="s">
        <v>594</v>
      </c>
      <c r="D19" s="398"/>
      <c r="E19" s="398"/>
      <c r="F19" s="398"/>
      <c r="G19" s="398"/>
    </row>
    <row r="20" spans="1:7" ht="15">
      <c r="A20" s="398"/>
      <c r="B20" s="400" t="s">
        <v>596</v>
      </c>
      <c r="C20" s="398" t="s">
        <v>594</v>
      </c>
      <c r="D20" s="398"/>
      <c r="E20" s="398"/>
      <c r="F20" s="398"/>
      <c r="G20" s="398"/>
    </row>
    <row r="21" spans="1:7" ht="15">
      <c r="A21" s="398" t="s">
        <v>600</v>
      </c>
      <c r="B21" s="400" t="s">
        <v>601</v>
      </c>
      <c r="C21" s="398" t="s">
        <v>594</v>
      </c>
      <c r="D21" s="398"/>
      <c r="E21" s="398"/>
      <c r="F21" s="398"/>
      <c r="G21" s="398"/>
    </row>
    <row r="22" spans="1:7" ht="15">
      <c r="A22" s="396">
        <v>2</v>
      </c>
      <c r="B22" s="399" t="s">
        <v>602</v>
      </c>
      <c r="C22" s="398"/>
      <c r="D22" s="396"/>
      <c r="E22" s="396"/>
      <c r="F22" s="396"/>
      <c r="G22" s="396"/>
    </row>
    <row r="23" spans="1:7" ht="25.5">
      <c r="A23" s="398" t="s">
        <v>603</v>
      </c>
      <c r="B23" s="400" t="s">
        <v>604</v>
      </c>
      <c r="C23" s="398" t="s">
        <v>605</v>
      </c>
      <c r="D23" s="398"/>
      <c r="E23" s="398"/>
      <c r="F23" s="398"/>
      <c r="G23" s="398"/>
    </row>
    <row r="24" spans="1:7" ht="25.5">
      <c r="A24" s="398" t="s">
        <v>606</v>
      </c>
      <c r="B24" s="400" t="s">
        <v>607</v>
      </c>
      <c r="C24" s="398" t="s">
        <v>605</v>
      </c>
      <c r="D24" s="398"/>
      <c r="E24" s="398"/>
      <c r="F24" s="398"/>
      <c r="G24" s="398"/>
    </row>
    <row r="25" spans="1:7" ht="25.5">
      <c r="A25" s="398" t="s">
        <v>608</v>
      </c>
      <c r="B25" s="400" t="s">
        <v>609</v>
      </c>
      <c r="C25" s="398" t="s">
        <v>605</v>
      </c>
      <c r="D25" s="398"/>
      <c r="E25" s="398"/>
      <c r="F25" s="398"/>
      <c r="G25" s="398"/>
    </row>
    <row r="26" spans="1:7" ht="38.25">
      <c r="A26" s="395" t="s">
        <v>580</v>
      </c>
      <c r="B26" s="397" t="s">
        <v>610</v>
      </c>
      <c r="C26" s="398"/>
      <c r="D26" s="395"/>
      <c r="E26" s="395"/>
      <c r="F26" s="395"/>
      <c r="G26" s="395"/>
    </row>
    <row r="27" spans="1:7" ht="15">
      <c r="A27" s="396">
        <v>1</v>
      </c>
      <c r="B27" s="399" t="s">
        <v>593</v>
      </c>
      <c r="C27" s="398" t="s">
        <v>594</v>
      </c>
      <c r="D27" s="396"/>
      <c r="E27" s="396"/>
      <c r="F27" s="396"/>
      <c r="G27" s="396"/>
    </row>
    <row r="28" spans="1:7" ht="15">
      <c r="A28" s="398"/>
      <c r="B28" s="400" t="s">
        <v>595</v>
      </c>
      <c r="C28" s="398" t="s">
        <v>594</v>
      </c>
      <c r="D28" s="398"/>
      <c r="E28" s="398"/>
      <c r="F28" s="398"/>
      <c r="G28" s="398"/>
    </row>
    <row r="29" spans="1:7" ht="15">
      <c r="A29" s="398"/>
      <c r="B29" s="400" t="s">
        <v>596</v>
      </c>
      <c r="C29" s="398" t="s">
        <v>594</v>
      </c>
      <c r="D29" s="398"/>
      <c r="E29" s="398"/>
      <c r="F29" s="398"/>
      <c r="G29" s="398"/>
    </row>
    <row r="30" spans="1:7" ht="15">
      <c r="A30" s="398" t="s">
        <v>597</v>
      </c>
      <c r="B30" s="400" t="s">
        <v>598</v>
      </c>
      <c r="C30" s="398" t="s">
        <v>594</v>
      </c>
      <c r="D30" s="398"/>
      <c r="E30" s="398"/>
      <c r="F30" s="398"/>
      <c r="G30" s="398"/>
    </row>
    <row r="31" spans="1:7" ht="15">
      <c r="A31" s="398"/>
      <c r="B31" s="400" t="s">
        <v>595</v>
      </c>
      <c r="C31" s="398" t="s">
        <v>594</v>
      </c>
      <c r="D31" s="398"/>
      <c r="E31" s="398"/>
      <c r="F31" s="398"/>
      <c r="G31" s="398"/>
    </row>
    <row r="32" spans="1:7" ht="15">
      <c r="A32" s="398"/>
      <c r="B32" s="400" t="s">
        <v>596</v>
      </c>
      <c r="C32" s="398" t="s">
        <v>594</v>
      </c>
      <c r="D32" s="398"/>
      <c r="E32" s="398"/>
      <c r="F32" s="398"/>
      <c r="G32" s="398"/>
    </row>
    <row r="33" spans="1:7" ht="15">
      <c r="A33" s="398" t="s">
        <v>599</v>
      </c>
      <c r="B33" s="400" t="s">
        <v>438</v>
      </c>
      <c r="C33" s="398" t="s">
        <v>594</v>
      </c>
      <c r="D33" s="398"/>
      <c r="E33" s="398"/>
      <c r="F33" s="398"/>
      <c r="G33" s="398"/>
    </row>
    <row r="34" spans="1:7" ht="15">
      <c r="A34" s="398"/>
      <c r="B34" s="400" t="s">
        <v>595</v>
      </c>
      <c r="C34" s="398" t="s">
        <v>594</v>
      </c>
      <c r="D34" s="398"/>
      <c r="E34" s="398"/>
      <c r="F34" s="398"/>
      <c r="G34" s="398"/>
    </row>
    <row r="35" spans="1:7" ht="15">
      <c r="A35" s="398"/>
      <c r="B35" s="400" t="s">
        <v>596</v>
      </c>
      <c r="C35" s="398" t="s">
        <v>594</v>
      </c>
      <c r="D35" s="398"/>
      <c r="E35" s="398"/>
      <c r="F35" s="398"/>
      <c r="G35" s="398"/>
    </row>
    <row r="36" spans="1:7" ht="15">
      <c r="A36" s="398" t="s">
        <v>600</v>
      </c>
      <c r="B36" s="400" t="s">
        <v>611</v>
      </c>
      <c r="C36" s="398" t="s">
        <v>594</v>
      </c>
      <c r="D36" s="398"/>
      <c r="E36" s="398"/>
      <c r="F36" s="398"/>
      <c r="G36" s="398"/>
    </row>
    <row r="37" spans="1:7" ht="15">
      <c r="A37" s="396">
        <v>2</v>
      </c>
      <c r="B37" s="399" t="s">
        <v>602</v>
      </c>
      <c r="C37" s="398"/>
      <c r="D37" s="396"/>
      <c r="E37" s="396"/>
      <c r="F37" s="396"/>
      <c r="G37" s="396"/>
    </row>
    <row r="38" spans="1:7" ht="25.5">
      <c r="A38" s="398" t="s">
        <v>603</v>
      </c>
      <c r="B38" s="400" t="s">
        <v>604</v>
      </c>
      <c r="C38" s="398" t="s">
        <v>605</v>
      </c>
      <c r="D38" s="398"/>
      <c r="E38" s="398"/>
      <c r="F38" s="398"/>
      <c r="G38" s="398"/>
    </row>
    <row r="39" spans="1:7" ht="25.5">
      <c r="A39" s="398" t="s">
        <v>606</v>
      </c>
      <c r="B39" s="400" t="s">
        <v>607</v>
      </c>
      <c r="C39" s="398" t="s">
        <v>605</v>
      </c>
      <c r="D39" s="398"/>
      <c r="E39" s="398"/>
      <c r="F39" s="398"/>
      <c r="G39" s="398"/>
    </row>
    <row r="40" spans="1:7" ht="25.5">
      <c r="A40" s="398" t="s">
        <v>608</v>
      </c>
      <c r="B40" s="400" t="s">
        <v>609</v>
      </c>
      <c r="C40" s="398" t="s">
        <v>605</v>
      </c>
      <c r="D40" s="398"/>
      <c r="E40" s="398"/>
      <c r="F40" s="398"/>
      <c r="G40" s="398"/>
    </row>
    <row r="41" spans="1:7" ht="63.75">
      <c r="A41" s="395" t="s">
        <v>581</v>
      </c>
      <c r="B41" s="397" t="s">
        <v>612</v>
      </c>
      <c r="C41" s="398"/>
      <c r="D41" s="395"/>
      <c r="E41" s="395"/>
      <c r="F41" s="395"/>
      <c r="G41" s="395"/>
    </row>
    <row r="42" spans="1:7" ht="15">
      <c r="A42" s="396">
        <v>1</v>
      </c>
      <c r="B42" s="399" t="s">
        <v>613</v>
      </c>
      <c r="C42" s="398" t="s">
        <v>594</v>
      </c>
      <c r="D42" s="396"/>
      <c r="E42" s="396"/>
      <c r="F42" s="396"/>
      <c r="G42" s="396"/>
    </row>
    <row r="43" spans="1:7" ht="15">
      <c r="A43" s="398" t="s">
        <v>597</v>
      </c>
      <c r="B43" s="400" t="s">
        <v>614</v>
      </c>
      <c r="C43" s="398" t="s">
        <v>594</v>
      </c>
      <c r="D43" s="398"/>
      <c r="E43" s="398"/>
      <c r="F43" s="398"/>
      <c r="G43" s="398"/>
    </row>
    <row r="44" spans="1:7" ht="15">
      <c r="A44" s="398" t="s">
        <v>599</v>
      </c>
      <c r="B44" s="400" t="s">
        <v>438</v>
      </c>
      <c r="C44" s="398" t="s">
        <v>594</v>
      </c>
      <c r="D44" s="398"/>
      <c r="E44" s="398"/>
      <c r="F44" s="398"/>
      <c r="G44" s="398"/>
    </row>
    <row r="45" spans="1:7" ht="15">
      <c r="A45" s="398" t="s">
        <v>600</v>
      </c>
      <c r="B45" s="400" t="s">
        <v>611</v>
      </c>
      <c r="C45" s="398" t="s">
        <v>594</v>
      </c>
      <c r="D45" s="398"/>
      <c r="E45" s="398"/>
      <c r="F45" s="398"/>
      <c r="G45" s="398"/>
    </row>
    <row r="46" spans="1:7" ht="15">
      <c r="A46" s="396">
        <v>2</v>
      </c>
      <c r="B46" s="399" t="s">
        <v>602</v>
      </c>
      <c r="C46" s="398"/>
      <c r="D46" s="396"/>
      <c r="E46" s="396"/>
      <c r="F46" s="396"/>
      <c r="G46" s="396"/>
    </row>
    <row r="47" spans="1:7" ht="15">
      <c r="A47" s="398" t="s">
        <v>603</v>
      </c>
      <c r="B47" s="400" t="s">
        <v>302</v>
      </c>
      <c r="C47" s="398"/>
      <c r="D47" s="398"/>
      <c r="E47" s="398"/>
      <c r="F47" s="398"/>
      <c r="G47" s="398"/>
    </row>
    <row r="48" spans="1:7" ht="15">
      <c r="A48" s="398"/>
      <c r="B48" s="400" t="s">
        <v>615</v>
      </c>
      <c r="C48" s="398"/>
      <c r="D48" s="398"/>
      <c r="E48" s="398"/>
      <c r="F48" s="398"/>
      <c r="G48" s="398"/>
    </row>
    <row r="49" spans="1:7" ht="15">
      <c r="A49" s="398"/>
      <c r="B49" s="400" t="s">
        <v>616</v>
      </c>
      <c r="C49" s="398" t="s">
        <v>577</v>
      </c>
      <c r="D49" s="398"/>
      <c r="E49" s="398"/>
      <c r="F49" s="398"/>
      <c r="G49" s="398"/>
    </row>
    <row r="50" spans="1:7" ht="25.5">
      <c r="A50" s="398"/>
      <c r="B50" s="400" t="s">
        <v>617</v>
      </c>
      <c r="C50" s="398" t="s">
        <v>104</v>
      </c>
      <c r="D50" s="398"/>
      <c r="E50" s="398"/>
      <c r="F50" s="398"/>
      <c r="G50" s="398"/>
    </row>
    <row r="51" spans="1:7" ht="15">
      <c r="A51" s="398"/>
      <c r="B51" s="400" t="s">
        <v>618</v>
      </c>
      <c r="C51" s="398"/>
      <c r="D51" s="398"/>
      <c r="E51" s="398"/>
      <c r="F51" s="398"/>
      <c r="G51" s="398"/>
    </row>
    <row r="52" spans="1:7" ht="15">
      <c r="A52" s="398"/>
      <c r="B52" s="400" t="s">
        <v>616</v>
      </c>
      <c r="C52" s="398" t="s">
        <v>577</v>
      </c>
      <c r="D52" s="398"/>
      <c r="E52" s="398"/>
      <c r="F52" s="398"/>
      <c r="G52" s="398"/>
    </row>
    <row r="53" spans="1:7" ht="25.5">
      <c r="A53" s="398"/>
      <c r="B53" s="400" t="s">
        <v>619</v>
      </c>
      <c r="C53" s="398" t="s">
        <v>578</v>
      </c>
      <c r="D53" s="398"/>
      <c r="E53" s="398"/>
      <c r="F53" s="398"/>
      <c r="G53" s="398"/>
    </row>
    <row r="54" spans="1:7" ht="15">
      <c r="A54" s="398" t="s">
        <v>606</v>
      </c>
      <c r="B54" s="400" t="s">
        <v>620</v>
      </c>
      <c r="C54" s="398"/>
      <c r="D54" s="398"/>
      <c r="E54" s="398"/>
      <c r="F54" s="398"/>
      <c r="G54" s="398"/>
    </row>
    <row r="55" spans="1:7" ht="15">
      <c r="A55" s="398"/>
      <c r="B55" s="400" t="s">
        <v>615</v>
      </c>
      <c r="C55" s="398"/>
      <c r="D55" s="398"/>
      <c r="E55" s="398"/>
      <c r="F55" s="398"/>
      <c r="G55" s="398"/>
    </row>
    <row r="56" spans="1:7" ht="15">
      <c r="A56" s="398"/>
      <c r="B56" s="400" t="s">
        <v>616</v>
      </c>
      <c r="C56" s="398" t="s">
        <v>577</v>
      </c>
      <c r="D56" s="398"/>
      <c r="E56" s="398"/>
      <c r="F56" s="398"/>
      <c r="G56" s="398"/>
    </row>
    <row r="57" spans="1:7" ht="25.5">
      <c r="A57" s="398"/>
      <c r="B57" s="400" t="s">
        <v>617</v>
      </c>
      <c r="C57" s="398" t="s">
        <v>104</v>
      </c>
      <c r="D57" s="398"/>
      <c r="E57" s="398"/>
      <c r="F57" s="398"/>
      <c r="G57" s="398"/>
    </row>
    <row r="58" spans="1:7" ht="15">
      <c r="A58" s="398"/>
      <c r="B58" s="400" t="s">
        <v>618</v>
      </c>
      <c r="C58" s="398"/>
      <c r="D58" s="398"/>
      <c r="E58" s="398"/>
      <c r="F58" s="398"/>
      <c r="G58" s="398"/>
    </row>
    <row r="59" spans="1:7" ht="15">
      <c r="A59" s="398"/>
      <c r="B59" s="400" t="s">
        <v>616</v>
      </c>
      <c r="C59" s="398" t="s">
        <v>577</v>
      </c>
      <c r="D59" s="398"/>
      <c r="E59" s="398"/>
      <c r="F59" s="398"/>
      <c r="G59" s="398"/>
    </row>
    <row r="60" spans="1:7" ht="25.5">
      <c r="A60" s="398"/>
      <c r="B60" s="400" t="s">
        <v>619</v>
      </c>
      <c r="C60" s="398" t="s">
        <v>578</v>
      </c>
      <c r="D60" s="398"/>
      <c r="E60" s="398"/>
      <c r="F60" s="398"/>
      <c r="G60" s="398"/>
    </row>
    <row r="61" spans="1:7" ht="38.25">
      <c r="A61" s="395" t="s">
        <v>621</v>
      </c>
      <c r="B61" s="397" t="s">
        <v>622</v>
      </c>
      <c r="C61" s="398"/>
      <c r="D61" s="395"/>
      <c r="E61" s="395"/>
      <c r="F61" s="395"/>
      <c r="G61" s="395"/>
    </row>
    <row r="62" spans="1:7" ht="15">
      <c r="A62" s="395">
        <v>1</v>
      </c>
      <c r="B62" s="397" t="s">
        <v>623</v>
      </c>
      <c r="C62" s="398" t="s">
        <v>594</v>
      </c>
      <c r="D62" s="395"/>
      <c r="E62" s="395"/>
      <c r="F62" s="395"/>
      <c r="G62" s="395"/>
    </row>
    <row r="63" spans="1:7" ht="15">
      <c r="A63" s="398"/>
      <c r="B63" s="400" t="s">
        <v>624</v>
      </c>
      <c r="C63" s="398" t="s">
        <v>594</v>
      </c>
      <c r="D63" s="398"/>
      <c r="E63" s="398"/>
      <c r="F63" s="398"/>
      <c r="G63" s="398"/>
    </row>
    <row r="64" spans="1:7" ht="15">
      <c r="A64" s="398"/>
      <c r="B64" s="400" t="s">
        <v>470</v>
      </c>
      <c r="C64" s="398" t="s">
        <v>594</v>
      </c>
      <c r="D64" s="398"/>
      <c r="E64" s="398"/>
      <c r="F64" s="398"/>
      <c r="G64" s="398"/>
    </row>
    <row r="65" spans="1:7" ht="15">
      <c r="A65" s="398"/>
      <c r="B65" s="400" t="s">
        <v>625</v>
      </c>
      <c r="C65" s="398" t="s">
        <v>594</v>
      </c>
      <c r="D65" s="398"/>
      <c r="E65" s="398"/>
      <c r="F65" s="398"/>
      <c r="G65" s="398"/>
    </row>
    <row r="66" spans="1:7" ht="15">
      <c r="A66" s="395">
        <v>2</v>
      </c>
      <c r="B66" s="397" t="s">
        <v>626</v>
      </c>
      <c r="C66" s="398" t="s">
        <v>594</v>
      </c>
      <c r="D66" s="395"/>
      <c r="E66" s="395"/>
      <c r="F66" s="395"/>
      <c r="G66" s="395"/>
    </row>
    <row r="67" spans="1:7" ht="15">
      <c r="A67" s="398"/>
      <c r="B67" s="400" t="s">
        <v>627</v>
      </c>
      <c r="C67" s="398"/>
      <c r="D67" s="398"/>
      <c r="E67" s="398"/>
      <c r="F67" s="398"/>
      <c r="G67" s="398"/>
    </row>
    <row r="68" spans="1:7" ht="15">
      <c r="A68" s="401"/>
      <c r="B68" s="402" t="s">
        <v>628</v>
      </c>
      <c r="C68" s="398" t="s">
        <v>594</v>
      </c>
      <c r="D68" s="401"/>
      <c r="E68" s="401"/>
      <c r="F68" s="401"/>
      <c r="G68" s="401"/>
    </row>
    <row r="69" spans="1:7" ht="15">
      <c r="A69" s="401"/>
      <c r="B69" s="402" t="s">
        <v>629</v>
      </c>
      <c r="C69" s="398" t="s">
        <v>594</v>
      </c>
      <c r="D69" s="401"/>
      <c r="E69" s="401"/>
      <c r="F69" s="401"/>
      <c r="G69" s="401"/>
    </row>
    <row r="70" spans="1:7" ht="15">
      <c r="A70" s="401"/>
      <c r="B70" s="402" t="s">
        <v>630</v>
      </c>
      <c r="C70" s="398" t="s">
        <v>594</v>
      </c>
      <c r="D70" s="401"/>
      <c r="E70" s="401"/>
      <c r="F70" s="401"/>
      <c r="G70" s="401"/>
    </row>
    <row r="71" spans="1:7" ht="15">
      <c r="A71" s="398"/>
      <c r="B71" s="400" t="s">
        <v>631</v>
      </c>
      <c r="C71" s="398"/>
      <c r="D71" s="398"/>
      <c r="E71" s="398"/>
      <c r="F71" s="398"/>
      <c r="G71" s="398"/>
    </row>
    <row r="72" spans="1:7" ht="15">
      <c r="A72" s="401"/>
      <c r="B72" s="402" t="s">
        <v>632</v>
      </c>
      <c r="C72" s="398" t="s">
        <v>594</v>
      </c>
      <c r="D72" s="401"/>
      <c r="E72" s="401"/>
      <c r="F72" s="401"/>
      <c r="G72" s="401"/>
    </row>
    <row r="73" spans="1:7" ht="25.5">
      <c r="A73" s="398"/>
      <c r="B73" s="402" t="s">
        <v>633</v>
      </c>
      <c r="C73" s="398" t="s">
        <v>594</v>
      </c>
      <c r="D73" s="398"/>
      <c r="E73" s="398"/>
      <c r="F73" s="398"/>
      <c r="G73" s="398"/>
    </row>
    <row r="74" spans="1:7" ht="25.5">
      <c r="A74" s="398"/>
      <c r="B74" s="402" t="s">
        <v>634</v>
      </c>
      <c r="C74" s="398" t="s">
        <v>594</v>
      </c>
      <c r="D74" s="398"/>
      <c r="E74" s="398"/>
      <c r="F74" s="398"/>
      <c r="G74" s="398"/>
    </row>
    <row r="75" spans="1:7" ht="15">
      <c r="A75" s="395">
        <v>3</v>
      </c>
      <c r="B75" s="397" t="s">
        <v>602</v>
      </c>
      <c r="C75" s="398"/>
      <c r="D75" s="395"/>
      <c r="E75" s="395"/>
      <c r="F75" s="395"/>
      <c r="G75" s="395"/>
    </row>
    <row r="76" spans="1:7" ht="15">
      <c r="A76" s="395" t="s">
        <v>635</v>
      </c>
      <c r="B76" s="397" t="s">
        <v>636</v>
      </c>
      <c r="C76" s="398"/>
      <c r="D76" s="398"/>
      <c r="E76" s="398"/>
      <c r="F76" s="398"/>
      <c r="G76" s="398"/>
    </row>
    <row r="77" spans="1:7" ht="15">
      <c r="A77" s="398" t="s">
        <v>637</v>
      </c>
      <c r="B77" s="400" t="s">
        <v>638</v>
      </c>
      <c r="C77" s="398" t="s">
        <v>577</v>
      </c>
      <c r="D77" s="398"/>
      <c r="E77" s="398"/>
      <c r="F77" s="398"/>
      <c r="G77" s="398"/>
    </row>
    <row r="78" spans="1:7" ht="15">
      <c r="A78" s="398"/>
      <c r="B78" s="402" t="s">
        <v>639</v>
      </c>
      <c r="C78" s="398"/>
      <c r="D78" s="398"/>
      <c r="E78" s="398"/>
      <c r="F78" s="398"/>
      <c r="G78" s="398"/>
    </row>
    <row r="79" spans="1:7" ht="25.5">
      <c r="A79" s="398"/>
      <c r="B79" s="400" t="s">
        <v>640</v>
      </c>
      <c r="C79" s="398" t="s">
        <v>577</v>
      </c>
      <c r="D79" s="398"/>
      <c r="E79" s="398"/>
      <c r="F79" s="398"/>
      <c r="G79" s="398"/>
    </row>
    <row r="80" spans="1:7" ht="15">
      <c r="A80" s="398"/>
      <c r="B80" s="400" t="s">
        <v>641</v>
      </c>
      <c r="C80" s="398" t="s">
        <v>577</v>
      </c>
      <c r="D80" s="398"/>
      <c r="E80" s="398"/>
      <c r="F80" s="398"/>
      <c r="G80" s="398"/>
    </row>
    <row r="81" spans="1:7" ht="15">
      <c r="A81" s="398"/>
      <c r="B81" s="400" t="s">
        <v>642</v>
      </c>
      <c r="C81" s="398" t="s">
        <v>577</v>
      </c>
      <c r="D81" s="398"/>
      <c r="E81" s="398"/>
      <c r="F81" s="398"/>
      <c r="G81" s="398"/>
    </row>
    <row r="82" spans="1:7" ht="15">
      <c r="A82" s="428"/>
      <c r="B82" s="402" t="s">
        <v>643</v>
      </c>
      <c r="C82" s="428" t="s">
        <v>577</v>
      </c>
      <c r="D82" s="428"/>
      <c r="E82" s="428"/>
      <c r="F82" s="428"/>
      <c r="G82" s="428"/>
    </row>
    <row r="83" spans="1:7" ht="25.5">
      <c r="A83" s="428"/>
      <c r="B83" s="400" t="s">
        <v>644</v>
      </c>
      <c r="C83" s="428"/>
      <c r="D83" s="428"/>
      <c r="E83" s="428"/>
      <c r="F83" s="428"/>
      <c r="G83" s="428"/>
    </row>
    <row r="84" spans="1:7" ht="15">
      <c r="A84" s="398"/>
      <c r="B84" s="402" t="s">
        <v>645</v>
      </c>
      <c r="C84" s="398"/>
      <c r="D84" s="398"/>
      <c r="E84" s="398"/>
      <c r="F84" s="398"/>
      <c r="G84" s="398"/>
    </row>
    <row r="85" spans="1:7" ht="25.5">
      <c r="A85" s="398"/>
      <c r="B85" s="400" t="s">
        <v>640</v>
      </c>
      <c r="C85" s="398" t="s">
        <v>577</v>
      </c>
      <c r="D85" s="398"/>
      <c r="E85" s="398"/>
      <c r="F85" s="398"/>
      <c r="G85" s="398"/>
    </row>
    <row r="86" spans="1:7" ht="15">
      <c r="A86" s="398"/>
      <c r="B86" s="400" t="s">
        <v>641</v>
      </c>
      <c r="C86" s="398" t="s">
        <v>577</v>
      </c>
      <c r="D86" s="398"/>
      <c r="E86" s="398"/>
      <c r="F86" s="398"/>
      <c r="G86" s="398"/>
    </row>
    <row r="87" spans="1:7" ht="15">
      <c r="A87" s="398"/>
      <c r="B87" s="400" t="s">
        <v>642</v>
      </c>
      <c r="C87" s="398" t="s">
        <v>577</v>
      </c>
      <c r="D87" s="398"/>
      <c r="E87" s="398"/>
      <c r="F87" s="398"/>
      <c r="G87" s="398"/>
    </row>
    <row r="88" spans="1:7" ht="38.25">
      <c r="A88" s="398" t="s">
        <v>646</v>
      </c>
      <c r="B88" s="400" t="s">
        <v>647</v>
      </c>
      <c r="C88" s="398" t="s">
        <v>577</v>
      </c>
      <c r="D88" s="398"/>
      <c r="E88" s="398"/>
      <c r="F88" s="398"/>
      <c r="G88" s="398"/>
    </row>
    <row r="89" spans="1:7" ht="15">
      <c r="A89" s="398"/>
      <c r="B89" s="402" t="s">
        <v>639</v>
      </c>
      <c r="C89" s="398"/>
      <c r="D89" s="398"/>
      <c r="E89" s="398"/>
      <c r="F89" s="398"/>
      <c r="G89" s="398"/>
    </row>
    <row r="90" spans="1:7" ht="25.5">
      <c r="A90" s="398"/>
      <c r="B90" s="400" t="s">
        <v>640</v>
      </c>
      <c r="C90" s="398" t="s">
        <v>577</v>
      </c>
      <c r="D90" s="398"/>
      <c r="E90" s="398"/>
      <c r="F90" s="398"/>
      <c r="G90" s="398"/>
    </row>
    <row r="91" spans="1:7" ht="15">
      <c r="A91" s="398"/>
      <c r="B91" s="400" t="s">
        <v>641</v>
      </c>
      <c r="C91" s="398" t="s">
        <v>577</v>
      </c>
      <c r="D91" s="398"/>
      <c r="E91" s="398"/>
      <c r="F91" s="398"/>
      <c r="G91" s="398"/>
    </row>
    <row r="92" spans="1:7" ht="15">
      <c r="A92" s="398"/>
      <c r="B92" s="400" t="s">
        <v>642</v>
      </c>
      <c r="C92" s="398" t="s">
        <v>577</v>
      </c>
      <c r="D92" s="398"/>
      <c r="E92" s="398"/>
      <c r="F92" s="398"/>
      <c r="G92" s="398"/>
    </row>
    <row r="93" spans="1:7" ht="15">
      <c r="A93" s="428"/>
      <c r="B93" s="402" t="s">
        <v>643</v>
      </c>
      <c r="C93" s="428" t="s">
        <v>577</v>
      </c>
      <c r="D93" s="428"/>
      <c r="E93" s="428"/>
      <c r="F93" s="428"/>
      <c r="G93" s="428"/>
    </row>
    <row r="94" spans="1:7" ht="38.25">
      <c r="A94" s="428"/>
      <c r="B94" s="400" t="s">
        <v>648</v>
      </c>
      <c r="C94" s="428"/>
      <c r="D94" s="428"/>
      <c r="E94" s="428"/>
      <c r="F94" s="428"/>
      <c r="G94" s="428"/>
    </row>
    <row r="95" spans="1:7" ht="15">
      <c r="A95" s="398"/>
      <c r="B95" s="402" t="s">
        <v>645</v>
      </c>
      <c r="C95" s="398"/>
      <c r="D95" s="398"/>
      <c r="E95" s="398"/>
      <c r="F95" s="398"/>
      <c r="G95" s="398"/>
    </row>
    <row r="96" spans="1:7" ht="25.5">
      <c r="A96" s="398"/>
      <c r="B96" s="400" t="s">
        <v>640</v>
      </c>
      <c r="C96" s="398" t="s">
        <v>577</v>
      </c>
      <c r="D96" s="398"/>
      <c r="E96" s="398"/>
      <c r="F96" s="398"/>
      <c r="G96" s="398"/>
    </row>
    <row r="97" spans="1:7" ht="15">
      <c r="A97" s="398"/>
      <c r="B97" s="400" t="s">
        <v>641</v>
      </c>
      <c r="C97" s="398" t="s">
        <v>577</v>
      </c>
      <c r="D97" s="398"/>
      <c r="E97" s="398"/>
      <c r="F97" s="398"/>
      <c r="G97" s="398"/>
    </row>
    <row r="98" spans="1:7" ht="15">
      <c r="A98" s="398"/>
      <c r="B98" s="400" t="s">
        <v>642</v>
      </c>
      <c r="C98" s="398" t="s">
        <v>577</v>
      </c>
      <c r="D98" s="398"/>
      <c r="E98" s="398"/>
      <c r="F98" s="398"/>
      <c r="G98" s="398"/>
    </row>
    <row r="99" spans="1:7" ht="25.5">
      <c r="A99" s="395" t="s">
        <v>649</v>
      </c>
      <c r="B99" s="397" t="s">
        <v>650</v>
      </c>
      <c r="C99" s="398" t="s">
        <v>577</v>
      </c>
      <c r="D99" s="398"/>
      <c r="E99" s="398"/>
      <c r="F99" s="398"/>
      <c r="G99" s="398"/>
    </row>
    <row r="100" spans="1:7" ht="15">
      <c r="A100" s="398"/>
      <c r="B100" s="402" t="s">
        <v>645</v>
      </c>
      <c r="C100" s="398"/>
      <c r="D100" s="398"/>
      <c r="E100" s="398"/>
      <c r="F100" s="398"/>
      <c r="G100" s="398"/>
    </row>
    <row r="101" spans="1:7" ht="25.5">
      <c r="A101" s="398"/>
      <c r="B101" s="400" t="s">
        <v>651</v>
      </c>
      <c r="C101" s="398" t="s">
        <v>577</v>
      </c>
      <c r="D101" s="398"/>
      <c r="E101" s="398"/>
      <c r="F101" s="398"/>
      <c r="G101" s="398"/>
    </row>
    <row r="102" spans="1:7" ht="15">
      <c r="A102" s="398"/>
      <c r="B102" s="400" t="s">
        <v>652</v>
      </c>
      <c r="C102" s="398" t="s">
        <v>577</v>
      </c>
      <c r="D102" s="398"/>
      <c r="E102" s="398"/>
      <c r="F102" s="398"/>
      <c r="G102" s="398"/>
    </row>
    <row r="103" spans="1:7" ht="15">
      <c r="A103" s="398"/>
      <c r="B103" s="400" t="s">
        <v>653</v>
      </c>
      <c r="C103" s="398" t="s">
        <v>577</v>
      </c>
      <c r="D103" s="398"/>
      <c r="E103" s="398"/>
      <c r="F103" s="398"/>
      <c r="G103" s="398"/>
    </row>
    <row r="104" spans="1:7" ht="15">
      <c r="A104" s="395" t="s">
        <v>654</v>
      </c>
      <c r="B104" s="397" t="s">
        <v>655</v>
      </c>
      <c r="C104" s="398" t="s">
        <v>577</v>
      </c>
      <c r="D104" s="398"/>
      <c r="E104" s="398"/>
      <c r="F104" s="398"/>
      <c r="G104" s="398"/>
    </row>
    <row r="105" spans="1:7" ht="15">
      <c r="A105" s="398"/>
      <c r="B105" s="402" t="s">
        <v>639</v>
      </c>
      <c r="C105" s="398"/>
      <c r="D105" s="398"/>
      <c r="E105" s="398"/>
      <c r="F105" s="398"/>
      <c r="G105" s="398"/>
    </row>
    <row r="106" spans="1:7" ht="25.5">
      <c r="A106" s="398"/>
      <c r="B106" s="400" t="s">
        <v>640</v>
      </c>
      <c r="C106" s="398" t="s">
        <v>577</v>
      </c>
      <c r="D106" s="398"/>
      <c r="E106" s="398"/>
      <c r="F106" s="398"/>
      <c r="G106" s="398"/>
    </row>
    <row r="107" spans="1:7" ht="15">
      <c r="A107" s="398"/>
      <c r="B107" s="400" t="s">
        <v>641</v>
      </c>
      <c r="C107" s="398" t="s">
        <v>577</v>
      </c>
      <c r="D107" s="398"/>
      <c r="E107" s="398"/>
      <c r="F107" s="398"/>
      <c r="G107" s="398"/>
    </row>
    <row r="108" spans="1:7" ht="15">
      <c r="A108" s="398"/>
      <c r="B108" s="400" t="s">
        <v>642</v>
      </c>
      <c r="C108" s="398" t="s">
        <v>577</v>
      </c>
      <c r="D108" s="398"/>
      <c r="E108" s="398"/>
      <c r="F108" s="398"/>
      <c r="G108" s="398"/>
    </row>
    <row r="109" spans="1:7" ht="15">
      <c r="A109" s="428"/>
      <c r="B109" s="402" t="s">
        <v>643</v>
      </c>
      <c r="C109" s="428" t="s">
        <v>577</v>
      </c>
      <c r="D109" s="428"/>
      <c r="E109" s="428"/>
      <c r="F109" s="428"/>
      <c r="G109" s="428"/>
    </row>
    <row r="110" spans="1:7" ht="25.5">
      <c r="A110" s="428"/>
      <c r="B110" s="400" t="s">
        <v>656</v>
      </c>
      <c r="C110" s="428"/>
      <c r="D110" s="428"/>
      <c r="E110" s="428"/>
      <c r="F110" s="428"/>
      <c r="G110" s="428"/>
    </row>
    <row r="111" spans="1:7" ht="15">
      <c r="A111" s="398"/>
      <c r="B111" s="402" t="s">
        <v>645</v>
      </c>
      <c r="C111" s="398"/>
      <c r="D111" s="398"/>
      <c r="E111" s="398"/>
      <c r="F111" s="398"/>
      <c r="G111" s="398"/>
    </row>
    <row r="112" spans="1:7" ht="25.5">
      <c r="A112" s="398"/>
      <c r="B112" s="400" t="s">
        <v>640</v>
      </c>
      <c r="C112" s="398" t="s">
        <v>577</v>
      </c>
      <c r="D112" s="398"/>
      <c r="E112" s="398"/>
      <c r="F112" s="398"/>
      <c r="G112" s="398"/>
    </row>
    <row r="113" spans="1:7" ht="15">
      <c r="A113" s="398"/>
      <c r="B113" s="400" t="s">
        <v>641</v>
      </c>
      <c r="C113" s="398" t="s">
        <v>577</v>
      </c>
      <c r="D113" s="398"/>
      <c r="E113" s="398"/>
      <c r="F113" s="398"/>
      <c r="G113" s="398"/>
    </row>
    <row r="114" spans="1:7" ht="15">
      <c r="A114" s="398"/>
      <c r="B114" s="400" t="s">
        <v>642</v>
      </c>
      <c r="C114" s="398" t="s">
        <v>577</v>
      </c>
      <c r="D114" s="398"/>
      <c r="E114" s="398"/>
      <c r="F114" s="398"/>
      <c r="G114" s="398"/>
    </row>
    <row r="115" spans="1:7" ht="25.5">
      <c r="A115" s="395" t="s">
        <v>657</v>
      </c>
      <c r="B115" s="397" t="s">
        <v>658</v>
      </c>
      <c r="C115" s="398"/>
      <c r="D115" s="398"/>
      <c r="E115" s="398"/>
      <c r="F115" s="398"/>
      <c r="G115" s="398"/>
    </row>
    <row r="116" spans="1:7" ht="15">
      <c r="A116" s="398" t="s">
        <v>659</v>
      </c>
      <c r="B116" s="400" t="s">
        <v>335</v>
      </c>
      <c r="C116" s="398"/>
      <c r="D116" s="398"/>
      <c r="E116" s="398"/>
      <c r="F116" s="398"/>
      <c r="G116" s="398"/>
    </row>
    <row r="117" spans="1:7" ht="15">
      <c r="A117" s="398"/>
      <c r="B117" s="400" t="s">
        <v>660</v>
      </c>
      <c r="C117" s="398" t="s">
        <v>661</v>
      </c>
      <c r="D117" s="398"/>
      <c r="E117" s="398"/>
      <c r="F117" s="398"/>
      <c r="G117" s="398"/>
    </row>
    <row r="118" spans="1:7" ht="25.5">
      <c r="A118" s="398"/>
      <c r="B118" s="400" t="s">
        <v>662</v>
      </c>
      <c r="C118" s="398" t="s">
        <v>577</v>
      </c>
      <c r="D118" s="398"/>
      <c r="E118" s="398"/>
      <c r="F118" s="398"/>
      <c r="G118" s="398"/>
    </row>
    <row r="119" spans="1:7" ht="25.5">
      <c r="A119" s="398" t="s">
        <v>663</v>
      </c>
      <c r="B119" s="400" t="s">
        <v>664</v>
      </c>
      <c r="C119" s="398"/>
      <c r="D119" s="398"/>
      <c r="E119" s="398"/>
      <c r="F119" s="398"/>
      <c r="G119" s="398"/>
    </row>
    <row r="120" spans="1:7" ht="25.5">
      <c r="A120" s="398"/>
      <c r="B120" s="400" t="s">
        <v>665</v>
      </c>
      <c r="C120" s="398" t="s">
        <v>577</v>
      </c>
      <c r="D120" s="398"/>
      <c r="E120" s="398"/>
      <c r="F120" s="398"/>
      <c r="G120" s="398"/>
    </row>
    <row r="121" spans="1:7" ht="25.5">
      <c r="A121" s="398"/>
      <c r="B121" s="400" t="s">
        <v>666</v>
      </c>
      <c r="C121" s="398" t="s">
        <v>667</v>
      </c>
      <c r="D121" s="398"/>
      <c r="E121" s="398"/>
      <c r="F121" s="398"/>
      <c r="G121" s="398"/>
    </row>
    <row r="122" spans="1:7" ht="25.5">
      <c r="A122" s="395" t="s">
        <v>668</v>
      </c>
      <c r="B122" s="397" t="s">
        <v>669</v>
      </c>
      <c r="C122" s="398"/>
      <c r="D122" s="398"/>
      <c r="E122" s="398"/>
      <c r="F122" s="398"/>
      <c r="G122" s="398"/>
    </row>
    <row r="123" spans="1:7" ht="25.5">
      <c r="A123" s="398"/>
      <c r="B123" s="400" t="s">
        <v>670</v>
      </c>
      <c r="C123" s="398" t="s">
        <v>577</v>
      </c>
      <c r="D123" s="398"/>
      <c r="E123" s="398"/>
      <c r="F123" s="398"/>
      <c r="G123" s="398"/>
    </row>
    <row r="124" spans="1:7" ht="15">
      <c r="A124" s="398"/>
      <c r="B124" s="400" t="s">
        <v>671</v>
      </c>
      <c r="C124" s="398" t="s">
        <v>577</v>
      </c>
      <c r="D124" s="398"/>
      <c r="E124" s="398"/>
      <c r="F124" s="398"/>
      <c r="G124" s="398"/>
    </row>
    <row r="125" spans="1:7" ht="15">
      <c r="A125" s="395" t="s">
        <v>101</v>
      </c>
      <c r="B125" s="397" t="s">
        <v>582</v>
      </c>
      <c r="C125" s="398"/>
      <c r="D125" s="398"/>
      <c r="E125" s="398"/>
      <c r="F125" s="398"/>
      <c r="G125" s="398"/>
    </row>
    <row r="126" spans="1:7" ht="38.25">
      <c r="A126" s="395" t="s">
        <v>579</v>
      </c>
      <c r="B126" s="397" t="s">
        <v>672</v>
      </c>
      <c r="C126" s="398"/>
      <c r="D126" s="398"/>
      <c r="E126" s="398"/>
      <c r="F126" s="398"/>
      <c r="G126" s="398"/>
    </row>
    <row r="127" spans="1:7" ht="15">
      <c r="A127" s="396">
        <v>1</v>
      </c>
      <c r="B127" s="399" t="s">
        <v>593</v>
      </c>
      <c r="C127" s="398" t="s">
        <v>594</v>
      </c>
      <c r="D127" s="398"/>
      <c r="E127" s="398"/>
      <c r="F127" s="398"/>
      <c r="G127" s="398"/>
    </row>
    <row r="128" spans="1:7" ht="15">
      <c r="A128" s="398"/>
      <c r="B128" s="400" t="s">
        <v>595</v>
      </c>
      <c r="C128" s="398" t="s">
        <v>594</v>
      </c>
      <c r="D128" s="398"/>
      <c r="E128" s="398"/>
      <c r="F128" s="398"/>
      <c r="G128" s="398"/>
    </row>
    <row r="129" spans="1:7" ht="15">
      <c r="A129" s="398"/>
      <c r="B129" s="400" t="s">
        <v>596</v>
      </c>
      <c r="C129" s="398" t="s">
        <v>594</v>
      </c>
      <c r="D129" s="398"/>
      <c r="E129" s="398"/>
      <c r="F129" s="398"/>
      <c r="G129" s="398"/>
    </row>
    <row r="130" spans="1:7" ht="15">
      <c r="A130" s="398" t="s">
        <v>597</v>
      </c>
      <c r="B130" s="400" t="s">
        <v>598</v>
      </c>
      <c r="C130" s="398" t="s">
        <v>594</v>
      </c>
      <c r="D130" s="398"/>
      <c r="E130" s="398"/>
      <c r="F130" s="398"/>
      <c r="G130" s="398"/>
    </row>
    <row r="131" spans="1:7" ht="15">
      <c r="A131" s="398"/>
      <c r="B131" s="400" t="s">
        <v>595</v>
      </c>
      <c r="C131" s="398" t="s">
        <v>594</v>
      </c>
      <c r="D131" s="398"/>
      <c r="E131" s="398"/>
      <c r="F131" s="398"/>
      <c r="G131" s="398"/>
    </row>
    <row r="132" spans="1:7" ht="15">
      <c r="A132" s="398"/>
      <c r="B132" s="400" t="s">
        <v>596</v>
      </c>
      <c r="C132" s="398" t="s">
        <v>594</v>
      </c>
      <c r="D132" s="398"/>
      <c r="E132" s="398"/>
      <c r="F132" s="398"/>
      <c r="G132" s="398"/>
    </row>
    <row r="133" spans="1:7" ht="15">
      <c r="A133" s="398" t="s">
        <v>599</v>
      </c>
      <c r="B133" s="400" t="s">
        <v>438</v>
      </c>
      <c r="C133" s="398" t="s">
        <v>594</v>
      </c>
      <c r="D133" s="398"/>
      <c r="E133" s="398"/>
      <c r="F133" s="398"/>
      <c r="G133" s="398"/>
    </row>
    <row r="134" spans="1:7" ht="15">
      <c r="A134" s="398"/>
      <c r="B134" s="400" t="s">
        <v>595</v>
      </c>
      <c r="C134" s="398" t="s">
        <v>594</v>
      </c>
      <c r="D134" s="398"/>
      <c r="E134" s="398"/>
      <c r="F134" s="398"/>
      <c r="G134" s="398"/>
    </row>
    <row r="135" spans="1:7" ht="15">
      <c r="A135" s="398"/>
      <c r="B135" s="400" t="s">
        <v>596</v>
      </c>
      <c r="C135" s="398" t="s">
        <v>594</v>
      </c>
      <c r="D135" s="398"/>
      <c r="E135" s="398"/>
      <c r="F135" s="398"/>
      <c r="G135" s="398"/>
    </row>
    <row r="136" spans="1:7" ht="15">
      <c r="A136" s="398" t="s">
        <v>600</v>
      </c>
      <c r="B136" s="400" t="s">
        <v>611</v>
      </c>
      <c r="C136" s="398" t="s">
        <v>594</v>
      </c>
      <c r="D136" s="398"/>
      <c r="E136" s="398"/>
      <c r="F136" s="398"/>
      <c r="G136" s="398"/>
    </row>
    <row r="137" spans="1:7" ht="15">
      <c r="A137" s="396">
        <v>2</v>
      </c>
      <c r="B137" s="399" t="s">
        <v>602</v>
      </c>
      <c r="C137" s="398"/>
      <c r="D137" s="398"/>
      <c r="E137" s="398"/>
      <c r="F137" s="398"/>
      <c r="G137" s="398"/>
    </row>
    <row r="138" spans="1:7" ht="25.5">
      <c r="A138" s="398" t="s">
        <v>603</v>
      </c>
      <c r="B138" s="400" t="s">
        <v>604</v>
      </c>
      <c r="C138" s="398" t="s">
        <v>605</v>
      </c>
      <c r="D138" s="398"/>
      <c r="E138" s="398"/>
      <c r="F138" s="398"/>
      <c r="G138" s="398"/>
    </row>
    <row r="139" spans="1:7" ht="25.5">
      <c r="A139" s="398" t="s">
        <v>606</v>
      </c>
      <c r="B139" s="400" t="s">
        <v>607</v>
      </c>
      <c r="C139" s="398" t="s">
        <v>605</v>
      </c>
      <c r="D139" s="398"/>
      <c r="E139" s="398"/>
      <c r="F139" s="398"/>
      <c r="G139" s="398"/>
    </row>
    <row r="140" spans="1:7" ht="25.5">
      <c r="A140" s="398" t="s">
        <v>608</v>
      </c>
      <c r="B140" s="400" t="s">
        <v>609</v>
      </c>
      <c r="C140" s="398" t="s">
        <v>605</v>
      </c>
      <c r="D140" s="398"/>
      <c r="E140" s="398"/>
      <c r="F140" s="398"/>
      <c r="G140" s="398"/>
    </row>
    <row r="141" spans="1:7" ht="15">
      <c r="A141" s="395">
        <v>3</v>
      </c>
      <c r="B141" s="397" t="s">
        <v>673</v>
      </c>
      <c r="C141" s="398" t="s">
        <v>674</v>
      </c>
      <c r="D141" s="398"/>
      <c r="E141" s="398"/>
      <c r="F141" s="398"/>
      <c r="G141" s="398"/>
    </row>
    <row r="142" spans="1:7" ht="15">
      <c r="A142" s="395">
        <v>4</v>
      </c>
      <c r="B142" s="397" t="s">
        <v>675</v>
      </c>
      <c r="C142" s="398" t="s">
        <v>676</v>
      </c>
      <c r="D142" s="398"/>
      <c r="E142" s="398"/>
      <c r="F142" s="398"/>
      <c r="G142" s="398"/>
    </row>
    <row r="143" spans="1:7" ht="63.75">
      <c r="A143" s="395" t="s">
        <v>580</v>
      </c>
      <c r="B143" s="397" t="s">
        <v>677</v>
      </c>
      <c r="C143" s="395"/>
      <c r="D143" s="395"/>
      <c r="E143" s="395"/>
      <c r="F143" s="395"/>
      <c r="G143" s="395"/>
    </row>
    <row r="144" spans="1:7" ht="15">
      <c r="A144" s="396">
        <v>1</v>
      </c>
      <c r="B144" s="399" t="s">
        <v>613</v>
      </c>
      <c r="C144" s="398" t="s">
        <v>594</v>
      </c>
      <c r="D144" s="398"/>
      <c r="E144" s="398"/>
      <c r="F144" s="398"/>
      <c r="G144" s="398"/>
    </row>
    <row r="145" spans="1:7" ht="15">
      <c r="A145" s="398" t="s">
        <v>597</v>
      </c>
      <c r="B145" s="400" t="s">
        <v>614</v>
      </c>
      <c r="C145" s="398" t="s">
        <v>594</v>
      </c>
      <c r="D145" s="398"/>
      <c r="E145" s="398"/>
      <c r="F145" s="398"/>
      <c r="G145" s="398"/>
    </row>
    <row r="146" spans="1:7" ht="15">
      <c r="A146" s="398" t="s">
        <v>599</v>
      </c>
      <c r="B146" s="400" t="s">
        <v>438</v>
      </c>
      <c r="C146" s="398" t="s">
        <v>594</v>
      </c>
      <c r="D146" s="398"/>
      <c r="E146" s="398"/>
      <c r="F146" s="398"/>
      <c r="G146" s="398"/>
    </row>
    <row r="147" spans="1:7" ht="15">
      <c r="A147" s="398" t="s">
        <v>600</v>
      </c>
      <c r="B147" s="400" t="s">
        <v>611</v>
      </c>
      <c r="C147" s="398" t="s">
        <v>594</v>
      </c>
      <c r="D147" s="398"/>
      <c r="E147" s="398"/>
      <c r="F147" s="398"/>
      <c r="G147" s="398"/>
    </row>
    <row r="148" spans="1:7" ht="15">
      <c r="A148" s="396">
        <v>2</v>
      </c>
      <c r="B148" s="399" t="s">
        <v>602</v>
      </c>
      <c r="C148" s="398"/>
      <c r="D148" s="398"/>
      <c r="E148" s="398"/>
      <c r="F148" s="398"/>
      <c r="G148" s="398"/>
    </row>
    <row r="149" spans="1:7" ht="15">
      <c r="A149" s="398"/>
      <c r="B149" s="400" t="s">
        <v>615</v>
      </c>
      <c r="C149" s="398"/>
      <c r="D149" s="398"/>
      <c r="E149" s="398"/>
      <c r="F149" s="398"/>
      <c r="G149" s="398"/>
    </row>
    <row r="150" spans="1:7" ht="15">
      <c r="A150" s="398"/>
      <c r="B150" s="400" t="s">
        <v>616</v>
      </c>
      <c r="C150" s="398" t="s">
        <v>577</v>
      </c>
      <c r="D150" s="398"/>
      <c r="E150" s="398"/>
      <c r="F150" s="398"/>
      <c r="G150" s="398"/>
    </row>
    <row r="151" spans="1:7" ht="25.5">
      <c r="A151" s="398"/>
      <c r="B151" s="400" t="s">
        <v>617</v>
      </c>
      <c r="C151" s="398" t="s">
        <v>104</v>
      </c>
      <c r="D151" s="398"/>
      <c r="E151" s="398"/>
      <c r="F151" s="398"/>
      <c r="G151" s="398"/>
    </row>
    <row r="152" spans="1:7" ht="15">
      <c r="A152" s="398"/>
      <c r="B152" s="400" t="s">
        <v>618</v>
      </c>
      <c r="C152" s="398"/>
      <c r="D152" s="398"/>
      <c r="E152" s="398"/>
      <c r="F152" s="398"/>
      <c r="G152" s="398"/>
    </row>
    <row r="153" spans="1:7" ht="15">
      <c r="A153" s="398"/>
      <c r="B153" s="400" t="s">
        <v>616</v>
      </c>
      <c r="C153" s="398" t="s">
        <v>577</v>
      </c>
      <c r="D153" s="398"/>
      <c r="E153" s="398"/>
      <c r="F153" s="398"/>
      <c r="G153" s="398"/>
    </row>
    <row r="154" spans="1:7" ht="25.5">
      <c r="A154" s="398"/>
      <c r="B154" s="400" t="s">
        <v>619</v>
      </c>
      <c r="C154" s="398" t="s">
        <v>578</v>
      </c>
      <c r="D154" s="398"/>
      <c r="E154" s="398"/>
      <c r="F154" s="398"/>
      <c r="G154" s="398"/>
    </row>
    <row r="155" spans="1:7" ht="51">
      <c r="A155" s="395" t="s">
        <v>581</v>
      </c>
      <c r="B155" s="397" t="s">
        <v>678</v>
      </c>
      <c r="C155" s="398"/>
      <c r="D155" s="398"/>
      <c r="E155" s="398"/>
      <c r="F155" s="398"/>
      <c r="G155" s="398"/>
    </row>
    <row r="156" spans="1:7" ht="15">
      <c r="A156" s="396">
        <v>1</v>
      </c>
      <c r="B156" s="399" t="s">
        <v>613</v>
      </c>
      <c r="C156" s="398" t="s">
        <v>594</v>
      </c>
      <c r="D156" s="398"/>
      <c r="E156" s="398"/>
      <c r="F156" s="398"/>
      <c r="G156" s="398"/>
    </row>
    <row r="157" spans="1:7" ht="15">
      <c r="A157" s="398" t="s">
        <v>597</v>
      </c>
      <c r="B157" s="400" t="s">
        <v>614</v>
      </c>
      <c r="C157" s="398" t="s">
        <v>594</v>
      </c>
      <c r="D157" s="398"/>
      <c r="E157" s="398"/>
      <c r="F157" s="398"/>
      <c r="G157" s="398"/>
    </row>
    <row r="158" spans="1:7" ht="15">
      <c r="A158" s="398" t="s">
        <v>599</v>
      </c>
      <c r="B158" s="400" t="s">
        <v>438</v>
      </c>
      <c r="C158" s="398" t="s">
        <v>594</v>
      </c>
      <c r="D158" s="398"/>
      <c r="E158" s="398"/>
      <c r="F158" s="398"/>
      <c r="G158" s="398"/>
    </row>
    <row r="159" spans="1:7" ht="15">
      <c r="A159" s="398" t="s">
        <v>600</v>
      </c>
      <c r="B159" s="400" t="s">
        <v>611</v>
      </c>
      <c r="C159" s="398" t="s">
        <v>594</v>
      </c>
      <c r="D159" s="398"/>
      <c r="E159" s="398"/>
      <c r="F159" s="398"/>
      <c r="G159" s="398"/>
    </row>
    <row r="160" spans="1:7" ht="15">
      <c r="A160" s="396">
        <v>2</v>
      </c>
      <c r="B160" s="399" t="s">
        <v>602</v>
      </c>
      <c r="C160" s="398"/>
      <c r="D160" s="398"/>
      <c r="E160" s="398"/>
      <c r="F160" s="398"/>
      <c r="G160" s="398"/>
    </row>
    <row r="161" spans="1:7" ht="25.5">
      <c r="A161" s="398"/>
      <c r="B161" s="400" t="s">
        <v>679</v>
      </c>
      <c r="C161" s="398"/>
      <c r="D161" s="398"/>
      <c r="E161" s="398"/>
      <c r="F161" s="398"/>
      <c r="G161" s="398"/>
    </row>
    <row r="162" spans="1:7" ht="15">
      <c r="A162" s="398"/>
      <c r="B162" s="400" t="s">
        <v>680</v>
      </c>
      <c r="C162" s="398" t="s">
        <v>661</v>
      </c>
      <c r="D162" s="398"/>
      <c r="E162" s="398"/>
      <c r="F162" s="398"/>
      <c r="G162" s="398"/>
    </row>
    <row r="163" spans="1:7" ht="15">
      <c r="A163" s="398"/>
      <c r="B163" s="400" t="s">
        <v>681</v>
      </c>
      <c r="C163" s="398" t="s">
        <v>682</v>
      </c>
      <c r="D163" s="398"/>
      <c r="E163" s="398"/>
      <c r="F163" s="398"/>
      <c r="G163" s="398"/>
    </row>
    <row r="164" spans="1:7" ht="25.5">
      <c r="A164" s="398"/>
      <c r="B164" s="400" t="s">
        <v>683</v>
      </c>
      <c r="C164" s="398"/>
      <c r="D164" s="398"/>
      <c r="E164" s="398"/>
      <c r="F164" s="398"/>
      <c r="G164" s="398"/>
    </row>
    <row r="165" spans="1:7" ht="15">
      <c r="A165" s="398"/>
      <c r="B165" s="400" t="s">
        <v>680</v>
      </c>
      <c r="C165" s="398" t="s">
        <v>661</v>
      </c>
      <c r="D165" s="398"/>
      <c r="E165" s="398"/>
      <c r="F165" s="398"/>
      <c r="G165" s="398"/>
    </row>
    <row r="166" spans="1:7" ht="25.5">
      <c r="A166" s="398"/>
      <c r="B166" s="400" t="s">
        <v>684</v>
      </c>
      <c r="C166" s="398" t="s">
        <v>685</v>
      </c>
      <c r="D166" s="398"/>
      <c r="E166" s="398"/>
      <c r="F166" s="398"/>
      <c r="G166" s="398"/>
    </row>
    <row r="167" spans="1:7" ht="51">
      <c r="A167" s="395" t="s">
        <v>102</v>
      </c>
      <c r="B167" s="397" t="s">
        <v>686</v>
      </c>
      <c r="C167" s="398"/>
      <c r="D167" s="398"/>
      <c r="E167" s="398"/>
      <c r="F167" s="398"/>
      <c r="G167" s="398"/>
    </row>
    <row r="168" spans="1:7" ht="15">
      <c r="A168" s="396">
        <v>1</v>
      </c>
      <c r="B168" s="399" t="s">
        <v>613</v>
      </c>
      <c r="C168" s="398" t="s">
        <v>594</v>
      </c>
      <c r="D168" s="398"/>
      <c r="E168" s="398"/>
      <c r="F168" s="398"/>
      <c r="G168" s="398"/>
    </row>
    <row r="169" spans="1:7" ht="15">
      <c r="A169" s="398" t="s">
        <v>597</v>
      </c>
      <c r="B169" s="400" t="s">
        <v>614</v>
      </c>
      <c r="C169" s="398" t="s">
        <v>594</v>
      </c>
      <c r="D169" s="398"/>
      <c r="E169" s="398"/>
      <c r="F169" s="398"/>
      <c r="G169" s="398"/>
    </row>
    <row r="170" spans="1:7" ht="15">
      <c r="A170" s="398" t="s">
        <v>599</v>
      </c>
      <c r="B170" s="400" t="s">
        <v>438</v>
      </c>
      <c r="C170" s="398" t="s">
        <v>594</v>
      </c>
      <c r="D170" s="398"/>
      <c r="E170" s="398"/>
      <c r="F170" s="398"/>
      <c r="G170" s="398"/>
    </row>
    <row r="171" spans="1:7" ht="15">
      <c r="A171" s="398" t="s">
        <v>600</v>
      </c>
      <c r="B171" s="400" t="s">
        <v>611</v>
      </c>
      <c r="C171" s="398" t="s">
        <v>594</v>
      </c>
      <c r="D171" s="398"/>
      <c r="E171" s="398"/>
      <c r="F171" s="398"/>
      <c r="G171" s="398"/>
    </row>
    <row r="172" spans="1:7" ht="15">
      <c r="A172" s="396">
        <v>2</v>
      </c>
      <c r="B172" s="399" t="s">
        <v>602</v>
      </c>
      <c r="C172" s="398"/>
      <c r="D172" s="398"/>
      <c r="E172" s="398"/>
      <c r="F172" s="398"/>
      <c r="G172" s="398"/>
    </row>
    <row r="173" spans="1:7" ht="15">
      <c r="A173" s="398"/>
      <c r="B173" s="400" t="s">
        <v>615</v>
      </c>
      <c r="C173" s="398"/>
      <c r="D173" s="398"/>
      <c r="E173" s="398"/>
      <c r="F173" s="398"/>
      <c r="G173" s="398"/>
    </row>
    <row r="174" spans="1:7" ht="15">
      <c r="A174" s="398"/>
      <c r="B174" s="400" t="s">
        <v>616</v>
      </c>
      <c r="C174" s="398" t="s">
        <v>577</v>
      </c>
      <c r="D174" s="398"/>
      <c r="E174" s="398"/>
      <c r="F174" s="398"/>
      <c r="G174" s="398"/>
    </row>
    <row r="175" spans="1:7" ht="25.5">
      <c r="A175" s="398"/>
      <c r="B175" s="400" t="s">
        <v>617</v>
      </c>
      <c r="C175" s="398" t="s">
        <v>104</v>
      </c>
      <c r="D175" s="398"/>
      <c r="E175" s="398"/>
      <c r="F175" s="398"/>
      <c r="G175" s="398"/>
    </row>
    <row r="176" spans="1:7" ht="15">
      <c r="A176" s="398"/>
      <c r="B176" s="400" t="s">
        <v>618</v>
      </c>
      <c r="C176" s="398"/>
      <c r="D176" s="398"/>
      <c r="E176" s="398"/>
      <c r="F176" s="398"/>
      <c r="G176" s="398"/>
    </row>
    <row r="177" spans="1:7" ht="15">
      <c r="A177" s="398"/>
      <c r="B177" s="400" t="s">
        <v>616</v>
      </c>
      <c r="C177" s="398" t="s">
        <v>577</v>
      </c>
      <c r="D177" s="398"/>
      <c r="E177" s="398"/>
      <c r="F177" s="398"/>
      <c r="G177" s="398"/>
    </row>
    <row r="178" spans="1:7" ht="25.5">
      <c r="A178" s="398"/>
      <c r="B178" s="400" t="s">
        <v>619</v>
      </c>
      <c r="C178" s="398" t="s">
        <v>578</v>
      </c>
      <c r="D178" s="398"/>
      <c r="E178" s="398"/>
      <c r="F178" s="398"/>
      <c r="G178" s="398"/>
    </row>
    <row r="179" spans="1:7" ht="25.5">
      <c r="A179" s="395" t="s">
        <v>150</v>
      </c>
      <c r="B179" s="397" t="s">
        <v>687</v>
      </c>
      <c r="C179" s="395"/>
      <c r="D179" s="395"/>
      <c r="E179" s="395"/>
      <c r="F179" s="395"/>
      <c r="G179" s="395"/>
    </row>
    <row r="180" spans="1:7" ht="15">
      <c r="A180" s="396">
        <v>1</v>
      </c>
      <c r="B180" s="399" t="s">
        <v>593</v>
      </c>
      <c r="C180" s="398" t="s">
        <v>594</v>
      </c>
      <c r="D180" s="398"/>
      <c r="E180" s="398"/>
      <c r="F180" s="398"/>
      <c r="G180" s="398"/>
    </row>
    <row r="181" spans="1:7" ht="15">
      <c r="A181" s="398"/>
      <c r="B181" s="400" t="s">
        <v>595</v>
      </c>
      <c r="C181" s="398" t="s">
        <v>594</v>
      </c>
      <c r="D181" s="398"/>
      <c r="E181" s="398"/>
      <c r="F181" s="398"/>
      <c r="G181" s="398"/>
    </row>
    <row r="182" spans="1:7" ht="15">
      <c r="A182" s="398"/>
      <c r="B182" s="400" t="s">
        <v>596</v>
      </c>
      <c r="C182" s="398" t="s">
        <v>594</v>
      </c>
      <c r="D182" s="398"/>
      <c r="E182" s="398"/>
      <c r="F182" s="398"/>
      <c r="G182" s="398"/>
    </row>
    <row r="183" spans="1:7" ht="15">
      <c r="A183" s="398" t="s">
        <v>597</v>
      </c>
      <c r="B183" s="400" t="s">
        <v>598</v>
      </c>
      <c r="C183" s="398" t="s">
        <v>594</v>
      </c>
      <c r="D183" s="398"/>
      <c r="E183" s="398"/>
      <c r="F183" s="398"/>
      <c r="G183" s="398"/>
    </row>
    <row r="184" spans="1:7" ht="15">
      <c r="A184" s="398"/>
      <c r="B184" s="400" t="s">
        <v>595</v>
      </c>
      <c r="C184" s="398" t="s">
        <v>594</v>
      </c>
      <c r="D184" s="398"/>
      <c r="E184" s="398"/>
      <c r="F184" s="398"/>
      <c r="G184" s="398"/>
    </row>
    <row r="185" spans="1:7" ht="15">
      <c r="A185" s="398"/>
      <c r="B185" s="400" t="s">
        <v>596</v>
      </c>
      <c r="C185" s="398" t="s">
        <v>594</v>
      </c>
      <c r="D185" s="398"/>
      <c r="E185" s="398"/>
      <c r="F185" s="398"/>
      <c r="G185" s="398"/>
    </row>
    <row r="186" spans="1:7" ht="15">
      <c r="A186" s="398" t="s">
        <v>599</v>
      </c>
      <c r="B186" s="400" t="s">
        <v>438</v>
      </c>
      <c r="C186" s="398" t="s">
        <v>594</v>
      </c>
      <c r="D186" s="398"/>
      <c r="E186" s="398"/>
      <c r="F186" s="398"/>
      <c r="G186" s="398"/>
    </row>
    <row r="187" spans="1:7" ht="15">
      <c r="A187" s="398"/>
      <c r="B187" s="400" t="s">
        <v>595</v>
      </c>
      <c r="C187" s="398" t="s">
        <v>594</v>
      </c>
      <c r="D187" s="398"/>
      <c r="E187" s="398"/>
      <c r="F187" s="398"/>
      <c r="G187" s="398"/>
    </row>
    <row r="188" spans="1:7" ht="15">
      <c r="A188" s="398"/>
      <c r="B188" s="400" t="s">
        <v>596</v>
      </c>
      <c r="C188" s="398" t="s">
        <v>594</v>
      </c>
      <c r="D188" s="398"/>
      <c r="E188" s="398"/>
      <c r="F188" s="398"/>
      <c r="G188" s="398"/>
    </row>
    <row r="189" spans="1:7" ht="15">
      <c r="A189" s="398" t="s">
        <v>600</v>
      </c>
      <c r="B189" s="400" t="s">
        <v>611</v>
      </c>
      <c r="C189" s="398" t="s">
        <v>594</v>
      </c>
      <c r="D189" s="398"/>
      <c r="E189" s="398"/>
      <c r="F189" s="398"/>
      <c r="G189" s="398"/>
    </row>
    <row r="190" spans="1:7" ht="15">
      <c r="A190" s="395">
        <v>2</v>
      </c>
      <c r="B190" s="397" t="s">
        <v>602</v>
      </c>
      <c r="C190" s="398"/>
      <c r="D190" s="398"/>
      <c r="E190" s="398"/>
      <c r="F190" s="398"/>
      <c r="G190" s="398"/>
    </row>
    <row r="191" spans="1:7" ht="15">
      <c r="A191" s="396" t="s">
        <v>688</v>
      </c>
      <c r="B191" s="399" t="s">
        <v>689</v>
      </c>
      <c r="C191" s="398"/>
      <c r="D191" s="398"/>
      <c r="E191" s="398"/>
      <c r="F191" s="398"/>
      <c r="G191" s="398"/>
    </row>
    <row r="192" spans="1:7" ht="25.5">
      <c r="A192" s="398"/>
      <c r="B192" s="400" t="s">
        <v>690</v>
      </c>
      <c r="C192" s="398"/>
      <c r="D192" s="398"/>
      <c r="E192" s="398"/>
      <c r="F192" s="398"/>
      <c r="G192" s="398"/>
    </row>
    <row r="193" spans="1:7" ht="15">
      <c r="A193" s="398"/>
      <c r="B193" s="400" t="s">
        <v>691</v>
      </c>
      <c r="C193" s="398" t="s">
        <v>583</v>
      </c>
      <c r="D193" s="398"/>
      <c r="E193" s="398"/>
      <c r="F193" s="398"/>
      <c r="G193" s="398"/>
    </row>
    <row r="194" spans="1:7" ht="15">
      <c r="A194" s="398"/>
      <c r="B194" s="400" t="s">
        <v>692</v>
      </c>
      <c r="C194" s="398" t="s">
        <v>583</v>
      </c>
      <c r="D194" s="398"/>
      <c r="E194" s="398"/>
      <c r="F194" s="398"/>
      <c r="G194" s="398"/>
    </row>
    <row r="195" spans="1:7" ht="25.5">
      <c r="A195" s="398"/>
      <c r="B195" s="400" t="s">
        <v>693</v>
      </c>
      <c r="C195" s="398"/>
      <c r="D195" s="398"/>
      <c r="E195" s="398"/>
      <c r="F195" s="398"/>
      <c r="G195" s="398"/>
    </row>
    <row r="196" spans="1:7" ht="15">
      <c r="A196" s="398"/>
      <c r="B196" s="400" t="s">
        <v>691</v>
      </c>
      <c r="C196" s="398" t="s">
        <v>583</v>
      </c>
      <c r="D196" s="398"/>
      <c r="E196" s="398"/>
      <c r="F196" s="398"/>
      <c r="G196" s="398"/>
    </row>
    <row r="197" spans="1:7" ht="15">
      <c r="A197" s="398"/>
      <c r="B197" s="400" t="s">
        <v>692</v>
      </c>
      <c r="C197" s="398" t="s">
        <v>583</v>
      </c>
      <c r="D197" s="398"/>
      <c r="E197" s="398"/>
      <c r="F197" s="398"/>
      <c r="G197" s="398"/>
    </row>
    <row r="198" spans="1:7" ht="25.5">
      <c r="A198" s="398"/>
      <c r="B198" s="400" t="s">
        <v>694</v>
      </c>
      <c r="C198" s="398"/>
      <c r="D198" s="398"/>
      <c r="E198" s="398"/>
      <c r="F198" s="398"/>
      <c r="G198" s="398"/>
    </row>
    <row r="199" spans="1:7" ht="15">
      <c r="A199" s="398"/>
      <c r="B199" s="400" t="s">
        <v>695</v>
      </c>
      <c r="C199" s="398" t="s">
        <v>696</v>
      </c>
      <c r="D199" s="398"/>
      <c r="E199" s="398"/>
      <c r="F199" s="398"/>
      <c r="G199" s="398"/>
    </row>
    <row r="200" spans="1:7" ht="15">
      <c r="A200" s="398"/>
      <c r="B200" s="400" t="s">
        <v>697</v>
      </c>
      <c r="C200" s="398" t="s">
        <v>698</v>
      </c>
      <c r="D200" s="398"/>
      <c r="E200" s="398"/>
      <c r="F200" s="398"/>
      <c r="G200" s="398"/>
    </row>
    <row r="201" spans="1:7" ht="15">
      <c r="A201" s="398"/>
      <c r="B201" s="400" t="s">
        <v>699</v>
      </c>
      <c r="C201" s="398" t="s">
        <v>696</v>
      </c>
      <c r="D201" s="398"/>
      <c r="E201" s="398"/>
      <c r="F201" s="398"/>
      <c r="G201" s="398"/>
    </row>
    <row r="202" spans="1:7" ht="25.5">
      <c r="A202" s="398"/>
      <c r="B202" s="400" t="s">
        <v>700</v>
      </c>
      <c r="C202" s="398"/>
      <c r="D202" s="398"/>
      <c r="E202" s="398"/>
      <c r="F202" s="398"/>
      <c r="G202" s="398"/>
    </row>
    <row r="203" spans="1:7" ht="25.5">
      <c r="A203" s="398"/>
      <c r="B203" s="400" t="s">
        <v>701</v>
      </c>
      <c r="C203" s="398" t="s">
        <v>702</v>
      </c>
      <c r="D203" s="398"/>
      <c r="E203" s="398"/>
      <c r="F203" s="398"/>
      <c r="G203" s="398"/>
    </row>
    <row r="204" spans="1:7" ht="25.5">
      <c r="A204" s="398"/>
      <c r="B204" s="400" t="s">
        <v>703</v>
      </c>
      <c r="C204" s="398" t="s">
        <v>702</v>
      </c>
      <c r="D204" s="398"/>
      <c r="E204" s="398"/>
      <c r="F204" s="398"/>
      <c r="G204" s="398"/>
    </row>
    <row r="205" spans="1:7" ht="25.5">
      <c r="A205" s="398"/>
      <c r="B205" s="400" t="s">
        <v>704</v>
      </c>
      <c r="C205" s="398"/>
      <c r="D205" s="398"/>
      <c r="E205" s="398"/>
      <c r="F205" s="398"/>
      <c r="G205" s="398"/>
    </row>
    <row r="206" spans="1:7" ht="15">
      <c r="A206" s="398"/>
      <c r="B206" s="400" t="s">
        <v>705</v>
      </c>
      <c r="C206" s="398" t="s">
        <v>696</v>
      </c>
      <c r="D206" s="398"/>
      <c r="E206" s="398"/>
      <c r="F206" s="398"/>
      <c r="G206" s="398"/>
    </row>
    <row r="207" spans="1:7" ht="15">
      <c r="A207" s="398"/>
      <c r="B207" s="400" t="s">
        <v>706</v>
      </c>
      <c r="C207" s="398" t="s">
        <v>707</v>
      </c>
      <c r="D207" s="398"/>
      <c r="E207" s="398"/>
      <c r="F207" s="398"/>
      <c r="G207" s="398"/>
    </row>
    <row r="208" spans="1:7" ht="25.5">
      <c r="A208" s="398"/>
      <c r="B208" s="400" t="s">
        <v>708</v>
      </c>
      <c r="C208" s="398"/>
      <c r="D208" s="398"/>
      <c r="E208" s="398"/>
      <c r="F208" s="398"/>
      <c r="G208" s="398"/>
    </row>
    <row r="209" spans="1:7" ht="15">
      <c r="A209" s="398"/>
      <c r="B209" s="400" t="s">
        <v>709</v>
      </c>
      <c r="C209" s="398" t="s">
        <v>710</v>
      </c>
      <c r="D209" s="398"/>
      <c r="E209" s="398"/>
      <c r="F209" s="398"/>
      <c r="G209" s="398"/>
    </row>
    <row r="210" spans="1:7" ht="15">
      <c r="A210" s="398"/>
      <c r="B210" s="400" t="s">
        <v>711</v>
      </c>
      <c r="C210" s="398" t="s">
        <v>577</v>
      </c>
      <c r="D210" s="398"/>
      <c r="E210" s="398"/>
      <c r="F210" s="398"/>
      <c r="G210" s="398"/>
    </row>
    <row r="211" spans="1:7" ht="15">
      <c r="A211" s="396" t="s">
        <v>712</v>
      </c>
      <c r="B211" s="399" t="s">
        <v>713</v>
      </c>
      <c r="C211" s="398"/>
      <c r="D211" s="398"/>
      <c r="E211" s="398"/>
      <c r="F211" s="398"/>
      <c r="G211" s="398"/>
    </row>
    <row r="212" spans="1:7" ht="51">
      <c r="A212" s="398"/>
      <c r="B212" s="400" t="s">
        <v>714</v>
      </c>
      <c r="C212" s="398" t="s">
        <v>682</v>
      </c>
      <c r="D212" s="398"/>
      <c r="E212" s="398"/>
      <c r="F212" s="398"/>
      <c r="G212" s="398"/>
    </row>
    <row r="213" spans="1:7" ht="25.5">
      <c r="A213" s="398"/>
      <c r="B213" s="400" t="s">
        <v>715</v>
      </c>
      <c r="C213" s="398" t="s">
        <v>519</v>
      </c>
      <c r="D213" s="398"/>
      <c r="E213" s="398"/>
      <c r="F213" s="398"/>
      <c r="G213" s="398"/>
    </row>
    <row r="214" spans="1:7" ht="25.5">
      <c r="A214" s="398"/>
      <c r="B214" s="400" t="s">
        <v>690</v>
      </c>
      <c r="C214" s="398"/>
      <c r="D214" s="398"/>
      <c r="E214" s="398"/>
      <c r="F214" s="398"/>
      <c r="G214" s="398"/>
    </row>
    <row r="215" spans="1:7" ht="15">
      <c r="A215" s="398"/>
      <c r="B215" s="400" t="s">
        <v>691</v>
      </c>
      <c r="C215" s="398" t="s">
        <v>583</v>
      </c>
      <c r="D215" s="398"/>
      <c r="E215" s="398"/>
      <c r="F215" s="398"/>
      <c r="G215" s="398"/>
    </row>
    <row r="216" spans="1:7" ht="15">
      <c r="A216" s="398"/>
      <c r="B216" s="400" t="s">
        <v>692</v>
      </c>
      <c r="C216" s="398" t="s">
        <v>583</v>
      </c>
      <c r="D216" s="398"/>
      <c r="E216" s="398"/>
      <c r="F216" s="398"/>
      <c r="G216" s="398"/>
    </row>
    <row r="217" spans="1:7" ht="25.5">
      <c r="A217" s="398"/>
      <c r="B217" s="400" t="s">
        <v>693</v>
      </c>
      <c r="C217" s="398"/>
      <c r="D217" s="398"/>
      <c r="E217" s="398"/>
      <c r="F217" s="398"/>
      <c r="G217" s="398"/>
    </row>
    <row r="218" spans="1:7" ht="15">
      <c r="A218" s="398"/>
      <c r="B218" s="400" t="s">
        <v>691</v>
      </c>
      <c r="C218" s="398" t="s">
        <v>583</v>
      </c>
      <c r="D218" s="398"/>
      <c r="E218" s="398"/>
      <c r="F218" s="398"/>
      <c r="G218" s="398"/>
    </row>
    <row r="219" spans="1:7" ht="15">
      <c r="A219" s="398"/>
      <c r="B219" s="400" t="s">
        <v>692</v>
      </c>
      <c r="C219" s="398" t="s">
        <v>583</v>
      </c>
      <c r="D219" s="398"/>
      <c r="E219" s="398"/>
      <c r="F219" s="398"/>
      <c r="G219" s="398"/>
    </row>
    <row r="220" spans="1:7" ht="25.5">
      <c r="A220" s="398"/>
      <c r="B220" s="400" t="s">
        <v>716</v>
      </c>
      <c r="C220" s="398"/>
      <c r="D220" s="398"/>
      <c r="E220" s="398"/>
      <c r="F220" s="398"/>
      <c r="G220" s="398"/>
    </row>
    <row r="221" spans="1:7" ht="15">
      <c r="A221" s="398"/>
      <c r="B221" s="400" t="s">
        <v>705</v>
      </c>
      <c r="C221" s="398" t="s">
        <v>696</v>
      </c>
      <c r="D221" s="398"/>
      <c r="E221" s="398"/>
      <c r="F221" s="398"/>
      <c r="G221" s="398"/>
    </row>
    <row r="222" spans="1:7" ht="15">
      <c r="A222" s="398"/>
      <c r="B222" s="400" t="s">
        <v>706</v>
      </c>
      <c r="C222" s="398" t="s">
        <v>707</v>
      </c>
      <c r="D222" s="398"/>
      <c r="E222" s="398"/>
      <c r="F222" s="398"/>
      <c r="G222" s="398"/>
    </row>
    <row r="223" spans="1:7" ht="25.5">
      <c r="A223" s="398"/>
      <c r="B223" s="400" t="s">
        <v>694</v>
      </c>
      <c r="C223" s="398"/>
      <c r="D223" s="398"/>
      <c r="E223" s="398"/>
      <c r="F223" s="398"/>
      <c r="G223" s="398"/>
    </row>
    <row r="224" spans="1:7" ht="15">
      <c r="A224" s="398"/>
      <c r="B224" s="400" t="s">
        <v>695</v>
      </c>
      <c r="C224" s="398" t="s">
        <v>696</v>
      </c>
      <c r="D224" s="398"/>
      <c r="E224" s="398"/>
      <c r="F224" s="398"/>
      <c r="G224" s="398"/>
    </row>
    <row r="225" spans="1:7" ht="15">
      <c r="A225" s="398"/>
      <c r="B225" s="400" t="s">
        <v>697</v>
      </c>
      <c r="C225" s="398" t="s">
        <v>698</v>
      </c>
      <c r="D225" s="398"/>
      <c r="E225" s="398"/>
      <c r="F225" s="398"/>
      <c r="G225" s="398"/>
    </row>
    <row r="226" spans="1:7" ht="15">
      <c r="A226" s="398"/>
      <c r="B226" s="400" t="s">
        <v>699</v>
      </c>
      <c r="C226" s="398" t="s">
        <v>717</v>
      </c>
      <c r="D226" s="398"/>
      <c r="E226" s="398"/>
      <c r="F226" s="398"/>
      <c r="G226" s="398"/>
    </row>
    <row r="227" spans="1:7" ht="25.5">
      <c r="A227" s="398"/>
      <c r="B227" s="400" t="s">
        <v>718</v>
      </c>
      <c r="C227" s="398" t="s">
        <v>719</v>
      </c>
      <c r="D227" s="398"/>
      <c r="E227" s="398"/>
      <c r="F227" s="398"/>
      <c r="G227" s="398"/>
    </row>
    <row r="228" spans="1:7" ht="25.5">
      <c r="A228" s="398"/>
      <c r="B228" s="400" t="s">
        <v>720</v>
      </c>
      <c r="C228" s="398" t="s">
        <v>721</v>
      </c>
      <c r="D228" s="398"/>
      <c r="E228" s="398"/>
      <c r="F228" s="398"/>
      <c r="G228" s="398"/>
    </row>
    <row r="229" spans="1:7" ht="25.5">
      <c r="A229" s="398"/>
      <c r="B229" s="400" t="s">
        <v>722</v>
      </c>
      <c r="C229" s="398" t="s">
        <v>674</v>
      </c>
      <c r="D229" s="398"/>
      <c r="E229" s="398"/>
      <c r="F229" s="398"/>
      <c r="G229" s="398"/>
    </row>
    <row r="230" spans="1:7" ht="25.5">
      <c r="A230" s="398"/>
      <c r="B230" s="400" t="s">
        <v>723</v>
      </c>
      <c r="C230" s="398" t="s">
        <v>674</v>
      </c>
      <c r="D230" s="398"/>
      <c r="E230" s="398"/>
      <c r="F230" s="398"/>
      <c r="G230" s="398"/>
    </row>
    <row r="231" spans="1:7" ht="25.5">
      <c r="A231" s="398"/>
      <c r="B231" s="400" t="s">
        <v>724</v>
      </c>
      <c r="C231" s="398" t="s">
        <v>725</v>
      </c>
      <c r="D231" s="398"/>
      <c r="E231" s="398"/>
      <c r="F231" s="398"/>
      <c r="G231" s="398"/>
    </row>
    <row r="232" spans="1:7" ht="38.25">
      <c r="A232" s="398"/>
      <c r="B232" s="400" t="s">
        <v>726</v>
      </c>
      <c r="C232" s="398" t="s">
        <v>286</v>
      </c>
      <c r="D232" s="398"/>
      <c r="E232" s="398"/>
      <c r="F232" s="398"/>
      <c r="G232" s="398"/>
    </row>
    <row r="233" spans="1:7" ht="25.5">
      <c r="A233" s="395" t="s">
        <v>156</v>
      </c>
      <c r="B233" s="397" t="s">
        <v>727</v>
      </c>
      <c r="C233" s="395"/>
      <c r="D233" s="395"/>
      <c r="E233" s="395"/>
      <c r="F233" s="395"/>
      <c r="G233" s="395"/>
    </row>
    <row r="234" spans="1:7" ht="15">
      <c r="A234" s="396">
        <v>1</v>
      </c>
      <c r="B234" s="399" t="s">
        <v>613</v>
      </c>
      <c r="C234" s="398" t="s">
        <v>594</v>
      </c>
      <c r="D234" s="398"/>
      <c r="E234" s="398"/>
      <c r="F234" s="398"/>
      <c r="G234" s="398"/>
    </row>
    <row r="235" spans="1:7" ht="15">
      <c r="A235" s="398" t="s">
        <v>597</v>
      </c>
      <c r="B235" s="400" t="s">
        <v>614</v>
      </c>
      <c r="C235" s="398" t="s">
        <v>594</v>
      </c>
      <c r="D235" s="398"/>
      <c r="E235" s="398"/>
      <c r="F235" s="398"/>
      <c r="G235" s="398"/>
    </row>
    <row r="236" spans="1:7" ht="15">
      <c r="A236" s="398" t="s">
        <v>599</v>
      </c>
      <c r="B236" s="400" t="s">
        <v>438</v>
      </c>
      <c r="C236" s="398" t="s">
        <v>594</v>
      </c>
      <c r="D236" s="398"/>
      <c r="E236" s="398"/>
      <c r="F236" s="398"/>
      <c r="G236" s="398"/>
    </row>
    <row r="237" spans="1:7" ht="15">
      <c r="A237" s="398" t="s">
        <v>600</v>
      </c>
      <c r="B237" s="400" t="s">
        <v>611</v>
      </c>
      <c r="C237" s="398" t="s">
        <v>594</v>
      </c>
      <c r="D237" s="398"/>
      <c r="E237" s="398"/>
      <c r="F237" s="398"/>
      <c r="G237" s="398"/>
    </row>
    <row r="238" spans="1:7" ht="15">
      <c r="A238" s="396">
        <v>2</v>
      </c>
      <c r="B238" s="399" t="s">
        <v>602</v>
      </c>
      <c r="C238" s="398"/>
      <c r="D238" s="398"/>
      <c r="E238" s="398"/>
      <c r="F238" s="398"/>
      <c r="G238" s="398"/>
    </row>
    <row r="239" spans="1:7" ht="25.5">
      <c r="A239" s="398"/>
      <c r="B239" s="400" t="s">
        <v>679</v>
      </c>
      <c r="C239" s="398"/>
      <c r="D239" s="398"/>
      <c r="E239" s="398"/>
      <c r="F239" s="398"/>
      <c r="G239" s="398"/>
    </row>
    <row r="240" spans="1:7" ht="15">
      <c r="A240" s="398"/>
      <c r="B240" s="400" t="s">
        <v>680</v>
      </c>
      <c r="C240" s="398" t="s">
        <v>661</v>
      </c>
      <c r="D240" s="398"/>
      <c r="E240" s="398"/>
      <c r="F240" s="398"/>
      <c r="G240" s="398"/>
    </row>
    <row r="241" spans="1:7" ht="15">
      <c r="A241" s="398"/>
      <c r="B241" s="400" t="s">
        <v>681</v>
      </c>
      <c r="C241" s="398" t="s">
        <v>682</v>
      </c>
      <c r="D241" s="398"/>
      <c r="E241" s="398"/>
      <c r="F241" s="398"/>
      <c r="G241" s="398"/>
    </row>
    <row r="242" spans="1:7" ht="25.5">
      <c r="A242" s="398"/>
      <c r="B242" s="400" t="s">
        <v>683</v>
      </c>
      <c r="C242" s="398"/>
      <c r="D242" s="398"/>
      <c r="E242" s="398"/>
      <c r="F242" s="398"/>
      <c r="G242" s="398"/>
    </row>
    <row r="243" spans="1:7" ht="15">
      <c r="A243" s="398"/>
      <c r="B243" s="400" t="s">
        <v>680</v>
      </c>
      <c r="C243" s="398" t="s">
        <v>661</v>
      </c>
      <c r="D243" s="398"/>
      <c r="E243" s="398"/>
      <c r="F243" s="398"/>
      <c r="G243" s="398"/>
    </row>
    <row r="244" spans="1:7" ht="25.5">
      <c r="A244" s="398"/>
      <c r="B244" s="400" t="s">
        <v>684</v>
      </c>
      <c r="C244" s="398" t="s">
        <v>685</v>
      </c>
      <c r="D244" s="398"/>
      <c r="E244" s="398"/>
      <c r="F244" s="398"/>
      <c r="G244" s="398"/>
    </row>
    <row r="245" spans="1:7" ht="15">
      <c r="A245" s="398"/>
      <c r="B245" s="400" t="s">
        <v>728</v>
      </c>
      <c r="C245" s="398"/>
      <c r="D245" s="398"/>
      <c r="E245" s="398"/>
      <c r="F245" s="398"/>
      <c r="G245" s="398"/>
    </row>
    <row r="246" spans="1:7" ht="15">
      <c r="A246" s="398"/>
      <c r="B246" s="400" t="s">
        <v>729</v>
      </c>
      <c r="C246" s="398" t="s">
        <v>730</v>
      </c>
      <c r="D246" s="398"/>
      <c r="E246" s="398"/>
      <c r="F246" s="398"/>
      <c r="G246" s="398"/>
    </row>
  </sheetData>
  <sheetProtection/>
  <mergeCells count="29">
    <mergeCell ref="E7:F7"/>
    <mergeCell ref="G7:G8"/>
    <mergeCell ref="A7:A8"/>
    <mergeCell ref="B7:B8"/>
    <mergeCell ref="C7:C8"/>
    <mergeCell ref="D7:D8"/>
    <mergeCell ref="E93:E94"/>
    <mergeCell ref="F93:F94"/>
    <mergeCell ref="G93:G94"/>
    <mergeCell ref="A82:A83"/>
    <mergeCell ref="C82:C83"/>
    <mergeCell ref="D82:D83"/>
    <mergeCell ref="E82:E83"/>
    <mergeCell ref="F82:F83"/>
    <mergeCell ref="G82:G83"/>
    <mergeCell ref="A1:G1"/>
    <mergeCell ref="A109:A110"/>
    <mergeCell ref="C109:C110"/>
    <mergeCell ref="D109:D110"/>
    <mergeCell ref="E109:E110"/>
    <mergeCell ref="F109:F110"/>
    <mergeCell ref="G109:G110"/>
    <mergeCell ref="A93:A94"/>
    <mergeCell ref="C93:C94"/>
    <mergeCell ref="D93:D94"/>
    <mergeCell ref="C2:G2"/>
    <mergeCell ref="C3:G3"/>
    <mergeCell ref="A5:G5"/>
    <mergeCell ref="A6:G6"/>
  </mergeCells>
  <printOptions/>
  <pageMargins left="0.22" right="0.2" top="0.43" bottom="0.45" header="0.3" footer="0.24"/>
  <pageSetup horizontalDpi="600" verticalDpi="600" orientation="portrait" paperSize="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dimension ref="A1:AJ28"/>
  <sheetViews>
    <sheetView zoomScale="85" zoomScaleNormal="85" zoomScalePageLayoutView="70" workbookViewId="0" topLeftCell="A1">
      <selection activeCell="N14" sqref="N14"/>
    </sheetView>
  </sheetViews>
  <sheetFormatPr defaultColWidth="9.140625" defaultRowHeight="15"/>
  <cols>
    <col min="1" max="1" width="3.7109375" style="33" customWidth="1"/>
    <col min="2" max="2" width="5.421875" style="33" customWidth="1"/>
    <col min="3" max="3" width="7.421875" style="33" customWidth="1"/>
    <col min="4" max="4" width="4.421875" style="33" customWidth="1"/>
    <col min="5" max="5" width="6.00390625" style="33" customWidth="1"/>
    <col min="6" max="6" width="6.421875" style="33" customWidth="1"/>
    <col min="7" max="8" width="5.421875" style="33" customWidth="1"/>
    <col min="9" max="9" width="5.57421875" style="33" customWidth="1"/>
    <col min="10" max="10" width="5.00390625" style="33" customWidth="1"/>
    <col min="11" max="11" width="5.140625" style="33" customWidth="1"/>
    <col min="12" max="12" width="5.00390625" style="33" customWidth="1"/>
    <col min="13" max="13" width="5.421875" style="33" customWidth="1"/>
    <col min="14" max="14" width="7.140625" style="33" customWidth="1"/>
    <col min="15" max="15" width="6.7109375" style="33" customWidth="1"/>
    <col min="16" max="16" width="5.8515625" style="33" customWidth="1"/>
    <col min="17" max="17" width="5.140625" style="33" customWidth="1"/>
    <col min="18" max="18" width="6.00390625" style="33" customWidth="1"/>
    <col min="19" max="19" width="4.57421875" style="33" customWidth="1"/>
    <col min="20" max="21" width="6.421875" style="33" customWidth="1"/>
    <col min="22" max="22" width="8.140625" style="33" customWidth="1"/>
    <col min="23" max="23" width="4.7109375" style="33" customWidth="1"/>
    <col min="24" max="24" width="6.140625" style="33" customWidth="1"/>
    <col min="25" max="25" width="6.57421875" style="33" customWidth="1"/>
    <col min="26" max="26" width="6.8515625" style="33" customWidth="1"/>
    <col min="27" max="27" width="6.28125" style="33" customWidth="1"/>
    <col min="28" max="28" width="6.57421875" style="33" customWidth="1"/>
    <col min="29" max="29" width="6.421875" style="33" customWidth="1"/>
    <col min="30" max="30" width="5.421875" style="33" customWidth="1"/>
    <col min="31" max="31" width="4.7109375" style="33" customWidth="1"/>
    <col min="32" max="32" width="6.421875" style="33" customWidth="1"/>
    <col min="33" max="33" width="5.421875" style="33" customWidth="1"/>
    <col min="34" max="34" width="6.421875" style="33" customWidth="1"/>
    <col min="35" max="35" width="5.00390625" style="33" customWidth="1"/>
    <col min="36" max="36" width="6.00390625" style="33" customWidth="1"/>
    <col min="37" max="16384" width="9.140625" style="33" customWidth="1"/>
  </cols>
  <sheetData>
    <row r="1" spans="1:36" ht="15">
      <c r="A1" s="409" t="s">
        <v>123</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row>
    <row r="2" spans="1:29" s="34" customFormat="1" ht="15.75">
      <c r="A2" s="445" t="s">
        <v>388</v>
      </c>
      <c r="B2" s="445"/>
      <c r="C2" s="445"/>
      <c r="D2" s="445"/>
      <c r="E2" s="445"/>
      <c r="F2" s="445"/>
      <c r="H2" s="442" t="s">
        <v>0</v>
      </c>
      <c r="I2" s="442"/>
      <c r="J2" s="442"/>
      <c r="K2" s="442"/>
      <c r="L2" s="442"/>
      <c r="M2" s="442"/>
      <c r="N2" s="442"/>
      <c r="O2" s="442"/>
      <c r="P2" s="442"/>
      <c r="Q2" s="442"/>
      <c r="R2" s="442"/>
      <c r="S2" s="442"/>
      <c r="T2" s="442"/>
      <c r="U2" s="442"/>
      <c r="V2" s="442"/>
      <c r="W2" s="442"/>
      <c r="X2" s="442"/>
      <c r="Y2" s="442"/>
      <c r="Z2" s="442"/>
      <c r="AA2" s="442"/>
      <c r="AB2" s="442"/>
      <c r="AC2" s="442"/>
    </row>
    <row r="3" spans="1:29" s="34" customFormat="1" ht="16.5" customHeight="1">
      <c r="A3" s="445" t="s">
        <v>733</v>
      </c>
      <c r="B3" s="445"/>
      <c r="C3" s="445"/>
      <c r="D3" s="445"/>
      <c r="E3" s="445"/>
      <c r="F3" s="445"/>
      <c r="H3" s="443" t="s">
        <v>1</v>
      </c>
      <c r="I3" s="443"/>
      <c r="J3" s="443"/>
      <c r="K3" s="443"/>
      <c r="L3" s="443"/>
      <c r="M3" s="443"/>
      <c r="N3" s="443"/>
      <c r="O3" s="443"/>
      <c r="P3" s="443"/>
      <c r="Q3" s="443"/>
      <c r="R3" s="443"/>
      <c r="S3" s="443"/>
      <c r="T3" s="443"/>
      <c r="U3" s="443"/>
      <c r="V3" s="443"/>
      <c r="W3" s="443"/>
      <c r="X3" s="443"/>
      <c r="Y3" s="443"/>
      <c r="Z3" s="443"/>
      <c r="AA3" s="443"/>
      <c r="AB3" s="443"/>
      <c r="AC3" s="443"/>
    </row>
    <row r="4" spans="1:11" s="25" customFormat="1" ht="15">
      <c r="A4" s="28"/>
      <c r="B4" s="21"/>
      <c r="C4" s="21"/>
      <c r="D4" s="23"/>
      <c r="E4" s="23"/>
      <c r="F4" s="28"/>
      <c r="G4" s="23"/>
      <c r="H4" s="28"/>
      <c r="I4" s="23"/>
      <c r="J4" s="28"/>
      <c r="K4" s="24"/>
    </row>
    <row r="5" spans="1:36" ht="18.75">
      <c r="A5" s="443" t="s">
        <v>343</v>
      </c>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row>
    <row r="6" spans="1:36" s="35" customFormat="1" ht="18.75">
      <c r="A6" s="417" t="s">
        <v>734</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row>
    <row r="8" spans="1:36" s="37" customFormat="1" ht="67.5" customHeight="1">
      <c r="A8" s="412" t="s">
        <v>7</v>
      </c>
      <c r="B8" s="410" t="s">
        <v>127</v>
      </c>
      <c r="C8" s="410" t="s">
        <v>79</v>
      </c>
      <c r="D8" s="406" t="s">
        <v>71</v>
      </c>
      <c r="E8" s="407"/>
      <c r="F8" s="415" t="s">
        <v>12</v>
      </c>
      <c r="G8" s="420" t="s">
        <v>23</v>
      </c>
      <c r="H8" s="421"/>
      <c r="I8" s="421"/>
      <c r="J8" s="421"/>
      <c r="K8" s="422"/>
      <c r="L8" s="420" t="s">
        <v>128</v>
      </c>
      <c r="M8" s="422"/>
      <c r="N8" s="413" t="s">
        <v>69</v>
      </c>
      <c r="O8" s="413" t="s">
        <v>70</v>
      </c>
      <c r="P8" s="413" t="s">
        <v>72</v>
      </c>
      <c r="Q8" s="415" t="s">
        <v>74</v>
      </c>
      <c r="R8" s="415"/>
      <c r="S8" s="418" t="s">
        <v>75</v>
      </c>
      <c r="T8" s="418" t="s">
        <v>78</v>
      </c>
      <c r="U8" s="418" t="s">
        <v>76</v>
      </c>
      <c r="V8" s="418" t="s">
        <v>77</v>
      </c>
      <c r="W8" s="418" t="s">
        <v>135</v>
      </c>
      <c r="X8" s="406" t="s">
        <v>131</v>
      </c>
      <c r="Y8" s="408"/>
      <c r="Z8" s="407"/>
      <c r="AA8" s="435" t="s">
        <v>206</v>
      </c>
      <c r="AB8" s="435"/>
      <c r="AC8" s="435"/>
      <c r="AD8" s="435" t="s">
        <v>209</v>
      </c>
      <c r="AE8" s="415" t="s">
        <v>126</v>
      </c>
      <c r="AF8" s="415"/>
      <c r="AG8" s="405" t="s">
        <v>220</v>
      </c>
      <c r="AH8" s="405"/>
      <c r="AI8" s="405"/>
      <c r="AJ8" s="405"/>
    </row>
    <row r="9" spans="1:36" s="37" customFormat="1" ht="131.25" customHeight="1">
      <c r="A9" s="412"/>
      <c r="B9" s="411"/>
      <c r="C9" s="411"/>
      <c r="D9" s="38" t="s">
        <v>124</v>
      </c>
      <c r="E9" s="38" t="s">
        <v>125</v>
      </c>
      <c r="F9" s="415"/>
      <c r="G9" s="36" t="s">
        <v>82</v>
      </c>
      <c r="H9" s="36" t="s">
        <v>83</v>
      </c>
      <c r="I9" s="39" t="s">
        <v>84</v>
      </c>
      <c r="J9" s="39" t="s">
        <v>85</v>
      </c>
      <c r="K9" s="39" t="s">
        <v>86</v>
      </c>
      <c r="L9" s="40" t="s">
        <v>129</v>
      </c>
      <c r="M9" s="40" t="s">
        <v>130</v>
      </c>
      <c r="N9" s="414"/>
      <c r="O9" s="414"/>
      <c r="P9" s="414"/>
      <c r="Q9" s="36" t="s">
        <v>73</v>
      </c>
      <c r="R9" s="36" t="s">
        <v>81</v>
      </c>
      <c r="S9" s="419"/>
      <c r="T9" s="419"/>
      <c r="U9" s="419"/>
      <c r="V9" s="419"/>
      <c r="W9" s="419"/>
      <c r="X9" s="36" t="s">
        <v>132</v>
      </c>
      <c r="Y9" s="36" t="s">
        <v>133</v>
      </c>
      <c r="Z9" s="36" t="s">
        <v>134</v>
      </c>
      <c r="AA9" s="41" t="s">
        <v>205</v>
      </c>
      <c r="AB9" s="41" t="s">
        <v>207</v>
      </c>
      <c r="AC9" s="41" t="s">
        <v>208</v>
      </c>
      <c r="AD9" s="435"/>
      <c r="AE9" s="39" t="s">
        <v>136</v>
      </c>
      <c r="AF9" s="39" t="s">
        <v>137</v>
      </c>
      <c r="AG9" s="39" t="s">
        <v>221</v>
      </c>
      <c r="AH9" s="39" t="s">
        <v>222</v>
      </c>
      <c r="AI9" s="41" t="s">
        <v>223</v>
      </c>
      <c r="AJ9" s="39" t="s">
        <v>222</v>
      </c>
    </row>
    <row r="10" spans="1:36" s="43" customFormat="1" ht="12.75">
      <c r="A10" s="2" t="s">
        <v>100</v>
      </c>
      <c r="B10" s="10" t="s">
        <v>101</v>
      </c>
      <c r="C10" s="11">
        <v>1</v>
      </c>
      <c r="D10" s="10">
        <v>2</v>
      </c>
      <c r="E10" s="11">
        <v>3</v>
      </c>
      <c r="F10" s="10">
        <v>4</v>
      </c>
      <c r="G10" s="11">
        <v>5</v>
      </c>
      <c r="H10" s="10">
        <v>6</v>
      </c>
      <c r="I10" s="11">
        <v>7</v>
      </c>
      <c r="J10" s="10">
        <v>8</v>
      </c>
      <c r="K10" s="11">
        <v>9</v>
      </c>
      <c r="L10" s="10">
        <v>10</v>
      </c>
      <c r="M10" s="11">
        <v>11</v>
      </c>
      <c r="N10" s="10">
        <v>12</v>
      </c>
      <c r="O10" s="11">
        <v>13</v>
      </c>
      <c r="P10" s="10">
        <v>14</v>
      </c>
      <c r="Q10" s="11">
        <v>15</v>
      </c>
      <c r="R10" s="10">
        <v>16</v>
      </c>
      <c r="S10" s="11">
        <v>17</v>
      </c>
      <c r="T10" s="10">
        <v>18</v>
      </c>
      <c r="U10" s="11">
        <v>19</v>
      </c>
      <c r="V10" s="10">
        <v>20</v>
      </c>
      <c r="W10" s="11">
        <v>21</v>
      </c>
      <c r="X10" s="10">
        <v>22</v>
      </c>
      <c r="Y10" s="11">
        <v>23</v>
      </c>
      <c r="Z10" s="10">
        <v>24</v>
      </c>
      <c r="AA10" s="11">
        <v>25</v>
      </c>
      <c r="AB10" s="10">
        <v>26</v>
      </c>
      <c r="AC10" s="11">
        <v>27</v>
      </c>
      <c r="AD10" s="10">
        <v>28</v>
      </c>
      <c r="AE10" s="11">
        <v>29</v>
      </c>
      <c r="AF10" s="10">
        <v>30</v>
      </c>
      <c r="AG10" s="42"/>
      <c r="AH10" s="42"/>
      <c r="AI10" s="42"/>
      <c r="AJ10" s="42"/>
    </row>
    <row r="11" spans="1:36" s="43" customFormat="1" ht="38.25" customHeight="1">
      <c r="A11" s="44">
        <v>1</v>
      </c>
      <c r="B11" s="45"/>
      <c r="C11" s="418" t="s">
        <v>80</v>
      </c>
      <c r="D11" s="45"/>
      <c r="E11" s="45"/>
      <c r="F11" s="45"/>
      <c r="G11" s="46"/>
      <c r="H11" s="46"/>
      <c r="I11" s="46"/>
      <c r="J11" s="46"/>
      <c r="K11" s="46"/>
      <c r="L11" s="46"/>
      <c r="M11" s="46"/>
      <c r="N11" s="45"/>
      <c r="O11" s="45"/>
      <c r="P11" s="45"/>
      <c r="Q11" s="45"/>
      <c r="R11" s="45"/>
      <c r="S11" s="42"/>
      <c r="T11" s="42"/>
      <c r="U11" s="42"/>
      <c r="V11" s="42"/>
      <c r="W11" s="42"/>
      <c r="X11" s="42"/>
      <c r="Y11" s="42"/>
      <c r="Z11" s="42"/>
      <c r="AA11" s="42"/>
      <c r="AB11" s="42"/>
      <c r="AC11" s="42"/>
      <c r="AD11" s="42"/>
      <c r="AE11" s="42"/>
      <c r="AF11" s="42"/>
      <c r="AG11" s="42"/>
      <c r="AH11" s="42"/>
      <c r="AI11" s="42"/>
      <c r="AJ11" s="42"/>
    </row>
    <row r="12" spans="1:36" s="43" customFormat="1" ht="38.25" customHeight="1">
      <c r="A12" s="44">
        <v>2</v>
      </c>
      <c r="B12" s="45"/>
      <c r="C12" s="249"/>
      <c r="D12" s="45"/>
      <c r="E12" s="45"/>
      <c r="F12" s="45"/>
      <c r="G12" s="46"/>
      <c r="H12" s="46"/>
      <c r="I12" s="46"/>
      <c r="J12" s="46"/>
      <c r="K12" s="46"/>
      <c r="L12" s="46"/>
      <c r="M12" s="46"/>
      <c r="N12" s="45"/>
      <c r="O12" s="45"/>
      <c r="P12" s="45"/>
      <c r="Q12" s="45"/>
      <c r="R12" s="42"/>
      <c r="S12" s="42"/>
      <c r="T12" s="42"/>
      <c r="U12" s="42"/>
      <c r="V12" s="42"/>
      <c r="W12" s="42"/>
      <c r="X12" s="42"/>
      <c r="Y12" s="42"/>
      <c r="Z12" s="42"/>
      <c r="AA12" s="42"/>
      <c r="AB12" s="42"/>
      <c r="AC12" s="42"/>
      <c r="AD12" s="42"/>
      <c r="AE12" s="42"/>
      <c r="AF12" s="42"/>
      <c r="AG12" s="42"/>
      <c r="AH12" s="42"/>
      <c r="AI12" s="42"/>
      <c r="AJ12" s="42"/>
    </row>
    <row r="13" spans="1:36" s="43" customFormat="1" ht="38.25" customHeight="1">
      <c r="A13" s="44">
        <v>3</v>
      </c>
      <c r="B13" s="45"/>
      <c r="C13" s="249"/>
      <c r="D13" s="45"/>
      <c r="E13" s="45"/>
      <c r="F13" s="45"/>
      <c r="G13" s="46"/>
      <c r="H13" s="46"/>
      <c r="I13" s="46"/>
      <c r="J13" s="46"/>
      <c r="K13" s="46"/>
      <c r="L13" s="46"/>
      <c r="M13" s="46"/>
      <c r="N13" s="45"/>
      <c r="O13" s="45"/>
      <c r="P13" s="45"/>
      <c r="Q13" s="45"/>
      <c r="R13" s="42"/>
      <c r="S13" s="42"/>
      <c r="T13" s="42"/>
      <c r="U13" s="42"/>
      <c r="V13" s="42"/>
      <c r="W13" s="42"/>
      <c r="X13" s="42"/>
      <c r="Y13" s="42"/>
      <c r="Z13" s="42"/>
      <c r="AA13" s="42"/>
      <c r="AB13" s="42"/>
      <c r="AC13" s="42"/>
      <c r="AD13" s="42"/>
      <c r="AE13" s="42"/>
      <c r="AF13" s="42"/>
      <c r="AG13" s="42"/>
      <c r="AH13" s="42"/>
      <c r="AI13" s="42"/>
      <c r="AJ13" s="42"/>
    </row>
    <row r="14" spans="1:36" s="43" customFormat="1" ht="38.25" customHeight="1">
      <c r="A14" s="44">
        <v>4</v>
      </c>
      <c r="B14" s="45"/>
      <c r="C14" s="249"/>
      <c r="D14" s="45"/>
      <c r="E14" s="45"/>
      <c r="F14" s="45"/>
      <c r="G14" s="46"/>
      <c r="H14" s="46"/>
      <c r="I14" s="46"/>
      <c r="J14" s="46"/>
      <c r="K14" s="46"/>
      <c r="L14" s="46"/>
      <c r="M14" s="46"/>
      <c r="N14" s="45"/>
      <c r="O14" s="45"/>
      <c r="P14" s="45"/>
      <c r="Q14" s="45"/>
      <c r="R14" s="42"/>
      <c r="S14" s="42"/>
      <c r="T14" s="42"/>
      <c r="U14" s="42"/>
      <c r="V14" s="42"/>
      <c r="W14" s="42"/>
      <c r="X14" s="42"/>
      <c r="Y14" s="42"/>
      <c r="Z14" s="42"/>
      <c r="AA14" s="42"/>
      <c r="AB14" s="42"/>
      <c r="AC14" s="42"/>
      <c r="AD14" s="42"/>
      <c r="AE14" s="42"/>
      <c r="AF14" s="42"/>
      <c r="AG14" s="42"/>
      <c r="AH14" s="42"/>
      <c r="AI14" s="42"/>
      <c r="AJ14" s="42"/>
    </row>
    <row r="15" spans="1:36" s="43" customFormat="1" ht="38.25" customHeight="1">
      <c r="A15" s="47">
        <v>5</v>
      </c>
      <c r="B15" s="45"/>
      <c r="C15" s="249"/>
      <c r="D15" s="45"/>
      <c r="E15" s="45"/>
      <c r="F15" s="45"/>
      <c r="G15" s="42"/>
      <c r="H15" s="42"/>
      <c r="I15" s="42"/>
      <c r="J15" s="42"/>
      <c r="K15" s="42"/>
      <c r="L15" s="42"/>
      <c r="M15" s="42"/>
      <c r="N15" s="45"/>
      <c r="O15" s="45"/>
      <c r="P15" s="45"/>
      <c r="Q15" s="45"/>
      <c r="R15" s="42"/>
      <c r="S15" s="42"/>
      <c r="T15" s="42"/>
      <c r="U15" s="42"/>
      <c r="V15" s="42"/>
      <c r="W15" s="42"/>
      <c r="X15" s="42"/>
      <c r="Y15" s="42"/>
      <c r="Z15" s="42"/>
      <c r="AA15" s="42"/>
      <c r="AB15" s="42"/>
      <c r="AC15" s="42"/>
      <c r="AD15" s="42"/>
      <c r="AE15" s="42"/>
      <c r="AF15" s="42"/>
      <c r="AG15" s="42"/>
      <c r="AH15" s="42"/>
      <c r="AI15" s="42"/>
      <c r="AJ15" s="42"/>
    </row>
    <row r="16" spans="1:36" s="43" customFormat="1" ht="38.25" customHeight="1">
      <c r="A16" s="47">
        <v>6</v>
      </c>
      <c r="B16" s="45"/>
      <c r="C16" s="249"/>
      <c r="D16" s="45"/>
      <c r="E16" s="45"/>
      <c r="F16" s="45"/>
      <c r="G16" s="42"/>
      <c r="H16" s="42"/>
      <c r="I16" s="42"/>
      <c r="J16" s="42"/>
      <c r="K16" s="42"/>
      <c r="L16" s="42"/>
      <c r="M16" s="42"/>
      <c r="N16" s="45"/>
      <c r="O16" s="45"/>
      <c r="P16" s="45"/>
      <c r="Q16" s="45"/>
      <c r="R16" s="42"/>
      <c r="S16" s="42"/>
      <c r="T16" s="42"/>
      <c r="U16" s="42"/>
      <c r="V16" s="42"/>
      <c r="W16" s="42"/>
      <c r="X16" s="42"/>
      <c r="Y16" s="42"/>
      <c r="Z16" s="42"/>
      <c r="AA16" s="42"/>
      <c r="AB16" s="42"/>
      <c r="AC16" s="42"/>
      <c r="AD16" s="42"/>
      <c r="AE16" s="42"/>
      <c r="AF16" s="42"/>
      <c r="AG16" s="42"/>
      <c r="AH16" s="42"/>
      <c r="AI16" s="42"/>
      <c r="AJ16" s="42"/>
    </row>
    <row r="17" spans="1:36" s="43" customFormat="1" ht="38.25" customHeight="1">
      <c r="A17" s="47">
        <v>7</v>
      </c>
      <c r="B17" s="45"/>
      <c r="C17" s="249"/>
      <c r="D17" s="45"/>
      <c r="E17" s="45"/>
      <c r="F17" s="45"/>
      <c r="G17" s="42"/>
      <c r="H17" s="42"/>
      <c r="I17" s="42"/>
      <c r="J17" s="42"/>
      <c r="K17" s="42"/>
      <c r="L17" s="42"/>
      <c r="M17" s="42"/>
      <c r="N17" s="45"/>
      <c r="O17" s="45"/>
      <c r="P17" s="45"/>
      <c r="Q17" s="45"/>
      <c r="R17" s="42"/>
      <c r="S17" s="42"/>
      <c r="T17" s="42"/>
      <c r="U17" s="42"/>
      <c r="V17" s="42"/>
      <c r="W17" s="42"/>
      <c r="X17" s="42"/>
      <c r="Y17" s="42"/>
      <c r="Z17" s="42"/>
      <c r="AA17" s="42"/>
      <c r="AB17" s="42"/>
      <c r="AC17" s="42"/>
      <c r="AD17" s="42"/>
      <c r="AE17" s="42"/>
      <c r="AF17" s="42"/>
      <c r="AG17" s="42"/>
      <c r="AH17" s="42"/>
      <c r="AI17" s="42"/>
      <c r="AJ17" s="42"/>
    </row>
    <row r="18" spans="1:36" s="43" customFormat="1" ht="38.25" customHeight="1">
      <c r="A18" s="47">
        <v>8</v>
      </c>
      <c r="B18" s="48"/>
      <c r="C18" s="249"/>
      <c r="D18" s="48"/>
      <c r="E18" s="48"/>
      <c r="F18" s="49"/>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row>
    <row r="19" spans="1:36" s="43" customFormat="1" ht="38.25" customHeight="1">
      <c r="A19" s="47">
        <v>9</v>
      </c>
      <c r="B19" s="48"/>
      <c r="C19" s="419"/>
      <c r="D19" s="48"/>
      <c r="E19" s="48"/>
      <c r="F19" s="49"/>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row>
    <row r="20" spans="1:36" s="43" customFormat="1" ht="38.25" customHeight="1">
      <c r="A20" s="50"/>
      <c r="B20" s="51" t="s">
        <v>32</v>
      </c>
      <c r="C20" s="52"/>
      <c r="D20" s="52"/>
      <c r="E20" s="52"/>
      <c r="F20" s="53"/>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row>
    <row r="22" spans="16:21" ht="15">
      <c r="P22" s="416" t="s">
        <v>4</v>
      </c>
      <c r="Q22" s="416"/>
      <c r="R22" s="416"/>
      <c r="S22" s="416"/>
      <c r="T22" s="416"/>
      <c r="U22" s="416"/>
    </row>
    <row r="23" spans="16:21" ht="15">
      <c r="P23" s="416" t="s">
        <v>28</v>
      </c>
      <c r="Q23" s="416"/>
      <c r="R23" s="416"/>
      <c r="S23" s="416"/>
      <c r="T23" s="416"/>
      <c r="U23" s="416"/>
    </row>
    <row r="24" spans="16:21" ht="15">
      <c r="P24" s="416" t="s">
        <v>3</v>
      </c>
      <c r="Q24" s="416"/>
      <c r="R24" s="416"/>
      <c r="S24" s="416"/>
      <c r="T24" s="416"/>
      <c r="U24" s="416"/>
    </row>
    <row r="25" ht="15">
      <c r="A25" s="54" t="s">
        <v>5</v>
      </c>
    </row>
    <row r="26" ht="15">
      <c r="A26" s="33" t="s">
        <v>121</v>
      </c>
    </row>
    <row r="27" ht="15">
      <c r="A27" s="33" t="s">
        <v>88</v>
      </c>
    </row>
    <row r="28" ht="15">
      <c r="A28" s="33" t="s">
        <v>122</v>
      </c>
    </row>
  </sheetData>
  <sheetProtection/>
  <mergeCells count="32">
    <mergeCell ref="W8:W9"/>
    <mergeCell ref="F8:F9"/>
    <mergeCell ref="C11:C19"/>
    <mergeCell ref="S8:S9"/>
    <mergeCell ref="U8:U9"/>
    <mergeCell ref="Q8:R8"/>
    <mergeCell ref="A1:AJ1"/>
    <mergeCell ref="A5:AJ5"/>
    <mergeCell ref="T8:T9"/>
    <mergeCell ref="C8:C9"/>
    <mergeCell ref="A8:A9"/>
    <mergeCell ref="B8:B9"/>
    <mergeCell ref="H2:AC2"/>
    <mergeCell ref="H3:AC3"/>
    <mergeCell ref="A2:F2"/>
    <mergeCell ref="A3:F3"/>
    <mergeCell ref="P24:U24"/>
    <mergeCell ref="G8:K8"/>
    <mergeCell ref="P8:P9"/>
    <mergeCell ref="N8:N9"/>
    <mergeCell ref="O8:O9"/>
    <mergeCell ref="L8:M8"/>
    <mergeCell ref="P23:U23"/>
    <mergeCell ref="P22:U22"/>
    <mergeCell ref="A6:AJ6"/>
    <mergeCell ref="V8:V9"/>
    <mergeCell ref="AE8:AF8"/>
    <mergeCell ref="AA8:AC8"/>
    <mergeCell ref="AD8:AD9"/>
    <mergeCell ref="AG8:AJ8"/>
    <mergeCell ref="D8:E8"/>
    <mergeCell ref="X8:Z8"/>
  </mergeCells>
  <printOptions horizontalCentered="1" verticalCentered="1"/>
  <pageMargins left="0.2" right="0.2" top="0.2" bottom="0.2" header="0.3" footer="0.3"/>
  <pageSetup horizontalDpi="600" verticalDpi="600" orientation="landscape" paperSize="9" scale="68" r:id="rId2"/>
  <headerFooter alignWithMargins="0">
    <oddHeader>&amp;L
</oddHeader>
  </headerFooter>
  <drawing r:id="rId1"/>
</worksheet>
</file>

<file path=xl/worksheets/sheet5.xml><?xml version="1.0" encoding="utf-8"?>
<worksheet xmlns="http://schemas.openxmlformats.org/spreadsheetml/2006/main" xmlns:r="http://schemas.openxmlformats.org/officeDocument/2006/relationships">
  <dimension ref="A1:AD34"/>
  <sheetViews>
    <sheetView zoomScale="85" zoomScaleNormal="85" zoomScalePageLayoutView="80" workbookViewId="0" topLeftCell="A1">
      <selection activeCell="A7" sqref="A7:AC7"/>
    </sheetView>
  </sheetViews>
  <sheetFormatPr defaultColWidth="9.140625" defaultRowHeight="15"/>
  <cols>
    <col min="1" max="1" width="5.421875" style="33" customWidth="1"/>
    <col min="2" max="2" width="6.7109375" style="33" customWidth="1"/>
    <col min="3" max="3" width="4.28125" style="33" customWidth="1"/>
    <col min="4" max="4" width="6.140625" style="33" customWidth="1"/>
    <col min="5" max="5" width="5.8515625" style="33" customWidth="1"/>
    <col min="6" max="6" width="8.421875" style="33" customWidth="1"/>
    <col min="7" max="7" width="8.7109375" style="33" customWidth="1"/>
    <col min="8" max="8" width="7.8515625" style="33" customWidth="1"/>
    <col min="9" max="9" width="9.7109375" style="33" customWidth="1"/>
    <col min="10" max="10" width="7.7109375" style="33" customWidth="1"/>
    <col min="11" max="12" width="6.7109375" style="33" customWidth="1"/>
    <col min="13" max="13" width="5.8515625" style="33" customWidth="1"/>
    <col min="14" max="14" width="6.28125" style="33" customWidth="1"/>
    <col min="15" max="15" width="5.7109375" style="33" customWidth="1"/>
    <col min="16" max="16" width="7.421875" style="33" customWidth="1"/>
    <col min="17" max="17" width="8.57421875" style="33" customWidth="1"/>
    <col min="18" max="18" width="5.7109375" style="33" customWidth="1"/>
    <col min="19" max="19" width="6.421875" style="33" customWidth="1"/>
    <col min="20" max="20" width="5.421875" style="33" customWidth="1"/>
    <col min="21" max="21" width="5.7109375" style="33" customWidth="1"/>
    <col min="22" max="22" width="6.140625" style="33" customWidth="1"/>
    <col min="23" max="23" width="5.7109375" style="33" customWidth="1"/>
    <col min="24" max="24" width="6.421875" style="33" customWidth="1"/>
    <col min="25" max="25" width="6.140625" style="33" customWidth="1"/>
    <col min="26" max="26" width="7.7109375" style="33" customWidth="1"/>
    <col min="27" max="27" width="9.421875" style="33" customWidth="1"/>
    <col min="28" max="28" width="7.421875" style="33" customWidth="1"/>
    <col min="29" max="29" width="7.7109375" style="33" customWidth="1"/>
    <col min="30" max="30" width="6.28125" style="33" customWidth="1"/>
    <col min="31" max="16384" width="9.140625" style="33" customWidth="1"/>
  </cols>
  <sheetData>
    <row r="1" spans="1:29" ht="15">
      <c r="A1" s="409" t="s">
        <v>173</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row>
    <row r="2" spans="1:29" s="34" customFormat="1" ht="15.75">
      <c r="A2" s="445" t="s">
        <v>388</v>
      </c>
      <c r="B2" s="445"/>
      <c r="C2" s="445"/>
      <c r="D2" s="445"/>
      <c r="E2" s="445"/>
      <c r="F2" s="445"/>
      <c r="H2" s="442" t="s">
        <v>0</v>
      </c>
      <c r="I2" s="442"/>
      <c r="J2" s="442"/>
      <c r="K2" s="442"/>
      <c r="L2" s="442"/>
      <c r="M2" s="442"/>
      <c r="N2" s="442"/>
      <c r="O2" s="442"/>
      <c r="P2" s="442"/>
      <c r="Q2" s="442"/>
      <c r="R2" s="442"/>
      <c r="S2" s="442"/>
      <c r="T2" s="442"/>
      <c r="U2" s="442"/>
      <c r="V2" s="442"/>
      <c r="W2" s="442"/>
      <c r="X2" s="442"/>
      <c r="Y2" s="442"/>
      <c r="Z2" s="442"/>
      <c r="AA2" s="442"/>
      <c r="AB2" s="442"/>
      <c r="AC2" s="442"/>
    </row>
    <row r="3" spans="1:29" s="34" customFormat="1" ht="16.5" customHeight="1">
      <c r="A3" s="445" t="s">
        <v>733</v>
      </c>
      <c r="B3" s="445"/>
      <c r="C3" s="445"/>
      <c r="D3" s="445"/>
      <c r="E3" s="445"/>
      <c r="F3" s="445"/>
      <c r="H3" s="443" t="s">
        <v>1</v>
      </c>
      <c r="I3" s="443"/>
      <c r="J3" s="443"/>
      <c r="K3" s="443"/>
      <c r="L3" s="443"/>
      <c r="M3" s="443"/>
      <c r="N3" s="443"/>
      <c r="O3" s="443"/>
      <c r="P3" s="443"/>
      <c r="Q3" s="443"/>
      <c r="R3" s="443"/>
      <c r="S3" s="443"/>
      <c r="T3" s="443"/>
      <c r="U3" s="443"/>
      <c r="V3" s="443"/>
      <c r="W3" s="443"/>
      <c r="X3" s="443"/>
      <c r="Y3" s="443"/>
      <c r="Z3" s="443"/>
      <c r="AA3" s="443"/>
      <c r="AB3" s="443"/>
      <c r="AC3" s="443"/>
    </row>
    <row r="4" spans="1:11" s="25" customFormat="1" ht="15">
      <c r="A4" s="28"/>
      <c r="B4" s="21"/>
      <c r="C4" s="21"/>
      <c r="D4" s="23"/>
      <c r="E4" s="23"/>
      <c r="F4" s="28"/>
      <c r="G4" s="23"/>
      <c r="H4" s="28"/>
      <c r="I4" s="23"/>
      <c r="J4" s="28"/>
      <c r="K4" s="24"/>
    </row>
    <row r="5" spans="1:18" ht="15">
      <c r="A5" s="60"/>
      <c r="B5" s="60"/>
      <c r="C5" s="60"/>
      <c r="D5" s="60"/>
      <c r="E5" s="60"/>
      <c r="F5" s="60"/>
      <c r="G5" s="60"/>
      <c r="H5" s="60"/>
      <c r="I5" s="60"/>
      <c r="J5" s="60"/>
      <c r="K5" s="60"/>
      <c r="L5" s="60"/>
      <c r="M5" s="60"/>
      <c r="N5" s="60"/>
      <c r="O5" s="60"/>
      <c r="P5" s="60"/>
      <c r="Q5" s="60"/>
      <c r="R5" s="60"/>
    </row>
    <row r="6" spans="1:29" ht="18.75">
      <c r="A6" s="443" t="s">
        <v>344</v>
      </c>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row>
    <row r="7" spans="1:29" ht="18.75">
      <c r="A7" s="417" t="s">
        <v>734</v>
      </c>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row>
    <row r="9" spans="1:30" s="63" customFormat="1" ht="15" customHeight="1">
      <c r="A9" s="448" t="s">
        <v>7</v>
      </c>
      <c r="B9" s="451" t="s">
        <v>6</v>
      </c>
      <c r="C9" s="452"/>
      <c r="D9" s="451" t="s">
        <v>8</v>
      </c>
      <c r="E9" s="452"/>
      <c r="F9" s="457" t="s">
        <v>138</v>
      </c>
      <c r="G9" s="457" t="s">
        <v>154</v>
      </c>
      <c r="H9" s="457" t="s">
        <v>210</v>
      </c>
      <c r="I9" s="457" t="s">
        <v>341</v>
      </c>
      <c r="J9" s="457" t="s">
        <v>337</v>
      </c>
      <c r="K9" s="451" t="s">
        <v>9</v>
      </c>
      <c r="L9" s="460" t="s">
        <v>23</v>
      </c>
      <c r="M9" s="460"/>
      <c r="N9" s="460"/>
      <c r="O9" s="460"/>
      <c r="P9" s="460"/>
      <c r="Q9" s="460"/>
      <c r="R9" s="460"/>
      <c r="S9" s="451" t="s">
        <v>143</v>
      </c>
      <c r="T9" s="452"/>
      <c r="U9" s="481" t="s">
        <v>13</v>
      </c>
      <c r="V9" s="482"/>
      <c r="W9" s="482"/>
      <c r="X9" s="483"/>
      <c r="Y9" s="451" t="s">
        <v>147</v>
      </c>
      <c r="Z9" s="479"/>
      <c r="AA9" s="452"/>
      <c r="AB9" s="461" t="s">
        <v>159</v>
      </c>
      <c r="AC9" s="447" t="s">
        <v>14</v>
      </c>
      <c r="AD9" s="447" t="s">
        <v>15</v>
      </c>
    </row>
    <row r="10" spans="1:30" s="63" customFormat="1" ht="40.5" customHeight="1">
      <c r="A10" s="449"/>
      <c r="B10" s="453"/>
      <c r="C10" s="454"/>
      <c r="D10" s="453"/>
      <c r="E10" s="454"/>
      <c r="F10" s="458"/>
      <c r="G10" s="458"/>
      <c r="H10" s="458"/>
      <c r="I10" s="458"/>
      <c r="J10" s="458"/>
      <c r="K10" s="453"/>
      <c r="L10" s="460" t="s">
        <v>157</v>
      </c>
      <c r="M10" s="460"/>
      <c r="N10" s="460" t="s">
        <v>158</v>
      </c>
      <c r="O10" s="460"/>
      <c r="P10" s="464" t="s">
        <v>152</v>
      </c>
      <c r="Q10" s="465"/>
      <c r="R10" s="452" t="s">
        <v>153</v>
      </c>
      <c r="S10" s="455"/>
      <c r="T10" s="456"/>
      <c r="U10" s="484"/>
      <c r="V10" s="485"/>
      <c r="W10" s="485"/>
      <c r="X10" s="486"/>
      <c r="Y10" s="455"/>
      <c r="Z10" s="480"/>
      <c r="AA10" s="456"/>
      <c r="AB10" s="462"/>
      <c r="AC10" s="447"/>
      <c r="AD10" s="447"/>
    </row>
    <row r="11" spans="1:30" s="63" customFormat="1" ht="93.75" customHeight="1">
      <c r="A11" s="450"/>
      <c r="B11" s="455"/>
      <c r="C11" s="456"/>
      <c r="D11" s="455"/>
      <c r="E11" s="456"/>
      <c r="F11" s="459"/>
      <c r="G11" s="459"/>
      <c r="H11" s="459"/>
      <c r="I11" s="459"/>
      <c r="J11" s="459"/>
      <c r="K11" s="455"/>
      <c r="L11" s="64" t="s">
        <v>141</v>
      </c>
      <c r="M11" s="64" t="s">
        <v>142</v>
      </c>
      <c r="N11" s="64" t="s">
        <v>139</v>
      </c>
      <c r="O11" s="64" t="s">
        <v>140</v>
      </c>
      <c r="P11" s="64" t="s">
        <v>162</v>
      </c>
      <c r="Q11" s="64" t="s">
        <v>163</v>
      </c>
      <c r="R11" s="456"/>
      <c r="S11" s="64" t="s">
        <v>144</v>
      </c>
      <c r="T11" s="64" t="s">
        <v>145</v>
      </c>
      <c r="U11" s="65" t="s">
        <v>12</v>
      </c>
      <c r="V11" s="65" t="s">
        <v>82</v>
      </c>
      <c r="W11" s="65" t="s">
        <v>83</v>
      </c>
      <c r="X11" s="65" t="s">
        <v>85</v>
      </c>
      <c r="Y11" s="65" t="s">
        <v>148</v>
      </c>
      <c r="Z11" s="65" t="s">
        <v>146</v>
      </c>
      <c r="AA11" s="65" t="s">
        <v>149</v>
      </c>
      <c r="AB11" s="463"/>
      <c r="AC11" s="447"/>
      <c r="AD11" s="447"/>
    </row>
    <row r="12" spans="1:30" s="66" customFormat="1" ht="12">
      <c r="A12" s="3" t="s">
        <v>100</v>
      </c>
      <c r="B12" s="475" t="s">
        <v>101</v>
      </c>
      <c r="C12" s="476"/>
      <c r="D12" s="477" t="s">
        <v>102</v>
      </c>
      <c r="E12" s="478"/>
      <c r="F12" s="9" t="s">
        <v>150</v>
      </c>
      <c r="G12" s="9" t="s">
        <v>156</v>
      </c>
      <c r="H12" s="9" t="s">
        <v>212</v>
      </c>
      <c r="I12" s="9" t="s">
        <v>336</v>
      </c>
      <c r="J12" s="9" t="s">
        <v>339</v>
      </c>
      <c r="K12" s="4">
        <v>1</v>
      </c>
      <c r="L12" s="4">
        <v>2</v>
      </c>
      <c r="M12" s="4">
        <v>3</v>
      </c>
      <c r="N12" s="4">
        <v>4</v>
      </c>
      <c r="O12" s="4">
        <v>5</v>
      </c>
      <c r="P12" s="4">
        <v>6</v>
      </c>
      <c r="Q12" s="4">
        <v>7</v>
      </c>
      <c r="R12" s="4">
        <v>8</v>
      </c>
      <c r="S12" s="4">
        <v>9</v>
      </c>
      <c r="T12" s="4">
        <v>10</v>
      </c>
      <c r="U12" s="4">
        <v>11</v>
      </c>
      <c r="V12" s="4">
        <v>12</v>
      </c>
      <c r="W12" s="4">
        <v>13</v>
      </c>
      <c r="X12" s="4">
        <v>14</v>
      </c>
      <c r="Y12" s="4">
        <v>15</v>
      </c>
      <c r="Z12" s="4">
        <v>16</v>
      </c>
      <c r="AA12" s="4">
        <v>17</v>
      </c>
      <c r="AB12" s="4">
        <v>18</v>
      </c>
      <c r="AC12" s="4">
        <v>19</v>
      </c>
      <c r="AD12" s="4">
        <v>20</v>
      </c>
    </row>
    <row r="13" spans="1:30" s="66" customFormat="1" ht="24.75" customHeight="1">
      <c r="A13" s="67">
        <v>1</v>
      </c>
      <c r="B13" s="469" t="s">
        <v>10</v>
      </c>
      <c r="C13" s="470"/>
      <c r="D13" s="469" t="s">
        <v>11</v>
      </c>
      <c r="E13" s="470"/>
      <c r="F13" s="466" t="s">
        <v>166</v>
      </c>
      <c r="G13" s="466" t="s">
        <v>167</v>
      </c>
      <c r="H13" s="466" t="s">
        <v>211</v>
      </c>
      <c r="I13" s="466" t="s">
        <v>340</v>
      </c>
      <c r="J13" s="466" t="s">
        <v>338</v>
      </c>
      <c r="K13" s="68"/>
      <c r="L13" s="68"/>
      <c r="M13" s="68"/>
      <c r="N13" s="68"/>
      <c r="O13" s="68"/>
      <c r="P13" s="68"/>
      <c r="Q13" s="68"/>
      <c r="R13" s="68"/>
      <c r="S13" s="68"/>
      <c r="T13" s="68"/>
      <c r="U13" s="68"/>
      <c r="V13" s="68"/>
      <c r="W13" s="68"/>
      <c r="X13" s="68"/>
      <c r="Y13" s="68"/>
      <c r="Z13" s="68"/>
      <c r="AA13" s="68"/>
      <c r="AB13" s="68"/>
      <c r="AC13" s="68"/>
      <c r="AD13" s="68"/>
    </row>
    <row r="14" spans="1:30" s="66" customFormat="1" ht="24.75" customHeight="1">
      <c r="A14" s="67">
        <v>2</v>
      </c>
      <c r="B14" s="471"/>
      <c r="C14" s="472"/>
      <c r="D14" s="471"/>
      <c r="E14" s="472"/>
      <c r="F14" s="467"/>
      <c r="G14" s="467"/>
      <c r="H14" s="467"/>
      <c r="I14" s="467"/>
      <c r="J14" s="467"/>
      <c r="K14" s="68"/>
      <c r="L14" s="68"/>
      <c r="M14" s="68"/>
      <c r="N14" s="68"/>
      <c r="O14" s="68"/>
      <c r="P14" s="68"/>
      <c r="Q14" s="68"/>
      <c r="R14" s="68"/>
      <c r="S14" s="68"/>
      <c r="T14" s="68"/>
      <c r="U14" s="68"/>
      <c r="V14" s="68"/>
      <c r="W14" s="68"/>
      <c r="X14" s="68"/>
      <c r="Y14" s="68"/>
      <c r="Z14" s="68"/>
      <c r="AA14" s="68"/>
      <c r="AB14" s="68"/>
      <c r="AC14" s="68"/>
      <c r="AD14" s="68"/>
    </row>
    <row r="15" spans="1:30" s="66" customFormat="1" ht="24.75" customHeight="1">
      <c r="A15" s="67">
        <v>3</v>
      </c>
      <c r="B15" s="471"/>
      <c r="C15" s="472"/>
      <c r="D15" s="471"/>
      <c r="E15" s="472"/>
      <c r="F15" s="467"/>
      <c r="G15" s="467"/>
      <c r="H15" s="467"/>
      <c r="I15" s="467"/>
      <c r="J15" s="467"/>
      <c r="K15" s="68"/>
      <c r="L15" s="68"/>
      <c r="M15" s="68"/>
      <c r="N15" s="68"/>
      <c r="O15" s="68"/>
      <c r="P15" s="68"/>
      <c r="Q15" s="68"/>
      <c r="R15" s="68"/>
      <c r="S15" s="68"/>
      <c r="T15" s="68"/>
      <c r="U15" s="68"/>
      <c r="V15" s="68"/>
      <c r="W15" s="68"/>
      <c r="X15" s="68"/>
      <c r="Y15" s="68"/>
      <c r="Z15" s="68"/>
      <c r="AA15" s="68"/>
      <c r="AB15" s="68"/>
      <c r="AC15" s="68"/>
      <c r="AD15" s="68"/>
    </row>
    <row r="16" spans="1:30" s="66" customFormat="1" ht="24.75" customHeight="1">
      <c r="A16" s="67">
        <v>4</v>
      </c>
      <c r="B16" s="471"/>
      <c r="C16" s="472"/>
      <c r="D16" s="471"/>
      <c r="E16" s="472"/>
      <c r="F16" s="467"/>
      <c r="G16" s="467"/>
      <c r="H16" s="467"/>
      <c r="I16" s="467"/>
      <c r="J16" s="467"/>
      <c r="K16" s="68"/>
      <c r="L16" s="68"/>
      <c r="M16" s="68"/>
      <c r="N16" s="68"/>
      <c r="O16" s="68"/>
      <c r="P16" s="68"/>
      <c r="Q16" s="68"/>
      <c r="R16" s="68"/>
      <c r="S16" s="68"/>
      <c r="T16" s="68"/>
      <c r="U16" s="68"/>
      <c r="V16" s="68"/>
      <c r="W16" s="68"/>
      <c r="X16" s="68"/>
      <c r="Y16" s="68"/>
      <c r="Z16" s="68"/>
      <c r="AA16" s="68"/>
      <c r="AB16" s="68"/>
      <c r="AC16" s="68"/>
      <c r="AD16" s="68"/>
    </row>
    <row r="17" spans="1:30" s="66" customFormat="1" ht="24.75" customHeight="1">
      <c r="A17" s="69">
        <v>5</v>
      </c>
      <c r="B17" s="471"/>
      <c r="C17" s="472"/>
      <c r="D17" s="471"/>
      <c r="E17" s="472"/>
      <c r="F17" s="467"/>
      <c r="G17" s="467"/>
      <c r="H17" s="467"/>
      <c r="I17" s="467"/>
      <c r="J17" s="467"/>
      <c r="K17" s="70"/>
      <c r="L17" s="70"/>
      <c r="M17" s="70"/>
      <c r="N17" s="70"/>
      <c r="O17" s="70"/>
      <c r="P17" s="70"/>
      <c r="Q17" s="70"/>
      <c r="R17" s="70"/>
      <c r="S17" s="70"/>
      <c r="T17" s="70"/>
      <c r="U17" s="70"/>
      <c r="V17" s="70"/>
      <c r="W17" s="70"/>
      <c r="X17" s="70"/>
      <c r="Y17" s="70"/>
      <c r="Z17" s="70"/>
      <c r="AA17" s="70"/>
      <c r="AB17" s="70"/>
      <c r="AC17" s="70"/>
      <c r="AD17" s="70"/>
    </row>
    <row r="18" spans="1:30" s="66" customFormat="1" ht="24.75" customHeight="1">
      <c r="A18" s="69">
        <v>6</v>
      </c>
      <c r="B18" s="471"/>
      <c r="C18" s="472"/>
      <c r="D18" s="471"/>
      <c r="E18" s="472"/>
      <c r="F18" s="467"/>
      <c r="G18" s="467"/>
      <c r="H18" s="467"/>
      <c r="I18" s="467"/>
      <c r="J18" s="467"/>
      <c r="K18" s="70"/>
      <c r="L18" s="70"/>
      <c r="M18" s="70"/>
      <c r="N18" s="70"/>
      <c r="O18" s="70"/>
      <c r="P18" s="70"/>
      <c r="Q18" s="70"/>
      <c r="R18" s="70"/>
      <c r="S18" s="70"/>
      <c r="T18" s="70"/>
      <c r="U18" s="70"/>
      <c r="V18" s="70"/>
      <c r="W18" s="70"/>
      <c r="X18" s="70"/>
      <c r="Y18" s="70"/>
      <c r="Z18" s="70"/>
      <c r="AA18" s="70"/>
      <c r="AB18" s="70"/>
      <c r="AC18" s="70"/>
      <c r="AD18" s="70"/>
    </row>
    <row r="19" spans="1:30" s="66" customFormat="1" ht="24.75" customHeight="1">
      <c r="A19" s="69">
        <v>7</v>
      </c>
      <c r="B19" s="471"/>
      <c r="C19" s="472"/>
      <c r="D19" s="471"/>
      <c r="E19" s="472"/>
      <c r="F19" s="467"/>
      <c r="G19" s="467"/>
      <c r="H19" s="467"/>
      <c r="I19" s="467"/>
      <c r="J19" s="467"/>
      <c r="K19" s="70"/>
      <c r="L19" s="70"/>
      <c r="M19" s="70"/>
      <c r="N19" s="70"/>
      <c r="O19" s="70"/>
      <c r="P19" s="70"/>
      <c r="Q19" s="70"/>
      <c r="R19" s="70"/>
      <c r="S19" s="70"/>
      <c r="T19" s="70"/>
      <c r="U19" s="70"/>
      <c r="V19" s="70"/>
      <c r="W19" s="70"/>
      <c r="X19" s="70"/>
      <c r="Y19" s="70"/>
      <c r="Z19" s="70"/>
      <c r="AA19" s="70"/>
      <c r="AB19" s="70"/>
      <c r="AC19" s="70"/>
      <c r="AD19" s="70"/>
    </row>
    <row r="20" spans="1:30" s="66" customFormat="1" ht="24.75" customHeight="1">
      <c r="A20" s="69">
        <v>8</v>
      </c>
      <c r="B20" s="471"/>
      <c r="C20" s="472"/>
      <c r="D20" s="471"/>
      <c r="E20" s="472"/>
      <c r="F20" s="467"/>
      <c r="G20" s="467"/>
      <c r="H20" s="467"/>
      <c r="I20" s="467"/>
      <c r="J20" s="467"/>
      <c r="K20" s="70"/>
      <c r="L20" s="70"/>
      <c r="M20" s="70"/>
      <c r="N20" s="70"/>
      <c r="O20" s="70"/>
      <c r="P20" s="70"/>
      <c r="Q20" s="70"/>
      <c r="R20" s="70"/>
      <c r="S20" s="70"/>
      <c r="T20" s="70"/>
      <c r="U20" s="70"/>
      <c r="V20" s="70"/>
      <c r="W20" s="70"/>
      <c r="X20" s="70"/>
      <c r="Y20" s="70"/>
      <c r="Z20" s="70"/>
      <c r="AA20" s="70"/>
      <c r="AB20" s="70"/>
      <c r="AC20" s="70"/>
      <c r="AD20" s="70"/>
    </row>
    <row r="21" spans="1:30" s="66" customFormat="1" ht="24.75" customHeight="1">
      <c r="A21" s="69">
        <v>9</v>
      </c>
      <c r="B21" s="473"/>
      <c r="C21" s="474"/>
      <c r="D21" s="473"/>
      <c r="E21" s="474"/>
      <c r="F21" s="468"/>
      <c r="G21" s="468"/>
      <c r="H21" s="468"/>
      <c r="I21" s="468"/>
      <c r="J21" s="468"/>
      <c r="K21" s="70"/>
      <c r="L21" s="70"/>
      <c r="M21" s="70"/>
      <c r="N21" s="70"/>
      <c r="O21" s="70"/>
      <c r="P21" s="70"/>
      <c r="Q21" s="70"/>
      <c r="R21" s="70"/>
      <c r="S21" s="70"/>
      <c r="T21" s="70"/>
      <c r="U21" s="70"/>
      <c r="V21" s="70"/>
      <c r="W21" s="70"/>
      <c r="X21" s="70"/>
      <c r="Y21" s="70"/>
      <c r="Z21" s="70"/>
      <c r="AA21" s="70"/>
      <c r="AB21" s="70"/>
      <c r="AC21" s="70"/>
      <c r="AD21" s="70"/>
    </row>
    <row r="22" spans="1:30" s="66" customFormat="1" ht="24.75" customHeight="1">
      <c r="A22" s="69"/>
      <c r="B22" s="71" t="s">
        <v>32</v>
      </c>
      <c r="C22" s="72"/>
      <c r="D22" s="73"/>
      <c r="E22" s="74"/>
      <c r="F22" s="75"/>
      <c r="G22" s="75"/>
      <c r="H22" s="75"/>
      <c r="I22" s="75"/>
      <c r="J22" s="75"/>
      <c r="K22" s="70"/>
      <c r="L22" s="70"/>
      <c r="M22" s="70"/>
      <c r="N22" s="70"/>
      <c r="O22" s="70"/>
      <c r="P22" s="70"/>
      <c r="Q22" s="70"/>
      <c r="R22" s="70"/>
      <c r="S22" s="70"/>
      <c r="T22" s="70"/>
      <c r="U22" s="70"/>
      <c r="V22" s="70"/>
      <c r="W22" s="70"/>
      <c r="X22" s="70"/>
      <c r="Y22" s="70"/>
      <c r="Z22" s="70"/>
      <c r="AA22" s="70"/>
      <c r="AB22" s="70"/>
      <c r="AC22" s="70"/>
      <c r="AD22" s="70"/>
    </row>
    <row r="24" spans="16:19" ht="15">
      <c r="P24" s="26" t="s">
        <v>4</v>
      </c>
      <c r="R24" s="62"/>
      <c r="S24" s="62"/>
    </row>
    <row r="25" spans="15:19" ht="15">
      <c r="O25" s="62" t="s">
        <v>151</v>
      </c>
      <c r="P25" s="62"/>
      <c r="R25" s="62"/>
      <c r="S25" s="62"/>
    </row>
    <row r="26" spans="15:18" ht="15">
      <c r="O26" s="62" t="s">
        <v>3</v>
      </c>
      <c r="P26" s="62"/>
      <c r="Q26" s="62"/>
      <c r="R26" s="62"/>
    </row>
    <row r="27" ht="15">
      <c r="A27" s="54" t="s">
        <v>5</v>
      </c>
    </row>
    <row r="28" ht="15">
      <c r="A28" s="33" t="s">
        <v>155</v>
      </c>
    </row>
    <row r="29" ht="15">
      <c r="A29" s="33" t="s">
        <v>16</v>
      </c>
    </row>
    <row r="30" ht="15">
      <c r="A30" s="33" t="s">
        <v>160</v>
      </c>
    </row>
    <row r="31" ht="15">
      <c r="A31" s="33" t="s">
        <v>372</v>
      </c>
    </row>
    <row r="32" ht="15">
      <c r="B32" s="76" t="s">
        <v>373</v>
      </c>
    </row>
    <row r="33" ht="15">
      <c r="B33" s="76" t="s">
        <v>374</v>
      </c>
    </row>
    <row r="34" ht="15">
      <c r="B34" s="76" t="s">
        <v>375</v>
      </c>
    </row>
  </sheetData>
  <sheetProtection/>
  <mergeCells count="36">
    <mergeCell ref="I9:I11"/>
    <mergeCell ref="N10:O10"/>
    <mergeCell ref="L9:R9"/>
    <mergeCell ref="Y9:AA10"/>
    <mergeCell ref="U9:X10"/>
    <mergeCell ref="J13:J21"/>
    <mergeCell ref="D12:E12"/>
    <mergeCell ref="I13:I21"/>
    <mergeCell ref="H13:H21"/>
    <mergeCell ref="G13:G21"/>
    <mergeCell ref="F13:F21"/>
    <mergeCell ref="B13:C21"/>
    <mergeCell ref="D13:E21"/>
    <mergeCell ref="H9:H11"/>
    <mergeCell ref="G9:G11"/>
    <mergeCell ref="B12:C12"/>
    <mergeCell ref="A1:AC1"/>
    <mergeCell ref="A6:AC6"/>
    <mergeCell ref="AB9:AB11"/>
    <mergeCell ref="P10:Q10"/>
    <mergeCell ref="R10:R11"/>
    <mergeCell ref="A2:F2"/>
    <mergeCell ref="H2:AC2"/>
    <mergeCell ref="A3:F3"/>
    <mergeCell ref="H3:AC3"/>
    <mergeCell ref="A7:AC7"/>
    <mergeCell ref="AD9:AD11"/>
    <mergeCell ref="A9:A11"/>
    <mergeCell ref="B9:C11"/>
    <mergeCell ref="D9:E11"/>
    <mergeCell ref="AC9:AC11"/>
    <mergeCell ref="K9:K11"/>
    <mergeCell ref="F9:F11"/>
    <mergeCell ref="L10:M10"/>
    <mergeCell ref="J9:J11"/>
    <mergeCell ref="S9:T10"/>
  </mergeCells>
  <printOptions horizontalCentered="1" verticalCentered="1"/>
  <pageMargins left="0.2" right="0.2" top="0.11848958333333333" bottom="0.38" header="0.3" footer="0.3"/>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A1:AF38"/>
  <sheetViews>
    <sheetView zoomScale="85" zoomScaleNormal="85" zoomScalePageLayoutView="85" workbookViewId="0" topLeftCell="A1">
      <selection activeCell="O19" sqref="O19"/>
    </sheetView>
  </sheetViews>
  <sheetFormatPr defaultColWidth="9.140625" defaultRowHeight="15"/>
  <cols>
    <col min="1" max="1" width="4.140625" style="33" customWidth="1"/>
    <col min="2" max="2" width="6.00390625" style="33" customWidth="1"/>
    <col min="3" max="3" width="4.00390625" style="33" customWidth="1"/>
    <col min="4" max="4" width="9.140625" style="33" customWidth="1"/>
    <col min="5" max="5" width="8.140625" style="33" customWidth="1"/>
    <col min="6" max="6" width="5.421875" style="33" customWidth="1"/>
    <col min="7" max="7" width="4.421875" style="33" customWidth="1"/>
    <col min="8" max="8" width="4.28125" style="33" customWidth="1"/>
    <col min="9" max="9" width="5.00390625" style="33" customWidth="1"/>
    <col min="10" max="10" width="4.7109375" style="33" customWidth="1"/>
    <col min="11" max="11" width="6.7109375" style="33" customWidth="1"/>
    <col min="12" max="12" width="7.00390625" style="33" customWidth="1"/>
    <col min="13" max="13" width="6.7109375" style="33" customWidth="1"/>
    <col min="14" max="14" width="5.421875" style="33" customWidth="1"/>
    <col min="15" max="15" width="5.8515625" style="33" customWidth="1"/>
    <col min="16" max="16" width="6.00390625" style="33" customWidth="1"/>
    <col min="17" max="17" width="6.140625" style="33" customWidth="1"/>
    <col min="18" max="18" width="4.8515625" style="33" customWidth="1"/>
    <col min="19" max="19" width="6.57421875" style="33" customWidth="1"/>
    <col min="20" max="20" width="6.28125" style="33" customWidth="1"/>
    <col min="21" max="21" width="6.8515625" style="33" customWidth="1"/>
    <col min="22" max="22" width="6.7109375" style="33" customWidth="1"/>
    <col min="23" max="23" width="6.140625" style="33" customWidth="1"/>
    <col min="24" max="24" width="5.8515625" style="33" customWidth="1"/>
    <col min="25" max="25" width="5.7109375" style="33" customWidth="1"/>
    <col min="26" max="26" width="5.140625" style="33" customWidth="1"/>
    <col min="27" max="27" width="5.57421875" style="33" customWidth="1"/>
    <col min="28" max="28" width="6.57421875" style="33" customWidth="1"/>
    <col min="29" max="29" width="5.00390625" style="33" customWidth="1"/>
    <col min="30" max="31" width="5.421875" style="33" customWidth="1"/>
    <col min="32" max="32" width="6.28125" style="33" customWidth="1"/>
    <col min="33" max="16384" width="9.140625" style="33" customWidth="1"/>
  </cols>
  <sheetData>
    <row r="1" spans="1:30" ht="15">
      <c r="A1" s="409" t="s">
        <v>89</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row>
    <row r="2" spans="1:29" s="34" customFormat="1" ht="15.75">
      <c r="A2" s="445" t="s">
        <v>388</v>
      </c>
      <c r="B2" s="445"/>
      <c r="C2" s="445"/>
      <c r="D2" s="445"/>
      <c r="E2" s="445"/>
      <c r="F2" s="445"/>
      <c r="H2" s="442" t="s">
        <v>0</v>
      </c>
      <c r="I2" s="442"/>
      <c r="J2" s="442"/>
      <c r="K2" s="442"/>
      <c r="L2" s="442"/>
      <c r="M2" s="442"/>
      <c r="N2" s="442"/>
      <c r="O2" s="442"/>
      <c r="P2" s="442"/>
      <c r="Q2" s="442"/>
      <c r="R2" s="442"/>
      <c r="S2" s="442"/>
      <c r="T2" s="442"/>
      <c r="U2" s="442"/>
      <c r="V2" s="442"/>
      <c r="W2" s="442"/>
      <c r="X2" s="442"/>
      <c r="Y2" s="442"/>
      <c r="Z2" s="442"/>
      <c r="AA2" s="442"/>
      <c r="AB2" s="442"/>
      <c r="AC2" s="442"/>
    </row>
    <row r="3" spans="1:29" s="34" customFormat="1" ht="16.5" customHeight="1">
      <c r="A3" s="445" t="s">
        <v>733</v>
      </c>
      <c r="B3" s="445"/>
      <c r="C3" s="445"/>
      <c r="D3" s="445"/>
      <c r="E3" s="445"/>
      <c r="F3" s="445"/>
      <c r="H3" s="443" t="s">
        <v>1</v>
      </c>
      <c r="I3" s="443"/>
      <c r="J3" s="443"/>
      <c r="K3" s="443"/>
      <c r="L3" s="443"/>
      <c r="M3" s="443"/>
      <c r="N3" s="443"/>
      <c r="O3" s="443"/>
      <c r="P3" s="443"/>
      <c r="Q3" s="443"/>
      <c r="R3" s="443"/>
      <c r="S3" s="443"/>
      <c r="T3" s="443"/>
      <c r="U3" s="443"/>
      <c r="V3" s="443"/>
      <c r="W3" s="443"/>
      <c r="X3" s="443"/>
      <c r="Y3" s="443"/>
      <c r="Z3" s="443"/>
      <c r="AA3" s="443"/>
      <c r="AB3" s="443"/>
      <c r="AC3" s="443"/>
    </row>
    <row r="4" spans="1:11" s="25" customFormat="1" ht="15">
      <c r="A4" s="28"/>
      <c r="B4" s="21"/>
      <c r="C4" s="21"/>
      <c r="D4" s="23"/>
      <c r="E4" s="23"/>
      <c r="F4" s="28"/>
      <c r="G4" s="23"/>
      <c r="H4" s="28"/>
      <c r="I4" s="23"/>
      <c r="J4" s="28"/>
      <c r="K4" s="24"/>
    </row>
    <row r="5" spans="1:12" ht="8.25" customHeight="1">
      <c r="A5" s="60"/>
      <c r="B5" s="60"/>
      <c r="C5" s="60"/>
      <c r="D5" s="60"/>
      <c r="E5" s="60"/>
      <c r="F5" s="60"/>
      <c r="G5" s="60"/>
      <c r="H5" s="60"/>
      <c r="I5" s="60"/>
      <c r="J5" s="60"/>
      <c r="K5" s="60"/>
      <c r="L5" s="60"/>
    </row>
    <row r="6" spans="1:31" ht="18.75">
      <c r="A6" s="443" t="s">
        <v>345</v>
      </c>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27"/>
    </row>
    <row r="7" spans="1:31" ht="18.75">
      <c r="A7" s="417" t="s">
        <v>734</v>
      </c>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row>
    <row r="9" spans="1:32" s="77" customFormat="1" ht="39.75" customHeight="1">
      <c r="A9" s="412" t="s">
        <v>7</v>
      </c>
      <c r="B9" s="490" t="s">
        <v>161</v>
      </c>
      <c r="C9" s="490"/>
      <c r="D9" s="490" t="s">
        <v>40</v>
      </c>
      <c r="E9" s="490" t="s">
        <v>138</v>
      </c>
      <c r="F9" s="410" t="s">
        <v>143</v>
      </c>
      <c r="G9" s="490" t="s">
        <v>9</v>
      </c>
      <c r="H9" s="412" t="s">
        <v>23</v>
      </c>
      <c r="I9" s="412"/>
      <c r="J9" s="412"/>
      <c r="K9" s="412"/>
      <c r="L9" s="490" t="s">
        <v>21</v>
      </c>
      <c r="M9" s="410" t="s">
        <v>192</v>
      </c>
      <c r="N9" s="490" t="s">
        <v>39</v>
      </c>
      <c r="O9" s="412" t="s">
        <v>23</v>
      </c>
      <c r="P9" s="412"/>
      <c r="Q9" s="412"/>
      <c r="R9" s="412"/>
      <c r="S9" s="490" t="s">
        <v>42</v>
      </c>
      <c r="T9" s="490" t="s">
        <v>45</v>
      </c>
      <c r="U9" s="490" t="s">
        <v>17</v>
      </c>
      <c r="V9" s="490" t="s">
        <v>19</v>
      </c>
      <c r="W9" s="487" t="s">
        <v>168</v>
      </c>
      <c r="X9" s="487"/>
      <c r="Y9" s="487"/>
      <c r="Z9" s="487"/>
      <c r="AA9" s="490" t="s">
        <v>169</v>
      </c>
      <c r="AB9" s="493" t="s">
        <v>352</v>
      </c>
      <c r="AC9" s="447" t="s">
        <v>351</v>
      </c>
      <c r="AD9" s="447"/>
      <c r="AE9" s="447"/>
      <c r="AF9" s="447"/>
    </row>
    <row r="10" spans="1:32" s="77" customFormat="1" ht="40.5" customHeight="1">
      <c r="A10" s="412"/>
      <c r="B10" s="490"/>
      <c r="C10" s="490"/>
      <c r="D10" s="490"/>
      <c r="E10" s="490"/>
      <c r="F10" s="492"/>
      <c r="G10" s="490"/>
      <c r="H10" s="488" t="s">
        <v>164</v>
      </c>
      <c r="I10" s="489"/>
      <c r="J10" s="490" t="s">
        <v>152</v>
      </c>
      <c r="K10" s="490"/>
      <c r="L10" s="490"/>
      <c r="M10" s="492"/>
      <c r="N10" s="490"/>
      <c r="O10" s="412"/>
      <c r="P10" s="412"/>
      <c r="Q10" s="412"/>
      <c r="R10" s="412"/>
      <c r="S10" s="490"/>
      <c r="T10" s="490"/>
      <c r="U10" s="490"/>
      <c r="V10" s="490"/>
      <c r="W10" s="487"/>
      <c r="X10" s="487"/>
      <c r="Y10" s="487"/>
      <c r="Z10" s="487"/>
      <c r="AA10" s="490"/>
      <c r="AB10" s="494"/>
      <c r="AC10" s="496" t="s">
        <v>174</v>
      </c>
      <c r="AD10" s="435" t="s">
        <v>175</v>
      </c>
      <c r="AE10" s="435" t="s">
        <v>179</v>
      </c>
      <c r="AF10" s="435" t="s">
        <v>176</v>
      </c>
    </row>
    <row r="11" spans="1:32" s="77" customFormat="1" ht="66.75" customHeight="1">
      <c r="A11" s="412"/>
      <c r="B11" s="490"/>
      <c r="C11" s="490"/>
      <c r="D11" s="490"/>
      <c r="E11" s="490"/>
      <c r="F11" s="411"/>
      <c r="G11" s="490"/>
      <c r="H11" s="36" t="s">
        <v>139</v>
      </c>
      <c r="I11" s="36" t="s">
        <v>140</v>
      </c>
      <c r="J11" s="36" t="s">
        <v>162</v>
      </c>
      <c r="K11" s="36" t="s">
        <v>165</v>
      </c>
      <c r="L11" s="490"/>
      <c r="M11" s="411"/>
      <c r="N11" s="490"/>
      <c r="O11" s="36" t="s">
        <v>82</v>
      </c>
      <c r="P11" s="36" t="s">
        <v>87</v>
      </c>
      <c r="Q11" s="39" t="s">
        <v>84</v>
      </c>
      <c r="R11" s="39" t="s">
        <v>85</v>
      </c>
      <c r="S11" s="490"/>
      <c r="T11" s="490"/>
      <c r="U11" s="490"/>
      <c r="V11" s="490"/>
      <c r="W11" s="36" t="s">
        <v>82</v>
      </c>
      <c r="X11" s="36" t="s">
        <v>87</v>
      </c>
      <c r="Y11" s="39" t="s">
        <v>84</v>
      </c>
      <c r="Z11" s="39" t="s">
        <v>85</v>
      </c>
      <c r="AA11" s="490"/>
      <c r="AB11" s="495"/>
      <c r="AC11" s="496"/>
      <c r="AD11" s="435"/>
      <c r="AE11" s="435"/>
      <c r="AF11" s="435"/>
    </row>
    <row r="12" spans="1:32" s="80" customFormat="1" ht="15" customHeight="1">
      <c r="A12" s="78" t="s">
        <v>100</v>
      </c>
      <c r="B12" s="491" t="s">
        <v>101</v>
      </c>
      <c r="C12" s="491"/>
      <c r="D12" s="79" t="s">
        <v>102</v>
      </c>
      <c r="E12" s="79" t="s">
        <v>150</v>
      </c>
      <c r="F12" s="79" t="s">
        <v>156</v>
      </c>
      <c r="G12" s="78">
        <v>1</v>
      </c>
      <c r="H12" s="78">
        <v>2</v>
      </c>
      <c r="I12" s="78">
        <v>3</v>
      </c>
      <c r="J12" s="78">
        <v>4</v>
      </c>
      <c r="K12" s="78">
        <v>5</v>
      </c>
      <c r="L12" s="78">
        <v>6</v>
      </c>
      <c r="M12" s="78">
        <v>7</v>
      </c>
      <c r="N12" s="78">
        <v>8</v>
      </c>
      <c r="O12" s="78">
        <v>9</v>
      </c>
      <c r="P12" s="78">
        <v>10</v>
      </c>
      <c r="Q12" s="78">
        <v>11</v>
      </c>
      <c r="R12" s="78">
        <v>12</v>
      </c>
      <c r="S12" s="78">
        <v>13</v>
      </c>
      <c r="T12" s="78">
        <v>14</v>
      </c>
      <c r="U12" s="78">
        <v>15</v>
      </c>
      <c r="V12" s="78">
        <v>16</v>
      </c>
      <c r="W12" s="78">
        <v>17</v>
      </c>
      <c r="X12" s="78">
        <v>18</v>
      </c>
      <c r="Y12" s="78">
        <v>19</v>
      </c>
      <c r="Z12" s="78">
        <v>20</v>
      </c>
      <c r="AA12" s="78">
        <v>21</v>
      </c>
      <c r="AB12" s="78">
        <v>22</v>
      </c>
      <c r="AC12" s="78">
        <v>23</v>
      </c>
      <c r="AD12" s="78">
        <v>24</v>
      </c>
      <c r="AE12" s="78">
        <v>25</v>
      </c>
      <c r="AF12" s="78">
        <v>26</v>
      </c>
    </row>
    <row r="13" spans="1:32" s="43" customFormat="1" ht="24" customHeight="1">
      <c r="A13" s="44">
        <v>1</v>
      </c>
      <c r="B13" s="415" t="s">
        <v>353</v>
      </c>
      <c r="C13" s="415"/>
      <c r="D13" s="415" t="s">
        <v>41</v>
      </c>
      <c r="E13" s="415" t="s">
        <v>166</v>
      </c>
      <c r="F13" s="36"/>
      <c r="G13" s="46"/>
      <c r="H13" s="46"/>
      <c r="I13" s="46"/>
      <c r="J13" s="46"/>
      <c r="K13" s="46"/>
      <c r="L13" s="415" t="s">
        <v>38</v>
      </c>
      <c r="M13" s="36"/>
      <c r="N13" s="46"/>
      <c r="O13" s="46"/>
      <c r="P13" s="46"/>
      <c r="Q13" s="46"/>
      <c r="R13" s="46"/>
      <c r="S13" s="415" t="s">
        <v>43</v>
      </c>
      <c r="T13" s="45"/>
      <c r="U13" s="415" t="s">
        <v>33</v>
      </c>
      <c r="V13" s="418" t="s">
        <v>34</v>
      </c>
      <c r="W13" s="42"/>
      <c r="X13" s="42"/>
      <c r="Y13" s="42"/>
      <c r="Z13" s="42"/>
      <c r="AA13" s="42"/>
      <c r="AB13" s="42"/>
      <c r="AC13" s="42"/>
      <c r="AD13" s="42"/>
      <c r="AE13" s="42"/>
      <c r="AF13" s="42"/>
    </row>
    <row r="14" spans="1:32" s="43" customFormat="1" ht="24" customHeight="1">
      <c r="A14" s="44">
        <v>2</v>
      </c>
      <c r="B14" s="415"/>
      <c r="C14" s="415"/>
      <c r="D14" s="415"/>
      <c r="E14" s="415"/>
      <c r="F14" s="36"/>
      <c r="G14" s="46"/>
      <c r="H14" s="46"/>
      <c r="I14" s="46"/>
      <c r="J14" s="46"/>
      <c r="K14" s="46"/>
      <c r="L14" s="415"/>
      <c r="M14" s="36"/>
      <c r="N14" s="46"/>
      <c r="O14" s="46"/>
      <c r="P14" s="46"/>
      <c r="Q14" s="46"/>
      <c r="R14" s="46"/>
      <c r="S14" s="415"/>
      <c r="T14" s="45"/>
      <c r="U14" s="415"/>
      <c r="V14" s="249"/>
      <c r="W14" s="42"/>
      <c r="X14" s="42"/>
      <c r="Y14" s="42"/>
      <c r="Z14" s="42"/>
      <c r="AA14" s="42"/>
      <c r="AB14" s="42"/>
      <c r="AC14" s="42"/>
      <c r="AD14" s="42"/>
      <c r="AE14" s="42"/>
      <c r="AF14" s="42"/>
    </row>
    <row r="15" spans="1:32" s="43" customFormat="1" ht="24" customHeight="1">
      <c r="A15" s="44">
        <v>3</v>
      </c>
      <c r="B15" s="415"/>
      <c r="C15" s="415"/>
      <c r="D15" s="415"/>
      <c r="E15" s="415"/>
      <c r="F15" s="36"/>
      <c r="G15" s="46"/>
      <c r="H15" s="46"/>
      <c r="I15" s="46"/>
      <c r="J15" s="46"/>
      <c r="K15" s="46"/>
      <c r="L15" s="415"/>
      <c r="M15" s="36"/>
      <c r="N15" s="46"/>
      <c r="O15" s="46"/>
      <c r="P15" s="46"/>
      <c r="Q15" s="46"/>
      <c r="R15" s="46"/>
      <c r="S15" s="415"/>
      <c r="T15" s="45"/>
      <c r="U15" s="415"/>
      <c r="V15" s="249"/>
      <c r="W15" s="42"/>
      <c r="X15" s="42"/>
      <c r="Y15" s="42"/>
      <c r="Z15" s="42"/>
      <c r="AA15" s="42"/>
      <c r="AB15" s="42"/>
      <c r="AC15" s="42"/>
      <c r="AD15" s="42"/>
      <c r="AE15" s="42"/>
      <c r="AF15" s="42"/>
    </row>
    <row r="16" spans="1:32" s="43" customFormat="1" ht="24" customHeight="1">
      <c r="A16" s="44">
        <v>4</v>
      </c>
      <c r="B16" s="415"/>
      <c r="C16" s="415"/>
      <c r="D16" s="415"/>
      <c r="E16" s="415"/>
      <c r="F16" s="36"/>
      <c r="G16" s="42"/>
      <c r="H16" s="42"/>
      <c r="I16" s="42"/>
      <c r="J16" s="42"/>
      <c r="K16" s="42"/>
      <c r="L16" s="415"/>
      <c r="M16" s="36"/>
      <c r="N16" s="42"/>
      <c r="O16" s="42"/>
      <c r="P16" s="42"/>
      <c r="Q16" s="42"/>
      <c r="R16" s="42"/>
      <c r="S16" s="415"/>
      <c r="T16" s="45"/>
      <c r="U16" s="415"/>
      <c r="V16" s="249"/>
      <c r="W16" s="42"/>
      <c r="X16" s="42"/>
      <c r="Y16" s="42"/>
      <c r="Z16" s="42"/>
      <c r="AA16" s="42"/>
      <c r="AB16" s="42"/>
      <c r="AC16" s="42"/>
      <c r="AD16" s="42"/>
      <c r="AE16" s="42"/>
      <c r="AF16" s="42"/>
    </row>
    <row r="17" spans="1:32" s="43" customFormat="1" ht="24" customHeight="1">
      <c r="A17" s="44">
        <v>5</v>
      </c>
      <c r="B17" s="415"/>
      <c r="C17" s="415"/>
      <c r="D17" s="415"/>
      <c r="E17" s="415"/>
      <c r="F17" s="36"/>
      <c r="G17" s="42"/>
      <c r="H17" s="42"/>
      <c r="I17" s="42"/>
      <c r="J17" s="42"/>
      <c r="K17" s="42"/>
      <c r="L17" s="415"/>
      <c r="M17" s="36"/>
      <c r="N17" s="42"/>
      <c r="O17" s="42"/>
      <c r="P17" s="42"/>
      <c r="Q17" s="42"/>
      <c r="R17" s="42"/>
      <c r="S17" s="415"/>
      <c r="T17" s="45"/>
      <c r="U17" s="415"/>
      <c r="V17" s="249"/>
      <c r="W17" s="42"/>
      <c r="X17" s="42"/>
      <c r="Y17" s="42"/>
      <c r="Z17" s="42"/>
      <c r="AA17" s="42"/>
      <c r="AB17" s="42"/>
      <c r="AC17" s="42"/>
      <c r="AD17" s="42"/>
      <c r="AE17" s="42"/>
      <c r="AF17" s="42"/>
    </row>
    <row r="18" spans="1:32" s="43" customFormat="1" ht="24" customHeight="1">
      <c r="A18" s="44">
        <v>6</v>
      </c>
      <c r="B18" s="415"/>
      <c r="C18" s="415"/>
      <c r="D18" s="415"/>
      <c r="E18" s="415"/>
      <c r="F18" s="36"/>
      <c r="G18" s="42"/>
      <c r="H18" s="42"/>
      <c r="I18" s="42"/>
      <c r="J18" s="42"/>
      <c r="K18" s="42"/>
      <c r="L18" s="415"/>
      <c r="M18" s="36"/>
      <c r="N18" s="42"/>
      <c r="O18" s="42"/>
      <c r="P18" s="42"/>
      <c r="Q18" s="42"/>
      <c r="R18" s="42"/>
      <c r="S18" s="415"/>
      <c r="T18" s="45"/>
      <c r="U18" s="415"/>
      <c r="V18" s="249"/>
      <c r="W18" s="42"/>
      <c r="X18" s="42"/>
      <c r="Y18" s="42"/>
      <c r="Z18" s="42"/>
      <c r="AA18" s="42"/>
      <c r="AB18" s="42"/>
      <c r="AC18" s="42"/>
      <c r="AD18" s="42"/>
      <c r="AE18" s="42"/>
      <c r="AF18" s="42"/>
    </row>
    <row r="19" spans="1:32" s="43" customFormat="1" ht="24" customHeight="1">
      <c r="A19" s="44">
        <v>7</v>
      </c>
      <c r="B19" s="415"/>
      <c r="C19" s="415"/>
      <c r="D19" s="415"/>
      <c r="E19" s="415"/>
      <c r="F19" s="36"/>
      <c r="G19" s="42"/>
      <c r="H19" s="42"/>
      <c r="I19" s="42"/>
      <c r="J19" s="42"/>
      <c r="K19" s="42"/>
      <c r="L19" s="415"/>
      <c r="M19" s="36"/>
      <c r="N19" s="42"/>
      <c r="O19" s="42"/>
      <c r="P19" s="42"/>
      <c r="Q19" s="42"/>
      <c r="R19" s="42"/>
      <c r="S19" s="415"/>
      <c r="T19" s="42"/>
      <c r="U19" s="415"/>
      <c r="V19" s="249"/>
      <c r="W19" s="42"/>
      <c r="X19" s="42"/>
      <c r="Y19" s="42"/>
      <c r="Z19" s="42"/>
      <c r="AA19" s="42"/>
      <c r="AB19" s="42"/>
      <c r="AC19" s="42"/>
      <c r="AD19" s="42"/>
      <c r="AE19" s="42"/>
      <c r="AF19" s="42"/>
    </row>
    <row r="20" spans="1:32" s="43" customFormat="1" ht="24" customHeight="1">
      <c r="A20" s="44">
        <v>8</v>
      </c>
      <c r="B20" s="415"/>
      <c r="C20" s="415"/>
      <c r="D20" s="415"/>
      <c r="E20" s="415"/>
      <c r="F20" s="36"/>
      <c r="G20" s="42"/>
      <c r="H20" s="42"/>
      <c r="I20" s="42"/>
      <c r="J20" s="42"/>
      <c r="K20" s="42"/>
      <c r="L20" s="415"/>
      <c r="M20" s="36"/>
      <c r="N20" s="42"/>
      <c r="O20" s="42"/>
      <c r="P20" s="42"/>
      <c r="Q20" s="42"/>
      <c r="R20" s="42"/>
      <c r="S20" s="415"/>
      <c r="T20" s="42"/>
      <c r="U20" s="415"/>
      <c r="V20" s="249"/>
      <c r="W20" s="42"/>
      <c r="X20" s="42"/>
      <c r="Y20" s="42"/>
      <c r="Z20" s="42"/>
      <c r="AA20" s="42"/>
      <c r="AB20" s="42"/>
      <c r="AC20" s="42"/>
      <c r="AD20" s="42"/>
      <c r="AE20" s="42"/>
      <c r="AF20" s="42"/>
    </row>
    <row r="21" spans="1:32" s="43" customFormat="1" ht="24" customHeight="1">
      <c r="A21" s="44">
        <v>9</v>
      </c>
      <c r="B21" s="415"/>
      <c r="C21" s="415"/>
      <c r="D21" s="415"/>
      <c r="E21" s="415"/>
      <c r="F21" s="36"/>
      <c r="G21" s="42"/>
      <c r="H21" s="42"/>
      <c r="I21" s="42"/>
      <c r="J21" s="42"/>
      <c r="K21" s="42"/>
      <c r="L21" s="415"/>
      <c r="M21" s="36"/>
      <c r="N21" s="42"/>
      <c r="O21" s="42"/>
      <c r="P21" s="42"/>
      <c r="Q21" s="42"/>
      <c r="R21" s="42"/>
      <c r="S21" s="415"/>
      <c r="T21" s="42"/>
      <c r="U21" s="415"/>
      <c r="V21" s="249"/>
      <c r="W21" s="42"/>
      <c r="X21" s="42"/>
      <c r="Y21" s="42"/>
      <c r="Z21" s="42"/>
      <c r="AA21" s="42"/>
      <c r="AB21" s="42"/>
      <c r="AC21" s="42"/>
      <c r="AD21" s="42"/>
      <c r="AE21" s="42"/>
      <c r="AF21" s="42"/>
    </row>
    <row r="22" spans="1:32" s="43" customFormat="1" ht="24" customHeight="1">
      <c r="A22" s="44">
        <v>10</v>
      </c>
      <c r="B22" s="415"/>
      <c r="C22" s="415"/>
      <c r="D22" s="415"/>
      <c r="E22" s="415"/>
      <c r="F22" s="36"/>
      <c r="G22" s="42"/>
      <c r="H22" s="42"/>
      <c r="I22" s="42"/>
      <c r="J22" s="42"/>
      <c r="K22" s="42"/>
      <c r="L22" s="415"/>
      <c r="M22" s="36"/>
      <c r="N22" s="42"/>
      <c r="O22" s="42"/>
      <c r="P22" s="42"/>
      <c r="Q22" s="42"/>
      <c r="R22" s="42"/>
      <c r="S22" s="415"/>
      <c r="T22" s="42"/>
      <c r="U22" s="415"/>
      <c r="V22" s="249"/>
      <c r="W22" s="42"/>
      <c r="X22" s="42"/>
      <c r="Y22" s="42"/>
      <c r="Z22" s="42"/>
      <c r="AA22" s="42"/>
      <c r="AB22" s="42"/>
      <c r="AC22" s="42"/>
      <c r="AD22" s="42"/>
      <c r="AE22" s="42"/>
      <c r="AF22" s="42"/>
    </row>
    <row r="23" spans="1:32" s="43" customFormat="1" ht="24" customHeight="1">
      <c r="A23" s="44">
        <v>11</v>
      </c>
      <c r="B23" s="415"/>
      <c r="C23" s="415"/>
      <c r="D23" s="415"/>
      <c r="E23" s="415"/>
      <c r="F23" s="36"/>
      <c r="G23" s="42"/>
      <c r="H23" s="42"/>
      <c r="I23" s="42"/>
      <c r="J23" s="42"/>
      <c r="K23" s="42"/>
      <c r="L23" s="415"/>
      <c r="M23" s="36"/>
      <c r="N23" s="42"/>
      <c r="O23" s="42"/>
      <c r="P23" s="42"/>
      <c r="Q23" s="42"/>
      <c r="R23" s="42"/>
      <c r="S23" s="415"/>
      <c r="T23" s="42"/>
      <c r="U23" s="415"/>
      <c r="V23" s="419"/>
      <c r="W23" s="42"/>
      <c r="X23" s="42"/>
      <c r="Y23" s="42"/>
      <c r="Z23" s="42"/>
      <c r="AA23" s="42"/>
      <c r="AB23" s="42"/>
      <c r="AC23" s="42"/>
      <c r="AD23" s="42"/>
      <c r="AE23" s="42"/>
      <c r="AF23" s="42"/>
    </row>
    <row r="24" spans="1:32" s="43" customFormat="1" ht="12.75">
      <c r="A24" s="50"/>
      <c r="B24" s="81" t="s">
        <v>32</v>
      </c>
      <c r="C24" s="82"/>
      <c r="D24" s="83"/>
      <c r="E24" s="83"/>
      <c r="F24" s="83"/>
      <c r="G24" s="42"/>
      <c r="H24" s="42"/>
      <c r="I24" s="42"/>
      <c r="J24" s="42"/>
      <c r="K24" s="42"/>
      <c r="L24" s="45"/>
      <c r="M24" s="45"/>
      <c r="N24" s="42"/>
      <c r="O24" s="42"/>
      <c r="P24" s="42"/>
      <c r="Q24" s="42"/>
      <c r="R24" s="42"/>
      <c r="S24" s="45"/>
      <c r="T24" s="42"/>
      <c r="U24" s="42"/>
      <c r="V24" s="42"/>
      <c r="W24" s="42"/>
      <c r="X24" s="42"/>
      <c r="Y24" s="42"/>
      <c r="Z24" s="42"/>
      <c r="AA24" s="42"/>
      <c r="AB24" s="42"/>
      <c r="AC24" s="42"/>
      <c r="AD24" s="42"/>
      <c r="AE24" s="42"/>
      <c r="AF24" s="42"/>
    </row>
    <row r="26" spans="17:21" ht="15">
      <c r="Q26" s="26" t="s">
        <v>4</v>
      </c>
      <c r="R26" s="26"/>
      <c r="S26" s="26"/>
      <c r="T26" s="26"/>
      <c r="U26" s="26"/>
    </row>
    <row r="27" spans="17:21" ht="15">
      <c r="Q27" s="26" t="s">
        <v>2</v>
      </c>
      <c r="R27" s="26"/>
      <c r="S27" s="26"/>
      <c r="T27" s="26"/>
      <c r="U27" s="26"/>
    </row>
    <row r="28" spans="17:21" ht="15">
      <c r="Q28" s="26" t="s">
        <v>3</v>
      </c>
      <c r="R28" s="26"/>
      <c r="S28" s="26"/>
      <c r="T28" s="26"/>
      <c r="U28" s="26"/>
    </row>
    <row r="29" ht="15">
      <c r="A29" s="54" t="s">
        <v>5</v>
      </c>
    </row>
    <row r="30" ht="15">
      <c r="A30" s="54"/>
    </row>
    <row r="31" ht="15">
      <c r="A31" s="33" t="s">
        <v>171</v>
      </c>
    </row>
    <row r="32" ht="15">
      <c r="A32" s="33" t="s">
        <v>37</v>
      </c>
    </row>
    <row r="33" ht="15">
      <c r="A33" s="33" t="s">
        <v>30</v>
      </c>
    </row>
    <row r="34" ht="15">
      <c r="A34" s="33" t="s">
        <v>172</v>
      </c>
    </row>
    <row r="35" ht="15">
      <c r="A35" s="33" t="s">
        <v>372</v>
      </c>
    </row>
    <row r="36" ht="15">
      <c r="B36" s="76" t="s">
        <v>376</v>
      </c>
    </row>
    <row r="37" ht="15">
      <c r="B37" s="76" t="s">
        <v>377</v>
      </c>
    </row>
    <row r="38" ht="15">
      <c r="B38" s="76" t="s">
        <v>380</v>
      </c>
    </row>
  </sheetData>
  <sheetProtection/>
  <mergeCells count="40">
    <mergeCell ref="AF10:AF11"/>
    <mergeCell ref="U9:U11"/>
    <mergeCell ref="A9:A11"/>
    <mergeCell ref="B9:C11"/>
    <mergeCell ref="G9:G11"/>
    <mergeCell ref="H9:K9"/>
    <mergeCell ref="A2:F2"/>
    <mergeCell ref="H2:AC2"/>
    <mergeCell ref="A3:F3"/>
    <mergeCell ref="H3:AC3"/>
    <mergeCell ref="AB9:AB11"/>
    <mergeCell ref="V9:V11"/>
    <mergeCell ref="A7:AE7"/>
    <mergeCell ref="F9:F11"/>
    <mergeCell ref="AC10:AC11"/>
    <mergeCell ref="AD10:AD11"/>
    <mergeCell ref="S13:S23"/>
    <mergeCell ref="L13:L23"/>
    <mergeCell ref="A1:AD1"/>
    <mergeCell ref="A6:AD6"/>
    <mergeCell ref="AC9:AF9"/>
    <mergeCell ref="AE10:AE11"/>
    <mergeCell ref="M9:M11"/>
    <mergeCell ref="D9:D11"/>
    <mergeCell ref="E9:E11"/>
    <mergeCell ref="AA9:AA11"/>
    <mergeCell ref="B13:C23"/>
    <mergeCell ref="B12:C12"/>
    <mergeCell ref="D13:D23"/>
    <mergeCell ref="E13:E23"/>
    <mergeCell ref="V13:V23"/>
    <mergeCell ref="W9:Z10"/>
    <mergeCell ref="U13:U23"/>
    <mergeCell ref="H10:I10"/>
    <mergeCell ref="J10:K10"/>
    <mergeCell ref="O9:R10"/>
    <mergeCell ref="N9:N11"/>
    <mergeCell ref="S9:S11"/>
    <mergeCell ref="T9:T11"/>
    <mergeCell ref="L9:L11"/>
  </mergeCells>
  <printOptions horizontalCentered="1" verticalCentered="1"/>
  <pageMargins left="0.25" right="0.25" top="0.5" bottom="0.5" header="0.5" footer="0.5"/>
  <pageSetup horizontalDpi="600" verticalDpi="600" orientation="landscape" scale="68" r:id="rId2"/>
  <drawing r:id="rId1"/>
</worksheet>
</file>

<file path=xl/worksheets/sheet7.xml><?xml version="1.0" encoding="utf-8"?>
<worksheet xmlns="http://schemas.openxmlformats.org/spreadsheetml/2006/main" xmlns:r="http://schemas.openxmlformats.org/officeDocument/2006/relationships">
  <dimension ref="A1:AG37"/>
  <sheetViews>
    <sheetView zoomScale="85" zoomScaleNormal="85" zoomScalePageLayoutView="70" workbookViewId="0" topLeftCell="A1">
      <selection activeCell="N19" sqref="N19"/>
    </sheetView>
  </sheetViews>
  <sheetFormatPr defaultColWidth="9.140625" defaultRowHeight="15"/>
  <cols>
    <col min="1" max="1" width="6.140625" style="33" customWidth="1"/>
    <col min="2" max="2" width="6.00390625" style="33" customWidth="1"/>
    <col min="3" max="3" width="3.8515625" style="33" customWidth="1"/>
    <col min="4" max="4" width="6.421875" style="33" customWidth="1"/>
    <col min="5" max="5" width="8.140625" style="33" customWidth="1"/>
    <col min="6" max="6" width="7.421875" style="33" customWidth="1"/>
    <col min="7" max="7" width="6.00390625" style="33" customWidth="1"/>
    <col min="8" max="8" width="5.421875" style="33" customWidth="1"/>
    <col min="9" max="9" width="6.421875" style="33" customWidth="1"/>
    <col min="10" max="10" width="7.140625" style="33" customWidth="1"/>
    <col min="11" max="11" width="9.7109375" style="33" customWidth="1"/>
    <col min="12" max="12" width="6.7109375" style="33" customWidth="1"/>
    <col min="13" max="13" width="8.28125" style="33" customWidth="1"/>
    <col min="14" max="14" width="6.7109375" style="33" customWidth="1"/>
    <col min="15" max="15" width="6.421875" style="33" customWidth="1"/>
    <col min="16" max="19" width="5.421875" style="33" customWidth="1"/>
    <col min="20" max="20" width="9.28125" style="33" customWidth="1"/>
    <col min="21" max="21" width="6.00390625" style="33" customWidth="1"/>
    <col min="22" max="22" width="8.140625" style="33" customWidth="1"/>
    <col min="23" max="23" width="8.57421875" style="33" customWidth="1"/>
    <col min="24" max="27" width="5.140625" style="33" customWidth="1"/>
    <col min="28" max="28" width="6.8515625" style="33" customWidth="1"/>
    <col min="29" max="29" width="6.140625" style="33" customWidth="1"/>
    <col min="30" max="33" width="5.57421875" style="33" customWidth="1"/>
    <col min="34" max="16384" width="9.140625" style="33" customWidth="1"/>
  </cols>
  <sheetData>
    <row r="1" spans="1:32" ht="15">
      <c r="A1" s="409" t="s">
        <v>90</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row>
    <row r="2" spans="1:29" s="34" customFormat="1" ht="15.75">
      <c r="A2" s="445" t="s">
        <v>388</v>
      </c>
      <c r="B2" s="445"/>
      <c r="C2" s="445"/>
      <c r="D2" s="445"/>
      <c r="E2" s="445"/>
      <c r="F2" s="445"/>
      <c r="H2" s="442" t="s">
        <v>0</v>
      </c>
      <c r="I2" s="442"/>
      <c r="J2" s="442"/>
      <c r="K2" s="442"/>
      <c r="L2" s="442"/>
      <c r="M2" s="442"/>
      <c r="N2" s="442"/>
      <c r="O2" s="442"/>
      <c r="P2" s="442"/>
      <c r="Q2" s="442"/>
      <c r="R2" s="442"/>
      <c r="S2" s="442"/>
      <c r="T2" s="442"/>
      <c r="U2" s="442"/>
      <c r="V2" s="442"/>
      <c r="W2" s="442"/>
      <c r="X2" s="442"/>
      <c r="Y2" s="442"/>
      <c r="Z2" s="442"/>
      <c r="AA2" s="442"/>
      <c r="AB2" s="442"/>
      <c r="AC2" s="442"/>
    </row>
    <row r="3" spans="1:29" s="34" customFormat="1" ht="16.5" customHeight="1">
      <c r="A3" s="445" t="s">
        <v>733</v>
      </c>
      <c r="B3" s="445"/>
      <c r="C3" s="445"/>
      <c r="D3" s="445"/>
      <c r="E3" s="445"/>
      <c r="F3" s="445"/>
      <c r="H3" s="443" t="s">
        <v>1</v>
      </c>
      <c r="I3" s="443"/>
      <c r="J3" s="443"/>
      <c r="K3" s="443"/>
      <c r="L3" s="443"/>
      <c r="M3" s="443"/>
      <c r="N3" s="443"/>
      <c r="O3" s="443"/>
      <c r="P3" s="443"/>
      <c r="Q3" s="443"/>
      <c r="R3" s="443"/>
      <c r="S3" s="443"/>
      <c r="T3" s="443"/>
      <c r="U3" s="443"/>
      <c r="V3" s="443"/>
      <c r="W3" s="443"/>
      <c r="X3" s="443"/>
      <c r="Y3" s="443"/>
      <c r="Z3" s="443"/>
      <c r="AA3" s="443"/>
      <c r="AB3" s="443"/>
      <c r="AC3" s="443"/>
    </row>
    <row r="4" spans="1:11" s="25" customFormat="1" ht="15">
      <c r="A4" s="28"/>
      <c r="B4" s="21"/>
      <c r="C4" s="21"/>
      <c r="D4" s="23"/>
      <c r="E4" s="23"/>
      <c r="F4" s="28"/>
      <c r="G4" s="23"/>
      <c r="H4" s="28"/>
      <c r="I4" s="23"/>
      <c r="J4" s="28"/>
      <c r="K4" s="24"/>
    </row>
    <row r="5" spans="1:14" ht="6.75" customHeight="1">
      <c r="A5" s="60"/>
      <c r="B5" s="60"/>
      <c r="C5" s="60"/>
      <c r="D5" s="60"/>
      <c r="E5" s="60"/>
      <c r="F5" s="60"/>
      <c r="G5" s="60"/>
      <c r="H5" s="60"/>
      <c r="I5" s="60"/>
      <c r="J5" s="60"/>
      <c r="K5" s="60"/>
      <c r="L5" s="60"/>
      <c r="M5" s="60"/>
      <c r="N5" s="60"/>
    </row>
    <row r="6" spans="1:33" ht="18.75">
      <c r="A6" s="443" t="s">
        <v>346</v>
      </c>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row>
    <row r="7" spans="1:33" ht="18.75">
      <c r="A7" s="417" t="s">
        <v>734</v>
      </c>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row>
    <row r="9" spans="1:33" s="77" customFormat="1" ht="33" customHeight="1">
      <c r="A9" s="412" t="s">
        <v>7</v>
      </c>
      <c r="B9" s="490" t="s">
        <v>177</v>
      </c>
      <c r="C9" s="490"/>
      <c r="D9" s="490" t="s">
        <v>40</v>
      </c>
      <c r="E9" s="490" t="s">
        <v>138</v>
      </c>
      <c r="F9" s="410" t="s">
        <v>143</v>
      </c>
      <c r="G9" s="490" t="s">
        <v>9</v>
      </c>
      <c r="H9" s="412" t="s">
        <v>23</v>
      </c>
      <c r="I9" s="412"/>
      <c r="J9" s="412"/>
      <c r="K9" s="412"/>
      <c r="L9" s="490" t="s">
        <v>21</v>
      </c>
      <c r="M9" s="410" t="s">
        <v>44</v>
      </c>
      <c r="N9" s="410" t="s">
        <v>192</v>
      </c>
      <c r="O9" s="490" t="s">
        <v>39</v>
      </c>
      <c r="P9" s="412" t="s">
        <v>23</v>
      </c>
      <c r="Q9" s="412"/>
      <c r="R9" s="412"/>
      <c r="S9" s="412"/>
      <c r="T9" s="490" t="s">
        <v>42</v>
      </c>
      <c r="U9" s="490" t="s">
        <v>45</v>
      </c>
      <c r="V9" s="490" t="s">
        <v>17</v>
      </c>
      <c r="W9" s="490" t="s">
        <v>19</v>
      </c>
      <c r="X9" s="487" t="s">
        <v>168</v>
      </c>
      <c r="Y9" s="487"/>
      <c r="Z9" s="487"/>
      <c r="AA9" s="487"/>
      <c r="AB9" s="490" t="s">
        <v>169</v>
      </c>
      <c r="AC9" s="496" t="s">
        <v>170</v>
      </c>
      <c r="AD9" s="447" t="s">
        <v>351</v>
      </c>
      <c r="AE9" s="447"/>
      <c r="AF9" s="447"/>
      <c r="AG9" s="447"/>
    </row>
    <row r="10" spans="1:33" s="77" customFormat="1" ht="36.75" customHeight="1">
      <c r="A10" s="412"/>
      <c r="B10" s="490"/>
      <c r="C10" s="490"/>
      <c r="D10" s="490"/>
      <c r="E10" s="490"/>
      <c r="F10" s="492"/>
      <c r="G10" s="490"/>
      <c r="H10" s="488" t="s">
        <v>164</v>
      </c>
      <c r="I10" s="489"/>
      <c r="J10" s="490" t="s">
        <v>152</v>
      </c>
      <c r="K10" s="490"/>
      <c r="L10" s="490"/>
      <c r="M10" s="492"/>
      <c r="N10" s="492"/>
      <c r="O10" s="490"/>
      <c r="P10" s="412"/>
      <c r="Q10" s="412"/>
      <c r="R10" s="412"/>
      <c r="S10" s="412"/>
      <c r="T10" s="490"/>
      <c r="U10" s="490"/>
      <c r="V10" s="490"/>
      <c r="W10" s="490"/>
      <c r="X10" s="487"/>
      <c r="Y10" s="487"/>
      <c r="Z10" s="487"/>
      <c r="AA10" s="487"/>
      <c r="AB10" s="490"/>
      <c r="AC10" s="496"/>
      <c r="AD10" s="496" t="s">
        <v>174</v>
      </c>
      <c r="AE10" s="435" t="s">
        <v>175</v>
      </c>
      <c r="AF10" s="435" t="s">
        <v>179</v>
      </c>
      <c r="AG10" s="435" t="s">
        <v>176</v>
      </c>
    </row>
    <row r="11" spans="1:33" s="77" customFormat="1" ht="90" customHeight="1">
      <c r="A11" s="412"/>
      <c r="B11" s="490"/>
      <c r="C11" s="490"/>
      <c r="D11" s="490"/>
      <c r="E11" s="490"/>
      <c r="F11" s="411"/>
      <c r="G11" s="490"/>
      <c r="H11" s="36" t="s">
        <v>139</v>
      </c>
      <c r="I11" s="36" t="s">
        <v>140</v>
      </c>
      <c r="J11" s="36" t="s">
        <v>162</v>
      </c>
      <c r="K11" s="36" t="s">
        <v>165</v>
      </c>
      <c r="L11" s="490"/>
      <c r="M11" s="411"/>
      <c r="N11" s="411"/>
      <c r="O11" s="490"/>
      <c r="P11" s="36" t="s">
        <v>82</v>
      </c>
      <c r="Q11" s="36" t="s">
        <v>87</v>
      </c>
      <c r="R11" s="39" t="s">
        <v>84</v>
      </c>
      <c r="S11" s="39" t="s">
        <v>85</v>
      </c>
      <c r="T11" s="490"/>
      <c r="U11" s="490"/>
      <c r="V11" s="490"/>
      <c r="W11" s="490"/>
      <c r="X11" s="36" t="s">
        <v>82</v>
      </c>
      <c r="Y11" s="36" t="s">
        <v>87</v>
      </c>
      <c r="Z11" s="39" t="s">
        <v>84</v>
      </c>
      <c r="AA11" s="39" t="s">
        <v>85</v>
      </c>
      <c r="AB11" s="490"/>
      <c r="AC11" s="496"/>
      <c r="AD11" s="496"/>
      <c r="AE11" s="435"/>
      <c r="AF11" s="435"/>
      <c r="AG11" s="435"/>
    </row>
    <row r="12" spans="1:33" s="80" customFormat="1" ht="15" customHeight="1">
      <c r="A12" s="78" t="s">
        <v>100</v>
      </c>
      <c r="B12" s="491" t="s">
        <v>101</v>
      </c>
      <c r="C12" s="491"/>
      <c r="D12" s="79" t="s">
        <v>102</v>
      </c>
      <c r="E12" s="79" t="s">
        <v>150</v>
      </c>
      <c r="F12" s="79" t="s">
        <v>156</v>
      </c>
      <c r="G12" s="78">
        <v>1</v>
      </c>
      <c r="H12" s="78">
        <v>2</v>
      </c>
      <c r="I12" s="78">
        <v>3</v>
      </c>
      <c r="J12" s="78">
        <v>4</v>
      </c>
      <c r="K12" s="78">
        <v>5</v>
      </c>
      <c r="L12" s="78">
        <v>6</v>
      </c>
      <c r="M12" s="78">
        <v>7</v>
      </c>
      <c r="N12" s="78">
        <v>8</v>
      </c>
      <c r="O12" s="78">
        <v>9</v>
      </c>
      <c r="P12" s="78">
        <v>10</v>
      </c>
      <c r="Q12" s="78">
        <v>11</v>
      </c>
      <c r="R12" s="78">
        <v>12</v>
      </c>
      <c r="S12" s="78">
        <v>13</v>
      </c>
      <c r="T12" s="78">
        <v>14</v>
      </c>
      <c r="U12" s="78">
        <v>15</v>
      </c>
      <c r="V12" s="78">
        <v>16</v>
      </c>
      <c r="W12" s="78">
        <v>17</v>
      </c>
      <c r="X12" s="78">
        <v>18</v>
      </c>
      <c r="Y12" s="78">
        <v>19</v>
      </c>
      <c r="Z12" s="78">
        <v>20</v>
      </c>
      <c r="AA12" s="78">
        <v>21</v>
      </c>
      <c r="AB12" s="78">
        <v>22</v>
      </c>
      <c r="AC12" s="78">
        <v>23</v>
      </c>
      <c r="AD12" s="78">
        <v>24</v>
      </c>
      <c r="AE12" s="78">
        <v>25</v>
      </c>
      <c r="AF12" s="78">
        <v>26</v>
      </c>
      <c r="AG12" s="78">
        <v>27</v>
      </c>
    </row>
    <row r="13" spans="1:33" s="43" customFormat="1" ht="25.5" customHeight="1">
      <c r="A13" s="44">
        <v>1</v>
      </c>
      <c r="B13" s="415" t="s">
        <v>354</v>
      </c>
      <c r="C13" s="415"/>
      <c r="D13" s="415" t="s">
        <v>41</v>
      </c>
      <c r="E13" s="415" t="s">
        <v>166</v>
      </c>
      <c r="F13" s="36"/>
      <c r="G13" s="46"/>
      <c r="H13" s="46"/>
      <c r="I13" s="46"/>
      <c r="J13" s="46"/>
      <c r="K13" s="46"/>
      <c r="L13" s="415" t="s">
        <v>38</v>
      </c>
      <c r="M13" s="418" t="s">
        <v>178</v>
      </c>
      <c r="N13" s="36"/>
      <c r="O13" s="46"/>
      <c r="P13" s="46"/>
      <c r="Q13" s="46"/>
      <c r="R13" s="46"/>
      <c r="S13" s="46"/>
      <c r="T13" s="415" t="s">
        <v>43</v>
      </c>
      <c r="U13" s="45"/>
      <c r="V13" s="415" t="s">
        <v>33</v>
      </c>
      <c r="W13" s="418" t="s">
        <v>34</v>
      </c>
      <c r="X13" s="42"/>
      <c r="Y13" s="42"/>
      <c r="Z13" s="42"/>
      <c r="AA13" s="42"/>
      <c r="AB13" s="42"/>
      <c r="AC13" s="42"/>
      <c r="AD13" s="42"/>
      <c r="AE13" s="42"/>
      <c r="AF13" s="42"/>
      <c r="AG13" s="42"/>
    </row>
    <row r="14" spans="1:33" s="43" customFormat="1" ht="25.5" customHeight="1">
      <c r="A14" s="44">
        <v>2</v>
      </c>
      <c r="B14" s="415"/>
      <c r="C14" s="415"/>
      <c r="D14" s="415"/>
      <c r="E14" s="415"/>
      <c r="F14" s="36"/>
      <c r="G14" s="46"/>
      <c r="H14" s="46"/>
      <c r="I14" s="46"/>
      <c r="J14" s="46"/>
      <c r="K14" s="46"/>
      <c r="L14" s="415"/>
      <c r="M14" s="249"/>
      <c r="N14" s="36"/>
      <c r="O14" s="46"/>
      <c r="P14" s="46"/>
      <c r="Q14" s="46"/>
      <c r="R14" s="46"/>
      <c r="S14" s="46"/>
      <c r="T14" s="415"/>
      <c r="U14" s="45"/>
      <c r="V14" s="415"/>
      <c r="W14" s="249"/>
      <c r="X14" s="42"/>
      <c r="Y14" s="42"/>
      <c r="Z14" s="42"/>
      <c r="AA14" s="42"/>
      <c r="AB14" s="42"/>
      <c r="AC14" s="42"/>
      <c r="AD14" s="42"/>
      <c r="AE14" s="42"/>
      <c r="AF14" s="42"/>
      <c r="AG14" s="42"/>
    </row>
    <row r="15" spans="1:33" s="43" customFormat="1" ht="25.5" customHeight="1">
      <c r="A15" s="44">
        <v>3</v>
      </c>
      <c r="B15" s="415"/>
      <c r="C15" s="415"/>
      <c r="D15" s="415"/>
      <c r="E15" s="415"/>
      <c r="F15" s="36"/>
      <c r="G15" s="46"/>
      <c r="H15" s="46"/>
      <c r="I15" s="46"/>
      <c r="J15" s="46"/>
      <c r="K15" s="46"/>
      <c r="L15" s="415"/>
      <c r="M15" s="249"/>
      <c r="N15" s="36"/>
      <c r="O15" s="46"/>
      <c r="P15" s="46"/>
      <c r="Q15" s="46"/>
      <c r="R15" s="46"/>
      <c r="S15" s="46"/>
      <c r="T15" s="415"/>
      <c r="U15" s="45"/>
      <c r="V15" s="415"/>
      <c r="W15" s="249"/>
      <c r="X15" s="42"/>
      <c r="Y15" s="42"/>
      <c r="Z15" s="42"/>
      <c r="AA15" s="42"/>
      <c r="AB15" s="42"/>
      <c r="AC15" s="42"/>
      <c r="AD15" s="42"/>
      <c r="AE15" s="42"/>
      <c r="AF15" s="42"/>
      <c r="AG15" s="42"/>
    </row>
    <row r="16" spans="1:33" s="43" customFormat="1" ht="25.5" customHeight="1">
      <c r="A16" s="44">
        <v>4</v>
      </c>
      <c r="B16" s="415"/>
      <c r="C16" s="415"/>
      <c r="D16" s="415"/>
      <c r="E16" s="415"/>
      <c r="F16" s="36"/>
      <c r="G16" s="42"/>
      <c r="H16" s="42"/>
      <c r="I16" s="42"/>
      <c r="J16" s="42"/>
      <c r="K16" s="42"/>
      <c r="L16" s="415"/>
      <c r="M16" s="249"/>
      <c r="N16" s="36"/>
      <c r="O16" s="42"/>
      <c r="P16" s="42"/>
      <c r="Q16" s="42"/>
      <c r="R16" s="42"/>
      <c r="S16" s="42"/>
      <c r="T16" s="415"/>
      <c r="U16" s="45"/>
      <c r="V16" s="415"/>
      <c r="W16" s="249"/>
      <c r="X16" s="42"/>
      <c r="Y16" s="42"/>
      <c r="Z16" s="42"/>
      <c r="AA16" s="42"/>
      <c r="AB16" s="42"/>
      <c r="AC16" s="42"/>
      <c r="AD16" s="42"/>
      <c r="AE16" s="42"/>
      <c r="AF16" s="42"/>
      <c r="AG16" s="42"/>
    </row>
    <row r="17" spans="1:33" s="43" customFormat="1" ht="25.5" customHeight="1">
      <c r="A17" s="44">
        <v>5</v>
      </c>
      <c r="B17" s="415"/>
      <c r="C17" s="415"/>
      <c r="D17" s="415"/>
      <c r="E17" s="415"/>
      <c r="F17" s="36"/>
      <c r="G17" s="42"/>
      <c r="H17" s="42"/>
      <c r="I17" s="42"/>
      <c r="J17" s="42"/>
      <c r="K17" s="42"/>
      <c r="L17" s="415"/>
      <c r="M17" s="249"/>
      <c r="N17" s="36"/>
      <c r="O17" s="42"/>
      <c r="P17" s="42"/>
      <c r="Q17" s="42"/>
      <c r="R17" s="42"/>
      <c r="S17" s="42"/>
      <c r="T17" s="415"/>
      <c r="U17" s="45"/>
      <c r="V17" s="415"/>
      <c r="W17" s="249"/>
      <c r="X17" s="42"/>
      <c r="Y17" s="42"/>
      <c r="Z17" s="42"/>
      <c r="AA17" s="42"/>
      <c r="AB17" s="42"/>
      <c r="AC17" s="42"/>
      <c r="AD17" s="42"/>
      <c r="AE17" s="42"/>
      <c r="AF17" s="42"/>
      <c r="AG17" s="42"/>
    </row>
    <row r="18" spans="1:33" s="43" customFormat="1" ht="25.5" customHeight="1">
      <c r="A18" s="44">
        <v>6</v>
      </c>
      <c r="B18" s="415"/>
      <c r="C18" s="415"/>
      <c r="D18" s="415"/>
      <c r="E18" s="415"/>
      <c r="F18" s="36"/>
      <c r="G18" s="42"/>
      <c r="H18" s="42"/>
      <c r="I18" s="42"/>
      <c r="J18" s="42"/>
      <c r="K18" s="42"/>
      <c r="L18" s="415"/>
      <c r="M18" s="249"/>
      <c r="N18" s="36"/>
      <c r="O18" s="42"/>
      <c r="P18" s="42"/>
      <c r="Q18" s="42"/>
      <c r="R18" s="42"/>
      <c r="S18" s="42"/>
      <c r="T18" s="415"/>
      <c r="U18" s="45"/>
      <c r="V18" s="415"/>
      <c r="W18" s="249"/>
      <c r="X18" s="42"/>
      <c r="Y18" s="42"/>
      <c r="Z18" s="42"/>
      <c r="AA18" s="42"/>
      <c r="AB18" s="42"/>
      <c r="AC18" s="42"/>
      <c r="AD18" s="42"/>
      <c r="AE18" s="42"/>
      <c r="AF18" s="42"/>
      <c r="AG18" s="42"/>
    </row>
    <row r="19" spans="1:33" s="43" customFormat="1" ht="25.5" customHeight="1">
      <c r="A19" s="44">
        <v>7</v>
      </c>
      <c r="B19" s="415"/>
      <c r="C19" s="415"/>
      <c r="D19" s="415"/>
      <c r="E19" s="415"/>
      <c r="F19" s="36"/>
      <c r="G19" s="42"/>
      <c r="H19" s="42"/>
      <c r="I19" s="42"/>
      <c r="J19" s="42"/>
      <c r="K19" s="42"/>
      <c r="L19" s="415"/>
      <c r="M19" s="249"/>
      <c r="N19" s="36"/>
      <c r="O19" s="42"/>
      <c r="P19" s="42"/>
      <c r="Q19" s="42"/>
      <c r="R19" s="42"/>
      <c r="S19" s="42"/>
      <c r="T19" s="415"/>
      <c r="U19" s="42"/>
      <c r="V19" s="415"/>
      <c r="W19" s="249"/>
      <c r="X19" s="42"/>
      <c r="Y19" s="42"/>
      <c r="Z19" s="42"/>
      <c r="AA19" s="42"/>
      <c r="AB19" s="42"/>
      <c r="AC19" s="42"/>
      <c r="AD19" s="42"/>
      <c r="AE19" s="42"/>
      <c r="AF19" s="42"/>
      <c r="AG19" s="42"/>
    </row>
    <row r="20" spans="1:33" s="43" customFormat="1" ht="25.5" customHeight="1">
      <c r="A20" s="44">
        <v>8</v>
      </c>
      <c r="B20" s="415"/>
      <c r="C20" s="415"/>
      <c r="D20" s="415"/>
      <c r="E20" s="415"/>
      <c r="F20" s="36"/>
      <c r="G20" s="42"/>
      <c r="H20" s="42"/>
      <c r="I20" s="42"/>
      <c r="J20" s="42"/>
      <c r="K20" s="42"/>
      <c r="L20" s="415"/>
      <c r="M20" s="249"/>
      <c r="N20" s="36"/>
      <c r="O20" s="42"/>
      <c r="P20" s="42"/>
      <c r="Q20" s="42"/>
      <c r="R20" s="42"/>
      <c r="S20" s="42"/>
      <c r="T20" s="415"/>
      <c r="U20" s="42"/>
      <c r="V20" s="415"/>
      <c r="W20" s="249"/>
      <c r="X20" s="42"/>
      <c r="Y20" s="42"/>
      <c r="Z20" s="42"/>
      <c r="AA20" s="42"/>
      <c r="AB20" s="42"/>
      <c r="AC20" s="42"/>
      <c r="AD20" s="42"/>
      <c r="AE20" s="42"/>
      <c r="AF20" s="42"/>
      <c r="AG20" s="42"/>
    </row>
    <row r="21" spans="1:33" s="43" customFormat="1" ht="25.5" customHeight="1">
      <c r="A21" s="44">
        <v>9</v>
      </c>
      <c r="B21" s="415"/>
      <c r="C21" s="415"/>
      <c r="D21" s="415"/>
      <c r="E21" s="415"/>
      <c r="F21" s="36"/>
      <c r="G21" s="42"/>
      <c r="H21" s="42"/>
      <c r="I21" s="42"/>
      <c r="J21" s="42"/>
      <c r="K21" s="42"/>
      <c r="L21" s="415"/>
      <c r="M21" s="249"/>
      <c r="N21" s="36"/>
      <c r="O21" s="42"/>
      <c r="P21" s="42"/>
      <c r="Q21" s="42"/>
      <c r="R21" s="42"/>
      <c r="S21" s="42"/>
      <c r="T21" s="415"/>
      <c r="U21" s="42"/>
      <c r="V21" s="415"/>
      <c r="W21" s="249"/>
      <c r="X21" s="42"/>
      <c r="Y21" s="42"/>
      <c r="Z21" s="42"/>
      <c r="AA21" s="42"/>
      <c r="AB21" s="42"/>
      <c r="AC21" s="42"/>
      <c r="AD21" s="42"/>
      <c r="AE21" s="42"/>
      <c r="AF21" s="42"/>
      <c r="AG21" s="42"/>
    </row>
    <row r="22" spans="1:33" s="43" customFormat="1" ht="25.5" customHeight="1">
      <c r="A22" s="44">
        <v>10</v>
      </c>
      <c r="B22" s="415"/>
      <c r="C22" s="415"/>
      <c r="D22" s="415"/>
      <c r="E22" s="415"/>
      <c r="F22" s="36"/>
      <c r="G22" s="42"/>
      <c r="H22" s="42"/>
      <c r="I22" s="42"/>
      <c r="J22" s="42"/>
      <c r="K22" s="42"/>
      <c r="L22" s="415"/>
      <c r="M22" s="249"/>
      <c r="N22" s="36"/>
      <c r="O22" s="42"/>
      <c r="P22" s="42"/>
      <c r="Q22" s="42"/>
      <c r="R22" s="42"/>
      <c r="S22" s="42"/>
      <c r="T22" s="415"/>
      <c r="U22" s="42"/>
      <c r="V22" s="415"/>
      <c r="W22" s="249"/>
      <c r="X22" s="42"/>
      <c r="Y22" s="42"/>
      <c r="Z22" s="42"/>
      <c r="AA22" s="42"/>
      <c r="AB22" s="42"/>
      <c r="AC22" s="42"/>
      <c r="AD22" s="42"/>
      <c r="AE22" s="42"/>
      <c r="AF22" s="42"/>
      <c r="AG22" s="42"/>
    </row>
    <row r="23" spans="1:33" s="43" customFormat="1" ht="18.75" customHeight="1">
      <c r="A23" s="44">
        <v>11</v>
      </c>
      <c r="B23" s="415"/>
      <c r="C23" s="415"/>
      <c r="D23" s="415"/>
      <c r="E23" s="415"/>
      <c r="F23" s="36"/>
      <c r="G23" s="42"/>
      <c r="H23" s="42"/>
      <c r="I23" s="42"/>
      <c r="J23" s="42"/>
      <c r="K23" s="42"/>
      <c r="L23" s="415"/>
      <c r="M23" s="419"/>
      <c r="N23" s="36"/>
      <c r="O23" s="42"/>
      <c r="P23" s="42"/>
      <c r="Q23" s="42"/>
      <c r="R23" s="42"/>
      <c r="S23" s="42"/>
      <c r="T23" s="415"/>
      <c r="U23" s="42"/>
      <c r="V23" s="415"/>
      <c r="W23" s="419"/>
      <c r="X23" s="42"/>
      <c r="Y23" s="42"/>
      <c r="Z23" s="42"/>
      <c r="AA23" s="42"/>
      <c r="AB23" s="42"/>
      <c r="AC23" s="42"/>
      <c r="AD23" s="42"/>
      <c r="AE23" s="42"/>
      <c r="AF23" s="42"/>
      <c r="AG23" s="42"/>
    </row>
    <row r="24" spans="1:33" s="43" customFormat="1" ht="18.75" customHeight="1">
      <c r="A24" s="50"/>
      <c r="B24" s="81" t="s">
        <v>32</v>
      </c>
      <c r="C24" s="82"/>
      <c r="D24" s="83"/>
      <c r="E24" s="83"/>
      <c r="F24" s="83"/>
      <c r="G24" s="42"/>
      <c r="H24" s="42"/>
      <c r="I24" s="42"/>
      <c r="J24" s="42"/>
      <c r="K24" s="42"/>
      <c r="L24" s="45"/>
      <c r="M24" s="45"/>
      <c r="N24" s="45"/>
      <c r="O24" s="42"/>
      <c r="P24" s="42"/>
      <c r="Q24" s="42"/>
      <c r="R24" s="42"/>
      <c r="S24" s="42"/>
      <c r="T24" s="45"/>
      <c r="U24" s="42"/>
      <c r="V24" s="42"/>
      <c r="W24" s="42"/>
      <c r="X24" s="42"/>
      <c r="Y24" s="42"/>
      <c r="Z24" s="42"/>
      <c r="AA24" s="42"/>
      <c r="AB24" s="42"/>
      <c r="AC24" s="42"/>
      <c r="AD24" s="42"/>
      <c r="AE24" s="42"/>
      <c r="AF24" s="42"/>
      <c r="AG24" s="42"/>
    </row>
    <row r="25" ht="9.75" customHeight="1"/>
    <row r="26" spans="19:23" ht="15">
      <c r="S26" s="26" t="s">
        <v>4</v>
      </c>
      <c r="T26" s="26"/>
      <c r="U26" s="26"/>
      <c r="V26" s="26"/>
      <c r="W26" s="26"/>
    </row>
    <row r="27" spans="19:23" ht="15">
      <c r="S27" s="26" t="s">
        <v>2</v>
      </c>
      <c r="T27" s="26"/>
      <c r="U27" s="26"/>
      <c r="V27" s="26"/>
      <c r="W27" s="26"/>
    </row>
    <row r="28" spans="19:23" ht="15">
      <c r="S28" s="26" t="s">
        <v>3</v>
      </c>
      <c r="T28" s="26"/>
      <c r="U28" s="26"/>
      <c r="V28" s="26"/>
      <c r="W28" s="26"/>
    </row>
    <row r="29" ht="15">
      <c r="A29" s="54" t="s">
        <v>5</v>
      </c>
    </row>
    <row r="30" ht="15">
      <c r="A30" s="33" t="s">
        <v>180</v>
      </c>
    </row>
    <row r="31" ht="15">
      <c r="A31" s="33" t="s">
        <v>37</v>
      </c>
    </row>
    <row r="32" ht="15">
      <c r="A32" s="33" t="s">
        <v>30</v>
      </c>
    </row>
    <row r="33" ht="15">
      <c r="A33" s="33" t="s">
        <v>181</v>
      </c>
    </row>
    <row r="34" ht="15">
      <c r="A34" s="33" t="s">
        <v>372</v>
      </c>
    </row>
    <row r="35" ht="15">
      <c r="B35" s="76" t="s">
        <v>378</v>
      </c>
    </row>
    <row r="36" ht="15">
      <c r="B36" s="76" t="s">
        <v>379</v>
      </c>
    </row>
    <row r="37" ht="15">
      <c r="B37" s="76" t="s">
        <v>381</v>
      </c>
    </row>
  </sheetData>
  <sheetProtection/>
  <mergeCells count="42">
    <mergeCell ref="D13:D23"/>
    <mergeCell ref="L13:L23"/>
    <mergeCell ref="T13:T23"/>
    <mergeCell ref="E13:E23"/>
    <mergeCell ref="P9:S10"/>
    <mergeCell ref="B12:C12"/>
    <mergeCell ref="A7:AG7"/>
    <mergeCell ref="F9:F11"/>
    <mergeCell ref="W9:W11"/>
    <mergeCell ref="T9:T11"/>
    <mergeCell ref="M9:M11"/>
    <mergeCell ref="O9:O11"/>
    <mergeCell ref="A2:F2"/>
    <mergeCell ref="H2:AC2"/>
    <mergeCell ref="A3:F3"/>
    <mergeCell ref="H3:AC3"/>
    <mergeCell ref="A6:AG6"/>
    <mergeCell ref="N9:N11"/>
    <mergeCell ref="M13:M23"/>
    <mergeCell ref="H10:I10"/>
    <mergeCell ref="J10:K10"/>
    <mergeCell ref="B13:C23"/>
    <mergeCell ref="V13:V23"/>
    <mergeCell ref="W13:W23"/>
    <mergeCell ref="H9:K9"/>
    <mergeCell ref="L9:L11"/>
    <mergeCell ref="X9:AA10"/>
    <mergeCell ref="AD9:AG9"/>
    <mergeCell ref="AE10:AE11"/>
    <mergeCell ref="AG10:AG11"/>
    <mergeCell ref="AF10:AF11"/>
    <mergeCell ref="AC9:AC11"/>
    <mergeCell ref="U9:U11"/>
    <mergeCell ref="V9:V11"/>
    <mergeCell ref="A1:AF1"/>
    <mergeCell ref="A9:A11"/>
    <mergeCell ref="B9:C11"/>
    <mergeCell ref="D9:D11"/>
    <mergeCell ref="E9:E11"/>
    <mergeCell ref="G9:G11"/>
    <mergeCell ref="AD10:AD11"/>
    <mergeCell ref="AB9:AB11"/>
  </mergeCells>
  <printOptions horizontalCentered="1" verticalCentered="1"/>
  <pageMargins left="0.15" right="0.15" top="0.5" bottom="0.5" header="0.3" footer="0.3"/>
  <pageSetup horizontalDpi="600" verticalDpi="600" orientation="landscape" paperSize="9" scale="68" r:id="rId2"/>
  <headerFooter alignWithMargins="0">
    <oddHeader>&amp;L
</oddHeader>
  </headerFooter>
  <drawing r:id="rId1"/>
</worksheet>
</file>

<file path=xl/worksheets/sheet8.xml><?xml version="1.0" encoding="utf-8"?>
<worksheet xmlns="http://schemas.openxmlformats.org/spreadsheetml/2006/main" xmlns:r="http://schemas.openxmlformats.org/officeDocument/2006/relationships">
  <dimension ref="A1:AC23"/>
  <sheetViews>
    <sheetView zoomScale="85" zoomScaleNormal="85" zoomScalePageLayoutView="70" workbookViewId="0" topLeftCell="A1">
      <selection activeCell="M13" sqref="M13"/>
    </sheetView>
  </sheetViews>
  <sheetFormatPr defaultColWidth="9.140625" defaultRowHeight="15"/>
  <cols>
    <col min="1" max="1" width="6.57421875" style="33" customWidth="1"/>
    <col min="2" max="2" width="13.421875" style="33" customWidth="1"/>
    <col min="3" max="3" width="6.421875" style="33" customWidth="1"/>
    <col min="4" max="4" width="6.28125" style="33" customWidth="1"/>
    <col min="5" max="5" width="7.140625" style="33" customWidth="1"/>
    <col min="6" max="6" width="6.57421875" style="33" customWidth="1"/>
    <col min="7" max="7" width="6.421875" style="33" customWidth="1"/>
    <col min="8" max="8" width="6.8515625" style="33" customWidth="1"/>
    <col min="9" max="9" width="4.7109375" style="33" customWidth="1"/>
    <col min="10" max="10" width="5.7109375" style="33" customWidth="1"/>
    <col min="11" max="11" width="7.421875" style="33" customWidth="1"/>
    <col min="12" max="12" width="5.421875" style="33" customWidth="1"/>
    <col min="13" max="13" width="5.140625" style="33" customWidth="1"/>
    <col min="14" max="14" width="5.7109375" style="33" customWidth="1"/>
    <col min="15" max="15" width="6.8515625" style="33" customWidth="1"/>
    <col min="16" max="16" width="7.421875" style="33" customWidth="1"/>
    <col min="17" max="17" width="6.8515625" style="33" customWidth="1"/>
    <col min="18" max="18" width="8.421875" style="33" customWidth="1"/>
    <col min="19" max="19" width="9.28125" style="33" customWidth="1"/>
    <col min="20" max="20" width="8.421875" style="33" customWidth="1"/>
    <col min="21" max="21" width="6.140625" style="33" customWidth="1"/>
    <col min="22" max="22" width="6.421875" style="33" customWidth="1"/>
    <col min="23" max="23" width="6.28125" style="33" customWidth="1"/>
    <col min="24" max="24" width="7.140625" style="33" customWidth="1"/>
    <col min="25" max="25" width="5.7109375" style="33" customWidth="1"/>
    <col min="26" max="26" width="6.421875" style="33" customWidth="1"/>
    <col min="27" max="27" width="7.140625" style="33" customWidth="1"/>
    <col min="28" max="16384" width="9.140625" style="33" customWidth="1"/>
  </cols>
  <sheetData>
    <row r="1" spans="1:27" ht="15">
      <c r="A1" s="409" t="s">
        <v>91</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row>
    <row r="2" spans="1:29" s="34" customFormat="1" ht="15.75">
      <c r="A2" s="445" t="s">
        <v>388</v>
      </c>
      <c r="B2" s="445"/>
      <c r="C2" s="445"/>
      <c r="D2" s="445"/>
      <c r="E2" s="445"/>
      <c r="F2" s="445"/>
      <c r="H2" s="442" t="s">
        <v>0</v>
      </c>
      <c r="I2" s="442"/>
      <c r="J2" s="442"/>
      <c r="K2" s="442"/>
      <c r="L2" s="442"/>
      <c r="M2" s="442"/>
      <c r="N2" s="442"/>
      <c r="O2" s="442"/>
      <c r="P2" s="442"/>
      <c r="Q2" s="442"/>
      <c r="R2" s="442"/>
      <c r="S2" s="442"/>
      <c r="T2" s="442"/>
      <c r="U2" s="442"/>
      <c r="V2" s="442"/>
      <c r="W2" s="31"/>
      <c r="X2" s="31"/>
      <c r="Y2" s="31"/>
      <c r="Z2" s="31"/>
      <c r="AA2" s="31"/>
      <c r="AB2" s="31"/>
      <c r="AC2" s="31"/>
    </row>
    <row r="3" spans="1:29" s="34" customFormat="1" ht="16.5" customHeight="1">
      <c r="A3" s="445" t="s">
        <v>733</v>
      </c>
      <c r="B3" s="445"/>
      <c r="C3" s="445"/>
      <c r="D3" s="445"/>
      <c r="E3" s="445"/>
      <c r="F3" s="445"/>
      <c r="H3" s="443" t="s">
        <v>1</v>
      </c>
      <c r="I3" s="443"/>
      <c r="J3" s="443"/>
      <c r="K3" s="443"/>
      <c r="L3" s="443"/>
      <c r="M3" s="443"/>
      <c r="N3" s="443"/>
      <c r="O3" s="443"/>
      <c r="P3" s="443"/>
      <c r="Q3" s="443"/>
      <c r="R3" s="443"/>
      <c r="S3" s="443"/>
      <c r="T3" s="443"/>
      <c r="U3" s="443"/>
      <c r="V3" s="443"/>
      <c r="W3" s="94"/>
      <c r="X3" s="94"/>
      <c r="Y3" s="94"/>
      <c r="Z3" s="94"/>
      <c r="AA3" s="94"/>
      <c r="AB3" s="94"/>
      <c r="AC3" s="94"/>
    </row>
    <row r="4" spans="1:11" s="25" customFormat="1" ht="15">
      <c r="A4" s="28"/>
      <c r="B4" s="21"/>
      <c r="C4" s="21"/>
      <c r="D4" s="23"/>
      <c r="E4" s="23"/>
      <c r="F4" s="28"/>
      <c r="G4" s="23"/>
      <c r="H4" s="28"/>
      <c r="I4" s="23"/>
      <c r="J4" s="28"/>
      <c r="K4" s="24"/>
    </row>
    <row r="5" spans="1:23" ht="15">
      <c r="A5" s="60"/>
      <c r="B5" s="60"/>
      <c r="C5" s="60"/>
      <c r="D5" s="60"/>
      <c r="E5" s="60"/>
      <c r="G5" s="62"/>
      <c r="H5" s="62"/>
      <c r="I5" s="62"/>
      <c r="J5" s="60"/>
      <c r="K5" s="60"/>
      <c r="M5" s="62"/>
      <c r="N5" s="62"/>
      <c r="O5" s="62"/>
      <c r="P5" s="62"/>
      <c r="W5" s="22"/>
    </row>
    <row r="6" spans="1:27" ht="18.75">
      <c r="A6" s="443" t="s">
        <v>347</v>
      </c>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row>
    <row r="7" spans="1:27" ht="18.75">
      <c r="A7" s="417" t="s">
        <v>734</v>
      </c>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row>
    <row r="9" spans="1:27" s="77" customFormat="1" ht="40.5" customHeight="1">
      <c r="A9" s="497" t="s">
        <v>7</v>
      </c>
      <c r="B9" s="415" t="s">
        <v>355</v>
      </c>
      <c r="C9" s="490" t="s">
        <v>356</v>
      </c>
      <c r="D9" s="490"/>
      <c r="E9" s="490"/>
      <c r="F9" s="490" t="s">
        <v>357</v>
      </c>
      <c r="G9" s="490"/>
      <c r="H9" s="490"/>
      <c r="I9" s="415" t="s">
        <v>183</v>
      </c>
      <c r="J9" s="490" t="s">
        <v>358</v>
      </c>
      <c r="K9" s="490"/>
      <c r="L9" s="412" t="s">
        <v>185</v>
      </c>
      <c r="M9" s="412"/>
      <c r="N9" s="412"/>
      <c r="O9" s="412"/>
      <c r="P9" s="415" t="s">
        <v>359</v>
      </c>
      <c r="Q9" s="412" t="s">
        <v>23</v>
      </c>
      <c r="R9" s="412"/>
      <c r="S9" s="490" t="s">
        <v>335</v>
      </c>
      <c r="T9" s="490"/>
      <c r="U9" s="490"/>
      <c r="V9" s="490" t="s">
        <v>360</v>
      </c>
      <c r="W9" s="490"/>
      <c r="X9" s="490"/>
      <c r="Y9" s="415" t="s">
        <v>361</v>
      </c>
      <c r="Z9" s="412" t="s">
        <v>23</v>
      </c>
      <c r="AA9" s="412"/>
    </row>
    <row r="10" spans="1:27" s="77" customFormat="1" ht="156.75" customHeight="1">
      <c r="A10" s="497"/>
      <c r="B10" s="415"/>
      <c r="C10" s="36" t="s">
        <v>97</v>
      </c>
      <c r="D10" s="36" t="s">
        <v>182</v>
      </c>
      <c r="E10" s="36" t="s">
        <v>362</v>
      </c>
      <c r="F10" s="36" t="s">
        <v>97</v>
      </c>
      <c r="G10" s="36" t="s">
        <v>182</v>
      </c>
      <c r="H10" s="36" t="s">
        <v>362</v>
      </c>
      <c r="I10" s="498"/>
      <c r="J10" s="36" t="s">
        <v>124</v>
      </c>
      <c r="K10" s="36" t="s">
        <v>363</v>
      </c>
      <c r="L10" s="39" t="s">
        <v>98</v>
      </c>
      <c r="M10" s="39" t="s">
        <v>364</v>
      </c>
      <c r="N10" s="39" t="s">
        <v>99</v>
      </c>
      <c r="O10" s="39" t="s">
        <v>186</v>
      </c>
      <c r="P10" s="415"/>
      <c r="Q10" s="36" t="s">
        <v>365</v>
      </c>
      <c r="R10" s="36" t="s">
        <v>366</v>
      </c>
      <c r="S10" s="39" t="s">
        <v>367</v>
      </c>
      <c r="T10" s="39" t="s">
        <v>368</v>
      </c>
      <c r="U10" s="39" t="s">
        <v>369</v>
      </c>
      <c r="V10" s="39" t="s">
        <v>187</v>
      </c>
      <c r="W10" s="39" t="s">
        <v>188</v>
      </c>
      <c r="X10" s="39" t="s">
        <v>369</v>
      </c>
      <c r="Y10" s="415"/>
      <c r="Z10" s="36" t="s">
        <v>139</v>
      </c>
      <c r="AA10" s="36" t="s">
        <v>140</v>
      </c>
    </row>
    <row r="11" spans="1:27" s="77" customFormat="1" ht="15" customHeight="1">
      <c r="A11" s="84" t="s">
        <v>100</v>
      </c>
      <c r="B11" s="36" t="s">
        <v>101</v>
      </c>
      <c r="C11" s="85">
        <v>1</v>
      </c>
      <c r="D11" s="85">
        <v>2</v>
      </c>
      <c r="E11" s="85">
        <v>3</v>
      </c>
      <c r="F11" s="85">
        <v>4</v>
      </c>
      <c r="G11" s="85">
        <v>5</v>
      </c>
      <c r="H11" s="85">
        <v>6</v>
      </c>
      <c r="I11" s="85">
        <v>7</v>
      </c>
      <c r="J11" s="85">
        <v>8</v>
      </c>
      <c r="K11" s="85">
        <v>9</v>
      </c>
      <c r="L11" s="85">
        <v>10</v>
      </c>
      <c r="M11" s="85">
        <v>11</v>
      </c>
      <c r="N11" s="85">
        <v>12</v>
      </c>
      <c r="O11" s="85">
        <v>13</v>
      </c>
      <c r="P11" s="85">
        <v>14</v>
      </c>
      <c r="Q11" s="85">
        <v>15</v>
      </c>
      <c r="R11" s="85">
        <v>16</v>
      </c>
      <c r="S11" s="85">
        <v>17</v>
      </c>
      <c r="T11" s="85">
        <v>18</v>
      </c>
      <c r="U11" s="85">
        <v>19</v>
      </c>
      <c r="V11" s="85">
        <v>20</v>
      </c>
      <c r="W11" s="85">
        <v>21</v>
      </c>
      <c r="X11" s="85">
        <v>22</v>
      </c>
      <c r="Y11" s="85">
        <v>23</v>
      </c>
      <c r="Z11" s="85">
        <v>24</v>
      </c>
      <c r="AA11" s="85">
        <v>25</v>
      </c>
    </row>
    <row r="12" spans="1:27" s="43" customFormat="1" ht="114.75" customHeight="1">
      <c r="A12" s="44"/>
      <c r="B12" s="86" t="s">
        <v>370</v>
      </c>
      <c r="C12" s="36"/>
      <c r="D12" s="36"/>
      <c r="E12" s="46"/>
      <c r="F12" s="36"/>
      <c r="G12" s="36"/>
      <c r="H12" s="46"/>
      <c r="I12" s="46"/>
      <c r="J12" s="46"/>
      <c r="K12" s="46"/>
      <c r="L12" s="46"/>
      <c r="M12" s="46"/>
      <c r="N12" s="46"/>
      <c r="O12" s="46"/>
      <c r="P12" s="46"/>
      <c r="Q12" s="46"/>
      <c r="R12" s="46"/>
      <c r="S12" s="42"/>
      <c r="T12" s="42"/>
      <c r="U12" s="42"/>
      <c r="V12" s="42"/>
      <c r="W12" s="42"/>
      <c r="X12" s="42"/>
      <c r="Y12" s="46"/>
      <c r="Z12" s="46"/>
      <c r="AA12" s="46"/>
    </row>
    <row r="13" spans="1:27" s="43" customFormat="1" ht="114.75" customHeight="1">
      <c r="A13" s="44"/>
      <c r="B13" s="86" t="s">
        <v>371</v>
      </c>
      <c r="C13" s="36"/>
      <c r="D13" s="36"/>
      <c r="E13" s="46"/>
      <c r="F13" s="36"/>
      <c r="G13" s="36"/>
      <c r="H13" s="46"/>
      <c r="I13" s="46"/>
      <c r="J13" s="46"/>
      <c r="K13" s="46"/>
      <c r="L13" s="46"/>
      <c r="M13" s="46"/>
      <c r="N13" s="46"/>
      <c r="O13" s="46"/>
      <c r="P13" s="46"/>
      <c r="Q13" s="46"/>
      <c r="R13" s="46"/>
      <c r="S13" s="42"/>
      <c r="T13" s="42"/>
      <c r="U13" s="42"/>
      <c r="V13" s="42"/>
      <c r="W13" s="42"/>
      <c r="X13" s="42"/>
      <c r="Y13" s="46"/>
      <c r="Z13" s="46"/>
      <c r="AA13" s="46"/>
    </row>
    <row r="14" spans="1:27" s="43" customFormat="1" ht="17.25" customHeight="1">
      <c r="A14" s="47"/>
      <c r="B14" s="83" t="s">
        <v>32</v>
      </c>
      <c r="C14" s="83"/>
      <c r="D14" s="87"/>
      <c r="E14" s="42"/>
      <c r="F14" s="42"/>
      <c r="G14" s="42"/>
      <c r="H14" s="42"/>
      <c r="I14" s="42"/>
      <c r="J14" s="42"/>
      <c r="K14" s="42"/>
      <c r="L14" s="42"/>
      <c r="M14" s="42"/>
      <c r="N14" s="42"/>
      <c r="O14" s="42"/>
      <c r="P14" s="42"/>
      <c r="Q14" s="42"/>
      <c r="R14" s="42"/>
      <c r="S14" s="42"/>
      <c r="T14" s="42"/>
      <c r="U14" s="42"/>
      <c r="V14" s="42"/>
      <c r="W14" s="42"/>
      <c r="X14" s="42"/>
      <c r="Y14" s="42"/>
      <c r="Z14" s="42"/>
      <c r="AA14" s="42"/>
    </row>
    <row r="15" spans="11:15" ht="10.5" customHeight="1">
      <c r="K15" s="25"/>
      <c r="L15" s="25"/>
      <c r="M15" s="25"/>
      <c r="N15" s="25"/>
      <c r="O15" s="25"/>
    </row>
    <row r="16" spans="11:15" ht="15">
      <c r="K16" s="25"/>
      <c r="L16" s="88" t="s">
        <v>4</v>
      </c>
      <c r="M16" s="88"/>
      <c r="N16" s="88"/>
      <c r="O16" s="88"/>
    </row>
    <row r="17" spans="11:15" ht="15">
      <c r="K17" s="25"/>
      <c r="L17" s="88" t="s">
        <v>2</v>
      </c>
      <c r="M17" s="88"/>
      <c r="N17" s="88"/>
      <c r="O17" s="88"/>
    </row>
    <row r="18" spans="11:15" ht="15">
      <c r="K18" s="25"/>
      <c r="L18" s="88" t="s">
        <v>3</v>
      </c>
      <c r="M18" s="88"/>
      <c r="N18" s="88"/>
      <c r="O18" s="88"/>
    </row>
    <row r="19" ht="14.25" customHeight="1">
      <c r="A19" s="54" t="s">
        <v>5</v>
      </c>
    </row>
    <row r="20" ht="15">
      <c r="A20" s="33" t="s">
        <v>189</v>
      </c>
    </row>
    <row r="21" ht="15">
      <c r="A21" s="33" t="s">
        <v>37</v>
      </c>
    </row>
    <row r="22" ht="15">
      <c r="A22" s="33" t="s">
        <v>30</v>
      </c>
    </row>
    <row r="23" ht="15">
      <c r="A23" s="33" t="s">
        <v>191</v>
      </c>
    </row>
  </sheetData>
  <sheetProtection/>
  <mergeCells count="20">
    <mergeCell ref="V9:X9"/>
    <mergeCell ref="J9:K9"/>
    <mergeCell ref="L9:O9"/>
    <mergeCell ref="Q9:R9"/>
    <mergeCell ref="S9:U9"/>
    <mergeCell ref="A1:AA1"/>
    <mergeCell ref="A2:F2"/>
    <mergeCell ref="A3:F3"/>
    <mergeCell ref="H2:V2"/>
    <mergeCell ref="H3:V3"/>
    <mergeCell ref="A6:AA6"/>
    <mergeCell ref="A7:AA7"/>
    <mergeCell ref="Z9:AA9"/>
    <mergeCell ref="Y9:Y10"/>
    <mergeCell ref="P9:P10"/>
    <mergeCell ref="B9:B10"/>
    <mergeCell ref="A9:A10"/>
    <mergeCell ref="C9:E9"/>
    <mergeCell ref="F9:H9"/>
    <mergeCell ref="I9:I10"/>
  </mergeCells>
  <printOptions horizontalCentered="1" verticalCentered="1"/>
  <pageMargins left="0.25" right="0.17" top="0.63" bottom="0.75" header="0.5" footer="0.5"/>
  <pageSetup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dimension ref="A1:AC34"/>
  <sheetViews>
    <sheetView zoomScale="85" zoomScaleNormal="85" zoomScalePageLayoutView="85" workbookViewId="0" topLeftCell="A1">
      <selection activeCell="F24" sqref="F24"/>
    </sheetView>
  </sheetViews>
  <sheetFormatPr defaultColWidth="9.140625" defaultRowHeight="15"/>
  <cols>
    <col min="1" max="1" width="6.140625" style="33" customWidth="1"/>
    <col min="2" max="2" width="7.00390625" style="33" customWidth="1"/>
    <col min="3" max="3" width="7.140625" style="33" customWidth="1"/>
    <col min="4" max="4" width="11.7109375" style="33" customWidth="1"/>
    <col min="5" max="5" width="12.140625" style="33" customWidth="1"/>
    <col min="6" max="7" width="11.421875" style="33" customWidth="1"/>
    <col min="8" max="8" width="6.7109375" style="33" customWidth="1"/>
    <col min="9" max="10" width="7.421875" style="33" customWidth="1"/>
    <col min="11" max="11" width="9.00390625" style="33" customWidth="1"/>
    <col min="12" max="12" width="9.7109375" style="33" customWidth="1"/>
    <col min="13" max="13" width="9.140625" style="33" customWidth="1"/>
    <col min="14" max="14" width="11.140625" style="33" customWidth="1"/>
    <col min="15" max="15" width="8.8515625" style="33" customWidth="1"/>
    <col min="16" max="16" width="10.8515625" style="33" customWidth="1"/>
    <col min="17" max="17" width="8.421875" style="33" customWidth="1"/>
    <col min="18" max="18" width="6.7109375" style="33" customWidth="1"/>
    <col min="19" max="19" width="6.00390625" style="33" customWidth="1"/>
    <col min="20" max="20" width="7.421875" style="33" customWidth="1"/>
    <col min="21" max="21" width="8.421875" style="33" customWidth="1"/>
    <col min="22" max="16384" width="9.140625" style="33" customWidth="1"/>
  </cols>
  <sheetData>
    <row r="1" spans="1:20" ht="15">
      <c r="A1" s="409" t="s">
        <v>350</v>
      </c>
      <c r="B1" s="409"/>
      <c r="C1" s="409"/>
      <c r="D1" s="409"/>
      <c r="E1" s="409"/>
      <c r="F1" s="409"/>
      <c r="G1" s="409"/>
      <c r="H1" s="409"/>
      <c r="I1" s="409"/>
      <c r="J1" s="409"/>
      <c r="K1" s="409"/>
      <c r="L1" s="409"/>
      <c r="M1" s="409"/>
      <c r="N1" s="409"/>
      <c r="O1" s="409"/>
      <c r="P1" s="409"/>
      <c r="Q1" s="409"/>
      <c r="R1" s="409"/>
      <c r="S1" s="409"/>
      <c r="T1" s="409"/>
    </row>
    <row r="2" spans="1:29" s="34" customFormat="1" ht="15.75">
      <c r="A2" s="445" t="s">
        <v>388</v>
      </c>
      <c r="B2" s="445"/>
      <c r="C2" s="445"/>
      <c r="D2" s="445"/>
      <c r="E2" s="32"/>
      <c r="F2" s="442" t="s">
        <v>0</v>
      </c>
      <c r="G2" s="442"/>
      <c r="H2" s="442"/>
      <c r="I2" s="442"/>
      <c r="J2" s="442"/>
      <c r="K2" s="442"/>
      <c r="L2" s="442"/>
      <c r="M2" s="442"/>
      <c r="N2" s="442"/>
      <c r="O2" s="442"/>
      <c r="P2" s="442"/>
      <c r="Q2" s="31"/>
      <c r="R2" s="31"/>
      <c r="S2" s="31"/>
      <c r="T2" s="31"/>
      <c r="U2" s="31"/>
      <c r="V2" s="31"/>
      <c r="W2" s="31"/>
      <c r="X2" s="31"/>
      <c r="Y2" s="31"/>
      <c r="Z2" s="31"/>
      <c r="AA2" s="31"/>
      <c r="AB2" s="31"/>
      <c r="AC2" s="31"/>
    </row>
    <row r="3" spans="1:29" s="34" customFormat="1" ht="16.5" customHeight="1">
      <c r="A3" s="445" t="s">
        <v>733</v>
      </c>
      <c r="B3" s="445"/>
      <c r="C3" s="445"/>
      <c r="D3" s="445"/>
      <c r="E3" s="32"/>
      <c r="F3" s="443" t="s">
        <v>1</v>
      </c>
      <c r="G3" s="443"/>
      <c r="H3" s="443"/>
      <c r="I3" s="443"/>
      <c r="J3" s="443"/>
      <c r="K3" s="443"/>
      <c r="L3" s="443"/>
      <c r="M3" s="443"/>
      <c r="N3" s="443"/>
      <c r="O3" s="443"/>
      <c r="P3" s="443"/>
      <c r="Q3" s="94"/>
      <c r="R3" s="94"/>
      <c r="S3" s="94"/>
      <c r="T3" s="94"/>
      <c r="U3" s="94"/>
      <c r="V3" s="94"/>
      <c r="W3" s="94"/>
      <c r="X3" s="94"/>
      <c r="Y3" s="94"/>
      <c r="Z3" s="94"/>
      <c r="AA3" s="94"/>
      <c r="AB3" s="94"/>
      <c r="AC3" s="94"/>
    </row>
    <row r="4" spans="1:11" s="25" customFormat="1" ht="15">
      <c r="A4" s="28"/>
      <c r="B4" s="21"/>
      <c r="C4" s="21"/>
      <c r="D4" s="23"/>
      <c r="E4" s="23"/>
      <c r="F4" s="28"/>
      <c r="G4" s="23"/>
      <c r="H4" s="28"/>
      <c r="I4" s="23"/>
      <c r="J4" s="28"/>
      <c r="K4" s="24"/>
    </row>
    <row r="5" spans="1:14" ht="15">
      <c r="A5" s="60"/>
      <c r="B5" s="60"/>
      <c r="C5" s="60"/>
      <c r="D5" s="60"/>
      <c r="E5" s="60"/>
      <c r="F5" s="60"/>
      <c r="G5" s="60"/>
      <c r="H5" s="60"/>
      <c r="I5" s="60"/>
      <c r="J5" s="60"/>
      <c r="K5" s="60"/>
      <c r="L5" s="60"/>
      <c r="M5" s="60"/>
      <c r="N5" s="60"/>
    </row>
    <row r="6" spans="1:22" ht="18.75">
      <c r="A6" s="443" t="s">
        <v>348</v>
      </c>
      <c r="B6" s="443"/>
      <c r="C6" s="443"/>
      <c r="D6" s="443"/>
      <c r="E6" s="443"/>
      <c r="F6" s="443"/>
      <c r="G6" s="443"/>
      <c r="H6" s="443"/>
      <c r="I6" s="443"/>
      <c r="J6" s="443"/>
      <c r="K6" s="443"/>
      <c r="L6" s="443"/>
      <c r="M6" s="443"/>
      <c r="N6" s="443"/>
      <c r="O6" s="443"/>
      <c r="P6" s="443"/>
      <c r="Q6" s="443"/>
      <c r="R6" s="443"/>
      <c r="S6" s="443"/>
      <c r="T6" s="443"/>
      <c r="U6" s="61"/>
      <c r="V6" s="61"/>
    </row>
    <row r="7" spans="1:21" ht="18.75">
      <c r="A7" s="417" t="s">
        <v>734</v>
      </c>
      <c r="B7" s="417"/>
      <c r="C7" s="417"/>
      <c r="D7" s="417"/>
      <c r="E7" s="417"/>
      <c r="F7" s="417"/>
      <c r="G7" s="417"/>
      <c r="H7" s="417"/>
      <c r="I7" s="417"/>
      <c r="J7" s="417"/>
      <c r="K7" s="417"/>
      <c r="L7" s="417"/>
      <c r="M7" s="417"/>
      <c r="N7" s="417"/>
      <c r="O7" s="417"/>
      <c r="P7" s="417"/>
      <c r="Q7" s="417"/>
      <c r="R7" s="417"/>
      <c r="S7" s="417"/>
      <c r="T7" s="417"/>
      <c r="U7" s="89"/>
    </row>
    <row r="9" spans="1:20" s="43" customFormat="1" ht="15" customHeight="1">
      <c r="A9" s="412" t="s">
        <v>7</v>
      </c>
      <c r="B9" s="490" t="s">
        <v>46</v>
      </c>
      <c r="C9" s="490"/>
      <c r="D9" s="490" t="s">
        <v>48</v>
      </c>
      <c r="E9" s="490" t="s">
        <v>50</v>
      </c>
      <c r="F9" s="410" t="s">
        <v>138</v>
      </c>
      <c r="G9" s="410" t="s">
        <v>143</v>
      </c>
      <c r="H9" s="490" t="s">
        <v>9</v>
      </c>
      <c r="I9" s="412" t="s">
        <v>23</v>
      </c>
      <c r="J9" s="412"/>
      <c r="K9" s="412"/>
      <c r="L9" s="490" t="s">
        <v>21</v>
      </c>
      <c r="M9" s="490" t="s">
        <v>54</v>
      </c>
      <c r="N9" s="490" t="s">
        <v>52</v>
      </c>
      <c r="O9" s="499" t="s">
        <v>23</v>
      </c>
      <c r="P9" s="499"/>
      <c r="Q9" s="499"/>
      <c r="R9" s="499"/>
      <c r="S9" s="499"/>
      <c r="T9" s="490" t="s">
        <v>35</v>
      </c>
    </row>
    <row r="10" spans="1:20" s="43" customFormat="1" ht="38.25">
      <c r="A10" s="412"/>
      <c r="B10" s="490"/>
      <c r="C10" s="490"/>
      <c r="D10" s="490"/>
      <c r="E10" s="490"/>
      <c r="F10" s="411"/>
      <c r="G10" s="411"/>
      <c r="H10" s="490"/>
      <c r="I10" s="36" t="s">
        <v>139</v>
      </c>
      <c r="J10" s="36" t="s">
        <v>140</v>
      </c>
      <c r="K10" s="36" t="s">
        <v>184</v>
      </c>
      <c r="L10" s="490"/>
      <c r="M10" s="490"/>
      <c r="N10" s="490"/>
      <c r="O10" s="36" t="s">
        <v>94</v>
      </c>
      <c r="P10" s="36" t="s">
        <v>193</v>
      </c>
      <c r="Q10" s="39" t="s">
        <v>95</v>
      </c>
      <c r="R10" s="39" t="s">
        <v>190</v>
      </c>
      <c r="S10" s="39" t="s">
        <v>96</v>
      </c>
      <c r="T10" s="490"/>
    </row>
    <row r="11" spans="1:20" s="90" customFormat="1" ht="12.75">
      <c r="A11" s="78" t="s">
        <v>100</v>
      </c>
      <c r="B11" s="500" t="s">
        <v>101</v>
      </c>
      <c r="C11" s="500"/>
      <c r="D11" s="85" t="s">
        <v>102</v>
      </c>
      <c r="E11" s="85" t="s">
        <v>150</v>
      </c>
      <c r="F11" s="85" t="s">
        <v>156</v>
      </c>
      <c r="G11" s="85" t="s">
        <v>212</v>
      </c>
      <c r="H11" s="85">
        <v>1</v>
      </c>
      <c r="I11" s="85">
        <v>2</v>
      </c>
      <c r="J11" s="85">
        <v>3</v>
      </c>
      <c r="K11" s="85">
        <v>4</v>
      </c>
      <c r="L11" s="85">
        <v>5</v>
      </c>
      <c r="M11" s="85">
        <v>6</v>
      </c>
      <c r="N11" s="85">
        <v>7</v>
      </c>
      <c r="O11" s="85">
        <v>8</v>
      </c>
      <c r="P11" s="85">
        <v>9</v>
      </c>
      <c r="Q11" s="85">
        <v>10</v>
      </c>
      <c r="R11" s="85">
        <v>11</v>
      </c>
      <c r="S11" s="85">
        <v>12</v>
      </c>
      <c r="T11" s="85">
        <v>13</v>
      </c>
    </row>
    <row r="12" spans="1:20" s="43" customFormat="1" ht="28.5" customHeight="1">
      <c r="A12" s="44">
        <v>1</v>
      </c>
      <c r="B12" s="415" t="s">
        <v>47</v>
      </c>
      <c r="C12" s="415"/>
      <c r="D12" s="415" t="s">
        <v>49</v>
      </c>
      <c r="E12" s="415" t="s">
        <v>51</v>
      </c>
      <c r="F12" s="418" t="s">
        <v>194</v>
      </c>
      <c r="G12" s="36"/>
      <c r="H12" s="46"/>
      <c r="I12" s="46"/>
      <c r="J12" s="46"/>
      <c r="K12" s="46"/>
      <c r="L12" s="46"/>
      <c r="M12" s="415" t="s">
        <v>55</v>
      </c>
      <c r="N12" s="415" t="s">
        <v>53</v>
      </c>
      <c r="O12" s="46"/>
      <c r="P12" s="46"/>
      <c r="Q12" s="46"/>
      <c r="R12" s="46"/>
      <c r="S12" s="46"/>
      <c r="T12" s="415" t="s">
        <v>36</v>
      </c>
    </row>
    <row r="13" spans="1:20" s="43" customFormat="1" ht="28.5" customHeight="1">
      <c r="A13" s="44">
        <v>2</v>
      </c>
      <c r="B13" s="415"/>
      <c r="C13" s="415"/>
      <c r="D13" s="415"/>
      <c r="E13" s="415"/>
      <c r="F13" s="249"/>
      <c r="G13" s="36"/>
      <c r="H13" s="46"/>
      <c r="I13" s="46"/>
      <c r="J13" s="46"/>
      <c r="K13" s="46"/>
      <c r="L13" s="46"/>
      <c r="M13" s="415"/>
      <c r="N13" s="415"/>
      <c r="O13" s="46"/>
      <c r="P13" s="46"/>
      <c r="Q13" s="46"/>
      <c r="R13" s="46"/>
      <c r="S13" s="46"/>
      <c r="T13" s="415"/>
    </row>
    <row r="14" spans="1:20" s="43" customFormat="1" ht="28.5" customHeight="1">
      <c r="A14" s="44">
        <v>3</v>
      </c>
      <c r="B14" s="415"/>
      <c r="C14" s="415"/>
      <c r="D14" s="415"/>
      <c r="E14" s="415"/>
      <c r="F14" s="249"/>
      <c r="G14" s="36"/>
      <c r="H14" s="46"/>
      <c r="I14" s="46"/>
      <c r="J14" s="46"/>
      <c r="K14" s="46"/>
      <c r="L14" s="46"/>
      <c r="M14" s="415"/>
      <c r="N14" s="415"/>
      <c r="O14" s="46"/>
      <c r="P14" s="46"/>
      <c r="Q14" s="46"/>
      <c r="R14" s="46"/>
      <c r="S14" s="46"/>
      <c r="T14" s="415"/>
    </row>
    <row r="15" spans="1:20" s="43" customFormat="1" ht="28.5" customHeight="1">
      <c r="A15" s="44">
        <v>4</v>
      </c>
      <c r="B15" s="415"/>
      <c r="C15" s="415"/>
      <c r="D15" s="415"/>
      <c r="E15" s="415"/>
      <c r="F15" s="249"/>
      <c r="G15" s="36"/>
      <c r="H15" s="46"/>
      <c r="I15" s="46"/>
      <c r="J15" s="46"/>
      <c r="K15" s="46"/>
      <c r="L15" s="46"/>
      <c r="M15" s="415"/>
      <c r="N15" s="415"/>
      <c r="O15" s="46"/>
      <c r="P15" s="46"/>
      <c r="Q15" s="46"/>
      <c r="R15" s="46"/>
      <c r="S15" s="46"/>
      <c r="T15" s="415"/>
    </row>
    <row r="16" spans="1:20" s="43" customFormat="1" ht="28.5" customHeight="1">
      <c r="A16" s="47">
        <v>5</v>
      </c>
      <c r="B16" s="415"/>
      <c r="C16" s="415"/>
      <c r="D16" s="415"/>
      <c r="E16" s="415"/>
      <c r="F16" s="249"/>
      <c r="G16" s="36"/>
      <c r="H16" s="42"/>
      <c r="I16" s="42"/>
      <c r="J16" s="42"/>
      <c r="K16" s="42"/>
      <c r="L16" s="42"/>
      <c r="M16" s="415"/>
      <c r="N16" s="415"/>
      <c r="O16" s="42"/>
      <c r="P16" s="42"/>
      <c r="Q16" s="42"/>
      <c r="R16" s="42"/>
      <c r="S16" s="42"/>
      <c r="T16" s="415"/>
    </row>
    <row r="17" spans="1:20" s="43" customFormat="1" ht="28.5" customHeight="1">
      <c r="A17" s="47">
        <v>6</v>
      </c>
      <c r="B17" s="415"/>
      <c r="C17" s="415"/>
      <c r="D17" s="415"/>
      <c r="E17" s="415"/>
      <c r="F17" s="249"/>
      <c r="G17" s="36"/>
      <c r="H17" s="42"/>
      <c r="I17" s="42"/>
      <c r="J17" s="42"/>
      <c r="K17" s="42"/>
      <c r="L17" s="42"/>
      <c r="M17" s="415"/>
      <c r="N17" s="415"/>
      <c r="O17" s="42"/>
      <c r="P17" s="42"/>
      <c r="Q17" s="42"/>
      <c r="R17" s="42"/>
      <c r="S17" s="42"/>
      <c r="T17" s="415"/>
    </row>
    <row r="18" spans="1:20" s="43" customFormat="1" ht="28.5" customHeight="1">
      <c r="A18" s="47">
        <v>7</v>
      </c>
      <c r="B18" s="415"/>
      <c r="C18" s="415"/>
      <c r="D18" s="415"/>
      <c r="E18" s="415"/>
      <c r="F18" s="249"/>
      <c r="G18" s="36"/>
      <c r="H18" s="42"/>
      <c r="I18" s="42"/>
      <c r="J18" s="42"/>
      <c r="K18" s="42"/>
      <c r="L18" s="42"/>
      <c r="M18" s="415"/>
      <c r="N18" s="415"/>
      <c r="O18" s="42"/>
      <c r="P18" s="42"/>
      <c r="Q18" s="42"/>
      <c r="R18" s="42"/>
      <c r="S18" s="42"/>
      <c r="T18" s="415"/>
    </row>
    <row r="19" spans="1:20" s="43" customFormat="1" ht="28.5" customHeight="1">
      <c r="A19" s="47">
        <v>8</v>
      </c>
      <c r="B19" s="415"/>
      <c r="C19" s="415"/>
      <c r="D19" s="415"/>
      <c r="E19" s="415"/>
      <c r="F19" s="249"/>
      <c r="G19" s="36"/>
      <c r="H19" s="42"/>
      <c r="I19" s="42"/>
      <c r="J19" s="42"/>
      <c r="K19" s="42"/>
      <c r="L19" s="42"/>
      <c r="M19" s="415"/>
      <c r="N19" s="415"/>
      <c r="O19" s="42"/>
      <c r="P19" s="42"/>
      <c r="Q19" s="42"/>
      <c r="R19" s="42"/>
      <c r="S19" s="42"/>
      <c r="T19" s="415"/>
    </row>
    <row r="20" spans="1:20" s="43" customFormat="1" ht="28.5" customHeight="1">
      <c r="A20" s="47">
        <v>9</v>
      </c>
      <c r="B20" s="415"/>
      <c r="C20" s="415"/>
      <c r="D20" s="415"/>
      <c r="E20" s="415"/>
      <c r="F20" s="419"/>
      <c r="G20" s="36"/>
      <c r="H20" s="42"/>
      <c r="I20" s="42"/>
      <c r="J20" s="42"/>
      <c r="K20" s="42"/>
      <c r="L20" s="42"/>
      <c r="M20" s="415"/>
      <c r="N20" s="415"/>
      <c r="O20" s="42"/>
      <c r="P20" s="42"/>
      <c r="Q20" s="42"/>
      <c r="R20" s="42"/>
      <c r="S20" s="42"/>
      <c r="T20" s="415"/>
    </row>
    <row r="21" spans="1:20" s="43" customFormat="1" ht="28.5" customHeight="1">
      <c r="A21" s="50"/>
      <c r="B21" s="499" t="s">
        <v>32</v>
      </c>
      <c r="C21" s="499"/>
      <c r="D21" s="434"/>
      <c r="E21" s="434"/>
      <c r="F21" s="87"/>
      <c r="G21" s="87"/>
      <c r="H21" s="42"/>
      <c r="I21" s="42"/>
      <c r="J21" s="42"/>
      <c r="K21" s="42"/>
      <c r="L21" s="42"/>
      <c r="M21" s="42"/>
      <c r="N21" s="42"/>
      <c r="O21" s="42"/>
      <c r="P21" s="42"/>
      <c r="Q21" s="42"/>
      <c r="R21" s="42"/>
      <c r="S21" s="42"/>
      <c r="T21" s="42"/>
    </row>
    <row r="23" spans="9:13" ht="15">
      <c r="I23" s="416" t="s">
        <v>4</v>
      </c>
      <c r="J23" s="416"/>
      <c r="K23" s="416"/>
      <c r="L23" s="416"/>
      <c r="M23" s="416"/>
    </row>
    <row r="24" spans="9:13" ht="15">
      <c r="I24" s="416" t="s">
        <v>28</v>
      </c>
      <c r="J24" s="416"/>
      <c r="K24" s="416"/>
      <c r="L24" s="416"/>
      <c r="M24" s="416"/>
    </row>
    <row r="25" spans="9:13" ht="15">
      <c r="I25" s="416" t="s">
        <v>3</v>
      </c>
      <c r="J25" s="416"/>
      <c r="K25" s="416"/>
      <c r="L25" s="416"/>
      <c r="M25" s="416"/>
    </row>
    <row r="26" ht="15">
      <c r="A26" s="54" t="s">
        <v>5</v>
      </c>
    </row>
    <row r="27" ht="4.5" customHeight="1">
      <c r="A27" s="54"/>
    </row>
    <row r="28" ht="15">
      <c r="A28" s="33" t="s">
        <v>195</v>
      </c>
    </row>
    <row r="29" ht="15">
      <c r="A29" s="33" t="s">
        <v>37</v>
      </c>
    </row>
    <row r="30" ht="15">
      <c r="A30" s="33" t="s">
        <v>30</v>
      </c>
    </row>
    <row r="31" ht="15">
      <c r="A31" s="33" t="s">
        <v>196</v>
      </c>
    </row>
    <row r="32" ht="15">
      <c r="A32" s="33" t="s">
        <v>372</v>
      </c>
    </row>
    <row r="33" ht="15">
      <c r="B33" s="76" t="s">
        <v>384</v>
      </c>
    </row>
    <row r="34" ht="15">
      <c r="B34" s="76" t="s">
        <v>385</v>
      </c>
    </row>
  </sheetData>
  <sheetProtection/>
  <mergeCells count="33">
    <mergeCell ref="F12:F20"/>
    <mergeCell ref="I24:M24"/>
    <mergeCell ref="I25:M25"/>
    <mergeCell ref="M12:M20"/>
    <mergeCell ref="G9:G10"/>
    <mergeCell ref="H9:H10"/>
    <mergeCell ref="I9:K9"/>
    <mergeCell ref="B11:C11"/>
    <mergeCell ref="A2:D2"/>
    <mergeCell ref="A3:D3"/>
    <mergeCell ref="F2:P2"/>
    <mergeCell ref="F3:P3"/>
    <mergeCell ref="F9:F10"/>
    <mergeCell ref="A9:A10"/>
    <mergeCell ref="B9:C10"/>
    <mergeCell ref="D9:D10"/>
    <mergeCell ref="E9:E10"/>
    <mergeCell ref="N12:N20"/>
    <mergeCell ref="L9:L10"/>
    <mergeCell ref="T9:T10"/>
    <mergeCell ref="N9:N10"/>
    <mergeCell ref="M9:M10"/>
    <mergeCell ref="O9:S9"/>
    <mergeCell ref="A1:T1"/>
    <mergeCell ref="I23:M23"/>
    <mergeCell ref="B21:C21"/>
    <mergeCell ref="D21:E21"/>
    <mergeCell ref="A6:T6"/>
    <mergeCell ref="A7:T7"/>
    <mergeCell ref="B12:C20"/>
    <mergeCell ref="D12:D20"/>
    <mergeCell ref="E12:E20"/>
    <mergeCell ref="T12:T20"/>
  </mergeCells>
  <printOptions horizontalCentered="1" verticalCentered="1"/>
  <pageMargins left="0.2" right="0.2" top="0.12745098039215685" bottom="0.5" header="0.3" footer="0.3"/>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Hung Pham</dc:creator>
  <cp:keywords/>
  <dc:description/>
  <cp:lastModifiedBy>WINNER</cp:lastModifiedBy>
  <cp:lastPrinted>2018-08-29T07:25:26Z</cp:lastPrinted>
  <dcterms:created xsi:type="dcterms:W3CDTF">2016-07-30T08:15:30Z</dcterms:created>
  <dcterms:modified xsi:type="dcterms:W3CDTF">2019-06-19T03:06:58Z</dcterms:modified>
  <cp:category/>
  <cp:version/>
  <cp:contentType/>
  <cp:contentStatus/>
</cp:coreProperties>
</file>