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12225" activeTab="3"/>
  </bookViews>
  <sheets>
    <sheet name="BTH " sheetId="1" r:id="rId1"/>
    <sheet name="B1 NSDP" sheetId="2" r:id="rId2"/>
    <sheet name="B5 CTMTQG (Vốn kéo dài)" sheetId="3" state="hidden" r:id="rId3"/>
    <sheet name="B2 đấu giá đất" sheetId="4" r:id="rId4"/>
  </sheets>
  <externalReferences>
    <externalReference r:id="rId7"/>
  </externalReferences>
  <definedNames>
    <definedName name="_xlfn.SINGLE" hidden="1">#NAME?</definedName>
    <definedName name="_xlnm.Print_Area" localSheetId="1">'B1 NSDP'!$A$1:$W$17</definedName>
    <definedName name="_xlnm.Print_Area" localSheetId="3">'B2 đấu giá đất'!$A$2:$M$25</definedName>
    <definedName name="_xlnm.Print_Area" localSheetId="2">'B5 CTMTQG (Vốn kéo dài)'!$A$1:$R$23</definedName>
    <definedName name="_xlnm.Print_Area" localSheetId="0">'BTH '!$A$1:$K$11</definedName>
    <definedName name="_xlnm.Print_Titles" localSheetId="1">'B1 NSDP'!$5:$9</definedName>
    <definedName name="_xlnm.Print_Titles" localSheetId="3">'B2 đấu giá đất'!$5:$7</definedName>
    <definedName name="_xlnm.Print_Titles" localSheetId="2">'B5 CTMTQG (Vốn kéo dài)'!$5:$9</definedName>
    <definedName name="_xlnm.Print_Titles" localSheetId="0">'BTH '!$5:$6</definedName>
  </definedNames>
  <calcPr fullCalcOnLoad="1"/>
</workbook>
</file>

<file path=xl/sharedStrings.xml><?xml version="1.0" encoding="utf-8"?>
<sst xmlns="http://schemas.openxmlformats.org/spreadsheetml/2006/main" count="230" uniqueCount="144">
  <si>
    <t>2</t>
  </si>
  <si>
    <t>Đơn vị: Triệu đồng</t>
  </si>
  <si>
    <t>Tổng số (tất cả các nguồn vốn)</t>
  </si>
  <si>
    <t>TỔNG SỐ</t>
  </si>
  <si>
    <t>3</t>
  </si>
  <si>
    <t>4</t>
  </si>
  <si>
    <t>Trong đó:</t>
  </si>
  <si>
    <t>Danh mục dự án</t>
  </si>
  <si>
    <t>Trong đó: NSTW</t>
  </si>
  <si>
    <t>1</t>
  </si>
  <si>
    <t>5</t>
  </si>
  <si>
    <t>Số quyết định ngày, tháng, năm ban hành</t>
  </si>
  <si>
    <t>Nguồn vốn</t>
  </si>
  <si>
    <t>Kế hoạch</t>
  </si>
  <si>
    <t>STT</t>
  </si>
  <si>
    <t>TT</t>
  </si>
  <si>
    <t>Địa điểm XD</t>
  </si>
  <si>
    <t>Thời gian KC-HT</t>
  </si>
  <si>
    <t>Quyết định đầu tư</t>
  </si>
  <si>
    <t>Ghi chú</t>
  </si>
  <si>
    <t xml:space="preserve">TMĐT </t>
  </si>
  <si>
    <t>Tổng số</t>
  </si>
  <si>
    <t>A</t>
  </si>
  <si>
    <t>I</t>
  </si>
  <si>
    <t>(1)</t>
  </si>
  <si>
    <t>II</t>
  </si>
  <si>
    <t>B</t>
  </si>
  <si>
    <t>-</t>
  </si>
  <si>
    <t>Thanh toán nợ XDCB</t>
  </si>
  <si>
    <t>Thu hồi các khoản vốn ứng trước</t>
  </si>
  <si>
    <t>KH đầu tư trung hạn vốn NSTW giai đoạn 2021-2025</t>
  </si>
  <si>
    <t>Nhóm dự án</t>
  </si>
  <si>
    <t>Năm 2023</t>
  </si>
  <si>
    <t>Ước giải ngân từ 1/1/2023 đến 30/6/2023</t>
  </si>
  <si>
    <t>Ước giải ngân từ 1/1/2023 đến 31/12/2023</t>
  </si>
  <si>
    <t>Giải ngân từ 1/1/2023 đến 31/5/2023</t>
  </si>
  <si>
    <t>KH đầu tư trung hạn vốn NSĐP giai đoạn 2021-2025</t>
  </si>
  <si>
    <t>Trong đó: NSĐP</t>
  </si>
  <si>
    <t>Đã bố trí vốn đến hết KH năm 2023</t>
  </si>
  <si>
    <t>Các dự án hoàn thành, bàn giao, đưa vào sử dụng đến ngày 31/12/2023</t>
  </si>
  <si>
    <t>Các dự án dự kiến hoàn thành năm 2024</t>
  </si>
  <si>
    <t>Nhóm B</t>
  </si>
  <si>
    <t>Thị trấn Tuần Giáo</t>
  </si>
  <si>
    <t>2022-2024</t>
  </si>
  <si>
    <t>Tiếp chi</t>
  </si>
  <si>
    <t>Nhóm C</t>
  </si>
  <si>
    <t>2022-2023</t>
  </si>
  <si>
    <t>Đường từ Ngầm Chiềng An đến Khối Đoàn Kết</t>
  </si>
  <si>
    <t>76/QĐ-UBND ngày 16/08/2021</t>
  </si>
  <si>
    <t>Trung tâm giáo dục nghề nghiệp và Giáo dục thường xuyên</t>
  </si>
  <si>
    <t>71/QĐ-UBND ngày 06/08/2021</t>
  </si>
  <si>
    <t>Công viên cây xanh trung tâm huyện Tuần Giáo</t>
  </si>
  <si>
    <t>77/QĐ-UBND ngày 18/08/2021</t>
  </si>
  <si>
    <t>Chương trình MTQG giảm nghèo bền vững</t>
  </si>
  <si>
    <t>Chương trình MTQG xây dựng nông thôn mới</t>
  </si>
  <si>
    <t>Hạ tầng khu đất Phòng Văn hóa + Bãi chiếu phim + Thiết bị sách</t>
  </si>
  <si>
    <t>Hạ tầng nút giao thông ngã ba khu vực dốc Đỏ thị trấn Tuần Giáo</t>
  </si>
  <si>
    <t>2022-2025</t>
  </si>
  <si>
    <t>Xã Mường Khong</t>
  </si>
  <si>
    <t>Xã Quài Tở</t>
  </si>
  <si>
    <t>Xã Mường Thín</t>
  </si>
  <si>
    <t>Trung tâm văn hóa huyện Tuần Giáo</t>
  </si>
  <si>
    <t>Số 1427/QĐ-UBND 14/8/2022</t>
  </si>
  <si>
    <t>Đường liên xã Nà Sáy - Mường Khong</t>
  </si>
  <si>
    <t>Xã Nà Sáy - Mường Khong</t>
  </si>
  <si>
    <t>Số 1428/QĐ-UBND 14/8/2022</t>
  </si>
  <si>
    <t>Trường PTDTBT tiểu học Khoong Hin</t>
  </si>
  <si>
    <t>Số 1429/QĐ-UBND  14/8/2022</t>
  </si>
  <si>
    <t>Trụ sở xã Mường Khong</t>
  </si>
  <si>
    <t>Đường giao thông bản Yên - Thẩm Xả xã Mường Thín (giai đoạn 2)</t>
  </si>
  <si>
    <t>Nhà văn hóa bản Lói xã Quài Tở</t>
  </si>
  <si>
    <t>Số 111/QĐ-UBND ngày 12/8/2022</t>
  </si>
  <si>
    <t xml:space="preserve">Số 113/QĐ-UBND ngày 12/8/2022 </t>
  </si>
  <si>
    <t>Số 112/QĐ-UBND ngày 12/8/2022</t>
  </si>
  <si>
    <t>Đường từ bản Hồng Lực xã Nà Sáy - bản Co Đứa xã Mường Khong</t>
  </si>
  <si>
    <t>Nhà văn hóa xã Mường Khong</t>
  </si>
  <si>
    <t>Xã Nà Sáy -  Mường Khong</t>
  </si>
  <si>
    <t>2018-2020</t>
  </si>
  <si>
    <t>Số 152/QĐ-UBND ngày 30/10/2018</t>
  </si>
  <si>
    <t>Sô 53/QĐ-UBND ngày 14/01/2021</t>
  </si>
  <si>
    <t>2020-2022</t>
  </si>
  <si>
    <t>Biểu số 5</t>
  </si>
  <si>
    <t xml:space="preserve">TÌNH HÌNH THỰC HIỆN KẾ HOẠCH ĐẦU TƯ VỐN CHƯƠNG TRÌNH MỤC TIÊU QUỐC GIA NĂM 2023 (VỐN KÉO DÀI NĂM 2022 CHUYỂN SANG)
</t>
  </si>
  <si>
    <t>KH Vốn kéo dài năm 2022 chuyển sang</t>
  </si>
  <si>
    <t xml:space="preserve">Thừa vốn </t>
  </si>
  <si>
    <t>KH Vốn kéo dài năm 2022 chuyển sang năm 2023</t>
  </si>
  <si>
    <t>Giải ngân từ 1/1/2023 đến 31/10/2023</t>
  </si>
  <si>
    <t>Ước giải ngân từ 1/1/2023 đến 31/01/2024</t>
  </si>
  <si>
    <t>Trong đó: đã giao kế hoạch các năm 2021, 2022,2023</t>
  </si>
  <si>
    <t xml:space="preserve">Tổng số </t>
  </si>
  <si>
    <t>*</t>
  </si>
  <si>
    <t>Số TT</t>
  </si>
  <si>
    <t>Tên công trình</t>
  </si>
  <si>
    <t>Địa điểm xây dựng</t>
  </si>
  <si>
    <t>Tổng mức đầu tư</t>
  </si>
  <si>
    <t>TỔNG CỘNG (I+II)</t>
  </si>
  <si>
    <t>Ban Quản lý dự án các công trình</t>
  </si>
  <si>
    <t>Nâng cấp cầu khối Đồng Tâm + Mặt đường khối Huổi Củ, thị trấn Tuần Giáo</t>
  </si>
  <si>
    <t>TT Tuần Giáo</t>
  </si>
  <si>
    <t>Nâng cấp sửa chữa đường bản Củ, bản Bó Giáng xã Quài Nưa</t>
  </si>
  <si>
    <t>Xã Quài Nưa</t>
  </si>
  <si>
    <t>Đường nội bản Nậm Din + Háng Khúa xã Phình Sáng</t>
  </si>
  <si>
    <t>Xã Phình Sáng</t>
  </si>
  <si>
    <t>Công trình tiếp chi</t>
  </si>
  <si>
    <t>Nâng cấp đường khối 20/7 - bản Đông</t>
  </si>
  <si>
    <t>UBND thị trấn Tuần Giáo</t>
  </si>
  <si>
    <t>TỔNG CỘNG</t>
  </si>
  <si>
    <t>Công trình KCM 2024</t>
  </si>
  <si>
    <t>Nhà văn hóa bản Ta xã Quài Tở</t>
  </si>
  <si>
    <t>Nâng cấp sửa chữa đường bản Pom Ban xã Quài Tở</t>
  </si>
  <si>
    <t>KCM 2024</t>
  </si>
  <si>
    <t>Đơn vị tính: Triệu đồng</t>
  </si>
  <si>
    <t>Số công trình</t>
  </si>
  <si>
    <t>KCM</t>
  </si>
  <si>
    <t>CBĐT</t>
  </si>
  <si>
    <t>Vốn Cân đối NSĐP (huyện quản lý)</t>
  </si>
  <si>
    <t>Vốn đầu tư từ nguồn thu tiền sử dụng đất</t>
  </si>
  <si>
    <t>BIỂU TỔNG HỢP KẾ HOẠCH ĐẦU TƯ CÔNG NĂM 2024 - HUYỆN TUẦN GIÁO</t>
  </si>
  <si>
    <t>Công trình khởi công mới năm 2024</t>
  </si>
  <si>
    <t>Kế hoạch vốn NSĐP
 năm 2024</t>
  </si>
  <si>
    <t>Kế hoạch vốn 
năm 2024</t>
  </si>
  <si>
    <t>Biểu số 02</t>
  </si>
  <si>
    <t>Biểu số 01</t>
  </si>
  <si>
    <t>Chưa phân bổ chi tiết</t>
  </si>
  <si>
    <t xml:space="preserve"> </t>
  </si>
  <si>
    <t>Lũy kế khối lượng thực hiện đến hết năm 2023</t>
  </si>
  <si>
    <t>Lũy kế giá trị giải ngân đến hết năm 2023</t>
  </si>
  <si>
    <t>Sân vận động huyện Tuần Giáo</t>
  </si>
  <si>
    <t>Lồng ghép: Ngân sách tỉnh là 24.500 triệu đồng; Ngân sách huyện 20.000 triệu đồng</t>
  </si>
  <si>
    <t xml:space="preserve">KẾ HOẠCH  ĐẦU TƯ CÔNG TỪ NGUỒN THU TIỀN SỬ DỤNG ĐẤT NĂM 2024  </t>
  </si>
  <si>
    <t>Sửa chữa hệ thống chiếu sáng trục QL6 (Khu vực Quài Cang)</t>
  </si>
  <si>
    <t>Giải phóng mặt bằng Bến xe khách huyện Tuần Giáo</t>
  </si>
  <si>
    <t>Thực hiện công tác GPMB năm 2024</t>
  </si>
  <si>
    <t>Chuẩn bị đầu tư năm 2024</t>
  </si>
  <si>
    <t>CBDT</t>
  </si>
  <si>
    <t>Nhà văn hóa bản Phang xã Chiềng Đông</t>
  </si>
  <si>
    <t>Nhà văn hóa bản Che Phai 1 xã Chiềng Sinh</t>
  </si>
  <si>
    <t>Nhà văn hóa bản Dửn xã Chiềng Sinh</t>
  </si>
  <si>
    <t>Lũy kế vốn đã
bố trí đến hết 
năm 2023</t>
  </si>
  <si>
    <t>Lũy kế khối lượng thực hiện đến 
hết năm 2023</t>
  </si>
  <si>
    <t>Kế hoạch vốn năm 2024</t>
  </si>
  <si>
    <t>KẾ HOẠCH ĐẦU TƯ CÔNG TỪ NGUỒN VỐN CÂN ĐỐI NGÂN SÁCH ĐỊA PHƯƠNG (DO HUYỆN QUẢN LÝ) NĂM 2024</t>
  </si>
  <si>
    <t>Chưa Phân bổ chi tiết</t>
  </si>
  <si>
    <t>(Kèm theo Nghị quyết số                /NQ-HĐND ngày         tháng 12 năm 2023 của HĐND huyện Tuần Giáo)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</si>
</sst>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_);_(@_)"/>
    <numFmt numFmtId="190" formatCode="_-* #,##0.0\ _₫_-;\-* #,##0.0\ _₫_-;_-* &quot;-&quot;??\ _₫_-;_-@_-"/>
    <numFmt numFmtId="191" formatCode="_-* #,##0.0\ _₫_-;\-* #,##0.0\ _₫_-;_-* &quot;-&quot;?\ _₫_-;_-@_-"/>
    <numFmt numFmtId="192" formatCode="0.0%"/>
    <numFmt numFmtId="193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Calibri"/>
      <family val="2"/>
    </font>
    <font>
      <sz val="12"/>
      <name val=".VnTime"/>
      <family val="2"/>
    </font>
    <font>
      <sz val="11"/>
      <color indexed="8"/>
      <name val="Helvetica Neue"/>
      <family val="0"/>
    </font>
    <font>
      <b/>
      <i/>
      <sz val="14"/>
      <name val="Times New Roman"/>
      <family val="1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Protection="0">
      <alignment vertical="top"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1" fontId="3" fillId="0" borderId="0" xfId="71" applyNumberFormat="1" applyFont="1" applyFill="1" applyAlignment="1">
      <alignment vertical="center"/>
      <protection/>
    </xf>
    <xf numFmtId="1" fontId="4" fillId="0" borderId="0" xfId="71" applyNumberFormat="1" applyFont="1" applyFill="1" applyAlignment="1">
      <alignment vertical="center"/>
      <protection/>
    </xf>
    <xf numFmtId="1" fontId="5" fillId="0" borderId="0" xfId="71" applyNumberFormat="1" applyFont="1" applyFill="1" applyAlignment="1">
      <alignment vertical="center"/>
      <protection/>
    </xf>
    <xf numFmtId="1" fontId="6" fillId="0" borderId="0" xfId="71" applyNumberFormat="1" applyFont="1" applyFill="1" applyAlignment="1">
      <alignment vertical="center"/>
      <protection/>
    </xf>
    <xf numFmtId="3" fontId="5" fillId="0" borderId="0" xfId="71" applyNumberFormat="1" applyFont="1" applyBorder="1" applyAlignment="1">
      <alignment horizontal="center" vertical="center" wrapText="1"/>
      <protection/>
    </xf>
    <xf numFmtId="3" fontId="5" fillId="0" borderId="10" xfId="71" applyNumberFormat="1" applyFont="1" applyFill="1" applyBorder="1" applyAlignment="1" quotePrefix="1">
      <alignment horizontal="center" vertical="center" wrapText="1"/>
      <protection/>
    </xf>
    <xf numFmtId="3" fontId="5" fillId="0" borderId="0" xfId="71" applyNumberFormat="1" applyFont="1" applyFill="1" applyBorder="1" applyAlignment="1">
      <alignment vertical="center" wrapText="1"/>
      <protection/>
    </xf>
    <xf numFmtId="1" fontId="5" fillId="0" borderId="0" xfId="71" applyNumberFormat="1" applyFont="1" applyFill="1" applyAlignment="1">
      <alignment horizontal="right" vertical="center"/>
      <protection/>
    </xf>
    <xf numFmtId="1" fontId="5" fillId="0" borderId="0" xfId="71" applyNumberFormat="1" applyFont="1" applyFill="1" applyAlignment="1">
      <alignment vertical="center" wrapText="1"/>
      <protection/>
    </xf>
    <xf numFmtId="1" fontId="5" fillId="0" borderId="0" xfId="71" applyNumberFormat="1" applyFont="1" applyFill="1" applyAlignment="1">
      <alignment horizontal="center" vertical="center" wrapText="1"/>
      <protection/>
    </xf>
    <xf numFmtId="49" fontId="5" fillId="0" borderId="10" xfId="71" applyNumberFormat="1" applyFont="1" applyFill="1" applyBorder="1" applyAlignment="1" quotePrefix="1">
      <alignment horizontal="center" vertical="center" wrapText="1"/>
      <protection/>
    </xf>
    <xf numFmtId="49" fontId="5" fillId="0" borderId="0" xfId="71" applyNumberFormat="1" applyFont="1" applyFill="1" applyAlignment="1">
      <alignment horizontal="center" vertical="center"/>
      <protection/>
    </xf>
    <xf numFmtId="49" fontId="5" fillId="0" borderId="0" xfId="71" applyNumberFormat="1" applyFont="1" applyFill="1" applyAlignment="1">
      <alignment vertical="center"/>
      <protection/>
    </xf>
    <xf numFmtId="3" fontId="4" fillId="0" borderId="10" xfId="71" applyNumberFormat="1" applyFont="1" applyFill="1" applyBorder="1" applyAlignment="1">
      <alignment horizontal="center" vertical="center" wrapText="1"/>
      <protection/>
    </xf>
    <xf numFmtId="1" fontId="4" fillId="0" borderId="10" xfId="71" applyNumberFormat="1" applyFont="1" applyFill="1" applyBorder="1" applyAlignment="1">
      <alignment horizontal="left" vertical="center" wrapText="1"/>
      <protection/>
    </xf>
    <xf numFmtId="1" fontId="5" fillId="0" borderId="10" xfId="71" applyNumberFormat="1" applyFont="1" applyFill="1" applyBorder="1" applyAlignment="1">
      <alignment horizontal="center" vertical="center" wrapText="1"/>
      <protection/>
    </xf>
    <xf numFmtId="1" fontId="5" fillId="0" borderId="10" xfId="71" applyNumberFormat="1" applyFont="1" applyFill="1" applyBorder="1" applyAlignment="1">
      <alignment horizontal="right" vertical="center"/>
      <protection/>
    </xf>
    <xf numFmtId="1" fontId="5" fillId="0" borderId="10" xfId="71" applyNumberFormat="1" applyFont="1" applyFill="1" applyBorder="1" applyAlignment="1">
      <alignment vertical="center" wrapText="1"/>
      <protection/>
    </xf>
    <xf numFmtId="1" fontId="5" fillId="0" borderId="10" xfId="71" applyNumberFormat="1" applyFont="1" applyFill="1" applyBorder="1" applyAlignment="1" quotePrefix="1">
      <alignment vertical="center" wrapText="1"/>
      <protection/>
    </xf>
    <xf numFmtId="0" fontId="5" fillId="0" borderId="10" xfId="71" applyNumberFormat="1" applyFont="1" applyFill="1" applyBorder="1" applyAlignment="1">
      <alignment horizontal="center" vertical="center" wrapText="1"/>
      <protection/>
    </xf>
    <xf numFmtId="49" fontId="4" fillId="0" borderId="10" xfId="71" applyNumberFormat="1" applyFont="1" applyFill="1" applyBorder="1" applyAlignment="1">
      <alignment horizontal="center" vertical="center"/>
      <protection/>
    </xf>
    <xf numFmtId="1" fontId="4" fillId="0" borderId="10" xfId="71" applyNumberFormat="1" applyFont="1" applyFill="1" applyBorder="1" applyAlignment="1">
      <alignment vertical="center" wrapText="1"/>
      <protection/>
    </xf>
    <xf numFmtId="1" fontId="4" fillId="0" borderId="10" xfId="71" applyNumberFormat="1" applyFont="1" applyFill="1" applyBorder="1" applyAlignment="1">
      <alignment horizontal="center" vertical="center" wrapText="1"/>
      <protection/>
    </xf>
    <xf numFmtId="1" fontId="4" fillId="0" borderId="10" xfId="71" applyNumberFormat="1" applyFont="1" applyFill="1" applyBorder="1" applyAlignment="1">
      <alignment horizontal="right" vertical="center"/>
      <protection/>
    </xf>
    <xf numFmtId="49" fontId="5" fillId="0" borderId="10" xfId="71" applyNumberFormat="1" applyFont="1" applyFill="1" applyBorder="1" applyAlignment="1">
      <alignment horizontal="center" vertical="center"/>
      <protection/>
    </xf>
    <xf numFmtId="3" fontId="4" fillId="0" borderId="10" xfId="71" applyNumberFormat="1" applyFont="1" applyFill="1" applyBorder="1" applyAlignment="1">
      <alignment horizontal="left" vertical="center" wrapText="1"/>
      <protection/>
    </xf>
    <xf numFmtId="3" fontId="5" fillId="0" borderId="10" xfId="71" applyNumberFormat="1" applyFont="1" applyFill="1" applyBorder="1" applyAlignment="1">
      <alignment horizontal="right" vertical="center"/>
      <protection/>
    </xf>
    <xf numFmtId="3" fontId="4" fillId="0" borderId="10" xfId="71" applyNumberFormat="1" applyFont="1" applyFill="1" applyBorder="1" applyAlignment="1">
      <alignment horizontal="right" vertical="center"/>
      <protection/>
    </xf>
    <xf numFmtId="3" fontId="4" fillId="0" borderId="10" xfId="71" applyNumberFormat="1" applyFont="1" applyFill="1" applyBorder="1" applyAlignment="1" quotePrefix="1">
      <alignment horizontal="right" vertical="center" wrapText="1"/>
      <protection/>
    </xf>
    <xf numFmtId="1" fontId="5" fillId="0" borderId="10" xfId="71" applyNumberFormat="1" applyFont="1" applyFill="1" applyBorder="1" applyAlignment="1">
      <alignment horizontal="left" vertical="center" wrapText="1"/>
      <protection/>
    </xf>
    <xf numFmtId="3" fontId="5" fillId="0" borderId="10" xfId="71" applyNumberFormat="1" applyFont="1" applyFill="1" applyBorder="1" applyAlignment="1" quotePrefix="1">
      <alignment horizontal="right" vertical="center" wrapText="1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1" fontId="4" fillId="0" borderId="10" xfId="71" applyNumberFormat="1" applyFont="1" applyFill="1" applyBorder="1" applyAlignment="1" quotePrefix="1">
      <alignment horizontal="left" vertical="center" wrapText="1"/>
      <protection/>
    </xf>
    <xf numFmtId="3" fontId="5" fillId="0" borderId="10" xfId="0" applyNumberFormat="1" applyFont="1" applyFill="1" applyBorder="1" applyAlignment="1" quotePrefix="1">
      <alignment horizontal="center" vertical="center" wrapText="1"/>
    </xf>
    <xf numFmtId="49" fontId="5" fillId="32" borderId="10" xfId="68" applyNumberFormat="1" applyFont="1" applyFill="1" applyBorder="1" applyAlignment="1">
      <alignment horizontal="center" vertical="center" wrapText="1"/>
      <protection/>
    </xf>
    <xf numFmtId="49" fontId="5" fillId="32" borderId="10" xfId="71" applyNumberFormat="1" applyFont="1" applyFill="1" applyBorder="1" applyAlignment="1">
      <alignment horizontal="center" vertical="center"/>
      <protection/>
    </xf>
    <xf numFmtId="1" fontId="5" fillId="32" borderId="10" xfId="71" applyNumberFormat="1" applyFont="1" applyFill="1" applyBorder="1" applyAlignment="1">
      <alignment horizontal="center" vertical="center" wrapText="1"/>
      <protection/>
    </xf>
    <xf numFmtId="3" fontId="5" fillId="32" borderId="10" xfId="71" applyNumberFormat="1" applyFont="1" applyFill="1" applyBorder="1" applyAlignment="1">
      <alignment horizontal="right" vertical="center"/>
      <protection/>
    </xf>
    <xf numFmtId="1" fontId="5" fillId="32" borderId="10" xfId="71" applyNumberFormat="1" applyFont="1" applyFill="1" applyBorder="1" applyAlignment="1">
      <alignment horizontal="right" vertical="center"/>
      <protection/>
    </xf>
    <xf numFmtId="1" fontId="5" fillId="32" borderId="0" xfId="71" applyNumberFormat="1" applyFont="1" applyFill="1" applyAlignment="1">
      <alignment vertical="center"/>
      <protection/>
    </xf>
    <xf numFmtId="1" fontId="5" fillId="32" borderId="10" xfId="71" applyNumberFormat="1" applyFont="1" applyFill="1" applyBorder="1" applyAlignment="1">
      <alignment vertical="center" wrapText="1"/>
      <protection/>
    </xf>
    <xf numFmtId="3" fontId="5" fillId="32" borderId="10" xfId="71" applyNumberFormat="1" applyFont="1" applyFill="1" applyBorder="1" applyAlignment="1">
      <alignment horizontal="center" vertical="center"/>
      <protection/>
    </xf>
    <xf numFmtId="1" fontId="5" fillId="32" borderId="10" xfId="71" applyNumberFormat="1" applyFont="1" applyFill="1" applyBorder="1" applyAlignment="1">
      <alignment horizontal="center" vertical="center"/>
      <protection/>
    </xf>
    <xf numFmtId="1" fontId="5" fillId="32" borderId="0" xfId="71" applyNumberFormat="1" applyFont="1" applyFill="1" applyAlignment="1">
      <alignment horizontal="right" vertical="center"/>
      <protection/>
    </xf>
    <xf numFmtId="0" fontId="55" fillId="32" borderId="0" xfId="0" applyFont="1" applyFill="1" applyAlignment="1">
      <alignment vertical="center"/>
    </xf>
    <xf numFmtId="0" fontId="39" fillId="32" borderId="0" xfId="0" applyFont="1" applyFill="1" applyAlignment="1">
      <alignment vertical="center"/>
    </xf>
    <xf numFmtId="0" fontId="56" fillId="32" borderId="0" xfId="0" applyFont="1" applyFill="1" applyAlignment="1">
      <alignment horizontal="right" vertical="center"/>
    </xf>
    <xf numFmtId="3" fontId="39" fillId="32" borderId="0" xfId="0" applyNumberFormat="1" applyFont="1" applyFill="1" applyAlignment="1">
      <alignment vertical="center"/>
    </xf>
    <xf numFmtId="0" fontId="39" fillId="32" borderId="0" xfId="0" applyFont="1" applyFill="1" applyAlignment="1">
      <alignment horizontal="right" vertical="center"/>
    </xf>
    <xf numFmtId="182" fontId="39" fillId="32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182" fontId="4" fillId="0" borderId="10" xfId="71" applyNumberFormat="1" applyFont="1" applyFill="1" applyBorder="1" applyAlignment="1" quotePrefix="1">
      <alignment horizontal="right" vertical="center" wrapText="1"/>
      <protection/>
    </xf>
    <xf numFmtId="182" fontId="5" fillId="0" borderId="10" xfId="71" applyNumberFormat="1" applyFont="1" applyFill="1" applyBorder="1" applyAlignment="1">
      <alignment horizontal="right" vertical="center"/>
      <protection/>
    </xf>
    <xf numFmtId="182" fontId="4" fillId="0" borderId="10" xfId="71" applyNumberFormat="1" applyFont="1" applyFill="1" applyBorder="1" applyAlignment="1">
      <alignment horizontal="right" vertical="center"/>
      <protection/>
    </xf>
    <xf numFmtId="182" fontId="5" fillId="32" borderId="10" xfId="71" applyNumberFormat="1" applyFont="1" applyFill="1" applyBorder="1" applyAlignment="1">
      <alignment horizontal="right" vertical="center"/>
      <protection/>
    </xf>
    <xf numFmtId="0" fontId="13" fillId="32" borderId="0" xfId="0" applyFont="1" applyFill="1" applyAlignment="1">
      <alignment vertical="center"/>
    </xf>
    <xf numFmtId="182" fontId="56" fillId="32" borderId="0" xfId="0" applyNumberFormat="1" applyFont="1" applyFill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189" fontId="5" fillId="32" borderId="0" xfId="0" applyNumberFormat="1" applyFont="1" applyFill="1" applyAlignment="1">
      <alignment vertical="center"/>
    </xf>
    <xf numFmtId="189" fontId="5" fillId="32" borderId="0" xfId="0" applyNumberFormat="1" applyFont="1" applyFill="1" applyAlignment="1">
      <alignment horizontal="right"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2" fontId="4" fillId="0" borderId="10" xfId="45" applyNumberFormat="1" applyFont="1" applyFill="1" applyBorder="1" applyAlignment="1">
      <alignment horizontal="right" vertical="center" shrinkToFit="1"/>
    </xf>
    <xf numFmtId="190" fontId="4" fillId="32" borderId="10" xfId="45" applyNumberFormat="1" applyFont="1" applyFill="1" applyBorder="1" applyAlignment="1">
      <alignment horizontal="right" vertical="center" shrinkToFit="1"/>
    </xf>
    <xf numFmtId="182" fontId="4" fillId="32" borderId="0" xfId="0" applyNumberFormat="1" applyFont="1" applyFill="1" applyAlignment="1">
      <alignment vertical="center"/>
    </xf>
    <xf numFmtId="3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left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190" fontId="5" fillId="32" borderId="10" xfId="45" applyNumberFormat="1" applyFont="1" applyFill="1" applyBorder="1" applyAlignment="1">
      <alignment vertical="center"/>
    </xf>
    <xf numFmtId="0" fontId="10" fillId="32" borderId="10" xfId="70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left" vertical="center"/>
    </xf>
    <xf numFmtId="0" fontId="10" fillId="0" borderId="10" xfId="64" applyFont="1" applyFill="1" applyBorder="1" applyAlignment="1">
      <alignment horizontal="right" vertical="center" wrapText="1"/>
      <protection/>
    </xf>
    <xf numFmtId="182" fontId="10" fillId="0" borderId="10" xfId="45" applyNumberFormat="1" applyFont="1" applyFill="1" applyBorder="1" applyAlignment="1">
      <alignment horizontal="right" vertical="center" shrinkToFit="1"/>
    </xf>
    <xf numFmtId="190" fontId="10" fillId="0" borderId="10" xfId="45" applyNumberFormat="1" applyFont="1" applyFill="1" applyBorder="1" applyAlignment="1">
      <alignment horizontal="right" vertical="center" shrinkToFit="1"/>
    </xf>
    <xf numFmtId="0" fontId="5" fillId="32" borderId="10" xfId="70" applyFont="1" applyFill="1" applyBorder="1" applyAlignment="1">
      <alignment horizontal="center" vertical="center" wrapText="1"/>
      <protection/>
    </xf>
    <xf numFmtId="3" fontId="5" fillId="32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2" fontId="5" fillId="0" borderId="10" xfId="45" applyNumberFormat="1" applyFont="1" applyFill="1" applyBorder="1" applyAlignment="1">
      <alignment horizontal="right" vertical="center" shrinkToFit="1"/>
    </xf>
    <xf numFmtId="182" fontId="5" fillId="0" borderId="10" xfId="45" applyNumberFormat="1" applyFont="1" applyFill="1" applyBorder="1" applyAlignment="1">
      <alignment horizontal="right" vertical="center"/>
    </xf>
    <xf numFmtId="190" fontId="5" fillId="0" borderId="10" xfId="45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vertical="center"/>
    </xf>
    <xf numFmtId="190" fontId="5" fillId="0" borderId="10" xfId="45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1" fontId="4" fillId="0" borderId="10" xfId="65" applyNumberFormat="1" applyFont="1" applyBorder="1" applyAlignment="1">
      <alignment horizontal="center" vertical="center"/>
      <protection/>
    </xf>
    <xf numFmtId="193" fontId="4" fillId="0" borderId="10" xfId="47" applyNumberFormat="1" applyFont="1" applyBorder="1" applyAlignment="1">
      <alignment horizontal="center" vertical="center"/>
    </xf>
    <xf numFmtId="0" fontId="4" fillId="0" borderId="10" xfId="65" applyFont="1" applyBorder="1" applyAlignment="1">
      <alignment vertical="center"/>
      <protection/>
    </xf>
    <xf numFmtId="0" fontId="4" fillId="0" borderId="0" xfId="65" applyFont="1" applyAlignment="1">
      <alignment vertical="center"/>
      <protection/>
    </xf>
    <xf numFmtId="1" fontId="4" fillId="0" borderId="10" xfId="65" applyNumberFormat="1" applyFont="1" applyBorder="1" applyAlignment="1">
      <alignment vertical="center"/>
      <protection/>
    </xf>
    <xf numFmtId="0" fontId="5" fillId="0" borderId="10" xfId="65" applyFont="1" applyBorder="1" applyAlignment="1" quotePrefix="1">
      <alignment horizontal="center" vertical="center"/>
      <protection/>
    </xf>
    <xf numFmtId="1" fontId="5" fillId="0" borderId="10" xfId="65" applyNumberFormat="1" applyFont="1" applyBorder="1" applyAlignment="1">
      <alignment vertical="center"/>
      <protection/>
    </xf>
    <xf numFmtId="1" fontId="5" fillId="0" borderId="10" xfId="65" applyNumberFormat="1" applyFont="1" applyBorder="1" applyAlignment="1">
      <alignment horizontal="center" vertical="center"/>
      <protection/>
    </xf>
    <xf numFmtId="193" fontId="5" fillId="0" borderId="10" xfId="47" applyNumberFormat="1" applyFont="1" applyBorder="1" applyAlignment="1">
      <alignment horizontal="center" vertical="center"/>
    </xf>
    <xf numFmtId="0" fontId="5" fillId="0" borderId="10" xfId="65" applyFont="1" applyBorder="1" applyAlignment="1">
      <alignment vertical="center"/>
      <protection/>
    </xf>
    <xf numFmtId="0" fontId="39" fillId="32" borderId="0" xfId="0" applyFont="1" applyFill="1" applyAlignment="1">
      <alignment horizontal="center" vertical="center"/>
    </xf>
    <xf numFmtId="0" fontId="10" fillId="32" borderId="10" xfId="70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45" applyNumberFormat="1" applyFont="1" applyFill="1" applyBorder="1" applyAlignment="1">
      <alignment horizontal="right" vertical="center"/>
    </xf>
    <xf numFmtId="190" fontId="10" fillId="0" borderId="10" xfId="45" applyNumberFormat="1" applyFont="1" applyFill="1" applyBorder="1" applyAlignment="1">
      <alignment horizontal="center" vertical="center" wrapText="1"/>
    </xf>
    <xf numFmtId="182" fontId="10" fillId="32" borderId="0" xfId="0" applyNumberFormat="1" applyFont="1" applyFill="1" applyAlignment="1">
      <alignment vertical="center"/>
    </xf>
    <xf numFmtId="0" fontId="56" fillId="32" borderId="0" xfId="0" applyFont="1" applyFill="1" applyAlignment="1">
      <alignment vertical="center"/>
    </xf>
    <xf numFmtId="182" fontId="55" fillId="32" borderId="0" xfId="0" applyNumberFormat="1" applyFont="1" applyFill="1" applyAlignment="1">
      <alignment vertical="center"/>
    </xf>
    <xf numFmtId="0" fontId="13" fillId="0" borderId="10" xfId="65" applyFont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10" fillId="0" borderId="13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14" fillId="0" borderId="14" xfId="65" applyFont="1" applyBorder="1" applyAlignment="1">
      <alignment horizontal="right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3" fontId="4" fillId="0" borderId="10" xfId="71" applyNumberFormat="1" applyFont="1" applyFill="1" applyBorder="1" applyAlignment="1">
      <alignment horizontal="center" vertical="center" wrapText="1"/>
      <protection/>
    </xf>
    <xf numFmtId="3" fontId="4" fillId="0" borderId="11" xfId="71" applyNumberFormat="1" applyFont="1" applyFill="1" applyBorder="1" applyAlignment="1">
      <alignment horizontal="center" vertical="center" wrapText="1"/>
      <protection/>
    </xf>
    <xf numFmtId="3" fontId="4" fillId="0" borderId="13" xfId="71" applyNumberFormat="1" applyFont="1" applyFill="1" applyBorder="1" applyAlignment="1">
      <alignment horizontal="center" vertical="center" wrapText="1"/>
      <protection/>
    </xf>
    <xf numFmtId="3" fontId="4" fillId="32" borderId="11" xfId="71" applyNumberFormat="1" applyFont="1" applyFill="1" applyBorder="1" applyAlignment="1">
      <alignment horizontal="center" vertical="center" wrapText="1"/>
      <protection/>
    </xf>
    <xf numFmtId="3" fontId="4" fillId="32" borderId="13" xfId="71" applyNumberFormat="1" applyFont="1" applyFill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 vertical="center" wrapText="1"/>
      <protection/>
    </xf>
    <xf numFmtId="3" fontId="4" fillId="32" borderId="10" xfId="71" applyNumberFormat="1" applyFont="1" applyFill="1" applyBorder="1" applyAlignment="1">
      <alignment horizontal="center" vertical="center" wrapText="1"/>
      <protection/>
    </xf>
    <xf numFmtId="0" fontId="12" fillId="32" borderId="10" xfId="62" applyFont="1" applyFill="1" applyBorder="1" applyAlignment="1">
      <alignment horizontal="center" vertical="center" wrapText="1"/>
      <protection/>
    </xf>
    <xf numFmtId="3" fontId="4" fillId="32" borderId="15" xfId="71" applyNumberFormat="1" applyFont="1" applyFill="1" applyBorder="1" applyAlignment="1">
      <alignment horizontal="center" vertical="center" wrapText="1"/>
      <protection/>
    </xf>
    <xf numFmtId="3" fontId="4" fillId="32" borderId="16" xfId="71" applyNumberFormat="1" applyFont="1" applyFill="1" applyBorder="1" applyAlignment="1">
      <alignment horizontal="center" vertical="center" wrapText="1"/>
      <protection/>
    </xf>
    <xf numFmtId="3" fontId="4" fillId="32" borderId="17" xfId="71" applyNumberFormat="1" applyFont="1" applyFill="1" applyBorder="1" applyAlignment="1">
      <alignment horizontal="center" vertical="center" wrapText="1"/>
      <protection/>
    </xf>
    <xf numFmtId="3" fontId="10" fillId="0" borderId="10" xfId="71" applyNumberFormat="1" applyFont="1" applyBorder="1" applyAlignment="1">
      <alignment horizontal="center" vertical="center" wrapText="1"/>
      <protection/>
    </xf>
    <xf numFmtId="3" fontId="10" fillId="0" borderId="10" xfId="71" applyNumberFormat="1" applyFont="1" applyFill="1" applyBorder="1" applyAlignment="1">
      <alignment horizontal="center" vertical="center" wrapText="1"/>
      <protection/>
    </xf>
    <xf numFmtId="3" fontId="4" fillId="0" borderId="10" xfId="71" applyNumberFormat="1" applyFont="1" applyBorder="1" applyAlignment="1">
      <alignment horizontal="center" vertical="center" wrapText="1"/>
      <protection/>
    </xf>
    <xf numFmtId="3" fontId="4" fillId="0" borderId="18" xfId="71" applyNumberFormat="1" applyFont="1" applyBorder="1" applyAlignment="1">
      <alignment horizontal="center" vertical="center" wrapText="1"/>
      <protection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14" xfId="0" applyFont="1" applyBorder="1" applyAlignment="1">
      <alignment/>
    </xf>
    <xf numFmtId="1" fontId="4" fillId="0" borderId="0" xfId="71" applyNumberFormat="1" applyFont="1" applyFill="1" applyAlignment="1">
      <alignment horizontal="center" vertical="center"/>
      <protection/>
    </xf>
    <xf numFmtId="1" fontId="4" fillId="0" borderId="0" xfId="71" applyNumberFormat="1" applyFont="1" applyFill="1" applyAlignment="1">
      <alignment horizontal="center" vertical="center" wrapText="1"/>
      <protection/>
    </xf>
    <xf numFmtId="1" fontId="3" fillId="0" borderId="0" xfId="71" applyNumberFormat="1" applyFont="1" applyFill="1" applyAlignment="1">
      <alignment horizontal="center" vertical="center" wrapText="1"/>
      <protection/>
    </xf>
    <xf numFmtId="1" fontId="3" fillId="0" borderId="14" xfId="71" applyNumberFormat="1" applyFont="1" applyFill="1" applyBorder="1" applyAlignment="1">
      <alignment horizontal="right" vertical="center"/>
      <protection/>
    </xf>
    <xf numFmtId="49" fontId="4" fillId="0" borderId="10" xfId="71" applyNumberFormat="1" applyFont="1" applyBorder="1" applyAlignment="1">
      <alignment horizontal="center" vertical="center" wrapText="1"/>
      <protection/>
    </xf>
    <xf numFmtId="3" fontId="4" fillId="0" borderId="15" xfId="71" applyNumberFormat="1" applyFont="1" applyFill="1" applyBorder="1" applyAlignment="1">
      <alignment horizontal="center" vertical="center" wrapText="1"/>
      <protection/>
    </xf>
    <xf numFmtId="3" fontId="4" fillId="0" borderId="16" xfId="71" applyNumberFormat="1" applyFont="1" applyFill="1" applyBorder="1" applyAlignment="1">
      <alignment horizontal="center" vertical="center" wrapText="1"/>
      <protection/>
    </xf>
    <xf numFmtId="3" fontId="4" fillId="0" borderId="17" xfId="71" applyNumberFormat="1" applyFont="1" applyFill="1" applyBorder="1" applyAlignment="1">
      <alignment horizontal="center" vertical="center" wrapText="1"/>
      <protection/>
    </xf>
    <xf numFmtId="3" fontId="4" fillId="0" borderId="12" xfId="71" applyNumberFormat="1" applyFont="1" applyFill="1" applyBorder="1" applyAlignment="1">
      <alignment horizontal="center" vertical="center" wrapText="1"/>
      <protection/>
    </xf>
    <xf numFmtId="3" fontId="4" fillId="0" borderId="21" xfId="71" applyNumberFormat="1" applyFont="1" applyBorder="1" applyAlignment="1">
      <alignment horizontal="center" vertical="center" wrapText="1"/>
      <protection/>
    </xf>
    <xf numFmtId="3" fontId="4" fillId="0" borderId="22" xfId="71" applyNumberFormat="1" applyFont="1" applyBorder="1" applyAlignment="1">
      <alignment horizontal="center" vertical="center" wrapText="1"/>
      <protection/>
    </xf>
    <xf numFmtId="3" fontId="4" fillId="0" borderId="23" xfId="71" applyNumberFormat="1" applyFont="1" applyBorder="1" applyAlignment="1">
      <alignment horizontal="center" vertical="center" wrapText="1"/>
      <protection/>
    </xf>
    <xf numFmtId="3" fontId="5" fillId="0" borderId="11" xfId="71" applyNumberFormat="1" applyFont="1" applyFill="1" applyBorder="1" applyAlignment="1">
      <alignment horizontal="center" vertical="center" wrapText="1"/>
      <protection/>
    </xf>
    <xf numFmtId="3" fontId="5" fillId="0" borderId="13" xfId="71" applyNumberFormat="1" applyFont="1" applyFill="1" applyBorder="1" applyAlignment="1">
      <alignment horizontal="center" vertical="center" wrapText="1"/>
      <protection/>
    </xf>
    <xf numFmtId="3" fontId="5" fillId="0" borderId="15" xfId="71" applyNumberFormat="1" applyFont="1" applyFill="1" applyBorder="1" applyAlignment="1">
      <alignment horizontal="center" vertical="center" wrapText="1"/>
      <protection/>
    </xf>
    <xf numFmtId="3" fontId="5" fillId="0" borderId="16" xfId="71" applyNumberFormat="1" applyFont="1" applyFill="1" applyBorder="1" applyAlignment="1">
      <alignment horizontal="center" vertical="center" wrapText="1"/>
      <protection/>
    </xf>
    <xf numFmtId="3" fontId="5" fillId="0" borderId="17" xfId="71" applyNumberFormat="1" applyFont="1" applyFill="1" applyBorder="1" applyAlignment="1">
      <alignment horizontal="center" vertical="center" wrapText="1"/>
      <protection/>
    </xf>
    <xf numFmtId="3" fontId="5" fillId="0" borderId="10" xfId="71" applyNumberFormat="1" applyFont="1" applyFill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3" fontId="5" fillId="0" borderId="12" xfId="71" applyNumberFormat="1" applyFont="1" applyFill="1" applyBorder="1" applyAlignment="1">
      <alignment horizontal="center" vertical="center" wrapText="1"/>
      <protection/>
    </xf>
    <xf numFmtId="3" fontId="5" fillId="0" borderId="10" xfId="71" applyNumberFormat="1" applyFont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0" fontId="39" fillId="32" borderId="0" xfId="0" applyFont="1" applyFill="1" applyAlignment="1">
      <alignment horizontal="center" vertical="center"/>
    </xf>
    <xf numFmtId="49" fontId="4" fillId="32" borderId="15" xfId="71" applyNumberFormat="1" applyFont="1" applyFill="1" applyBorder="1" applyAlignment="1">
      <alignment horizontal="center" vertical="center" wrapText="1"/>
      <protection/>
    </xf>
    <xf numFmtId="49" fontId="4" fillId="32" borderId="16" xfId="71" applyNumberFormat="1" applyFont="1" applyFill="1" applyBorder="1" applyAlignment="1">
      <alignment horizontal="center" vertical="center" wrapText="1"/>
      <protection/>
    </xf>
    <xf numFmtId="49" fontId="4" fillId="32" borderId="17" xfId="7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1" fontId="3" fillId="32" borderId="0" xfId="0" applyNumberFormat="1" applyFont="1" applyFill="1" applyAlignment="1">
      <alignment horizontal="center" vertical="center"/>
    </xf>
    <xf numFmtId="0" fontId="3" fillId="32" borderId="14" xfId="0" applyFont="1" applyFill="1" applyBorder="1" applyAlignment="1">
      <alignment horizontal="right" vertical="center"/>
    </xf>
    <xf numFmtId="49" fontId="4" fillId="0" borderId="15" xfId="71" applyNumberFormat="1" applyFont="1" applyFill="1" applyBorder="1" applyAlignment="1">
      <alignment horizontal="center" vertical="center" wrapText="1"/>
      <protection/>
    </xf>
    <xf numFmtId="49" fontId="4" fillId="0" borderId="16" xfId="71" applyNumberFormat="1" applyFont="1" applyFill="1" applyBorder="1" applyAlignment="1">
      <alignment horizontal="center" vertical="center" wrapText="1"/>
      <protection/>
    </xf>
    <xf numFmtId="49" fontId="4" fillId="0" borderId="17" xfId="71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 2" xfId="45"/>
    <cellStyle name="Comma 6" xfId="46"/>
    <cellStyle name="Comma 7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6" xfId="66"/>
    <cellStyle name="Normal 7" xfId="67"/>
    <cellStyle name="Normal 7 2" xfId="68"/>
    <cellStyle name="Normal 8" xfId="69"/>
    <cellStyle name="Normal 89" xfId="70"/>
    <cellStyle name="Normal_Bieu mau (CV )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an%20Trung%20Kien\Downloads\1-Bieu-kem-NQ-dau-tu-cong-2022-_bachnv-27-12-2021_08h47p08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foxz"/>
      <sheetName val="Can doi NSDP"/>
      <sheetName val="Dau gia dat"/>
      <sheetName val="Sheet2"/>
      <sheetName val="Sheet3"/>
    </sheetNames>
    <sheetDataSet>
      <sheetData sheetId="3">
        <row r="9">
          <cell r="B9" t="str">
            <v>UBND huyện Tuần Giáo</v>
          </cell>
        </row>
        <row r="27">
          <cell r="B27" t="str">
            <v>UBND Thị Trấn Tuần Giáo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80" zoomScaleNormal="80" zoomScaleSheetLayoutView="80" zoomScalePageLayoutView="0" workbookViewId="0" topLeftCell="A1">
      <selection activeCell="G8" sqref="G8"/>
    </sheetView>
  </sheetViews>
  <sheetFormatPr defaultColWidth="9.140625" defaultRowHeight="15"/>
  <cols>
    <col min="1" max="1" width="8.28125" style="90" customWidth="1"/>
    <col min="2" max="2" width="52.28125" style="89" customWidth="1"/>
    <col min="3" max="3" width="13.00390625" style="89" customWidth="1"/>
    <col min="4" max="4" width="12.421875" style="89" customWidth="1"/>
    <col min="5" max="5" width="10.00390625" style="89" customWidth="1"/>
    <col min="6" max="6" width="10.421875" style="89" customWidth="1"/>
    <col min="7" max="7" width="14.140625" style="89" customWidth="1"/>
    <col min="8" max="8" width="13.140625" style="89" customWidth="1"/>
    <col min="9" max="10" width="13.00390625" style="89" customWidth="1"/>
    <col min="11" max="11" width="16.00390625" style="89" customWidth="1"/>
    <col min="12" max="16384" width="9.140625" style="89" customWidth="1"/>
  </cols>
  <sheetData>
    <row r="1" spans="1:11" ht="29.25" customHeight="1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9.25" customHeight="1">
      <c r="A2" s="119" t="s">
        <v>143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9:11" ht="31.5" customHeight="1">
      <c r="I3" s="120" t="s">
        <v>111</v>
      </c>
      <c r="J3" s="120"/>
      <c r="K3" s="120"/>
    </row>
    <row r="4" spans="1:11" ht="33" customHeight="1">
      <c r="A4" s="114" t="s">
        <v>14</v>
      </c>
      <c r="B4" s="114" t="s">
        <v>12</v>
      </c>
      <c r="C4" s="121" t="s">
        <v>112</v>
      </c>
      <c r="D4" s="122"/>
      <c r="E4" s="122"/>
      <c r="F4" s="123"/>
      <c r="G4" s="115" t="s">
        <v>140</v>
      </c>
      <c r="H4" s="116"/>
      <c r="I4" s="116"/>
      <c r="J4" s="117"/>
      <c r="K4" s="114" t="s">
        <v>19</v>
      </c>
    </row>
    <row r="5" spans="1:11" ht="31.5" customHeight="1">
      <c r="A5" s="114"/>
      <c r="B5" s="114"/>
      <c r="C5" s="114" t="s">
        <v>21</v>
      </c>
      <c r="D5" s="111" t="s">
        <v>6</v>
      </c>
      <c r="E5" s="112"/>
      <c r="F5" s="113"/>
      <c r="G5" s="114" t="s">
        <v>21</v>
      </c>
      <c r="H5" s="111" t="s">
        <v>6</v>
      </c>
      <c r="I5" s="112"/>
      <c r="J5" s="113"/>
      <c r="K5" s="114"/>
    </row>
    <row r="6" spans="1:11" ht="50.25" customHeight="1">
      <c r="A6" s="114"/>
      <c r="B6" s="114"/>
      <c r="C6" s="114"/>
      <c r="D6" s="91" t="s">
        <v>44</v>
      </c>
      <c r="E6" s="91" t="s">
        <v>113</v>
      </c>
      <c r="F6" s="91" t="s">
        <v>114</v>
      </c>
      <c r="G6" s="114"/>
      <c r="H6" s="91" t="s">
        <v>44</v>
      </c>
      <c r="I6" s="91" t="s">
        <v>113</v>
      </c>
      <c r="J6" s="91" t="s">
        <v>114</v>
      </c>
      <c r="K6" s="114"/>
    </row>
    <row r="7" spans="1:11" s="95" customFormat="1" ht="42.75" customHeight="1">
      <c r="A7" s="91"/>
      <c r="B7" s="91" t="s">
        <v>106</v>
      </c>
      <c r="C7" s="92">
        <f aca="true" t="shared" si="0" ref="C7:J7">C8+C9</f>
        <v>17</v>
      </c>
      <c r="D7" s="92">
        <f t="shared" si="0"/>
        <v>7</v>
      </c>
      <c r="E7" s="92">
        <f t="shared" si="0"/>
        <v>7</v>
      </c>
      <c r="F7" s="92">
        <f t="shared" si="0"/>
        <v>3</v>
      </c>
      <c r="G7" s="93">
        <f>G8+G9</f>
        <v>36645</v>
      </c>
      <c r="H7" s="93">
        <f t="shared" si="0"/>
        <v>22325</v>
      </c>
      <c r="I7" s="93">
        <f t="shared" si="0"/>
        <v>11200</v>
      </c>
      <c r="J7" s="93">
        <f t="shared" si="0"/>
        <v>600</v>
      </c>
      <c r="K7" s="94"/>
    </row>
    <row r="8" spans="1:11" s="95" customFormat="1" ht="54.75" customHeight="1">
      <c r="A8" s="91">
        <v>1</v>
      </c>
      <c r="B8" s="96" t="s">
        <v>115</v>
      </c>
      <c r="C8" s="92">
        <f>D8+E8+F8</f>
        <v>5</v>
      </c>
      <c r="D8" s="92">
        <v>3</v>
      </c>
      <c r="E8" s="92">
        <v>2</v>
      </c>
      <c r="F8" s="92">
        <v>0</v>
      </c>
      <c r="G8" s="93">
        <f>'B1 NSDP'!T10</f>
        <v>24045</v>
      </c>
      <c r="H8" s="93">
        <f>'B1 NSDP'!T11</f>
        <v>18045</v>
      </c>
      <c r="I8" s="93">
        <f>'B1 NSDP'!T15</f>
        <v>6000</v>
      </c>
      <c r="J8" s="93">
        <v>0</v>
      </c>
      <c r="K8" s="94"/>
    </row>
    <row r="9" spans="1:11" s="95" customFormat="1" ht="47.25" customHeight="1">
      <c r="A9" s="91">
        <v>2</v>
      </c>
      <c r="B9" s="94" t="s">
        <v>116</v>
      </c>
      <c r="C9" s="92">
        <f aca="true" t="shared" si="1" ref="C9:J9">C10+C11</f>
        <v>12</v>
      </c>
      <c r="D9" s="92">
        <f t="shared" si="1"/>
        <v>4</v>
      </c>
      <c r="E9" s="92">
        <f t="shared" si="1"/>
        <v>5</v>
      </c>
      <c r="F9" s="92">
        <f t="shared" si="1"/>
        <v>3</v>
      </c>
      <c r="G9" s="93">
        <f t="shared" si="1"/>
        <v>12600</v>
      </c>
      <c r="H9" s="93">
        <f t="shared" si="1"/>
        <v>4280</v>
      </c>
      <c r="I9" s="93">
        <f t="shared" si="1"/>
        <v>5200</v>
      </c>
      <c r="J9" s="93">
        <f t="shared" si="1"/>
        <v>600</v>
      </c>
      <c r="K9" s="94"/>
    </row>
    <row r="10" spans="1:11" ht="46.5" customHeight="1">
      <c r="A10" s="97" t="s">
        <v>27</v>
      </c>
      <c r="B10" s="98" t="str">
        <f>'[1]Dau gia dat'!B9</f>
        <v>UBND huyện Tuần Giáo</v>
      </c>
      <c r="C10" s="99">
        <f>D10+E10+F10</f>
        <v>12</v>
      </c>
      <c r="D10" s="99">
        <v>4</v>
      </c>
      <c r="E10" s="99">
        <v>5</v>
      </c>
      <c r="F10" s="99">
        <v>3</v>
      </c>
      <c r="G10" s="100">
        <f>H10+I10+J10</f>
        <v>10080</v>
      </c>
      <c r="H10" s="100">
        <f>'B2 đấu giá đất'!L10</f>
        <v>4280</v>
      </c>
      <c r="I10" s="100">
        <f>'B2 đấu giá đất'!L15</f>
        <v>5200</v>
      </c>
      <c r="J10" s="100">
        <f>'B2 đấu giá đất'!L21</f>
        <v>600</v>
      </c>
      <c r="K10" s="101"/>
    </row>
    <row r="11" spans="1:11" ht="54" customHeight="1">
      <c r="A11" s="97" t="s">
        <v>27</v>
      </c>
      <c r="B11" s="98" t="str">
        <f>'[1]Dau gia dat'!B27</f>
        <v>UBND Thị Trấn Tuần Giáo</v>
      </c>
      <c r="C11" s="99"/>
      <c r="D11" s="99"/>
      <c r="E11" s="99"/>
      <c r="F11" s="99"/>
      <c r="G11" s="100">
        <f>'B2 đấu giá đất'!L25</f>
        <v>2520</v>
      </c>
      <c r="H11" s="100"/>
      <c r="I11" s="100"/>
      <c r="J11" s="100"/>
      <c r="K11" s="110" t="s">
        <v>142</v>
      </c>
    </row>
    <row r="12" ht="6" customHeight="1" hidden="1"/>
  </sheetData>
  <sheetProtection/>
  <mergeCells count="12">
    <mergeCell ref="K4:K6"/>
    <mergeCell ref="C5:C6"/>
    <mergeCell ref="D5:F5"/>
    <mergeCell ref="G5:G6"/>
    <mergeCell ref="H5:J5"/>
    <mergeCell ref="G4:J4"/>
    <mergeCell ref="A1:K1"/>
    <mergeCell ref="A2:K2"/>
    <mergeCell ref="I3:K3"/>
    <mergeCell ref="A4:A6"/>
    <mergeCell ref="B4:B6"/>
    <mergeCell ref="C4:F4"/>
  </mergeCells>
  <printOptions/>
  <pageMargins left="0.3937007874015748" right="0.1968503937007874" top="0.7874015748031497" bottom="0.1968503937007874" header="0.31496062992125984" footer="0.31496062992125984"/>
  <pageSetup fitToHeight="0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6"/>
  <sheetViews>
    <sheetView view="pageBreakPreview" zoomScale="55" zoomScaleNormal="55" zoomScaleSheetLayoutView="55" zoomScalePageLayoutView="0" workbookViewId="0" topLeftCell="A1">
      <selection activeCell="T12" sqref="T12"/>
    </sheetView>
  </sheetViews>
  <sheetFormatPr defaultColWidth="9.140625" defaultRowHeight="27.75" customHeight="1"/>
  <cols>
    <col min="1" max="1" width="5.140625" style="12" customWidth="1"/>
    <col min="2" max="2" width="65.421875" style="9" customWidth="1"/>
    <col min="3" max="3" width="22.28125" style="10" customWidth="1"/>
    <col min="4" max="5" width="16.28125" style="8" customWidth="1"/>
    <col min="6" max="7" width="10.8515625" style="8" hidden="1" customWidth="1"/>
    <col min="8" max="11" width="10.8515625" style="44" hidden="1" customWidth="1"/>
    <col min="12" max="13" width="10.8515625" style="8" hidden="1" customWidth="1"/>
    <col min="14" max="14" width="11.00390625" style="8" hidden="1" customWidth="1"/>
    <col min="15" max="15" width="10.8515625" style="8" hidden="1" customWidth="1"/>
    <col min="16" max="17" width="17.57421875" style="8" customWidth="1"/>
    <col min="18" max="18" width="19.421875" style="8" customWidth="1"/>
    <col min="19" max="19" width="21.00390625" style="8" customWidth="1"/>
    <col min="20" max="21" width="19.57421875" style="8" customWidth="1"/>
    <col min="22" max="22" width="11.8515625" style="8" customWidth="1"/>
    <col min="23" max="23" width="13.421875" style="8" customWidth="1"/>
    <col min="24" max="24" width="9.140625" style="3" customWidth="1"/>
    <col min="25" max="25" width="13.7109375" style="3" customWidth="1"/>
    <col min="26" max="26" width="15.421875" style="3" customWidth="1"/>
    <col min="27" max="16384" width="9.140625" style="3" customWidth="1"/>
  </cols>
  <sheetData>
    <row r="1" spans="1:23" s="1" customFormat="1" ht="27.75" customHeight="1">
      <c r="A1" s="142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34.5" customHeight="1">
      <c r="A2" s="143" t="s">
        <v>141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3" ht="27.75" customHeight="1">
      <c r="A3" s="144" t="str">
        <f>'BTH '!A2:K2</f>
        <v>(Kèm theo Nghị quyết số                /NQ-HĐND ngày         tháng 12 năm 2023 của HĐND huyện Tuần Giáo)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</row>
    <row r="4" spans="1:23" s="4" customFormat="1" ht="27.7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3" s="5" customFormat="1" ht="36" customHeight="1">
      <c r="A5" s="146" t="s">
        <v>15</v>
      </c>
      <c r="B5" s="137" t="s">
        <v>7</v>
      </c>
      <c r="C5" s="124" t="s">
        <v>18</v>
      </c>
      <c r="D5" s="124"/>
      <c r="E5" s="124"/>
      <c r="F5" s="125" t="s">
        <v>32</v>
      </c>
      <c r="G5" s="150"/>
      <c r="H5" s="150"/>
      <c r="I5" s="150"/>
      <c r="J5" s="150"/>
      <c r="K5" s="150"/>
      <c r="L5" s="150"/>
      <c r="M5" s="126"/>
      <c r="N5" s="138" t="s">
        <v>38</v>
      </c>
      <c r="O5" s="151"/>
      <c r="P5" s="137" t="s">
        <v>125</v>
      </c>
      <c r="Q5" s="137" t="s">
        <v>126</v>
      </c>
      <c r="R5" s="137" t="s">
        <v>36</v>
      </c>
      <c r="S5" s="137"/>
      <c r="T5" s="138" t="s">
        <v>119</v>
      </c>
      <c r="U5" s="139"/>
      <c r="V5" s="139"/>
      <c r="W5" s="137" t="s">
        <v>19</v>
      </c>
    </row>
    <row r="6" spans="1:23" s="5" customFormat="1" ht="36" customHeight="1">
      <c r="A6" s="146"/>
      <c r="B6" s="137"/>
      <c r="C6" s="124" t="s">
        <v>11</v>
      </c>
      <c r="D6" s="124" t="s">
        <v>20</v>
      </c>
      <c r="E6" s="124"/>
      <c r="F6" s="125" t="s">
        <v>13</v>
      </c>
      <c r="G6" s="126"/>
      <c r="H6" s="127" t="s">
        <v>86</v>
      </c>
      <c r="I6" s="128"/>
      <c r="J6" s="125" t="s">
        <v>34</v>
      </c>
      <c r="K6" s="126"/>
      <c r="L6" s="125" t="s">
        <v>87</v>
      </c>
      <c r="M6" s="126"/>
      <c r="N6" s="152"/>
      <c r="O6" s="153"/>
      <c r="P6" s="137"/>
      <c r="Q6" s="137"/>
      <c r="R6" s="137"/>
      <c r="S6" s="137"/>
      <c r="T6" s="140"/>
      <c r="U6" s="141"/>
      <c r="V6" s="141"/>
      <c r="W6" s="137"/>
    </row>
    <row r="7" spans="1:23" s="5" customFormat="1" ht="44.25" customHeight="1">
      <c r="A7" s="146"/>
      <c r="B7" s="137"/>
      <c r="C7" s="124"/>
      <c r="D7" s="124" t="s">
        <v>2</v>
      </c>
      <c r="E7" s="147" t="s">
        <v>37</v>
      </c>
      <c r="F7" s="124" t="s">
        <v>2</v>
      </c>
      <c r="G7" s="147" t="s">
        <v>37</v>
      </c>
      <c r="H7" s="130" t="s">
        <v>2</v>
      </c>
      <c r="I7" s="132" t="s">
        <v>37</v>
      </c>
      <c r="J7" s="130" t="s">
        <v>2</v>
      </c>
      <c r="K7" s="132" t="s">
        <v>37</v>
      </c>
      <c r="L7" s="124" t="s">
        <v>2</v>
      </c>
      <c r="M7" s="147" t="s">
        <v>37</v>
      </c>
      <c r="N7" s="124" t="s">
        <v>2</v>
      </c>
      <c r="O7" s="147" t="s">
        <v>37</v>
      </c>
      <c r="P7" s="137"/>
      <c r="Q7" s="137"/>
      <c r="R7" s="124" t="s">
        <v>21</v>
      </c>
      <c r="S7" s="124" t="s">
        <v>88</v>
      </c>
      <c r="T7" s="124" t="s">
        <v>89</v>
      </c>
      <c r="U7" s="135" t="s">
        <v>6</v>
      </c>
      <c r="V7" s="135"/>
      <c r="W7" s="137"/>
    </row>
    <row r="8" spans="1:23" s="5" customFormat="1" ht="27.75" customHeight="1">
      <c r="A8" s="146"/>
      <c r="B8" s="137"/>
      <c r="C8" s="124"/>
      <c r="D8" s="124"/>
      <c r="E8" s="148"/>
      <c r="F8" s="124"/>
      <c r="G8" s="148"/>
      <c r="H8" s="130"/>
      <c r="I8" s="133"/>
      <c r="J8" s="130"/>
      <c r="K8" s="133"/>
      <c r="L8" s="124"/>
      <c r="M8" s="148"/>
      <c r="N8" s="124"/>
      <c r="O8" s="148"/>
      <c r="P8" s="137"/>
      <c r="Q8" s="137"/>
      <c r="R8" s="124"/>
      <c r="S8" s="124"/>
      <c r="T8" s="124"/>
      <c r="U8" s="136" t="s">
        <v>29</v>
      </c>
      <c r="V8" s="135" t="s">
        <v>28</v>
      </c>
      <c r="W8" s="137"/>
    </row>
    <row r="9" spans="1:23" s="5" customFormat="1" ht="75" customHeight="1">
      <c r="A9" s="146"/>
      <c r="B9" s="137"/>
      <c r="C9" s="124"/>
      <c r="D9" s="129"/>
      <c r="E9" s="149"/>
      <c r="F9" s="129"/>
      <c r="G9" s="149"/>
      <c r="H9" s="131"/>
      <c r="I9" s="134"/>
      <c r="J9" s="131"/>
      <c r="K9" s="134"/>
      <c r="L9" s="129"/>
      <c r="M9" s="149"/>
      <c r="N9" s="129"/>
      <c r="O9" s="149"/>
      <c r="P9" s="137"/>
      <c r="Q9" s="137"/>
      <c r="R9" s="124"/>
      <c r="S9" s="124"/>
      <c r="T9" s="129"/>
      <c r="U9" s="136"/>
      <c r="V9" s="135"/>
      <c r="W9" s="137"/>
    </row>
    <row r="10" spans="1:23" s="7" customFormat="1" ht="42.75" customHeight="1">
      <c r="A10" s="11"/>
      <c r="B10" s="14" t="s">
        <v>3</v>
      </c>
      <c r="C10" s="6"/>
      <c r="D10" s="52">
        <f>D11+D15</f>
        <v>119450</v>
      </c>
      <c r="E10" s="52">
        <f>E11+E15</f>
        <v>119450</v>
      </c>
      <c r="F10" s="52">
        <f aca="true" t="shared" si="0" ref="F10:Q10">F11+F15</f>
        <v>22485</v>
      </c>
      <c r="G10" s="52">
        <f t="shared" si="0"/>
        <v>22485</v>
      </c>
      <c r="H10" s="52">
        <f t="shared" si="0"/>
        <v>20580.725</v>
      </c>
      <c r="I10" s="52">
        <f t="shared" si="0"/>
        <v>20580.725</v>
      </c>
      <c r="J10" s="52">
        <f t="shared" si="0"/>
        <v>22485</v>
      </c>
      <c r="K10" s="52">
        <f t="shared" si="0"/>
        <v>22485</v>
      </c>
      <c r="L10" s="52">
        <f t="shared" si="0"/>
        <v>22485</v>
      </c>
      <c r="M10" s="52">
        <f t="shared" si="0"/>
        <v>22485</v>
      </c>
      <c r="N10" s="52">
        <f t="shared" si="0"/>
        <v>55113</v>
      </c>
      <c r="O10" s="52">
        <f t="shared" si="0"/>
        <v>55113</v>
      </c>
      <c r="P10" s="52">
        <f t="shared" si="0"/>
        <v>63687.8</v>
      </c>
      <c r="Q10" s="52">
        <f t="shared" si="0"/>
        <v>59713</v>
      </c>
      <c r="R10" s="52">
        <f>R11+R15</f>
        <v>112496</v>
      </c>
      <c r="S10" s="52">
        <f>S11+S15</f>
        <v>55113</v>
      </c>
      <c r="T10" s="52">
        <f>T11+T15</f>
        <v>24045</v>
      </c>
      <c r="U10" s="52">
        <f>U11+U15</f>
        <v>4600</v>
      </c>
      <c r="V10" s="29"/>
      <c r="W10" s="29"/>
    </row>
    <row r="11" spans="1:26" ht="45.75" customHeight="1">
      <c r="A11" s="21" t="s">
        <v>23</v>
      </c>
      <c r="B11" s="26" t="s">
        <v>103</v>
      </c>
      <c r="C11" s="16"/>
      <c r="D11" s="54">
        <f>SUM(D12:D14)</f>
        <v>91000</v>
      </c>
      <c r="E11" s="54">
        <f>SUM(E12:E14)</f>
        <v>91000</v>
      </c>
      <c r="F11" s="54">
        <f aca="true" t="shared" si="1" ref="F11:Q11">SUM(F12:F14)</f>
        <v>22485</v>
      </c>
      <c r="G11" s="54">
        <f t="shared" si="1"/>
        <v>22485</v>
      </c>
      <c r="H11" s="54">
        <f t="shared" si="1"/>
        <v>20580.725</v>
      </c>
      <c r="I11" s="54">
        <f t="shared" si="1"/>
        <v>20580.725</v>
      </c>
      <c r="J11" s="54">
        <f t="shared" si="1"/>
        <v>22485</v>
      </c>
      <c r="K11" s="54">
        <f t="shared" si="1"/>
        <v>22485</v>
      </c>
      <c r="L11" s="54">
        <f t="shared" si="1"/>
        <v>22485</v>
      </c>
      <c r="M11" s="54">
        <f t="shared" si="1"/>
        <v>22485</v>
      </c>
      <c r="N11" s="54">
        <f t="shared" si="1"/>
        <v>55113</v>
      </c>
      <c r="O11" s="54">
        <f t="shared" si="1"/>
        <v>55113</v>
      </c>
      <c r="P11" s="54">
        <f t="shared" si="1"/>
        <v>63687.8</v>
      </c>
      <c r="Q11" s="54">
        <f t="shared" si="1"/>
        <v>59713</v>
      </c>
      <c r="R11" s="54">
        <f>SUM(R12:R14)</f>
        <v>88603</v>
      </c>
      <c r="S11" s="54">
        <f>SUM(S12:S14)</f>
        <v>55113</v>
      </c>
      <c r="T11" s="54">
        <f>SUM(T12:T14)</f>
        <v>18045</v>
      </c>
      <c r="U11" s="54">
        <f>SUM(U12:U14)</f>
        <v>4600</v>
      </c>
      <c r="V11" s="28"/>
      <c r="W11" s="17"/>
      <c r="Z11" s="7"/>
    </row>
    <row r="12" spans="1:26" s="40" customFormat="1" ht="67.5" customHeight="1">
      <c r="A12" s="36" t="s">
        <v>9</v>
      </c>
      <c r="B12" s="41" t="s">
        <v>47</v>
      </c>
      <c r="C12" s="37" t="s">
        <v>48</v>
      </c>
      <c r="D12" s="55">
        <v>40000</v>
      </c>
      <c r="E12" s="55">
        <v>40000</v>
      </c>
      <c r="F12" s="55">
        <v>8849</v>
      </c>
      <c r="G12" s="55">
        <v>8849</v>
      </c>
      <c r="H12" s="55">
        <v>8849</v>
      </c>
      <c r="I12" s="55">
        <v>8849</v>
      </c>
      <c r="J12" s="55">
        <v>8849</v>
      </c>
      <c r="K12" s="55">
        <v>8849</v>
      </c>
      <c r="L12" s="55">
        <v>8849</v>
      </c>
      <c r="M12" s="55">
        <v>8849</v>
      </c>
      <c r="N12" s="55">
        <f>8700+8849+4360</f>
        <v>21909</v>
      </c>
      <c r="O12" s="55">
        <f>8700+8849+4360</f>
        <v>21909</v>
      </c>
      <c r="P12" s="55">
        <v>24484.8</v>
      </c>
      <c r="Q12" s="55">
        <v>24210</v>
      </c>
      <c r="R12" s="55">
        <v>40000</v>
      </c>
      <c r="S12" s="55">
        <f>8700+8849+4360</f>
        <v>21909</v>
      </c>
      <c r="T12" s="55">
        <v>8020</v>
      </c>
      <c r="U12" s="55">
        <v>2301.032</v>
      </c>
      <c r="V12" s="38"/>
      <c r="W12" s="42" t="s">
        <v>44</v>
      </c>
      <c r="Z12" s="7"/>
    </row>
    <row r="13" spans="1:26" ht="67.5" customHeight="1">
      <c r="A13" s="36" t="s">
        <v>0</v>
      </c>
      <c r="B13" s="18" t="s">
        <v>49</v>
      </c>
      <c r="C13" s="16" t="s">
        <v>50</v>
      </c>
      <c r="D13" s="53">
        <v>18000</v>
      </c>
      <c r="E13" s="53">
        <v>18000</v>
      </c>
      <c r="F13" s="53">
        <v>6000</v>
      </c>
      <c r="G13" s="53">
        <v>6000</v>
      </c>
      <c r="H13" s="55">
        <f>I13</f>
        <v>4095.725</v>
      </c>
      <c r="I13" s="55">
        <v>4095.725</v>
      </c>
      <c r="J13" s="53">
        <v>6000</v>
      </c>
      <c r="K13" s="53">
        <v>6000</v>
      </c>
      <c r="L13" s="53">
        <v>6000</v>
      </c>
      <c r="M13" s="53">
        <v>6000</v>
      </c>
      <c r="N13" s="53">
        <f>6000+4500+4534</f>
        <v>15034</v>
      </c>
      <c r="O13" s="53">
        <f>N13</f>
        <v>15034</v>
      </c>
      <c r="P13" s="53">
        <v>17676</v>
      </c>
      <c r="Q13" s="53">
        <v>15034</v>
      </c>
      <c r="R13" s="53">
        <v>18000</v>
      </c>
      <c r="S13" s="53">
        <f>6000+4500+4534</f>
        <v>15034</v>
      </c>
      <c r="T13" s="53">
        <f>R13-S13</f>
        <v>2966</v>
      </c>
      <c r="U13" s="17">
        <v>0</v>
      </c>
      <c r="V13" s="17"/>
      <c r="W13" s="32" t="s">
        <v>44</v>
      </c>
      <c r="Z13" s="7"/>
    </row>
    <row r="14" spans="1:26" s="40" customFormat="1" ht="67.5" customHeight="1">
      <c r="A14" s="36" t="s">
        <v>4</v>
      </c>
      <c r="B14" s="41" t="s">
        <v>51</v>
      </c>
      <c r="C14" s="37" t="s">
        <v>52</v>
      </c>
      <c r="D14" s="55">
        <v>33000</v>
      </c>
      <c r="E14" s="55">
        <v>33000</v>
      </c>
      <c r="F14" s="55">
        <v>7636</v>
      </c>
      <c r="G14" s="55">
        <v>7636</v>
      </c>
      <c r="H14" s="55">
        <v>7636</v>
      </c>
      <c r="I14" s="55">
        <v>7636</v>
      </c>
      <c r="J14" s="55">
        <v>7636</v>
      </c>
      <c r="K14" s="55">
        <v>7636</v>
      </c>
      <c r="L14" s="55">
        <v>7636</v>
      </c>
      <c r="M14" s="55">
        <v>7636</v>
      </c>
      <c r="N14" s="55">
        <f>4000+7636+6534</f>
        <v>18170</v>
      </c>
      <c r="O14" s="55">
        <f>4000+7636+6534</f>
        <v>18170</v>
      </c>
      <c r="P14" s="55">
        <v>21527</v>
      </c>
      <c r="Q14" s="55">
        <v>20469</v>
      </c>
      <c r="R14" s="55">
        <v>30603</v>
      </c>
      <c r="S14" s="55">
        <f>4000+7636+6534</f>
        <v>18170</v>
      </c>
      <c r="T14" s="55">
        <v>7059</v>
      </c>
      <c r="U14" s="55">
        <v>2298.968</v>
      </c>
      <c r="V14" s="39"/>
      <c r="W14" s="43" t="s">
        <v>44</v>
      </c>
      <c r="Z14" s="7"/>
    </row>
    <row r="15" spans="1:26" ht="50.25" customHeight="1">
      <c r="A15" s="21" t="s">
        <v>25</v>
      </c>
      <c r="B15" s="22" t="s">
        <v>118</v>
      </c>
      <c r="C15" s="16"/>
      <c r="D15" s="54">
        <f>SUM(D16:D17)</f>
        <v>28450</v>
      </c>
      <c r="E15" s="54">
        <f aca="true" t="shared" si="2" ref="E15:T15">SUM(E16:E17)</f>
        <v>28450</v>
      </c>
      <c r="F15" s="54">
        <f t="shared" si="2"/>
        <v>0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54">
        <f t="shared" si="2"/>
        <v>0</v>
      </c>
      <c r="K15" s="54">
        <f t="shared" si="2"/>
        <v>0</v>
      </c>
      <c r="L15" s="54">
        <f t="shared" si="2"/>
        <v>0</v>
      </c>
      <c r="M15" s="54">
        <f t="shared" si="2"/>
        <v>0</v>
      </c>
      <c r="N15" s="54">
        <f t="shared" si="2"/>
        <v>0</v>
      </c>
      <c r="O15" s="54">
        <f t="shared" si="2"/>
        <v>0</v>
      </c>
      <c r="P15" s="54"/>
      <c r="Q15" s="54"/>
      <c r="R15" s="54">
        <f t="shared" si="2"/>
        <v>23893</v>
      </c>
      <c r="S15" s="54">
        <f t="shared" si="2"/>
        <v>0</v>
      </c>
      <c r="T15" s="54">
        <f t="shared" si="2"/>
        <v>6000</v>
      </c>
      <c r="U15" s="28"/>
      <c r="V15" s="28"/>
      <c r="W15" s="17"/>
      <c r="Z15" s="7"/>
    </row>
    <row r="16" spans="1:23" ht="73.5" customHeight="1">
      <c r="A16" s="25" t="s">
        <v>9</v>
      </c>
      <c r="B16" s="18" t="s">
        <v>55</v>
      </c>
      <c r="C16" s="18"/>
      <c r="D16" s="53">
        <v>13500</v>
      </c>
      <c r="E16" s="53">
        <v>13500</v>
      </c>
      <c r="F16" s="53"/>
      <c r="G16" s="53"/>
      <c r="H16" s="55"/>
      <c r="I16" s="55"/>
      <c r="J16" s="55"/>
      <c r="K16" s="55"/>
      <c r="L16" s="53"/>
      <c r="M16" s="53"/>
      <c r="N16" s="53"/>
      <c r="O16" s="53"/>
      <c r="P16" s="53"/>
      <c r="Q16" s="53"/>
      <c r="R16" s="53">
        <v>11893</v>
      </c>
      <c r="S16" s="53"/>
      <c r="T16" s="53">
        <v>3000</v>
      </c>
      <c r="U16" s="30"/>
      <c r="V16" s="30"/>
      <c r="W16" s="16" t="s">
        <v>110</v>
      </c>
    </row>
    <row r="17" spans="1:23" ht="72" customHeight="1">
      <c r="A17" s="25" t="s">
        <v>0</v>
      </c>
      <c r="B17" s="18" t="s">
        <v>56</v>
      </c>
      <c r="C17" s="16"/>
      <c r="D17" s="53">
        <v>14950</v>
      </c>
      <c r="E17" s="53">
        <v>14950</v>
      </c>
      <c r="F17" s="53"/>
      <c r="G17" s="53"/>
      <c r="H17" s="55"/>
      <c r="I17" s="55"/>
      <c r="J17" s="55"/>
      <c r="K17" s="55"/>
      <c r="L17" s="53"/>
      <c r="M17" s="53"/>
      <c r="N17" s="53"/>
      <c r="O17" s="53"/>
      <c r="P17" s="53"/>
      <c r="Q17" s="53"/>
      <c r="R17" s="53">
        <v>12000</v>
      </c>
      <c r="S17" s="53"/>
      <c r="T17" s="53">
        <v>3000</v>
      </c>
      <c r="U17" s="17"/>
      <c r="V17" s="17"/>
      <c r="W17" s="16" t="s">
        <v>110</v>
      </c>
    </row>
    <row r="18" spans="1:23" ht="27.75" customHeight="1">
      <c r="A18" s="13"/>
      <c r="B18" s="3"/>
      <c r="C18" s="3"/>
      <c r="D18" s="3"/>
      <c r="E18" s="3"/>
      <c r="F18" s="3"/>
      <c r="G18" s="3"/>
      <c r="H18" s="40"/>
      <c r="I18" s="40"/>
      <c r="J18" s="40"/>
      <c r="K18" s="4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7.75" customHeight="1">
      <c r="A19" s="13"/>
      <c r="B19" s="3"/>
      <c r="C19" s="3"/>
      <c r="D19" s="3"/>
      <c r="E19" s="3"/>
      <c r="F19" s="3"/>
      <c r="G19" s="3"/>
      <c r="H19" s="40"/>
      <c r="I19" s="40"/>
      <c r="J19" s="40"/>
      <c r="K19" s="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7.75" customHeight="1">
      <c r="A20" s="13"/>
      <c r="B20" s="3"/>
      <c r="C20" s="3"/>
      <c r="D20" s="3"/>
      <c r="E20" s="3"/>
      <c r="F20" s="3"/>
      <c r="G20" s="3"/>
      <c r="H20" s="40"/>
      <c r="I20" s="40"/>
      <c r="J20" s="40"/>
      <c r="K20" s="4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7.75" customHeight="1">
      <c r="A21" s="13"/>
      <c r="B21" s="3"/>
      <c r="C21" s="3"/>
      <c r="D21" s="3"/>
      <c r="E21" s="3"/>
      <c r="F21" s="3"/>
      <c r="G21" s="3"/>
      <c r="H21" s="40"/>
      <c r="I21" s="40"/>
      <c r="J21" s="40"/>
      <c r="K21" s="4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7.75" customHeight="1">
      <c r="A22" s="13"/>
      <c r="B22" s="3"/>
      <c r="C22" s="3"/>
      <c r="D22" s="3"/>
      <c r="E22" s="3"/>
      <c r="F22" s="3"/>
      <c r="G22" s="3"/>
      <c r="H22" s="40"/>
      <c r="I22" s="40"/>
      <c r="J22" s="40"/>
      <c r="K22" s="4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7.75" customHeight="1">
      <c r="A23" s="13"/>
      <c r="B23" s="3"/>
      <c r="C23" s="3"/>
      <c r="D23" s="3"/>
      <c r="E23" s="3"/>
      <c r="F23" s="3"/>
      <c r="G23" s="3"/>
      <c r="H23" s="40"/>
      <c r="I23" s="40"/>
      <c r="J23" s="40"/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7.75" customHeight="1">
      <c r="A24" s="13"/>
      <c r="B24" s="3"/>
      <c r="C24" s="3"/>
      <c r="D24" s="3"/>
      <c r="E24" s="3"/>
      <c r="F24" s="3"/>
      <c r="G24" s="3"/>
      <c r="H24" s="40"/>
      <c r="I24" s="40"/>
      <c r="J24" s="40"/>
      <c r="K24" s="4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7.75" customHeight="1">
      <c r="A25" s="13"/>
      <c r="B25" s="3"/>
      <c r="C25" s="3"/>
      <c r="D25" s="3"/>
      <c r="E25" s="3"/>
      <c r="F25" s="3"/>
      <c r="G25" s="3"/>
      <c r="H25" s="40"/>
      <c r="I25" s="40"/>
      <c r="J25" s="40"/>
      <c r="K25" s="4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27.75" customHeight="1">
      <c r="A26" s="13"/>
      <c r="B26" s="3"/>
      <c r="C26" s="3"/>
      <c r="D26" s="3"/>
      <c r="E26" s="3"/>
      <c r="F26" s="3"/>
      <c r="G26" s="3"/>
      <c r="H26" s="40"/>
      <c r="I26" s="40"/>
      <c r="J26" s="40"/>
      <c r="K26" s="4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27.75" customHeight="1">
      <c r="A27" s="13"/>
      <c r="B27" s="3"/>
      <c r="C27" s="3"/>
      <c r="D27" s="3"/>
      <c r="E27" s="3"/>
      <c r="F27" s="3"/>
      <c r="G27" s="3"/>
      <c r="H27" s="40"/>
      <c r="I27" s="40"/>
      <c r="J27" s="40"/>
      <c r="K27" s="4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7.75" customHeight="1">
      <c r="A28" s="13"/>
      <c r="B28" s="3"/>
      <c r="C28" s="3"/>
      <c r="D28" s="3"/>
      <c r="E28" s="3"/>
      <c r="F28" s="3"/>
      <c r="G28" s="3"/>
      <c r="H28" s="40"/>
      <c r="I28" s="40"/>
      <c r="J28" s="40"/>
      <c r="K28" s="4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27.75" customHeight="1">
      <c r="A29" s="13"/>
      <c r="B29" s="3"/>
      <c r="C29" s="3"/>
      <c r="D29" s="3"/>
      <c r="E29" s="3"/>
      <c r="F29" s="3"/>
      <c r="G29" s="3"/>
      <c r="H29" s="40"/>
      <c r="I29" s="40"/>
      <c r="J29" s="40"/>
      <c r="K29" s="4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27.75" customHeight="1">
      <c r="A30" s="13"/>
      <c r="B30" s="3"/>
      <c r="C30" s="3"/>
      <c r="D30" s="3"/>
      <c r="E30" s="3"/>
      <c r="F30" s="3"/>
      <c r="G30" s="3"/>
      <c r="H30" s="40"/>
      <c r="I30" s="40"/>
      <c r="J30" s="40"/>
      <c r="K30" s="4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27.75" customHeight="1">
      <c r="A31" s="13"/>
      <c r="B31" s="3"/>
      <c r="C31" s="3"/>
      <c r="D31" s="3"/>
      <c r="E31" s="3"/>
      <c r="F31" s="3"/>
      <c r="G31" s="3"/>
      <c r="H31" s="40"/>
      <c r="I31" s="40"/>
      <c r="J31" s="40"/>
      <c r="K31" s="4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27.75" customHeight="1">
      <c r="A32" s="13"/>
      <c r="B32" s="3"/>
      <c r="C32" s="3"/>
      <c r="D32" s="3"/>
      <c r="E32" s="3"/>
      <c r="F32" s="3"/>
      <c r="G32" s="3"/>
      <c r="H32" s="40"/>
      <c r="I32" s="40"/>
      <c r="J32" s="40"/>
      <c r="K32" s="4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27.75" customHeight="1">
      <c r="A33" s="13"/>
      <c r="B33" s="3"/>
      <c r="C33" s="3"/>
      <c r="D33" s="3"/>
      <c r="E33" s="3"/>
      <c r="F33" s="3"/>
      <c r="G33" s="3"/>
      <c r="H33" s="40"/>
      <c r="I33" s="40"/>
      <c r="J33" s="40"/>
      <c r="K33" s="4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27.75" customHeight="1">
      <c r="A34" s="13"/>
      <c r="B34" s="3"/>
      <c r="C34" s="3"/>
      <c r="D34" s="3"/>
      <c r="E34" s="3"/>
      <c r="F34" s="3"/>
      <c r="G34" s="3"/>
      <c r="H34" s="40"/>
      <c r="I34" s="40"/>
      <c r="J34" s="40"/>
      <c r="K34" s="40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27.75" customHeight="1">
      <c r="A35" s="13"/>
      <c r="B35" s="3"/>
      <c r="C35" s="3"/>
      <c r="D35" s="3"/>
      <c r="E35" s="3"/>
      <c r="F35" s="3"/>
      <c r="G35" s="3"/>
      <c r="H35" s="40"/>
      <c r="I35" s="40"/>
      <c r="J35" s="40"/>
      <c r="K35" s="4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27.75" customHeight="1">
      <c r="A36" s="13"/>
      <c r="B36" s="3"/>
      <c r="C36" s="3"/>
      <c r="D36" s="3"/>
      <c r="E36" s="3"/>
      <c r="F36" s="3"/>
      <c r="G36" s="3"/>
      <c r="H36" s="40"/>
      <c r="I36" s="40"/>
      <c r="J36" s="40"/>
      <c r="K36" s="4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27.75" customHeight="1">
      <c r="A37" s="13"/>
      <c r="B37" s="3"/>
      <c r="C37" s="3"/>
      <c r="D37" s="3"/>
      <c r="E37" s="3"/>
      <c r="F37" s="3"/>
      <c r="G37" s="3"/>
      <c r="H37" s="40"/>
      <c r="I37" s="40"/>
      <c r="J37" s="40"/>
      <c r="K37" s="4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27.75" customHeight="1">
      <c r="A38" s="13"/>
      <c r="B38" s="3"/>
      <c r="C38" s="3"/>
      <c r="D38" s="3"/>
      <c r="E38" s="3"/>
      <c r="F38" s="3"/>
      <c r="G38" s="3"/>
      <c r="H38" s="40"/>
      <c r="I38" s="40"/>
      <c r="J38" s="40"/>
      <c r="K38" s="40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27.75" customHeight="1">
      <c r="A39" s="13"/>
      <c r="B39" s="3"/>
      <c r="C39" s="3"/>
      <c r="D39" s="3"/>
      <c r="E39" s="3"/>
      <c r="F39" s="3"/>
      <c r="G39" s="3"/>
      <c r="H39" s="40"/>
      <c r="I39" s="40"/>
      <c r="J39" s="40"/>
      <c r="K39" s="40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27.75" customHeight="1">
      <c r="A40" s="13"/>
      <c r="B40" s="3"/>
      <c r="C40" s="3"/>
      <c r="D40" s="3"/>
      <c r="E40" s="3"/>
      <c r="F40" s="3"/>
      <c r="G40" s="3"/>
      <c r="H40" s="40"/>
      <c r="I40" s="40"/>
      <c r="J40" s="40"/>
      <c r="K40" s="40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27.75" customHeight="1">
      <c r="A41" s="13"/>
      <c r="B41" s="3"/>
      <c r="C41" s="3"/>
      <c r="D41" s="3"/>
      <c r="E41" s="3"/>
      <c r="F41" s="3"/>
      <c r="G41" s="3"/>
      <c r="H41" s="40"/>
      <c r="I41" s="40"/>
      <c r="J41" s="40"/>
      <c r="K41" s="40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27.75" customHeight="1">
      <c r="A42" s="13"/>
      <c r="B42" s="3"/>
      <c r="C42" s="3"/>
      <c r="D42" s="3"/>
      <c r="E42" s="3"/>
      <c r="F42" s="3"/>
      <c r="G42" s="3"/>
      <c r="H42" s="40"/>
      <c r="I42" s="40"/>
      <c r="J42" s="40"/>
      <c r="K42" s="40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27.75" customHeight="1">
      <c r="A43" s="13"/>
      <c r="B43" s="3"/>
      <c r="C43" s="3"/>
      <c r="D43" s="3"/>
      <c r="E43" s="3"/>
      <c r="F43" s="3"/>
      <c r="G43" s="3"/>
      <c r="H43" s="40"/>
      <c r="I43" s="40"/>
      <c r="J43" s="40"/>
      <c r="K43" s="40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27.75" customHeight="1">
      <c r="A44" s="13"/>
      <c r="B44" s="3"/>
      <c r="C44" s="3"/>
      <c r="D44" s="3"/>
      <c r="E44" s="3"/>
      <c r="F44" s="3"/>
      <c r="G44" s="3"/>
      <c r="H44" s="40"/>
      <c r="I44" s="40"/>
      <c r="J44" s="40"/>
      <c r="K44" s="4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27.75" customHeight="1">
      <c r="A45" s="13"/>
      <c r="B45" s="3"/>
      <c r="C45" s="3"/>
      <c r="D45" s="3"/>
      <c r="E45" s="3"/>
      <c r="F45" s="3"/>
      <c r="G45" s="3"/>
      <c r="H45" s="40"/>
      <c r="I45" s="40"/>
      <c r="J45" s="40"/>
      <c r="K45" s="40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7.75" customHeight="1">
      <c r="A46" s="13"/>
      <c r="B46" s="3"/>
      <c r="C46" s="3"/>
      <c r="D46" s="3"/>
      <c r="E46" s="3"/>
      <c r="F46" s="3"/>
      <c r="G46" s="3"/>
      <c r="H46" s="40"/>
      <c r="I46" s="40"/>
      <c r="J46" s="40"/>
      <c r="K46" s="40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27.75" customHeight="1">
      <c r="A47" s="13"/>
      <c r="B47" s="3"/>
      <c r="C47" s="3"/>
      <c r="D47" s="3"/>
      <c r="E47" s="3"/>
      <c r="F47" s="3"/>
      <c r="G47" s="3"/>
      <c r="H47" s="40"/>
      <c r="I47" s="40"/>
      <c r="J47" s="40"/>
      <c r="K47" s="40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27.75" customHeight="1">
      <c r="A48" s="13"/>
      <c r="B48" s="3"/>
      <c r="C48" s="3"/>
      <c r="D48" s="3"/>
      <c r="E48" s="3"/>
      <c r="F48" s="3"/>
      <c r="G48" s="3"/>
      <c r="H48" s="40"/>
      <c r="I48" s="40"/>
      <c r="J48" s="40"/>
      <c r="K48" s="40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27.75" customHeight="1">
      <c r="A49" s="13"/>
      <c r="B49" s="3"/>
      <c r="C49" s="3"/>
      <c r="D49" s="3"/>
      <c r="E49" s="3"/>
      <c r="F49" s="3"/>
      <c r="G49" s="3"/>
      <c r="H49" s="40"/>
      <c r="I49" s="40"/>
      <c r="J49" s="40"/>
      <c r="K49" s="4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27.75" customHeight="1">
      <c r="A50" s="13"/>
      <c r="B50" s="3"/>
      <c r="C50" s="3"/>
      <c r="D50" s="3"/>
      <c r="E50" s="3"/>
      <c r="F50" s="3"/>
      <c r="G50" s="3"/>
      <c r="H50" s="40"/>
      <c r="I50" s="40"/>
      <c r="J50" s="40"/>
      <c r="K50" s="40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27.75" customHeight="1">
      <c r="A51" s="13"/>
      <c r="B51" s="3"/>
      <c r="C51" s="3"/>
      <c r="D51" s="3"/>
      <c r="E51" s="3"/>
      <c r="F51" s="3"/>
      <c r="G51" s="3"/>
      <c r="H51" s="40"/>
      <c r="I51" s="40"/>
      <c r="J51" s="40"/>
      <c r="K51" s="4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27.75" customHeight="1">
      <c r="A52" s="13"/>
      <c r="B52" s="3"/>
      <c r="C52" s="3"/>
      <c r="D52" s="3"/>
      <c r="E52" s="3"/>
      <c r="F52" s="3"/>
      <c r="G52" s="3"/>
      <c r="H52" s="40"/>
      <c r="I52" s="40"/>
      <c r="J52" s="40"/>
      <c r="K52" s="40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27.75" customHeight="1">
      <c r="A53" s="13"/>
      <c r="B53" s="3"/>
      <c r="C53" s="3"/>
      <c r="D53" s="3"/>
      <c r="E53" s="3"/>
      <c r="F53" s="3"/>
      <c r="G53" s="3"/>
      <c r="H53" s="40"/>
      <c r="I53" s="40"/>
      <c r="J53" s="40"/>
      <c r="K53" s="40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27.75" customHeight="1">
      <c r="A54" s="13"/>
      <c r="B54" s="3"/>
      <c r="C54" s="3"/>
      <c r="D54" s="3"/>
      <c r="E54" s="3"/>
      <c r="F54" s="3"/>
      <c r="G54" s="3"/>
      <c r="H54" s="40"/>
      <c r="I54" s="40"/>
      <c r="J54" s="40"/>
      <c r="K54" s="40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27.75" customHeight="1">
      <c r="A55" s="13"/>
      <c r="B55" s="3"/>
      <c r="C55" s="3"/>
      <c r="D55" s="3"/>
      <c r="E55" s="3"/>
      <c r="F55" s="3"/>
      <c r="G55" s="3"/>
      <c r="H55" s="40"/>
      <c r="I55" s="40"/>
      <c r="J55" s="40"/>
      <c r="K55" s="4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7.75" customHeight="1">
      <c r="A56" s="13"/>
      <c r="B56" s="3"/>
      <c r="C56" s="3"/>
      <c r="D56" s="3"/>
      <c r="E56" s="3"/>
      <c r="F56" s="3"/>
      <c r="G56" s="3"/>
      <c r="H56" s="40"/>
      <c r="I56" s="40"/>
      <c r="J56" s="40"/>
      <c r="K56" s="4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27.75" customHeight="1">
      <c r="A57" s="13"/>
      <c r="B57" s="3"/>
      <c r="C57" s="3"/>
      <c r="D57" s="3"/>
      <c r="E57" s="3"/>
      <c r="F57" s="3"/>
      <c r="G57" s="3"/>
      <c r="H57" s="40"/>
      <c r="I57" s="40"/>
      <c r="J57" s="40"/>
      <c r="K57" s="4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27.75" customHeight="1">
      <c r="A58" s="13"/>
      <c r="B58" s="3"/>
      <c r="C58" s="3"/>
      <c r="D58" s="3"/>
      <c r="E58" s="3"/>
      <c r="F58" s="3"/>
      <c r="G58" s="3"/>
      <c r="H58" s="40"/>
      <c r="I58" s="40"/>
      <c r="J58" s="40"/>
      <c r="K58" s="4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27.75" customHeight="1">
      <c r="A59" s="13"/>
      <c r="B59" s="3"/>
      <c r="C59" s="3"/>
      <c r="D59" s="3"/>
      <c r="E59" s="3"/>
      <c r="F59" s="3"/>
      <c r="G59" s="3"/>
      <c r="H59" s="40"/>
      <c r="I59" s="40"/>
      <c r="J59" s="40"/>
      <c r="K59" s="4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27.75" customHeight="1">
      <c r="A60" s="13"/>
      <c r="B60" s="3"/>
      <c r="C60" s="3"/>
      <c r="D60" s="3"/>
      <c r="E60" s="3"/>
      <c r="F60" s="3"/>
      <c r="G60" s="3"/>
      <c r="H60" s="40"/>
      <c r="I60" s="40"/>
      <c r="J60" s="40"/>
      <c r="K60" s="4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27.75" customHeight="1">
      <c r="A61" s="13"/>
      <c r="B61" s="3"/>
      <c r="C61" s="3"/>
      <c r="D61" s="3"/>
      <c r="E61" s="3"/>
      <c r="F61" s="3"/>
      <c r="G61" s="3"/>
      <c r="H61" s="40"/>
      <c r="I61" s="40"/>
      <c r="J61" s="40"/>
      <c r="K61" s="4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27.75" customHeight="1">
      <c r="A62" s="13"/>
      <c r="B62" s="3"/>
      <c r="C62" s="3"/>
      <c r="D62" s="3"/>
      <c r="E62" s="3"/>
      <c r="F62" s="3"/>
      <c r="G62" s="3"/>
      <c r="H62" s="40"/>
      <c r="I62" s="40"/>
      <c r="J62" s="40"/>
      <c r="K62" s="4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27.75" customHeight="1">
      <c r="A63" s="13"/>
      <c r="B63" s="3"/>
      <c r="C63" s="3"/>
      <c r="D63" s="3"/>
      <c r="E63" s="3"/>
      <c r="F63" s="3"/>
      <c r="G63" s="3"/>
      <c r="H63" s="40"/>
      <c r="I63" s="40"/>
      <c r="J63" s="40"/>
      <c r="K63" s="4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27.75" customHeight="1">
      <c r="A64" s="13"/>
      <c r="B64" s="3"/>
      <c r="C64" s="3"/>
      <c r="D64" s="3"/>
      <c r="E64" s="3"/>
      <c r="F64" s="3"/>
      <c r="G64" s="3"/>
      <c r="H64" s="40"/>
      <c r="I64" s="40"/>
      <c r="J64" s="40"/>
      <c r="K64" s="4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27.75" customHeight="1">
      <c r="A65" s="13"/>
      <c r="B65" s="3"/>
      <c r="C65" s="3"/>
      <c r="D65" s="3"/>
      <c r="E65" s="3"/>
      <c r="F65" s="3"/>
      <c r="G65" s="3"/>
      <c r="H65" s="40"/>
      <c r="I65" s="40"/>
      <c r="J65" s="40"/>
      <c r="K65" s="4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27.75" customHeight="1">
      <c r="A66" s="13"/>
      <c r="B66" s="3"/>
      <c r="C66" s="3"/>
      <c r="D66" s="3"/>
      <c r="E66" s="3"/>
      <c r="F66" s="3"/>
      <c r="G66" s="3"/>
      <c r="H66" s="40"/>
      <c r="I66" s="40"/>
      <c r="J66" s="40"/>
      <c r="K66" s="4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27.75" customHeight="1">
      <c r="A67" s="13"/>
      <c r="B67" s="3"/>
      <c r="C67" s="3"/>
      <c r="D67" s="3"/>
      <c r="E67" s="3"/>
      <c r="F67" s="3"/>
      <c r="G67" s="3"/>
      <c r="H67" s="40"/>
      <c r="I67" s="40"/>
      <c r="J67" s="40"/>
      <c r="K67" s="4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27.75" customHeight="1">
      <c r="A68" s="13"/>
      <c r="B68" s="3"/>
      <c r="C68" s="3"/>
      <c r="D68" s="3"/>
      <c r="E68" s="3"/>
      <c r="F68" s="3"/>
      <c r="G68" s="3"/>
      <c r="H68" s="40"/>
      <c r="I68" s="40"/>
      <c r="J68" s="40"/>
      <c r="K68" s="40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7.75" customHeight="1">
      <c r="A69" s="13"/>
      <c r="B69" s="3"/>
      <c r="C69" s="3"/>
      <c r="D69" s="3"/>
      <c r="E69" s="3"/>
      <c r="F69" s="3"/>
      <c r="G69" s="3"/>
      <c r="H69" s="40"/>
      <c r="I69" s="40"/>
      <c r="J69" s="40"/>
      <c r="K69" s="4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27.75" customHeight="1">
      <c r="A70" s="13"/>
      <c r="B70" s="3"/>
      <c r="C70" s="3"/>
      <c r="D70" s="3"/>
      <c r="E70" s="3"/>
      <c r="F70" s="3"/>
      <c r="G70" s="3"/>
      <c r="H70" s="40"/>
      <c r="I70" s="40"/>
      <c r="J70" s="40"/>
      <c r="K70" s="4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7.75" customHeight="1">
      <c r="A71" s="13"/>
      <c r="B71" s="3"/>
      <c r="C71" s="3"/>
      <c r="D71" s="3"/>
      <c r="E71" s="3"/>
      <c r="F71" s="3"/>
      <c r="G71" s="3"/>
      <c r="H71" s="40"/>
      <c r="I71" s="40"/>
      <c r="J71" s="40"/>
      <c r="K71" s="4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27.75" customHeight="1">
      <c r="A72" s="13"/>
      <c r="B72" s="3"/>
      <c r="C72" s="3"/>
      <c r="D72" s="3"/>
      <c r="E72" s="3"/>
      <c r="F72" s="3"/>
      <c r="G72" s="3"/>
      <c r="H72" s="40"/>
      <c r="I72" s="40"/>
      <c r="J72" s="40"/>
      <c r="K72" s="40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27.75" customHeight="1">
      <c r="A73" s="13"/>
      <c r="B73" s="3"/>
      <c r="C73" s="3"/>
      <c r="D73" s="3"/>
      <c r="E73" s="3"/>
      <c r="F73" s="3"/>
      <c r="G73" s="3"/>
      <c r="H73" s="40"/>
      <c r="I73" s="40"/>
      <c r="J73" s="40"/>
      <c r="K73" s="40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7.75" customHeight="1">
      <c r="A74" s="13"/>
      <c r="B74" s="3"/>
      <c r="C74" s="3"/>
      <c r="D74" s="3"/>
      <c r="E74" s="3"/>
      <c r="F74" s="3"/>
      <c r="G74" s="3"/>
      <c r="H74" s="40"/>
      <c r="I74" s="40"/>
      <c r="J74" s="40"/>
      <c r="K74" s="40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27.75" customHeight="1">
      <c r="A75" s="13"/>
      <c r="B75" s="3"/>
      <c r="C75" s="3"/>
      <c r="D75" s="3"/>
      <c r="E75" s="3"/>
      <c r="F75" s="3"/>
      <c r="G75" s="3"/>
      <c r="H75" s="40"/>
      <c r="I75" s="40"/>
      <c r="J75" s="40"/>
      <c r="K75" s="40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7.75" customHeight="1">
      <c r="A76" s="13"/>
      <c r="B76" s="3"/>
      <c r="C76" s="3"/>
      <c r="D76" s="3"/>
      <c r="E76" s="3"/>
      <c r="F76" s="3"/>
      <c r="G76" s="3"/>
      <c r="H76" s="40"/>
      <c r="I76" s="40"/>
      <c r="J76" s="40"/>
      <c r="K76" s="40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27.75" customHeight="1">
      <c r="A77" s="13"/>
      <c r="B77" s="3"/>
      <c r="C77" s="3"/>
      <c r="D77" s="3"/>
      <c r="E77" s="3"/>
      <c r="F77" s="3"/>
      <c r="G77" s="3"/>
      <c r="H77" s="40"/>
      <c r="I77" s="40"/>
      <c r="J77" s="40"/>
      <c r="K77" s="40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27.75" customHeight="1">
      <c r="A78" s="13"/>
      <c r="B78" s="3"/>
      <c r="C78" s="3"/>
      <c r="D78" s="3"/>
      <c r="E78" s="3"/>
      <c r="F78" s="3"/>
      <c r="G78" s="3"/>
      <c r="H78" s="40"/>
      <c r="I78" s="40"/>
      <c r="J78" s="40"/>
      <c r="K78" s="40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27.75" customHeight="1">
      <c r="A79" s="13"/>
      <c r="B79" s="3"/>
      <c r="C79" s="3"/>
      <c r="D79" s="3"/>
      <c r="E79" s="3"/>
      <c r="F79" s="3"/>
      <c r="G79" s="3"/>
      <c r="H79" s="40"/>
      <c r="I79" s="40"/>
      <c r="J79" s="40"/>
      <c r="K79" s="40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27.75" customHeight="1">
      <c r="A80" s="13"/>
      <c r="B80" s="3"/>
      <c r="C80" s="3"/>
      <c r="D80" s="3"/>
      <c r="E80" s="3"/>
      <c r="F80" s="3"/>
      <c r="G80" s="3"/>
      <c r="H80" s="40"/>
      <c r="I80" s="40"/>
      <c r="J80" s="40"/>
      <c r="K80" s="40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27.75" customHeight="1">
      <c r="A81" s="13"/>
      <c r="B81" s="3"/>
      <c r="C81" s="3"/>
      <c r="D81" s="3"/>
      <c r="E81" s="3"/>
      <c r="F81" s="3"/>
      <c r="G81" s="3"/>
      <c r="H81" s="40"/>
      <c r="I81" s="40"/>
      <c r="J81" s="40"/>
      <c r="K81" s="40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7.75" customHeight="1">
      <c r="A82" s="13"/>
      <c r="B82" s="3"/>
      <c r="C82" s="3"/>
      <c r="D82" s="3"/>
      <c r="E82" s="3"/>
      <c r="F82" s="3"/>
      <c r="G82" s="3"/>
      <c r="H82" s="40"/>
      <c r="I82" s="40"/>
      <c r="J82" s="40"/>
      <c r="K82" s="40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27.75" customHeight="1">
      <c r="A83" s="13"/>
      <c r="B83" s="3"/>
      <c r="C83" s="3"/>
      <c r="D83" s="3"/>
      <c r="E83" s="3"/>
      <c r="F83" s="3"/>
      <c r="G83" s="3"/>
      <c r="H83" s="40"/>
      <c r="I83" s="40"/>
      <c r="J83" s="40"/>
      <c r="K83" s="40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27.75" customHeight="1">
      <c r="A84" s="13"/>
      <c r="B84" s="3"/>
      <c r="C84" s="3"/>
      <c r="D84" s="3"/>
      <c r="E84" s="3"/>
      <c r="F84" s="3"/>
      <c r="G84" s="3"/>
      <c r="H84" s="40"/>
      <c r="I84" s="40"/>
      <c r="J84" s="40"/>
      <c r="K84" s="40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27.75" customHeight="1">
      <c r="A85" s="13"/>
      <c r="B85" s="3"/>
      <c r="C85" s="3"/>
      <c r="D85" s="3"/>
      <c r="E85" s="3"/>
      <c r="F85" s="3"/>
      <c r="G85" s="3"/>
      <c r="H85" s="40"/>
      <c r="I85" s="40"/>
      <c r="J85" s="40"/>
      <c r="K85" s="40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27.75" customHeight="1">
      <c r="A86" s="13"/>
      <c r="B86" s="3"/>
      <c r="C86" s="3"/>
      <c r="D86" s="3"/>
      <c r="E86" s="3"/>
      <c r="F86" s="3"/>
      <c r="G86" s="3"/>
      <c r="H86" s="40"/>
      <c r="I86" s="40"/>
      <c r="J86" s="40"/>
      <c r="K86" s="40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27.75" customHeight="1">
      <c r="A87" s="13"/>
      <c r="B87" s="3"/>
      <c r="C87" s="3"/>
      <c r="D87" s="3"/>
      <c r="E87" s="3"/>
      <c r="F87" s="3"/>
      <c r="G87" s="3"/>
      <c r="H87" s="40"/>
      <c r="I87" s="40"/>
      <c r="J87" s="40"/>
      <c r="K87" s="40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27.75" customHeight="1">
      <c r="A88" s="13"/>
      <c r="B88" s="3"/>
      <c r="C88" s="3"/>
      <c r="D88" s="3"/>
      <c r="E88" s="3"/>
      <c r="F88" s="3"/>
      <c r="G88" s="3"/>
      <c r="H88" s="40"/>
      <c r="I88" s="40"/>
      <c r="J88" s="40"/>
      <c r="K88" s="40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27.75" customHeight="1">
      <c r="A89" s="13"/>
      <c r="B89" s="3"/>
      <c r="C89" s="3"/>
      <c r="D89" s="3"/>
      <c r="E89" s="3"/>
      <c r="F89" s="3"/>
      <c r="G89" s="3"/>
      <c r="H89" s="40"/>
      <c r="I89" s="40"/>
      <c r="J89" s="40"/>
      <c r="K89" s="40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27.75" customHeight="1">
      <c r="A90" s="13"/>
      <c r="B90" s="3"/>
      <c r="C90" s="3"/>
      <c r="D90" s="3"/>
      <c r="E90" s="3"/>
      <c r="F90" s="3"/>
      <c r="G90" s="3"/>
      <c r="H90" s="40"/>
      <c r="I90" s="40"/>
      <c r="J90" s="40"/>
      <c r="K90" s="4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27.75" customHeight="1">
      <c r="A91" s="13"/>
      <c r="B91" s="3"/>
      <c r="C91" s="3"/>
      <c r="D91" s="3"/>
      <c r="E91" s="3"/>
      <c r="F91" s="3"/>
      <c r="G91" s="3"/>
      <c r="H91" s="40"/>
      <c r="I91" s="40"/>
      <c r="J91" s="40"/>
      <c r="K91" s="40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27.75" customHeight="1">
      <c r="A92" s="13"/>
      <c r="B92" s="3"/>
      <c r="C92" s="3"/>
      <c r="D92" s="3"/>
      <c r="E92" s="3"/>
      <c r="F92" s="3"/>
      <c r="G92" s="3"/>
      <c r="H92" s="40"/>
      <c r="I92" s="40"/>
      <c r="J92" s="40"/>
      <c r="K92" s="4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27.75" customHeight="1">
      <c r="A93" s="13"/>
      <c r="B93" s="3"/>
      <c r="C93" s="3"/>
      <c r="D93" s="3"/>
      <c r="E93" s="3"/>
      <c r="F93" s="3"/>
      <c r="G93" s="3"/>
      <c r="H93" s="40"/>
      <c r="I93" s="40"/>
      <c r="J93" s="40"/>
      <c r="K93" s="4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27.75" customHeight="1">
      <c r="A94" s="13"/>
      <c r="B94" s="3"/>
      <c r="C94" s="3"/>
      <c r="D94" s="3"/>
      <c r="E94" s="3"/>
      <c r="F94" s="3"/>
      <c r="G94" s="3"/>
      <c r="H94" s="40"/>
      <c r="I94" s="40"/>
      <c r="J94" s="40"/>
      <c r="K94" s="40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27.75" customHeight="1">
      <c r="A95" s="13"/>
      <c r="B95" s="3"/>
      <c r="C95" s="3"/>
      <c r="D95" s="3"/>
      <c r="E95" s="3"/>
      <c r="F95" s="3"/>
      <c r="G95" s="3"/>
      <c r="H95" s="40"/>
      <c r="I95" s="40"/>
      <c r="J95" s="40"/>
      <c r="K95" s="4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27.75" customHeight="1">
      <c r="A96" s="13"/>
      <c r="B96" s="3"/>
      <c r="C96" s="3"/>
      <c r="D96" s="3"/>
      <c r="E96" s="3"/>
      <c r="F96" s="3"/>
      <c r="G96" s="3"/>
      <c r="H96" s="40"/>
      <c r="I96" s="40"/>
      <c r="J96" s="40"/>
      <c r="K96" s="40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27.75" customHeight="1">
      <c r="A97" s="13"/>
      <c r="B97" s="3"/>
      <c r="C97" s="3"/>
      <c r="D97" s="3"/>
      <c r="E97" s="3"/>
      <c r="F97" s="3"/>
      <c r="G97" s="3"/>
      <c r="H97" s="40"/>
      <c r="I97" s="40"/>
      <c r="J97" s="40"/>
      <c r="K97" s="40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27.75" customHeight="1">
      <c r="A98" s="13"/>
      <c r="B98" s="3"/>
      <c r="C98" s="3"/>
      <c r="D98" s="3"/>
      <c r="E98" s="3"/>
      <c r="F98" s="3"/>
      <c r="G98" s="3"/>
      <c r="H98" s="40"/>
      <c r="I98" s="40"/>
      <c r="J98" s="40"/>
      <c r="K98" s="40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7.75" customHeight="1">
      <c r="A99" s="13"/>
      <c r="B99" s="3"/>
      <c r="C99" s="3"/>
      <c r="D99" s="3"/>
      <c r="E99" s="3"/>
      <c r="F99" s="3"/>
      <c r="G99" s="3"/>
      <c r="H99" s="40"/>
      <c r="I99" s="40"/>
      <c r="J99" s="40"/>
      <c r="K99" s="40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27.75" customHeight="1">
      <c r="A100" s="13"/>
      <c r="B100" s="3"/>
      <c r="C100" s="3"/>
      <c r="D100" s="3"/>
      <c r="E100" s="3"/>
      <c r="F100" s="3"/>
      <c r="G100" s="3"/>
      <c r="H100" s="40"/>
      <c r="I100" s="40"/>
      <c r="J100" s="40"/>
      <c r="K100" s="4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27.75" customHeight="1">
      <c r="A101" s="13"/>
      <c r="B101" s="3"/>
      <c r="C101" s="3"/>
      <c r="D101" s="3"/>
      <c r="E101" s="3"/>
      <c r="F101" s="3"/>
      <c r="G101" s="3"/>
      <c r="H101" s="40"/>
      <c r="I101" s="40"/>
      <c r="J101" s="40"/>
      <c r="K101" s="40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27.75" customHeight="1">
      <c r="A102" s="13"/>
      <c r="B102" s="3"/>
      <c r="C102" s="3"/>
      <c r="D102" s="3"/>
      <c r="E102" s="3"/>
      <c r="F102" s="3"/>
      <c r="G102" s="3"/>
      <c r="H102" s="40"/>
      <c r="I102" s="40"/>
      <c r="J102" s="40"/>
      <c r="K102" s="40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7.75" customHeight="1">
      <c r="A103" s="13"/>
      <c r="B103" s="3"/>
      <c r="C103" s="3"/>
      <c r="D103" s="3"/>
      <c r="E103" s="3"/>
      <c r="F103" s="3"/>
      <c r="G103" s="3"/>
      <c r="H103" s="40"/>
      <c r="I103" s="40"/>
      <c r="J103" s="40"/>
      <c r="K103" s="40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27.75" customHeight="1">
      <c r="A104" s="13"/>
      <c r="B104" s="3"/>
      <c r="C104" s="3"/>
      <c r="D104" s="3"/>
      <c r="E104" s="3"/>
      <c r="F104" s="3"/>
      <c r="G104" s="3"/>
      <c r="H104" s="40"/>
      <c r="I104" s="40"/>
      <c r="J104" s="40"/>
      <c r="K104" s="40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27.75" customHeight="1">
      <c r="A105" s="13"/>
      <c r="B105" s="3"/>
      <c r="C105" s="3"/>
      <c r="D105" s="3"/>
      <c r="E105" s="3"/>
      <c r="F105" s="3"/>
      <c r="G105" s="3"/>
      <c r="H105" s="40"/>
      <c r="I105" s="40"/>
      <c r="J105" s="40"/>
      <c r="K105" s="40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27.75" customHeight="1">
      <c r="A106" s="13"/>
      <c r="B106" s="3"/>
      <c r="C106" s="3"/>
      <c r="D106" s="3"/>
      <c r="E106" s="3"/>
      <c r="F106" s="3"/>
      <c r="G106" s="3"/>
      <c r="H106" s="40"/>
      <c r="I106" s="40"/>
      <c r="J106" s="40"/>
      <c r="K106" s="4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7.75" customHeight="1">
      <c r="A107" s="13"/>
      <c r="B107" s="3"/>
      <c r="C107" s="3"/>
      <c r="D107" s="3"/>
      <c r="E107" s="3"/>
      <c r="F107" s="3"/>
      <c r="G107" s="3"/>
      <c r="H107" s="40"/>
      <c r="I107" s="40"/>
      <c r="J107" s="40"/>
      <c r="K107" s="40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7.75" customHeight="1">
      <c r="A108" s="13"/>
      <c r="B108" s="3"/>
      <c r="C108" s="3"/>
      <c r="D108" s="3"/>
      <c r="E108" s="3"/>
      <c r="F108" s="3"/>
      <c r="G108" s="3"/>
      <c r="H108" s="40"/>
      <c r="I108" s="40"/>
      <c r="J108" s="40"/>
      <c r="K108" s="40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27.75" customHeight="1">
      <c r="A109" s="13"/>
      <c r="B109" s="3"/>
      <c r="C109" s="3"/>
      <c r="D109" s="3"/>
      <c r="E109" s="3"/>
      <c r="F109" s="3"/>
      <c r="G109" s="3"/>
      <c r="H109" s="40"/>
      <c r="I109" s="40"/>
      <c r="J109" s="40"/>
      <c r="K109" s="4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27.75" customHeight="1">
      <c r="A110" s="13"/>
      <c r="B110" s="3"/>
      <c r="C110" s="3"/>
      <c r="D110" s="3"/>
      <c r="E110" s="3"/>
      <c r="F110" s="3"/>
      <c r="G110" s="3"/>
      <c r="H110" s="40"/>
      <c r="I110" s="40"/>
      <c r="J110" s="40"/>
      <c r="K110" s="40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27.75" customHeight="1">
      <c r="A111" s="13"/>
      <c r="B111" s="3"/>
      <c r="C111" s="3"/>
      <c r="D111" s="3"/>
      <c r="E111" s="3"/>
      <c r="F111" s="3"/>
      <c r="G111" s="3"/>
      <c r="H111" s="40"/>
      <c r="I111" s="40"/>
      <c r="J111" s="40"/>
      <c r="K111" s="40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27.75" customHeight="1">
      <c r="A112" s="13"/>
      <c r="B112" s="3"/>
      <c r="C112" s="3"/>
      <c r="D112" s="3"/>
      <c r="E112" s="3"/>
      <c r="F112" s="3"/>
      <c r="G112" s="3"/>
      <c r="H112" s="40"/>
      <c r="I112" s="40"/>
      <c r="J112" s="40"/>
      <c r="K112" s="40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27.75" customHeight="1">
      <c r="A113" s="13"/>
      <c r="B113" s="3"/>
      <c r="C113" s="3"/>
      <c r="D113" s="3"/>
      <c r="E113" s="3"/>
      <c r="F113" s="3"/>
      <c r="G113" s="3"/>
      <c r="H113" s="40"/>
      <c r="I113" s="40"/>
      <c r="J113" s="40"/>
      <c r="K113" s="40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27.75" customHeight="1">
      <c r="A114" s="13"/>
      <c r="B114" s="3"/>
      <c r="C114" s="3"/>
      <c r="D114" s="3"/>
      <c r="E114" s="3"/>
      <c r="F114" s="3"/>
      <c r="G114" s="3"/>
      <c r="H114" s="40"/>
      <c r="I114" s="40"/>
      <c r="J114" s="40"/>
      <c r="K114" s="40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27.75" customHeight="1">
      <c r="A115" s="13"/>
      <c r="B115" s="3"/>
      <c r="C115" s="3"/>
      <c r="D115" s="3"/>
      <c r="E115" s="3"/>
      <c r="F115" s="3"/>
      <c r="G115" s="3"/>
      <c r="H115" s="40"/>
      <c r="I115" s="40"/>
      <c r="J115" s="40"/>
      <c r="K115" s="40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27.75" customHeight="1">
      <c r="A116" s="13"/>
      <c r="B116" s="3"/>
      <c r="C116" s="3"/>
      <c r="D116" s="3"/>
      <c r="E116" s="3"/>
      <c r="F116" s="3"/>
      <c r="G116" s="3"/>
      <c r="H116" s="40"/>
      <c r="I116" s="40"/>
      <c r="J116" s="40"/>
      <c r="K116" s="40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27.75" customHeight="1">
      <c r="A117" s="13"/>
      <c r="B117" s="3"/>
      <c r="C117" s="3"/>
      <c r="D117" s="3"/>
      <c r="E117" s="3"/>
      <c r="F117" s="3"/>
      <c r="G117" s="3"/>
      <c r="H117" s="40"/>
      <c r="I117" s="40"/>
      <c r="J117" s="40"/>
      <c r="K117" s="40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27.75" customHeight="1">
      <c r="A118" s="13"/>
      <c r="B118" s="3"/>
      <c r="C118" s="3"/>
      <c r="D118" s="3"/>
      <c r="E118" s="3"/>
      <c r="F118" s="3"/>
      <c r="G118" s="3"/>
      <c r="H118" s="40"/>
      <c r="I118" s="40"/>
      <c r="J118" s="40"/>
      <c r="K118" s="40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7.75" customHeight="1">
      <c r="A119" s="13"/>
      <c r="B119" s="3"/>
      <c r="C119" s="3"/>
      <c r="D119" s="3"/>
      <c r="E119" s="3"/>
      <c r="F119" s="3"/>
      <c r="G119" s="3"/>
      <c r="H119" s="40"/>
      <c r="I119" s="40"/>
      <c r="J119" s="40"/>
      <c r="K119" s="40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7.75" customHeight="1">
      <c r="A120" s="13"/>
      <c r="B120" s="3"/>
      <c r="C120" s="3"/>
      <c r="D120" s="3"/>
      <c r="E120" s="3"/>
      <c r="F120" s="3"/>
      <c r="G120" s="3"/>
      <c r="H120" s="40"/>
      <c r="I120" s="40"/>
      <c r="J120" s="40"/>
      <c r="K120" s="40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.75" customHeight="1">
      <c r="A121" s="13"/>
      <c r="B121" s="3"/>
      <c r="C121" s="3"/>
      <c r="D121" s="3"/>
      <c r="E121" s="3"/>
      <c r="F121" s="3"/>
      <c r="G121" s="3"/>
      <c r="H121" s="40"/>
      <c r="I121" s="40"/>
      <c r="J121" s="40"/>
      <c r="K121" s="40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7.75" customHeight="1">
      <c r="A122" s="13"/>
      <c r="B122" s="3"/>
      <c r="C122" s="3"/>
      <c r="D122" s="3"/>
      <c r="E122" s="3"/>
      <c r="F122" s="3"/>
      <c r="G122" s="3"/>
      <c r="H122" s="40"/>
      <c r="I122" s="40"/>
      <c r="J122" s="40"/>
      <c r="K122" s="40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27.75" customHeight="1">
      <c r="A123" s="13"/>
      <c r="B123" s="3"/>
      <c r="C123" s="3"/>
      <c r="D123" s="3"/>
      <c r="E123" s="3"/>
      <c r="F123" s="3"/>
      <c r="G123" s="3"/>
      <c r="H123" s="40"/>
      <c r="I123" s="40"/>
      <c r="J123" s="40"/>
      <c r="K123" s="40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7.75" customHeight="1">
      <c r="A124" s="13"/>
      <c r="B124" s="3"/>
      <c r="C124" s="3"/>
      <c r="D124" s="3"/>
      <c r="E124" s="3"/>
      <c r="F124" s="3"/>
      <c r="G124" s="3"/>
      <c r="H124" s="40"/>
      <c r="I124" s="40"/>
      <c r="J124" s="40"/>
      <c r="K124" s="40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27.75" customHeight="1">
      <c r="A125" s="13"/>
      <c r="B125" s="3"/>
      <c r="C125" s="3"/>
      <c r="D125" s="3"/>
      <c r="E125" s="3"/>
      <c r="F125" s="3"/>
      <c r="G125" s="3"/>
      <c r="H125" s="40"/>
      <c r="I125" s="40"/>
      <c r="J125" s="40"/>
      <c r="K125" s="40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27.75" customHeight="1">
      <c r="A126" s="13"/>
      <c r="B126" s="3"/>
      <c r="C126" s="3"/>
      <c r="D126" s="3"/>
      <c r="E126" s="3"/>
      <c r="F126" s="3"/>
      <c r="G126" s="3"/>
      <c r="H126" s="40"/>
      <c r="I126" s="40"/>
      <c r="J126" s="40"/>
      <c r="K126" s="40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7.75" customHeight="1">
      <c r="A127" s="13"/>
      <c r="B127" s="3"/>
      <c r="C127" s="3"/>
      <c r="D127" s="3"/>
      <c r="E127" s="3"/>
      <c r="F127" s="3"/>
      <c r="G127" s="3"/>
      <c r="H127" s="40"/>
      <c r="I127" s="40"/>
      <c r="J127" s="40"/>
      <c r="K127" s="40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27.75" customHeight="1">
      <c r="A128" s="13"/>
      <c r="B128" s="3"/>
      <c r="C128" s="3"/>
      <c r="D128" s="3"/>
      <c r="E128" s="3"/>
      <c r="F128" s="3"/>
      <c r="G128" s="3"/>
      <c r="H128" s="40"/>
      <c r="I128" s="40"/>
      <c r="J128" s="40"/>
      <c r="K128" s="40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27.75" customHeight="1">
      <c r="A129" s="13"/>
      <c r="B129" s="3"/>
      <c r="C129" s="3"/>
      <c r="D129" s="3"/>
      <c r="E129" s="3"/>
      <c r="F129" s="3"/>
      <c r="G129" s="3"/>
      <c r="H129" s="40"/>
      <c r="I129" s="40"/>
      <c r="J129" s="40"/>
      <c r="K129" s="40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27.75" customHeight="1">
      <c r="A130" s="13"/>
      <c r="B130" s="3"/>
      <c r="C130" s="3"/>
      <c r="D130" s="3"/>
      <c r="E130" s="3"/>
      <c r="F130" s="3"/>
      <c r="G130" s="3"/>
      <c r="H130" s="40"/>
      <c r="I130" s="40"/>
      <c r="J130" s="40"/>
      <c r="K130" s="40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27.75" customHeight="1">
      <c r="A131" s="13"/>
      <c r="B131" s="3"/>
      <c r="C131" s="3"/>
      <c r="D131" s="3"/>
      <c r="E131" s="3"/>
      <c r="F131" s="3"/>
      <c r="G131" s="3"/>
      <c r="H131" s="40"/>
      <c r="I131" s="40"/>
      <c r="J131" s="40"/>
      <c r="K131" s="40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27.75" customHeight="1">
      <c r="A132" s="13"/>
      <c r="B132" s="3"/>
      <c r="C132" s="3"/>
      <c r="D132" s="3"/>
      <c r="E132" s="3"/>
      <c r="F132" s="3"/>
      <c r="G132" s="3"/>
      <c r="H132" s="40"/>
      <c r="I132" s="40"/>
      <c r="J132" s="40"/>
      <c r="K132" s="40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27.75" customHeight="1">
      <c r="A133" s="13"/>
      <c r="B133" s="3"/>
      <c r="C133" s="3"/>
      <c r="D133" s="3"/>
      <c r="E133" s="3"/>
      <c r="F133" s="3"/>
      <c r="G133" s="3"/>
      <c r="H133" s="40"/>
      <c r="I133" s="40"/>
      <c r="J133" s="40"/>
      <c r="K133" s="40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27.75" customHeight="1">
      <c r="A134" s="13"/>
      <c r="B134" s="3"/>
      <c r="C134" s="3"/>
      <c r="D134" s="3"/>
      <c r="E134" s="3"/>
      <c r="F134" s="3"/>
      <c r="G134" s="3"/>
      <c r="H134" s="40"/>
      <c r="I134" s="40"/>
      <c r="J134" s="40"/>
      <c r="K134" s="40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27.75" customHeight="1">
      <c r="A135" s="13"/>
      <c r="B135" s="3"/>
      <c r="C135" s="3"/>
      <c r="D135" s="3"/>
      <c r="E135" s="3"/>
      <c r="F135" s="3"/>
      <c r="G135" s="3"/>
      <c r="H135" s="40"/>
      <c r="I135" s="40"/>
      <c r="J135" s="40"/>
      <c r="K135" s="40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27.75" customHeight="1">
      <c r="A136" s="13"/>
      <c r="B136" s="3"/>
      <c r="C136" s="3"/>
      <c r="D136" s="3"/>
      <c r="E136" s="3"/>
      <c r="F136" s="3"/>
      <c r="G136" s="3"/>
      <c r="H136" s="40"/>
      <c r="I136" s="40"/>
      <c r="J136" s="40"/>
      <c r="K136" s="40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27.75" customHeight="1">
      <c r="A137" s="13"/>
      <c r="B137" s="3"/>
      <c r="C137" s="3"/>
      <c r="D137" s="3"/>
      <c r="E137" s="3"/>
      <c r="F137" s="3"/>
      <c r="G137" s="3"/>
      <c r="H137" s="40"/>
      <c r="I137" s="40"/>
      <c r="J137" s="40"/>
      <c r="K137" s="40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27.75" customHeight="1">
      <c r="A138" s="13"/>
      <c r="B138" s="3"/>
      <c r="C138" s="3"/>
      <c r="D138" s="3"/>
      <c r="E138" s="3"/>
      <c r="F138" s="3"/>
      <c r="G138" s="3"/>
      <c r="H138" s="40"/>
      <c r="I138" s="40"/>
      <c r="J138" s="40"/>
      <c r="K138" s="40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27.75" customHeight="1">
      <c r="A139" s="13"/>
      <c r="B139" s="3"/>
      <c r="C139" s="3"/>
      <c r="D139" s="3"/>
      <c r="E139" s="3"/>
      <c r="F139" s="3"/>
      <c r="G139" s="3"/>
      <c r="H139" s="40"/>
      <c r="I139" s="40"/>
      <c r="J139" s="40"/>
      <c r="K139" s="40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27.75" customHeight="1">
      <c r="A140" s="13"/>
      <c r="B140" s="3"/>
      <c r="C140" s="3"/>
      <c r="D140" s="3"/>
      <c r="E140" s="3"/>
      <c r="F140" s="3"/>
      <c r="G140" s="3"/>
      <c r="H140" s="40"/>
      <c r="I140" s="40"/>
      <c r="J140" s="40"/>
      <c r="K140" s="40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27.75" customHeight="1">
      <c r="A141" s="13"/>
      <c r="B141" s="3"/>
      <c r="C141" s="3"/>
      <c r="D141" s="3"/>
      <c r="E141" s="3"/>
      <c r="F141" s="3"/>
      <c r="G141" s="3"/>
      <c r="H141" s="40"/>
      <c r="I141" s="40"/>
      <c r="J141" s="40"/>
      <c r="K141" s="40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27.75" customHeight="1">
      <c r="A142" s="13"/>
      <c r="B142" s="3"/>
      <c r="C142" s="3"/>
      <c r="D142" s="3"/>
      <c r="E142" s="3"/>
      <c r="F142" s="3"/>
      <c r="G142" s="3"/>
      <c r="H142" s="40"/>
      <c r="I142" s="40"/>
      <c r="J142" s="40"/>
      <c r="K142" s="40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27.75" customHeight="1">
      <c r="A143" s="13"/>
      <c r="B143" s="3"/>
      <c r="C143" s="3"/>
      <c r="D143" s="3"/>
      <c r="E143" s="3"/>
      <c r="F143" s="3"/>
      <c r="G143" s="3"/>
      <c r="H143" s="40"/>
      <c r="I143" s="40"/>
      <c r="J143" s="40"/>
      <c r="K143" s="40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27.75" customHeight="1">
      <c r="A144" s="13"/>
      <c r="B144" s="3"/>
      <c r="C144" s="3"/>
      <c r="D144" s="3"/>
      <c r="E144" s="3"/>
      <c r="F144" s="3"/>
      <c r="G144" s="3"/>
      <c r="H144" s="40"/>
      <c r="I144" s="40"/>
      <c r="J144" s="40"/>
      <c r="K144" s="40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27.75" customHeight="1">
      <c r="A145" s="13"/>
      <c r="B145" s="3"/>
      <c r="C145" s="3"/>
      <c r="D145" s="3"/>
      <c r="E145" s="3"/>
      <c r="F145" s="3"/>
      <c r="G145" s="3"/>
      <c r="H145" s="40"/>
      <c r="I145" s="40"/>
      <c r="J145" s="40"/>
      <c r="K145" s="40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27.75" customHeight="1">
      <c r="A146" s="13"/>
      <c r="B146" s="3"/>
      <c r="C146" s="3"/>
      <c r="D146" s="3"/>
      <c r="E146" s="3"/>
      <c r="F146" s="3"/>
      <c r="G146" s="3"/>
      <c r="H146" s="40"/>
      <c r="I146" s="40"/>
      <c r="J146" s="40"/>
      <c r="K146" s="40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27.75" customHeight="1">
      <c r="A147" s="13"/>
      <c r="B147" s="3"/>
      <c r="C147" s="3"/>
      <c r="D147" s="3"/>
      <c r="E147" s="3"/>
      <c r="F147" s="3"/>
      <c r="G147" s="3"/>
      <c r="H147" s="40"/>
      <c r="I147" s="40"/>
      <c r="J147" s="40"/>
      <c r="K147" s="40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27.75" customHeight="1">
      <c r="A148" s="13"/>
      <c r="B148" s="3"/>
      <c r="C148" s="3"/>
      <c r="D148" s="3"/>
      <c r="E148" s="3"/>
      <c r="F148" s="3"/>
      <c r="G148" s="3"/>
      <c r="H148" s="40"/>
      <c r="I148" s="40"/>
      <c r="J148" s="40"/>
      <c r="K148" s="40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27.75" customHeight="1">
      <c r="A149" s="13"/>
      <c r="B149" s="3"/>
      <c r="C149" s="3"/>
      <c r="D149" s="3"/>
      <c r="E149" s="3"/>
      <c r="F149" s="3"/>
      <c r="G149" s="3"/>
      <c r="H149" s="40"/>
      <c r="I149" s="40"/>
      <c r="J149" s="40"/>
      <c r="K149" s="40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27.75" customHeight="1">
      <c r="A150" s="13"/>
      <c r="B150" s="3"/>
      <c r="C150" s="3"/>
      <c r="D150" s="3"/>
      <c r="E150" s="3"/>
      <c r="F150" s="3"/>
      <c r="G150" s="3"/>
      <c r="H150" s="40"/>
      <c r="I150" s="40"/>
      <c r="J150" s="40"/>
      <c r="K150" s="40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27.75" customHeight="1">
      <c r="A151" s="13"/>
      <c r="B151" s="3"/>
      <c r="C151" s="3"/>
      <c r="D151" s="3"/>
      <c r="E151" s="3"/>
      <c r="F151" s="3"/>
      <c r="G151" s="3"/>
      <c r="H151" s="40"/>
      <c r="I151" s="40"/>
      <c r="J151" s="40"/>
      <c r="K151" s="40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27.75" customHeight="1">
      <c r="A152" s="13"/>
      <c r="B152" s="3"/>
      <c r="C152" s="3"/>
      <c r="D152" s="3"/>
      <c r="E152" s="3"/>
      <c r="F152" s="3"/>
      <c r="G152" s="3"/>
      <c r="H152" s="40"/>
      <c r="I152" s="40"/>
      <c r="J152" s="40"/>
      <c r="K152" s="40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27.75" customHeight="1">
      <c r="A153" s="13"/>
      <c r="B153" s="3"/>
      <c r="C153" s="3"/>
      <c r="D153" s="3"/>
      <c r="E153" s="3"/>
      <c r="F153" s="3"/>
      <c r="G153" s="3"/>
      <c r="H153" s="40"/>
      <c r="I153" s="40"/>
      <c r="J153" s="40"/>
      <c r="K153" s="40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27.75" customHeight="1">
      <c r="A154" s="13"/>
      <c r="B154" s="3"/>
      <c r="C154" s="3"/>
      <c r="D154" s="3"/>
      <c r="E154" s="3"/>
      <c r="F154" s="3"/>
      <c r="G154" s="3"/>
      <c r="H154" s="40"/>
      <c r="I154" s="40"/>
      <c r="J154" s="40"/>
      <c r="K154" s="40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27.75" customHeight="1">
      <c r="A155" s="13"/>
      <c r="B155" s="3"/>
      <c r="C155" s="3"/>
      <c r="D155" s="3"/>
      <c r="E155" s="3"/>
      <c r="F155" s="3"/>
      <c r="G155" s="3"/>
      <c r="H155" s="40"/>
      <c r="I155" s="40"/>
      <c r="J155" s="40"/>
      <c r="K155" s="40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27.75" customHeight="1">
      <c r="A156" s="13"/>
      <c r="B156" s="3"/>
      <c r="C156" s="3"/>
      <c r="D156" s="3"/>
      <c r="E156" s="3"/>
      <c r="F156" s="3"/>
      <c r="G156" s="3"/>
      <c r="H156" s="40"/>
      <c r="I156" s="40"/>
      <c r="J156" s="40"/>
      <c r="K156" s="40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27.75" customHeight="1">
      <c r="A157" s="13"/>
      <c r="B157" s="3"/>
      <c r="C157" s="3"/>
      <c r="D157" s="3"/>
      <c r="E157" s="3"/>
      <c r="F157" s="3"/>
      <c r="G157" s="3"/>
      <c r="H157" s="40"/>
      <c r="I157" s="40"/>
      <c r="J157" s="40"/>
      <c r="K157" s="40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27.75" customHeight="1">
      <c r="A158" s="13"/>
      <c r="B158" s="3"/>
      <c r="C158" s="3"/>
      <c r="D158" s="3"/>
      <c r="E158" s="3"/>
      <c r="F158" s="3"/>
      <c r="G158" s="3"/>
      <c r="H158" s="40"/>
      <c r="I158" s="40"/>
      <c r="J158" s="40"/>
      <c r="K158" s="40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27.75" customHeight="1">
      <c r="A159" s="13"/>
      <c r="B159" s="3"/>
      <c r="C159" s="3"/>
      <c r="D159" s="3"/>
      <c r="E159" s="3"/>
      <c r="F159" s="3"/>
      <c r="G159" s="3"/>
      <c r="H159" s="40"/>
      <c r="I159" s="40"/>
      <c r="J159" s="40"/>
      <c r="K159" s="4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27.75" customHeight="1">
      <c r="A160" s="13"/>
      <c r="B160" s="3"/>
      <c r="C160" s="3"/>
      <c r="D160" s="3"/>
      <c r="E160" s="3"/>
      <c r="F160" s="3"/>
      <c r="G160" s="3"/>
      <c r="H160" s="40"/>
      <c r="I160" s="40"/>
      <c r="J160" s="40"/>
      <c r="K160" s="4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27.75" customHeight="1">
      <c r="A161" s="13"/>
      <c r="B161" s="3"/>
      <c r="C161" s="3"/>
      <c r="D161" s="3"/>
      <c r="E161" s="3"/>
      <c r="F161" s="3"/>
      <c r="G161" s="3"/>
      <c r="H161" s="40"/>
      <c r="I161" s="40"/>
      <c r="J161" s="40"/>
      <c r="K161" s="40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27.75" customHeight="1">
      <c r="A162" s="13"/>
      <c r="B162" s="3"/>
      <c r="C162" s="3"/>
      <c r="D162" s="3"/>
      <c r="E162" s="3"/>
      <c r="F162" s="3"/>
      <c r="G162" s="3"/>
      <c r="H162" s="40"/>
      <c r="I162" s="40"/>
      <c r="J162" s="40"/>
      <c r="K162" s="40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27.75" customHeight="1">
      <c r="A163" s="13"/>
      <c r="B163" s="3"/>
      <c r="C163" s="3"/>
      <c r="D163" s="3"/>
      <c r="E163" s="3"/>
      <c r="F163" s="3"/>
      <c r="G163" s="3"/>
      <c r="H163" s="40"/>
      <c r="I163" s="40"/>
      <c r="J163" s="40"/>
      <c r="K163" s="40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27.75" customHeight="1">
      <c r="A164" s="13"/>
      <c r="B164" s="3"/>
      <c r="C164" s="3"/>
      <c r="D164" s="3"/>
      <c r="E164" s="3"/>
      <c r="F164" s="3"/>
      <c r="G164" s="3"/>
      <c r="H164" s="40"/>
      <c r="I164" s="40"/>
      <c r="J164" s="40"/>
      <c r="K164" s="4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27.75" customHeight="1">
      <c r="A165" s="13"/>
      <c r="B165" s="3"/>
      <c r="C165" s="3"/>
      <c r="D165" s="3"/>
      <c r="E165" s="3"/>
      <c r="F165" s="3"/>
      <c r="G165" s="3"/>
      <c r="H165" s="40"/>
      <c r="I165" s="40"/>
      <c r="J165" s="40"/>
      <c r="K165" s="4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27.75" customHeight="1">
      <c r="A166" s="13"/>
      <c r="B166" s="3"/>
      <c r="C166" s="3"/>
      <c r="D166" s="3"/>
      <c r="E166" s="3"/>
      <c r="F166" s="3"/>
      <c r="G166" s="3"/>
      <c r="H166" s="40"/>
      <c r="I166" s="40"/>
      <c r="J166" s="40"/>
      <c r="K166" s="4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27.75" customHeight="1">
      <c r="A167" s="13"/>
      <c r="B167" s="3"/>
      <c r="C167" s="3"/>
      <c r="D167" s="3"/>
      <c r="E167" s="3"/>
      <c r="F167" s="3"/>
      <c r="G167" s="3"/>
      <c r="H167" s="40"/>
      <c r="I167" s="40"/>
      <c r="J167" s="40"/>
      <c r="K167" s="4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27.75" customHeight="1">
      <c r="A168" s="13"/>
      <c r="B168" s="3"/>
      <c r="C168" s="3"/>
      <c r="D168" s="3"/>
      <c r="E168" s="3"/>
      <c r="F168" s="3"/>
      <c r="G168" s="3"/>
      <c r="H168" s="40"/>
      <c r="I168" s="40"/>
      <c r="J168" s="40"/>
      <c r="K168" s="40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27.75" customHeight="1">
      <c r="A169" s="13"/>
      <c r="B169" s="3"/>
      <c r="C169" s="3"/>
      <c r="D169" s="3"/>
      <c r="E169" s="3"/>
      <c r="F169" s="3"/>
      <c r="G169" s="3"/>
      <c r="H169" s="40"/>
      <c r="I169" s="40"/>
      <c r="J169" s="40"/>
      <c r="K169" s="4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27.75" customHeight="1">
      <c r="A170" s="13"/>
      <c r="B170" s="3"/>
      <c r="C170" s="3"/>
      <c r="D170" s="3"/>
      <c r="E170" s="3"/>
      <c r="F170" s="3"/>
      <c r="G170" s="3"/>
      <c r="H170" s="40"/>
      <c r="I170" s="40"/>
      <c r="J170" s="40"/>
      <c r="K170" s="4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27.75" customHeight="1">
      <c r="A171" s="13"/>
      <c r="B171" s="3"/>
      <c r="C171" s="3"/>
      <c r="D171" s="3"/>
      <c r="E171" s="3"/>
      <c r="F171" s="3"/>
      <c r="G171" s="3"/>
      <c r="H171" s="40"/>
      <c r="I171" s="40"/>
      <c r="J171" s="40"/>
      <c r="K171" s="40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27.75" customHeight="1">
      <c r="A172" s="13"/>
      <c r="B172" s="3"/>
      <c r="C172" s="3"/>
      <c r="D172" s="3"/>
      <c r="E172" s="3"/>
      <c r="F172" s="3"/>
      <c r="G172" s="3"/>
      <c r="H172" s="40"/>
      <c r="I172" s="40"/>
      <c r="J172" s="40"/>
      <c r="K172" s="40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27.75" customHeight="1">
      <c r="A173" s="13"/>
      <c r="B173" s="3"/>
      <c r="C173" s="3"/>
      <c r="D173" s="3"/>
      <c r="E173" s="3"/>
      <c r="F173" s="3"/>
      <c r="G173" s="3"/>
      <c r="H173" s="40"/>
      <c r="I173" s="40"/>
      <c r="J173" s="40"/>
      <c r="K173" s="40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27.75" customHeight="1">
      <c r="A174" s="13"/>
      <c r="B174" s="3"/>
      <c r="C174" s="3"/>
      <c r="D174" s="3"/>
      <c r="E174" s="3"/>
      <c r="F174" s="3"/>
      <c r="G174" s="3"/>
      <c r="H174" s="40"/>
      <c r="I174" s="40"/>
      <c r="J174" s="40"/>
      <c r="K174" s="4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27.75" customHeight="1">
      <c r="A175" s="13"/>
      <c r="B175" s="3"/>
      <c r="C175" s="3"/>
      <c r="D175" s="3"/>
      <c r="E175" s="3"/>
      <c r="F175" s="3"/>
      <c r="G175" s="3"/>
      <c r="H175" s="40"/>
      <c r="I175" s="40"/>
      <c r="J175" s="40"/>
      <c r="K175" s="4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27.75" customHeight="1">
      <c r="A176" s="13"/>
      <c r="B176" s="3"/>
      <c r="C176" s="3"/>
      <c r="D176" s="3"/>
      <c r="E176" s="3"/>
      <c r="F176" s="3"/>
      <c r="G176" s="3"/>
      <c r="H176" s="40"/>
      <c r="I176" s="40"/>
      <c r="J176" s="40"/>
      <c r="K176" s="4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27.75" customHeight="1">
      <c r="A177" s="13"/>
      <c r="B177" s="3"/>
      <c r="C177" s="3"/>
      <c r="D177" s="3"/>
      <c r="E177" s="3"/>
      <c r="F177" s="3"/>
      <c r="G177" s="3"/>
      <c r="H177" s="40"/>
      <c r="I177" s="40"/>
      <c r="J177" s="40"/>
      <c r="K177" s="4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27.75" customHeight="1">
      <c r="A178" s="13"/>
      <c r="B178" s="3"/>
      <c r="C178" s="3"/>
      <c r="D178" s="3"/>
      <c r="E178" s="3"/>
      <c r="F178" s="3"/>
      <c r="G178" s="3"/>
      <c r="H178" s="40"/>
      <c r="I178" s="40"/>
      <c r="J178" s="40"/>
      <c r="K178" s="4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27.75" customHeight="1">
      <c r="A179" s="13"/>
      <c r="B179" s="3"/>
      <c r="C179" s="3"/>
      <c r="D179" s="3"/>
      <c r="E179" s="3"/>
      <c r="F179" s="3"/>
      <c r="G179" s="3"/>
      <c r="H179" s="40"/>
      <c r="I179" s="40"/>
      <c r="J179" s="40"/>
      <c r="K179" s="4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27.75" customHeight="1">
      <c r="A180" s="13"/>
      <c r="B180" s="3"/>
      <c r="C180" s="3"/>
      <c r="D180" s="3"/>
      <c r="E180" s="3"/>
      <c r="F180" s="3"/>
      <c r="G180" s="3"/>
      <c r="H180" s="40"/>
      <c r="I180" s="40"/>
      <c r="J180" s="40"/>
      <c r="K180" s="40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27.75" customHeight="1">
      <c r="A181" s="13"/>
      <c r="B181" s="3"/>
      <c r="C181" s="3"/>
      <c r="D181" s="3"/>
      <c r="E181" s="3"/>
      <c r="F181" s="3"/>
      <c r="G181" s="3"/>
      <c r="H181" s="40"/>
      <c r="I181" s="40"/>
      <c r="J181" s="40"/>
      <c r="K181" s="40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27.75" customHeight="1">
      <c r="A182" s="13"/>
      <c r="B182" s="3"/>
      <c r="C182" s="3"/>
      <c r="D182" s="3"/>
      <c r="E182" s="3"/>
      <c r="F182" s="3"/>
      <c r="G182" s="3"/>
      <c r="H182" s="40"/>
      <c r="I182" s="40"/>
      <c r="J182" s="40"/>
      <c r="K182" s="4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27.75" customHeight="1">
      <c r="A183" s="13"/>
      <c r="B183" s="3"/>
      <c r="C183" s="3"/>
      <c r="D183" s="3"/>
      <c r="E183" s="3"/>
      <c r="F183" s="3"/>
      <c r="G183" s="3"/>
      <c r="H183" s="40"/>
      <c r="I183" s="40"/>
      <c r="J183" s="40"/>
      <c r="K183" s="4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27.75" customHeight="1">
      <c r="A184" s="13"/>
      <c r="B184" s="3"/>
      <c r="C184" s="3"/>
      <c r="D184" s="3"/>
      <c r="E184" s="3"/>
      <c r="F184" s="3"/>
      <c r="G184" s="3"/>
      <c r="H184" s="40"/>
      <c r="I184" s="40"/>
      <c r="J184" s="40"/>
      <c r="K184" s="40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27.75" customHeight="1">
      <c r="A185" s="13"/>
      <c r="B185" s="3"/>
      <c r="C185" s="3"/>
      <c r="D185" s="3"/>
      <c r="E185" s="3"/>
      <c r="F185" s="3"/>
      <c r="G185" s="3"/>
      <c r="H185" s="40"/>
      <c r="I185" s="40"/>
      <c r="J185" s="40"/>
      <c r="K185" s="40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27.75" customHeight="1">
      <c r="A186" s="13"/>
      <c r="B186" s="3"/>
      <c r="C186" s="3"/>
      <c r="D186" s="3"/>
      <c r="E186" s="3"/>
      <c r="F186" s="3"/>
      <c r="G186" s="3"/>
      <c r="H186" s="40"/>
      <c r="I186" s="40"/>
      <c r="J186" s="40"/>
      <c r="K186" s="40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27.75" customHeight="1">
      <c r="A187" s="13"/>
      <c r="B187" s="3"/>
      <c r="C187" s="3"/>
      <c r="D187" s="3"/>
      <c r="E187" s="3"/>
      <c r="F187" s="3"/>
      <c r="G187" s="3"/>
      <c r="H187" s="40"/>
      <c r="I187" s="40"/>
      <c r="J187" s="40"/>
      <c r="K187" s="40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27.75" customHeight="1">
      <c r="A188" s="13"/>
      <c r="B188" s="3"/>
      <c r="C188" s="3"/>
      <c r="D188" s="3"/>
      <c r="E188" s="3"/>
      <c r="F188" s="3"/>
      <c r="G188" s="3"/>
      <c r="H188" s="40"/>
      <c r="I188" s="40"/>
      <c r="J188" s="40"/>
      <c r="K188" s="40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27.75" customHeight="1">
      <c r="A189" s="13"/>
      <c r="B189" s="3"/>
      <c r="C189" s="3"/>
      <c r="D189" s="3"/>
      <c r="E189" s="3"/>
      <c r="F189" s="3"/>
      <c r="G189" s="3"/>
      <c r="H189" s="40"/>
      <c r="I189" s="40"/>
      <c r="J189" s="40"/>
      <c r="K189" s="40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27.75" customHeight="1">
      <c r="A190" s="13"/>
      <c r="B190" s="3"/>
      <c r="C190" s="3"/>
      <c r="D190" s="3"/>
      <c r="E190" s="3"/>
      <c r="F190" s="3"/>
      <c r="G190" s="3"/>
      <c r="H190" s="40"/>
      <c r="I190" s="40"/>
      <c r="J190" s="40"/>
      <c r="K190" s="4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27.75" customHeight="1">
      <c r="A191" s="13"/>
      <c r="B191" s="3"/>
      <c r="C191" s="3"/>
      <c r="D191" s="3"/>
      <c r="E191" s="3"/>
      <c r="F191" s="3"/>
      <c r="G191" s="3"/>
      <c r="H191" s="40"/>
      <c r="I191" s="40"/>
      <c r="J191" s="40"/>
      <c r="K191" s="4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27.75" customHeight="1">
      <c r="A192" s="13"/>
      <c r="B192" s="3"/>
      <c r="C192" s="3"/>
      <c r="D192" s="3"/>
      <c r="E192" s="3"/>
      <c r="F192" s="3"/>
      <c r="G192" s="3"/>
      <c r="H192" s="40"/>
      <c r="I192" s="40"/>
      <c r="J192" s="40"/>
      <c r="K192" s="40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27.75" customHeight="1">
      <c r="A193" s="13"/>
      <c r="B193" s="3"/>
      <c r="C193" s="3"/>
      <c r="D193" s="3"/>
      <c r="E193" s="3"/>
      <c r="F193" s="3"/>
      <c r="G193" s="3"/>
      <c r="H193" s="40"/>
      <c r="I193" s="40"/>
      <c r="J193" s="40"/>
      <c r="K193" s="40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27.75" customHeight="1">
      <c r="A194" s="13"/>
      <c r="B194" s="3"/>
      <c r="C194" s="3"/>
      <c r="D194" s="3"/>
      <c r="E194" s="3"/>
      <c r="F194" s="3"/>
      <c r="G194" s="3"/>
      <c r="H194" s="40"/>
      <c r="I194" s="40"/>
      <c r="J194" s="40"/>
      <c r="K194" s="40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27.75" customHeight="1">
      <c r="A195" s="13"/>
      <c r="B195" s="3"/>
      <c r="C195" s="3"/>
      <c r="D195" s="3"/>
      <c r="E195" s="3"/>
      <c r="F195" s="3"/>
      <c r="G195" s="3"/>
      <c r="H195" s="40"/>
      <c r="I195" s="40"/>
      <c r="J195" s="40"/>
      <c r="K195" s="40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27.75" customHeight="1">
      <c r="A196" s="13"/>
      <c r="B196" s="3"/>
      <c r="C196" s="3"/>
      <c r="D196" s="3"/>
      <c r="E196" s="3"/>
      <c r="F196" s="3"/>
      <c r="G196" s="3"/>
      <c r="H196" s="40"/>
      <c r="I196" s="40"/>
      <c r="J196" s="40"/>
      <c r="K196" s="40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27.75" customHeight="1">
      <c r="A197" s="13"/>
      <c r="B197" s="3"/>
      <c r="C197" s="3"/>
      <c r="D197" s="3"/>
      <c r="E197" s="3"/>
      <c r="F197" s="3"/>
      <c r="G197" s="3"/>
      <c r="H197" s="40"/>
      <c r="I197" s="40"/>
      <c r="J197" s="40"/>
      <c r="K197" s="40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27.75" customHeight="1">
      <c r="A198" s="13"/>
      <c r="B198" s="3"/>
      <c r="C198" s="3"/>
      <c r="D198" s="3"/>
      <c r="E198" s="3"/>
      <c r="F198" s="3"/>
      <c r="G198" s="3"/>
      <c r="H198" s="40"/>
      <c r="I198" s="40"/>
      <c r="J198" s="40"/>
      <c r="K198" s="4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27.75" customHeight="1">
      <c r="A199" s="13"/>
      <c r="B199" s="3"/>
      <c r="C199" s="3"/>
      <c r="D199" s="3"/>
      <c r="E199" s="3"/>
      <c r="F199" s="3"/>
      <c r="G199" s="3"/>
      <c r="H199" s="40"/>
      <c r="I199" s="40"/>
      <c r="J199" s="40"/>
      <c r="K199" s="4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27.75" customHeight="1">
      <c r="A200" s="13"/>
      <c r="B200" s="3"/>
      <c r="C200" s="3"/>
      <c r="D200" s="3"/>
      <c r="E200" s="3"/>
      <c r="F200" s="3"/>
      <c r="G200" s="3"/>
      <c r="H200" s="40"/>
      <c r="I200" s="40"/>
      <c r="J200" s="40"/>
      <c r="K200" s="4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27.75" customHeight="1">
      <c r="A201" s="13"/>
      <c r="B201" s="3"/>
      <c r="C201" s="3"/>
      <c r="D201" s="3"/>
      <c r="E201" s="3"/>
      <c r="F201" s="3"/>
      <c r="G201" s="3"/>
      <c r="H201" s="40"/>
      <c r="I201" s="40"/>
      <c r="J201" s="40"/>
      <c r="K201" s="4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27.75" customHeight="1">
      <c r="A202" s="13"/>
      <c r="B202" s="3"/>
      <c r="C202" s="3"/>
      <c r="D202" s="3"/>
      <c r="E202" s="3"/>
      <c r="F202" s="3"/>
      <c r="G202" s="3"/>
      <c r="H202" s="40"/>
      <c r="I202" s="40"/>
      <c r="J202" s="40"/>
      <c r="K202" s="4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27.75" customHeight="1">
      <c r="A203" s="13"/>
      <c r="B203" s="3"/>
      <c r="C203" s="3"/>
      <c r="D203" s="3"/>
      <c r="E203" s="3"/>
      <c r="F203" s="3"/>
      <c r="G203" s="3"/>
      <c r="H203" s="40"/>
      <c r="I203" s="40"/>
      <c r="J203" s="40"/>
      <c r="K203" s="4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27.75" customHeight="1">
      <c r="A204" s="13"/>
      <c r="B204" s="3"/>
      <c r="C204" s="3"/>
      <c r="D204" s="3"/>
      <c r="E204" s="3"/>
      <c r="F204" s="3"/>
      <c r="G204" s="3"/>
      <c r="H204" s="40"/>
      <c r="I204" s="40"/>
      <c r="J204" s="40"/>
      <c r="K204" s="4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27.75" customHeight="1">
      <c r="A205" s="13"/>
      <c r="B205" s="3"/>
      <c r="C205" s="3"/>
      <c r="D205" s="3"/>
      <c r="E205" s="3"/>
      <c r="F205" s="3"/>
      <c r="G205" s="3"/>
      <c r="H205" s="40"/>
      <c r="I205" s="40"/>
      <c r="J205" s="40"/>
      <c r="K205" s="40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27.75" customHeight="1">
      <c r="A206" s="13"/>
      <c r="B206" s="3"/>
      <c r="C206" s="3"/>
      <c r="D206" s="3"/>
      <c r="E206" s="3"/>
      <c r="F206" s="3"/>
      <c r="G206" s="3"/>
      <c r="H206" s="40"/>
      <c r="I206" s="40"/>
      <c r="J206" s="40"/>
      <c r="K206" s="40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27.75" customHeight="1">
      <c r="A207" s="13"/>
      <c r="B207" s="3"/>
      <c r="C207" s="3"/>
      <c r="D207" s="3"/>
      <c r="E207" s="3"/>
      <c r="F207" s="3"/>
      <c r="G207" s="3"/>
      <c r="H207" s="40"/>
      <c r="I207" s="40"/>
      <c r="J207" s="40"/>
      <c r="K207" s="40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27.75" customHeight="1">
      <c r="A208" s="13"/>
      <c r="B208" s="3"/>
      <c r="C208" s="3"/>
      <c r="D208" s="3"/>
      <c r="E208" s="3"/>
      <c r="F208" s="3"/>
      <c r="G208" s="3"/>
      <c r="H208" s="40"/>
      <c r="I208" s="40"/>
      <c r="J208" s="40"/>
      <c r="K208" s="4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27.75" customHeight="1">
      <c r="A209" s="13"/>
      <c r="B209" s="3"/>
      <c r="C209" s="3"/>
      <c r="D209" s="3"/>
      <c r="E209" s="3"/>
      <c r="F209" s="3"/>
      <c r="G209" s="3"/>
      <c r="H209" s="40"/>
      <c r="I209" s="40"/>
      <c r="J209" s="40"/>
      <c r="K209" s="40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27.75" customHeight="1">
      <c r="A210" s="13"/>
      <c r="B210" s="3"/>
      <c r="C210" s="3"/>
      <c r="D210" s="3"/>
      <c r="E210" s="3"/>
      <c r="F210" s="3"/>
      <c r="G210" s="3"/>
      <c r="H210" s="40"/>
      <c r="I210" s="40"/>
      <c r="J210" s="40"/>
      <c r="K210" s="40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27.75" customHeight="1">
      <c r="A211" s="13"/>
      <c r="B211" s="3"/>
      <c r="C211" s="3"/>
      <c r="D211" s="3"/>
      <c r="E211" s="3"/>
      <c r="F211" s="3"/>
      <c r="G211" s="3"/>
      <c r="H211" s="40"/>
      <c r="I211" s="40"/>
      <c r="J211" s="40"/>
      <c r="K211" s="40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27.75" customHeight="1">
      <c r="A212" s="13"/>
      <c r="B212" s="3"/>
      <c r="C212" s="3"/>
      <c r="D212" s="3"/>
      <c r="E212" s="3"/>
      <c r="F212" s="3"/>
      <c r="G212" s="3"/>
      <c r="H212" s="40"/>
      <c r="I212" s="40"/>
      <c r="J212" s="40"/>
      <c r="K212" s="40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27.75" customHeight="1">
      <c r="A213" s="13"/>
      <c r="B213" s="3"/>
      <c r="C213" s="3"/>
      <c r="D213" s="3"/>
      <c r="E213" s="3"/>
      <c r="F213" s="3"/>
      <c r="G213" s="3"/>
      <c r="H213" s="40"/>
      <c r="I213" s="40"/>
      <c r="J213" s="40"/>
      <c r="K213" s="4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27.75" customHeight="1">
      <c r="A214" s="13"/>
      <c r="B214" s="3"/>
      <c r="C214" s="3"/>
      <c r="D214" s="3"/>
      <c r="E214" s="3"/>
      <c r="F214" s="3"/>
      <c r="G214" s="3"/>
      <c r="H214" s="40"/>
      <c r="I214" s="40"/>
      <c r="J214" s="40"/>
      <c r="K214" s="4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27.75" customHeight="1">
      <c r="A215" s="13"/>
      <c r="B215" s="3"/>
      <c r="C215" s="3"/>
      <c r="D215" s="3"/>
      <c r="E215" s="3"/>
      <c r="F215" s="3"/>
      <c r="G215" s="3"/>
      <c r="H215" s="40"/>
      <c r="I215" s="40"/>
      <c r="J215" s="40"/>
      <c r="K215" s="4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27.75" customHeight="1">
      <c r="A216" s="13"/>
      <c r="B216" s="3"/>
      <c r="C216" s="3"/>
      <c r="D216" s="3"/>
      <c r="E216" s="3"/>
      <c r="F216" s="3"/>
      <c r="G216" s="3"/>
      <c r="H216" s="40"/>
      <c r="I216" s="40"/>
      <c r="J216" s="40"/>
      <c r="K216" s="40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27.75" customHeight="1">
      <c r="A217" s="13"/>
      <c r="B217" s="3"/>
      <c r="C217" s="3"/>
      <c r="D217" s="3"/>
      <c r="E217" s="3"/>
      <c r="F217" s="3"/>
      <c r="G217" s="3"/>
      <c r="H217" s="40"/>
      <c r="I217" s="40"/>
      <c r="J217" s="40"/>
      <c r="K217" s="40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27.75" customHeight="1">
      <c r="A218" s="13"/>
      <c r="B218" s="3"/>
      <c r="C218" s="3"/>
      <c r="D218" s="3"/>
      <c r="E218" s="3"/>
      <c r="F218" s="3"/>
      <c r="G218" s="3"/>
      <c r="H218" s="40"/>
      <c r="I218" s="40"/>
      <c r="J218" s="40"/>
      <c r="K218" s="4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27.75" customHeight="1">
      <c r="A219" s="13"/>
      <c r="B219" s="3"/>
      <c r="C219" s="3"/>
      <c r="D219" s="3"/>
      <c r="E219" s="3"/>
      <c r="F219" s="3"/>
      <c r="G219" s="3"/>
      <c r="H219" s="40"/>
      <c r="I219" s="40"/>
      <c r="J219" s="40"/>
      <c r="K219" s="4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27.75" customHeight="1">
      <c r="A220" s="13"/>
      <c r="B220" s="3"/>
      <c r="C220" s="3"/>
      <c r="D220" s="3"/>
      <c r="E220" s="3"/>
      <c r="F220" s="3"/>
      <c r="G220" s="3"/>
      <c r="H220" s="40"/>
      <c r="I220" s="40"/>
      <c r="J220" s="40"/>
      <c r="K220" s="4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27.75" customHeight="1">
      <c r="A221" s="13"/>
      <c r="B221" s="3"/>
      <c r="C221" s="3"/>
      <c r="D221" s="3"/>
      <c r="E221" s="3"/>
      <c r="F221" s="3"/>
      <c r="G221" s="3"/>
      <c r="H221" s="40"/>
      <c r="I221" s="40"/>
      <c r="J221" s="40"/>
      <c r="K221" s="4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27.75" customHeight="1">
      <c r="A222" s="13"/>
      <c r="B222" s="3"/>
      <c r="C222" s="3"/>
      <c r="D222" s="3"/>
      <c r="E222" s="3"/>
      <c r="F222" s="3"/>
      <c r="G222" s="3"/>
      <c r="H222" s="40"/>
      <c r="I222" s="40"/>
      <c r="J222" s="40"/>
      <c r="K222" s="4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27.75" customHeight="1">
      <c r="A223" s="13"/>
      <c r="B223" s="3"/>
      <c r="C223" s="3"/>
      <c r="D223" s="3"/>
      <c r="E223" s="3"/>
      <c r="F223" s="3"/>
      <c r="G223" s="3"/>
      <c r="H223" s="40"/>
      <c r="I223" s="40"/>
      <c r="J223" s="40"/>
      <c r="K223" s="4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27.75" customHeight="1">
      <c r="A224" s="13"/>
      <c r="B224" s="3"/>
      <c r="C224" s="3"/>
      <c r="D224" s="3"/>
      <c r="E224" s="3"/>
      <c r="F224" s="3"/>
      <c r="G224" s="3"/>
      <c r="H224" s="40"/>
      <c r="I224" s="40"/>
      <c r="J224" s="40"/>
      <c r="K224" s="4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27.75" customHeight="1">
      <c r="A225" s="13"/>
      <c r="B225" s="3"/>
      <c r="C225" s="3"/>
      <c r="D225" s="3"/>
      <c r="E225" s="3"/>
      <c r="F225" s="3"/>
      <c r="G225" s="3"/>
      <c r="H225" s="40"/>
      <c r="I225" s="40"/>
      <c r="J225" s="40"/>
      <c r="K225" s="4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27.75" customHeight="1">
      <c r="A226" s="13"/>
      <c r="B226" s="3"/>
      <c r="C226" s="3"/>
      <c r="D226" s="3"/>
      <c r="E226" s="3"/>
      <c r="F226" s="3"/>
      <c r="G226" s="3"/>
      <c r="H226" s="40"/>
      <c r="I226" s="40"/>
      <c r="J226" s="40"/>
      <c r="K226" s="4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27.75" customHeight="1">
      <c r="A227" s="13"/>
      <c r="B227" s="3"/>
      <c r="C227" s="3"/>
      <c r="D227" s="3"/>
      <c r="E227" s="3"/>
      <c r="F227" s="3"/>
      <c r="G227" s="3"/>
      <c r="H227" s="40"/>
      <c r="I227" s="40"/>
      <c r="J227" s="40"/>
      <c r="K227" s="4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27.75" customHeight="1">
      <c r="A228" s="13"/>
      <c r="B228" s="3"/>
      <c r="C228" s="3"/>
      <c r="D228" s="3"/>
      <c r="E228" s="3"/>
      <c r="F228" s="3"/>
      <c r="G228" s="3"/>
      <c r="H228" s="40"/>
      <c r="I228" s="40"/>
      <c r="J228" s="40"/>
      <c r="K228" s="4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27.75" customHeight="1">
      <c r="A229" s="13"/>
      <c r="B229" s="3"/>
      <c r="C229" s="3"/>
      <c r="D229" s="3"/>
      <c r="E229" s="3"/>
      <c r="F229" s="3"/>
      <c r="G229" s="3"/>
      <c r="H229" s="40"/>
      <c r="I229" s="40"/>
      <c r="J229" s="40"/>
      <c r="K229" s="4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27.75" customHeight="1">
      <c r="A230" s="13"/>
      <c r="B230" s="3"/>
      <c r="C230" s="3"/>
      <c r="D230" s="3"/>
      <c r="E230" s="3"/>
      <c r="F230" s="3"/>
      <c r="G230" s="3"/>
      <c r="H230" s="40"/>
      <c r="I230" s="40"/>
      <c r="J230" s="40"/>
      <c r="K230" s="40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27.75" customHeight="1">
      <c r="A231" s="13"/>
      <c r="B231" s="3"/>
      <c r="C231" s="3"/>
      <c r="D231" s="3"/>
      <c r="E231" s="3"/>
      <c r="F231" s="3"/>
      <c r="G231" s="3"/>
      <c r="H231" s="40"/>
      <c r="I231" s="40"/>
      <c r="J231" s="40"/>
      <c r="K231" s="4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27.75" customHeight="1">
      <c r="A232" s="13"/>
      <c r="B232" s="3"/>
      <c r="C232" s="3"/>
      <c r="D232" s="3"/>
      <c r="E232" s="3"/>
      <c r="F232" s="3"/>
      <c r="G232" s="3"/>
      <c r="H232" s="40"/>
      <c r="I232" s="40"/>
      <c r="J232" s="40"/>
      <c r="K232" s="4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27.75" customHeight="1">
      <c r="A233" s="13"/>
      <c r="B233" s="3"/>
      <c r="C233" s="3"/>
      <c r="D233" s="3"/>
      <c r="E233" s="3"/>
      <c r="F233" s="3"/>
      <c r="G233" s="3"/>
      <c r="H233" s="40"/>
      <c r="I233" s="40"/>
      <c r="J233" s="40"/>
      <c r="K233" s="4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27.75" customHeight="1">
      <c r="A234" s="13"/>
      <c r="B234" s="3"/>
      <c r="C234" s="3"/>
      <c r="D234" s="3"/>
      <c r="E234" s="3"/>
      <c r="F234" s="3"/>
      <c r="G234" s="3"/>
      <c r="H234" s="40"/>
      <c r="I234" s="40"/>
      <c r="J234" s="40"/>
      <c r="K234" s="40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27.75" customHeight="1">
      <c r="A235" s="13"/>
      <c r="B235" s="3"/>
      <c r="C235" s="3"/>
      <c r="D235" s="3"/>
      <c r="E235" s="3"/>
      <c r="F235" s="3"/>
      <c r="G235" s="3"/>
      <c r="H235" s="40"/>
      <c r="I235" s="40"/>
      <c r="J235" s="40"/>
      <c r="K235" s="40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27.75" customHeight="1">
      <c r="A236" s="13"/>
      <c r="B236" s="3"/>
      <c r="C236" s="3"/>
      <c r="D236" s="3"/>
      <c r="E236" s="3"/>
      <c r="F236" s="3"/>
      <c r="G236" s="3"/>
      <c r="H236" s="40"/>
      <c r="I236" s="40"/>
      <c r="J236" s="40"/>
      <c r="K236" s="4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27.75" customHeight="1">
      <c r="A237" s="13"/>
      <c r="B237" s="3"/>
      <c r="C237" s="3"/>
      <c r="D237" s="3"/>
      <c r="E237" s="3"/>
      <c r="F237" s="3"/>
      <c r="G237" s="3"/>
      <c r="H237" s="40"/>
      <c r="I237" s="40"/>
      <c r="J237" s="40"/>
      <c r="K237" s="4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27.75" customHeight="1">
      <c r="A238" s="13"/>
      <c r="B238" s="3"/>
      <c r="C238" s="3"/>
      <c r="D238" s="3"/>
      <c r="E238" s="3"/>
      <c r="F238" s="3"/>
      <c r="G238" s="3"/>
      <c r="H238" s="40"/>
      <c r="I238" s="40"/>
      <c r="J238" s="40"/>
      <c r="K238" s="4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27.75" customHeight="1">
      <c r="A239" s="13"/>
      <c r="B239" s="3"/>
      <c r="C239" s="3"/>
      <c r="D239" s="3"/>
      <c r="E239" s="3"/>
      <c r="F239" s="3"/>
      <c r="G239" s="3"/>
      <c r="H239" s="40"/>
      <c r="I239" s="40"/>
      <c r="J239" s="40"/>
      <c r="K239" s="4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27.75" customHeight="1">
      <c r="A240" s="13"/>
      <c r="B240" s="3"/>
      <c r="C240" s="3"/>
      <c r="D240" s="3"/>
      <c r="E240" s="3"/>
      <c r="F240" s="3"/>
      <c r="G240" s="3"/>
      <c r="H240" s="40"/>
      <c r="I240" s="40"/>
      <c r="J240" s="40"/>
      <c r="K240" s="40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27.75" customHeight="1">
      <c r="A241" s="13"/>
      <c r="B241" s="3"/>
      <c r="C241" s="3"/>
      <c r="D241" s="3"/>
      <c r="E241" s="3"/>
      <c r="F241" s="3"/>
      <c r="G241" s="3"/>
      <c r="H241" s="40"/>
      <c r="I241" s="40"/>
      <c r="J241" s="40"/>
      <c r="K241" s="40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27.75" customHeight="1">
      <c r="A242" s="13"/>
      <c r="B242" s="3"/>
      <c r="C242" s="3"/>
      <c r="D242" s="3"/>
      <c r="E242" s="3"/>
      <c r="F242" s="3"/>
      <c r="G242" s="3"/>
      <c r="H242" s="40"/>
      <c r="I242" s="40"/>
      <c r="J242" s="40"/>
      <c r="K242" s="40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27.75" customHeight="1">
      <c r="A243" s="13"/>
      <c r="B243" s="3"/>
      <c r="C243" s="3"/>
      <c r="D243" s="3"/>
      <c r="E243" s="3"/>
      <c r="F243" s="3"/>
      <c r="G243" s="3"/>
      <c r="H243" s="40"/>
      <c r="I243" s="40"/>
      <c r="J243" s="40"/>
      <c r="K243" s="40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27.75" customHeight="1">
      <c r="A244" s="13"/>
      <c r="B244" s="3"/>
      <c r="C244" s="3"/>
      <c r="D244" s="3"/>
      <c r="E244" s="3"/>
      <c r="F244" s="3"/>
      <c r="G244" s="3"/>
      <c r="H244" s="40"/>
      <c r="I244" s="40"/>
      <c r="J244" s="40"/>
      <c r="K244" s="40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27.75" customHeight="1">
      <c r="A245" s="13"/>
      <c r="B245" s="3"/>
      <c r="C245" s="3"/>
      <c r="D245" s="3"/>
      <c r="E245" s="3"/>
      <c r="F245" s="3"/>
      <c r="G245" s="3"/>
      <c r="H245" s="40"/>
      <c r="I245" s="40"/>
      <c r="J245" s="40"/>
      <c r="K245" s="40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27.75" customHeight="1">
      <c r="A246" s="13"/>
      <c r="B246" s="3"/>
      <c r="C246" s="3"/>
      <c r="D246" s="3"/>
      <c r="E246" s="3"/>
      <c r="F246" s="3"/>
      <c r="G246" s="3"/>
      <c r="H246" s="40"/>
      <c r="I246" s="40"/>
      <c r="J246" s="40"/>
      <c r="K246" s="40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27.75" customHeight="1">
      <c r="A247" s="13"/>
      <c r="B247" s="3"/>
      <c r="C247" s="3"/>
      <c r="D247" s="3"/>
      <c r="E247" s="3"/>
      <c r="F247" s="3"/>
      <c r="G247" s="3"/>
      <c r="H247" s="40"/>
      <c r="I247" s="40"/>
      <c r="J247" s="40"/>
      <c r="K247" s="40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27.75" customHeight="1">
      <c r="A248" s="13"/>
      <c r="B248" s="3"/>
      <c r="C248" s="3"/>
      <c r="D248" s="3"/>
      <c r="E248" s="3"/>
      <c r="F248" s="3"/>
      <c r="G248" s="3"/>
      <c r="H248" s="40"/>
      <c r="I248" s="40"/>
      <c r="J248" s="40"/>
      <c r="K248" s="40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27.75" customHeight="1">
      <c r="A249" s="13"/>
      <c r="B249" s="3"/>
      <c r="C249" s="3"/>
      <c r="D249" s="3"/>
      <c r="E249" s="3"/>
      <c r="F249" s="3"/>
      <c r="G249" s="3"/>
      <c r="H249" s="40"/>
      <c r="I249" s="40"/>
      <c r="J249" s="40"/>
      <c r="K249" s="4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27.75" customHeight="1">
      <c r="A250" s="13"/>
      <c r="B250" s="3"/>
      <c r="C250" s="3"/>
      <c r="D250" s="3"/>
      <c r="E250" s="3"/>
      <c r="F250" s="3"/>
      <c r="G250" s="3"/>
      <c r="H250" s="40"/>
      <c r="I250" s="40"/>
      <c r="J250" s="40"/>
      <c r="K250" s="4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27.75" customHeight="1">
      <c r="A251" s="13"/>
      <c r="B251" s="3"/>
      <c r="C251" s="3"/>
      <c r="D251" s="3"/>
      <c r="E251" s="3"/>
      <c r="F251" s="3"/>
      <c r="G251" s="3"/>
      <c r="H251" s="40"/>
      <c r="I251" s="40"/>
      <c r="J251" s="40"/>
      <c r="K251" s="4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27.75" customHeight="1">
      <c r="A252" s="13"/>
      <c r="B252" s="3"/>
      <c r="C252" s="3"/>
      <c r="D252" s="3"/>
      <c r="E252" s="3"/>
      <c r="F252" s="3"/>
      <c r="G252" s="3"/>
      <c r="H252" s="40"/>
      <c r="I252" s="40"/>
      <c r="J252" s="40"/>
      <c r="K252" s="40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27.75" customHeight="1">
      <c r="A253" s="13"/>
      <c r="B253" s="3"/>
      <c r="C253" s="3"/>
      <c r="D253" s="3"/>
      <c r="E253" s="3"/>
      <c r="F253" s="3"/>
      <c r="G253" s="3"/>
      <c r="H253" s="40"/>
      <c r="I253" s="40"/>
      <c r="J253" s="40"/>
      <c r="K253" s="40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27.75" customHeight="1">
      <c r="A254" s="13"/>
      <c r="B254" s="3"/>
      <c r="C254" s="3"/>
      <c r="D254" s="3"/>
      <c r="E254" s="3"/>
      <c r="F254" s="3"/>
      <c r="G254" s="3"/>
      <c r="H254" s="40"/>
      <c r="I254" s="40"/>
      <c r="J254" s="40"/>
      <c r="K254" s="4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27.75" customHeight="1">
      <c r="A255" s="13"/>
      <c r="B255" s="3"/>
      <c r="C255" s="3"/>
      <c r="D255" s="3"/>
      <c r="E255" s="3"/>
      <c r="F255" s="3"/>
      <c r="G255" s="3"/>
      <c r="H255" s="40"/>
      <c r="I255" s="40"/>
      <c r="J255" s="40"/>
      <c r="K255" s="4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27.75" customHeight="1">
      <c r="A256" s="13"/>
      <c r="B256" s="3"/>
      <c r="C256" s="3"/>
      <c r="D256" s="3"/>
      <c r="E256" s="3"/>
      <c r="F256" s="3"/>
      <c r="G256" s="3"/>
      <c r="H256" s="40"/>
      <c r="I256" s="40"/>
      <c r="J256" s="40"/>
      <c r="K256" s="4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27.75" customHeight="1">
      <c r="A257" s="13"/>
      <c r="B257" s="3"/>
      <c r="C257" s="3"/>
      <c r="D257" s="3"/>
      <c r="E257" s="3"/>
      <c r="F257" s="3"/>
      <c r="G257" s="3"/>
      <c r="H257" s="40"/>
      <c r="I257" s="40"/>
      <c r="J257" s="40"/>
      <c r="K257" s="4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27.75" customHeight="1">
      <c r="A258" s="13"/>
      <c r="B258" s="3"/>
      <c r="C258" s="3"/>
      <c r="D258" s="3"/>
      <c r="E258" s="3"/>
      <c r="F258" s="3"/>
      <c r="G258" s="3"/>
      <c r="H258" s="40"/>
      <c r="I258" s="40"/>
      <c r="J258" s="40"/>
      <c r="K258" s="40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27.75" customHeight="1">
      <c r="A259" s="13"/>
      <c r="B259" s="3"/>
      <c r="C259" s="3"/>
      <c r="D259" s="3"/>
      <c r="E259" s="3"/>
      <c r="F259" s="3"/>
      <c r="G259" s="3"/>
      <c r="H259" s="40"/>
      <c r="I259" s="40"/>
      <c r="J259" s="40"/>
      <c r="K259" s="40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27.75" customHeight="1">
      <c r="A260" s="13"/>
      <c r="B260" s="3"/>
      <c r="C260" s="3"/>
      <c r="D260" s="3"/>
      <c r="E260" s="3"/>
      <c r="F260" s="3"/>
      <c r="G260" s="3"/>
      <c r="H260" s="40"/>
      <c r="I260" s="40"/>
      <c r="J260" s="40"/>
      <c r="K260" s="40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27.75" customHeight="1">
      <c r="A261" s="13"/>
      <c r="B261" s="3"/>
      <c r="C261" s="3"/>
      <c r="D261" s="3"/>
      <c r="E261" s="3"/>
      <c r="F261" s="3"/>
      <c r="G261" s="3"/>
      <c r="H261" s="40"/>
      <c r="I261" s="40"/>
      <c r="J261" s="40"/>
      <c r="K261" s="4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27.75" customHeight="1">
      <c r="A262" s="13"/>
      <c r="B262" s="3"/>
      <c r="C262" s="3"/>
      <c r="D262" s="3"/>
      <c r="E262" s="3"/>
      <c r="F262" s="3"/>
      <c r="G262" s="3"/>
      <c r="H262" s="40"/>
      <c r="I262" s="40"/>
      <c r="J262" s="40"/>
      <c r="K262" s="40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27.75" customHeight="1">
      <c r="A263" s="13"/>
      <c r="B263" s="3"/>
      <c r="C263" s="3"/>
      <c r="D263" s="3"/>
      <c r="E263" s="3"/>
      <c r="F263" s="3"/>
      <c r="G263" s="3"/>
      <c r="H263" s="40"/>
      <c r="I263" s="40"/>
      <c r="J263" s="40"/>
      <c r="K263" s="40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27.75" customHeight="1">
      <c r="A264" s="13"/>
      <c r="B264" s="3"/>
      <c r="C264" s="3"/>
      <c r="D264" s="3"/>
      <c r="E264" s="3"/>
      <c r="F264" s="3"/>
      <c r="G264" s="3"/>
      <c r="H264" s="40"/>
      <c r="I264" s="40"/>
      <c r="J264" s="40"/>
      <c r="K264" s="40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27.75" customHeight="1">
      <c r="A265" s="13"/>
      <c r="B265" s="3"/>
      <c r="C265" s="3"/>
      <c r="D265" s="3"/>
      <c r="E265" s="3"/>
      <c r="F265" s="3"/>
      <c r="G265" s="3"/>
      <c r="H265" s="40"/>
      <c r="I265" s="40"/>
      <c r="J265" s="40"/>
      <c r="K265" s="40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27.75" customHeight="1">
      <c r="A266" s="13"/>
      <c r="B266" s="3"/>
      <c r="C266" s="3"/>
      <c r="D266" s="3"/>
      <c r="E266" s="3"/>
      <c r="F266" s="3"/>
      <c r="G266" s="3"/>
      <c r="H266" s="40"/>
      <c r="I266" s="40"/>
      <c r="J266" s="40"/>
      <c r="K266" s="40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27.75" customHeight="1">
      <c r="A267" s="13"/>
      <c r="B267" s="3"/>
      <c r="C267" s="3"/>
      <c r="D267" s="3"/>
      <c r="E267" s="3"/>
      <c r="F267" s="3"/>
      <c r="G267" s="3"/>
      <c r="H267" s="40"/>
      <c r="I267" s="40"/>
      <c r="J267" s="40"/>
      <c r="K267" s="4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27.75" customHeight="1">
      <c r="A268" s="13"/>
      <c r="B268" s="3"/>
      <c r="C268" s="3"/>
      <c r="D268" s="3"/>
      <c r="E268" s="3"/>
      <c r="F268" s="3"/>
      <c r="G268" s="3"/>
      <c r="H268" s="40"/>
      <c r="I268" s="40"/>
      <c r="J268" s="40"/>
      <c r="K268" s="4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27.75" customHeight="1">
      <c r="A269" s="13"/>
      <c r="B269" s="3"/>
      <c r="C269" s="3"/>
      <c r="D269" s="3"/>
      <c r="E269" s="3"/>
      <c r="F269" s="3"/>
      <c r="G269" s="3"/>
      <c r="H269" s="40"/>
      <c r="I269" s="40"/>
      <c r="J269" s="40"/>
      <c r="K269" s="4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27.75" customHeight="1">
      <c r="A270" s="13"/>
      <c r="B270" s="3"/>
      <c r="C270" s="3"/>
      <c r="D270" s="3"/>
      <c r="E270" s="3"/>
      <c r="F270" s="3"/>
      <c r="G270" s="3"/>
      <c r="H270" s="40"/>
      <c r="I270" s="40"/>
      <c r="J270" s="40"/>
      <c r="K270" s="40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27.75" customHeight="1">
      <c r="A271" s="13"/>
      <c r="B271" s="3"/>
      <c r="C271" s="3"/>
      <c r="D271" s="3"/>
      <c r="E271" s="3"/>
      <c r="F271" s="3"/>
      <c r="G271" s="3"/>
      <c r="H271" s="40"/>
      <c r="I271" s="40"/>
      <c r="J271" s="40"/>
      <c r="K271" s="4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27.75" customHeight="1">
      <c r="A272" s="13"/>
      <c r="B272" s="3"/>
      <c r="C272" s="3"/>
      <c r="D272" s="3"/>
      <c r="E272" s="3"/>
      <c r="F272" s="3"/>
      <c r="G272" s="3"/>
      <c r="H272" s="40"/>
      <c r="I272" s="40"/>
      <c r="J272" s="40"/>
      <c r="K272" s="4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27.75" customHeight="1">
      <c r="A273" s="13"/>
      <c r="B273" s="3"/>
      <c r="C273" s="3"/>
      <c r="D273" s="3"/>
      <c r="E273" s="3"/>
      <c r="F273" s="3"/>
      <c r="G273" s="3"/>
      <c r="H273" s="40"/>
      <c r="I273" s="40"/>
      <c r="J273" s="40"/>
      <c r="K273" s="40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27.75" customHeight="1">
      <c r="A274" s="13"/>
      <c r="B274" s="3"/>
      <c r="C274" s="3"/>
      <c r="D274" s="3"/>
      <c r="E274" s="3"/>
      <c r="F274" s="3"/>
      <c r="G274" s="3"/>
      <c r="H274" s="40"/>
      <c r="I274" s="40"/>
      <c r="J274" s="40"/>
      <c r="K274" s="40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27.75" customHeight="1">
      <c r="A275" s="13"/>
      <c r="B275" s="3"/>
      <c r="C275" s="3"/>
      <c r="D275" s="3"/>
      <c r="E275" s="3"/>
      <c r="F275" s="3"/>
      <c r="G275" s="3"/>
      <c r="H275" s="40"/>
      <c r="I275" s="40"/>
      <c r="J275" s="40"/>
      <c r="K275" s="40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27.75" customHeight="1">
      <c r="A276" s="13"/>
      <c r="B276" s="3"/>
      <c r="C276" s="3"/>
      <c r="D276" s="3"/>
      <c r="E276" s="3"/>
      <c r="F276" s="3"/>
      <c r="G276" s="3"/>
      <c r="H276" s="40"/>
      <c r="I276" s="40"/>
      <c r="J276" s="40"/>
      <c r="K276" s="40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27.75" customHeight="1">
      <c r="A277" s="13"/>
      <c r="B277" s="3"/>
      <c r="C277" s="3"/>
      <c r="D277" s="3"/>
      <c r="E277" s="3"/>
      <c r="F277" s="3"/>
      <c r="G277" s="3"/>
      <c r="H277" s="40"/>
      <c r="I277" s="40"/>
      <c r="J277" s="40"/>
      <c r="K277" s="40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27.75" customHeight="1">
      <c r="A278" s="13"/>
      <c r="B278" s="3"/>
      <c r="C278" s="3"/>
      <c r="D278" s="3"/>
      <c r="E278" s="3"/>
      <c r="F278" s="3"/>
      <c r="G278" s="3"/>
      <c r="H278" s="40"/>
      <c r="I278" s="40"/>
      <c r="J278" s="40"/>
      <c r="K278" s="4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27.75" customHeight="1">
      <c r="A279" s="13"/>
      <c r="B279" s="3"/>
      <c r="C279" s="3"/>
      <c r="D279" s="3"/>
      <c r="E279" s="3"/>
      <c r="F279" s="3"/>
      <c r="G279" s="3"/>
      <c r="H279" s="40"/>
      <c r="I279" s="40"/>
      <c r="J279" s="40"/>
      <c r="K279" s="4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27.75" customHeight="1">
      <c r="A280" s="13"/>
      <c r="B280" s="3"/>
      <c r="C280" s="3"/>
      <c r="D280" s="3"/>
      <c r="E280" s="3"/>
      <c r="F280" s="3"/>
      <c r="G280" s="3"/>
      <c r="H280" s="40"/>
      <c r="I280" s="40"/>
      <c r="J280" s="40"/>
      <c r="K280" s="40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27.75" customHeight="1">
      <c r="A281" s="13"/>
      <c r="B281" s="3"/>
      <c r="C281" s="3"/>
      <c r="D281" s="3"/>
      <c r="E281" s="3"/>
      <c r="F281" s="3"/>
      <c r="G281" s="3"/>
      <c r="H281" s="40"/>
      <c r="I281" s="40"/>
      <c r="J281" s="40"/>
      <c r="K281" s="40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27.75" customHeight="1">
      <c r="A282" s="13"/>
      <c r="B282" s="3"/>
      <c r="C282" s="3"/>
      <c r="D282" s="3"/>
      <c r="E282" s="3"/>
      <c r="F282" s="3"/>
      <c r="G282" s="3"/>
      <c r="H282" s="40"/>
      <c r="I282" s="40"/>
      <c r="J282" s="40"/>
      <c r="K282" s="4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27.75" customHeight="1">
      <c r="A283" s="13"/>
      <c r="B283" s="3"/>
      <c r="C283" s="3"/>
      <c r="D283" s="3"/>
      <c r="E283" s="3"/>
      <c r="F283" s="3"/>
      <c r="G283" s="3"/>
      <c r="H283" s="40"/>
      <c r="I283" s="40"/>
      <c r="J283" s="40"/>
      <c r="K283" s="4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27.75" customHeight="1">
      <c r="A284" s="13"/>
      <c r="B284" s="3"/>
      <c r="C284" s="3"/>
      <c r="D284" s="3"/>
      <c r="E284" s="3"/>
      <c r="F284" s="3"/>
      <c r="G284" s="3"/>
      <c r="H284" s="40"/>
      <c r="I284" s="40"/>
      <c r="J284" s="40"/>
      <c r="K284" s="4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27.75" customHeight="1">
      <c r="A285" s="13"/>
      <c r="B285" s="3"/>
      <c r="C285" s="3"/>
      <c r="D285" s="3"/>
      <c r="E285" s="3"/>
      <c r="F285" s="3"/>
      <c r="G285" s="3"/>
      <c r="H285" s="40"/>
      <c r="I285" s="40"/>
      <c r="J285" s="40"/>
      <c r="K285" s="4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27.75" customHeight="1">
      <c r="A286" s="13"/>
      <c r="B286" s="3"/>
      <c r="C286" s="3"/>
      <c r="D286" s="3"/>
      <c r="E286" s="3"/>
      <c r="F286" s="3"/>
      <c r="G286" s="3"/>
      <c r="H286" s="40"/>
      <c r="I286" s="40"/>
      <c r="J286" s="40"/>
      <c r="K286" s="4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27.75" customHeight="1">
      <c r="A287" s="13"/>
      <c r="B287" s="3"/>
      <c r="C287" s="3"/>
      <c r="D287" s="3"/>
      <c r="E287" s="3"/>
      <c r="F287" s="3"/>
      <c r="G287" s="3"/>
      <c r="H287" s="40"/>
      <c r="I287" s="40"/>
      <c r="J287" s="40"/>
      <c r="K287" s="4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27.75" customHeight="1">
      <c r="A288" s="13"/>
      <c r="B288" s="3"/>
      <c r="C288" s="3"/>
      <c r="D288" s="3"/>
      <c r="E288" s="3"/>
      <c r="F288" s="3"/>
      <c r="G288" s="3"/>
      <c r="H288" s="40"/>
      <c r="I288" s="40"/>
      <c r="J288" s="40"/>
      <c r="K288" s="4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27.75" customHeight="1">
      <c r="A289" s="13"/>
      <c r="B289" s="3"/>
      <c r="C289" s="3"/>
      <c r="D289" s="3"/>
      <c r="E289" s="3"/>
      <c r="F289" s="3"/>
      <c r="G289" s="3"/>
      <c r="H289" s="40"/>
      <c r="I289" s="40"/>
      <c r="J289" s="40"/>
      <c r="K289" s="40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27.75" customHeight="1">
      <c r="A290" s="13"/>
      <c r="B290" s="3"/>
      <c r="C290" s="3"/>
      <c r="D290" s="3"/>
      <c r="E290" s="3"/>
      <c r="F290" s="3"/>
      <c r="G290" s="3"/>
      <c r="H290" s="40"/>
      <c r="I290" s="40"/>
      <c r="J290" s="40"/>
      <c r="K290" s="40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27.75" customHeight="1">
      <c r="A291" s="13"/>
      <c r="B291" s="3"/>
      <c r="C291" s="3"/>
      <c r="D291" s="3"/>
      <c r="E291" s="3"/>
      <c r="F291" s="3"/>
      <c r="G291" s="3"/>
      <c r="H291" s="40"/>
      <c r="I291" s="40"/>
      <c r="J291" s="40"/>
      <c r="K291" s="40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27.75" customHeight="1">
      <c r="A292" s="13"/>
      <c r="B292" s="3"/>
      <c r="C292" s="3"/>
      <c r="D292" s="3"/>
      <c r="E292" s="3"/>
      <c r="F292" s="3"/>
      <c r="G292" s="3"/>
      <c r="H292" s="40"/>
      <c r="I292" s="40"/>
      <c r="J292" s="40"/>
      <c r="K292" s="4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27.75" customHeight="1">
      <c r="A293" s="13"/>
      <c r="B293" s="3"/>
      <c r="C293" s="3"/>
      <c r="D293" s="3"/>
      <c r="E293" s="3"/>
      <c r="F293" s="3"/>
      <c r="G293" s="3"/>
      <c r="H293" s="40"/>
      <c r="I293" s="40"/>
      <c r="J293" s="40"/>
      <c r="K293" s="4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27.75" customHeight="1">
      <c r="A294" s="13"/>
      <c r="B294" s="3"/>
      <c r="C294" s="3"/>
      <c r="D294" s="3"/>
      <c r="E294" s="3"/>
      <c r="F294" s="3"/>
      <c r="G294" s="3"/>
      <c r="H294" s="40"/>
      <c r="I294" s="40"/>
      <c r="J294" s="40"/>
      <c r="K294" s="40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27.75" customHeight="1">
      <c r="A295" s="13"/>
      <c r="B295" s="3"/>
      <c r="C295" s="3"/>
      <c r="D295" s="3"/>
      <c r="E295" s="3"/>
      <c r="F295" s="3"/>
      <c r="G295" s="3"/>
      <c r="H295" s="40"/>
      <c r="I295" s="40"/>
      <c r="J295" s="40"/>
      <c r="K295" s="40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27.75" customHeight="1">
      <c r="A296" s="13"/>
      <c r="B296" s="3"/>
      <c r="C296" s="3"/>
      <c r="D296" s="3"/>
      <c r="E296" s="3"/>
      <c r="F296" s="3"/>
      <c r="G296" s="3"/>
      <c r="H296" s="40"/>
      <c r="I296" s="40"/>
      <c r="J296" s="40"/>
      <c r="K296" s="4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27.75" customHeight="1">
      <c r="A297" s="13"/>
      <c r="B297" s="3"/>
      <c r="C297" s="3"/>
      <c r="D297" s="3"/>
      <c r="E297" s="3"/>
      <c r="F297" s="3"/>
      <c r="G297" s="3"/>
      <c r="H297" s="40"/>
      <c r="I297" s="40"/>
      <c r="J297" s="40"/>
      <c r="K297" s="4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27.75" customHeight="1">
      <c r="A298" s="13"/>
      <c r="B298" s="3"/>
      <c r="C298" s="3"/>
      <c r="D298" s="3"/>
      <c r="E298" s="3"/>
      <c r="F298" s="3"/>
      <c r="G298" s="3"/>
      <c r="H298" s="40"/>
      <c r="I298" s="40"/>
      <c r="J298" s="40"/>
      <c r="K298" s="40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27.75" customHeight="1">
      <c r="A299" s="13"/>
      <c r="B299" s="3"/>
      <c r="C299" s="3"/>
      <c r="D299" s="3"/>
      <c r="E299" s="3"/>
      <c r="F299" s="3"/>
      <c r="G299" s="3"/>
      <c r="H299" s="40"/>
      <c r="I299" s="40"/>
      <c r="J299" s="40"/>
      <c r="K299" s="40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27.75" customHeight="1">
      <c r="A300" s="13"/>
      <c r="B300" s="3"/>
      <c r="C300" s="3"/>
      <c r="D300" s="3"/>
      <c r="E300" s="3"/>
      <c r="F300" s="3"/>
      <c r="G300" s="3"/>
      <c r="H300" s="40"/>
      <c r="I300" s="40"/>
      <c r="J300" s="40"/>
      <c r="K300" s="4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27.75" customHeight="1">
      <c r="A301" s="13"/>
      <c r="B301" s="3"/>
      <c r="C301" s="3"/>
      <c r="D301" s="3"/>
      <c r="E301" s="3"/>
      <c r="F301" s="3"/>
      <c r="G301" s="3"/>
      <c r="H301" s="40"/>
      <c r="I301" s="40"/>
      <c r="J301" s="40"/>
      <c r="K301" s="4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27.75" customHeight="1">
      <c r="A302" s="13"/>
      <c r="B302" s="3"/>
      <c r="C302" s="3"/>
      <c r="D302" s="3"/>
      <c r="E302" s="3"/>
      <c r="F302" s="3"/>
      <c r="G302" s="3"/>
      <c r="H302" s="40"/>
      <c r="I302" s="40"/>
      <c r="J302" s="40"/>
      <c r="K302" s="40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27.75" customHeight="1">
      <c r="A303" s="13"/>
      <c r="B303" s="3"/>
      <c r="C303" s="3"/>
      <c r="D303" s="3"/>
      <c r="E303" s="3"/>
      <c r="F303" s="3"/>
      <c r="G303" s="3"/>
      <c r="H303" s="40"/>
      <c r="I303" s="40"/>
      <c r="J303" s="40"/>
      <c r="K303" s="40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27.75" customHeight="1">
      <c r="A304" s="13"/>
      <c r="B304" s="3"/>
      <c r="C304" s="3"/>
      <c r="D304" s="3"/>
      <c r="E304" s="3"/>
      <c r="F304" s="3"/>
      <c r="G304" s="3"/>
      <c r="H304" s="40"/>
      <c r="I304" s="40"/>
      <c r="J304" s="40"/>
      <c r="K304" s="4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27.75" customHeight="1">
      <c r="A305" s="13"/>
      <c r="B305" s="3"/>
      <c r="C305" s="3"/>
      <c r="D305" s="3"/>
      <c r="E305" s="3"/>
      <c r="F305" s="3"/>
      <c r="G305" s="3"/>
      <c r="H305" s="40"/>
      <c r="I305" s="40"/>
      <c r="J305" s="40"/>
      <c r="K305" s="4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27.75" customHeight="1">
      <c r="A306" s="13"/>
      <c r="B306" s="3"/>
      <c r="C306" s="3"/>
      <c r="D306" s="3"/>
      <c r="E306" s="3"/>
      <c r="F306" s="3"/>
      <c r="G306" s="3"/>
      <c r="H306" s="40"/>
      <c r="I306" s="40"/>
      <c r="J306" s="40"/>
      <c r="K306" s="40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27.75" customHeight="1">
      <c r="A307" s="13"/>
      <c r="B307" s="3"/>
      <c r="C307" s="3"/>
      <c r="D307" s="3"/>
      <c r="E307" s="3"/>
      <c r="F307" s="3"/>
      <c r="G307" s="3"/>
      <c r="H307" s="40"/>
      <c r="I307" s="40"/>
      <c r="J307" s="40"/>
      <c r="K307" s="40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27.75" customHeight="1">
      <c r="A308" s="13"/>
      <c r="B308" s="3"/>
      <c r="C308" s="3"/>
      <c r="D308" s="3"/>
      <c r="E308" s="3"/>
      <c r="F308" s="3"/>
      <c r="G308" s="3"/>
      <c r="H308" s="40"/>
      <c r="I308" s="40"/>
      <c r="J308" s="40"/>
      <c r="K308" s="4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27.75" customHeight="1">
      <c r="A309" s="13"/>
      <c r="B309" s="3"/>
      <c r="C309" s="3"/>
      <c r="D309" s="3"/>
      <c r="E309" s="3"/>
      <c r="F309" s="3"/>
      <c r="G309" s="3"/>
      <c r="H309" s="40"/>
      <c r="I309" s="40"/>
      <c r="J309" s="40"/>
      <c r="K309" s="4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27.75" customHeight="1">
      <c r="A310" s="13"/>
      <c r="B310" s="3"/>
      <c r="C310" s="3"/>
      <c r="D310" s="3"/>
      <c r="E310" s="3"/>
      <c r="F310" s="3"/>
      <c r="G310" s="3"/>
      <c r="H310" s="40"/>
      <c r="I310" s="40"/>
      <c r="J310" s="40"/>
      <c r="K310" s="4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27.75" customHeight="1">
      <c r="A311" s="13"/>
      <c r="B311" s="3"/>
      <c r="C311" s="3"/>
      <c r="D311" s="3"/>
      <c r="E311" s="3"/>
      <c r="F311" s="3"/>
      <c r="G311" s="3"/>
      <c r="H311" s="40"/>
      <c r="I311" s="40"/>
      <c r="J311" s="40"/>
      <c r="K311" s="4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27.75" customHeight="1">
      <c r="A312" s="13"/>
      <c r="B312" s="3"/>
      <c r="C312" s="3"/>
      <c r="D312" s="3"/>
      <c r="E312" s="3"/>
      <c r="F312" s="3"/>
      <c r="G312" s="3"/>
      <c r="H312" s="40"/>
      <c r="I312" s="40"/>
      <c r="J312" s="40"/>
      <c r="K312" s="40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27.75" customHeight="1">
      <c r="A313" s="13"/>
      <c r="B313" s="3"/>
      <c r="C313" s="3"/>
      <c r="D313" s="3"/>
      <c r="E313" s="3"/>
      <c r="F313" s="3"/>
      <c r="G313" s="3"/>
      <c r="H313" s="40"/>
      <c r="I313" s="40"/>
      <c r="J313" s="40"/>
      <c r="K313" s="4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27.75" customHeight="1">
      <c r="A314" s="13"/>
      <c r="B314" s="3"/>
      <c r="C314" s="3"/>
      <c r="D314" s="3"/>
      <c r="E314" s="3"/>
      <c r="F314" s="3"/>
      <c r="G314" s="3"/>
      <c r="H314" s="40"/>
      <c r="I314" s="40"/>
      <c r="J314" s="40"/>
      <c r="K314" s="4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27.75" customHeight="1">
      <c r="A315" s="13"/>
      <c r="B315" s="3"/>
      <c r="C315" s="3"/>
      <c r="D315" s="3"/>
      <c r="E315" s="3"/>
      <c r="F315" s="3"/>
      <c r="G315" s="3"/>
      <c r="H315" s="40"/>
      <c r="I315" s="40"/>
      <c r="J315" s="40"/>
      <c r="K315" s="40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27.75" customHeight="1">
      <c r="A316" s="13"/>
      <c r="B316" s="3"/>
      <c r="C316" s="3"/>
      <c r="D316" s="3"/>
      <c r="E316" s="3"/>
      <c r="F316" s="3"/>
      <c r="G316" s="3"/>
      <c r="H316" s="40"/>
      <c r="I316" s="40"/>
      <c r="J316" s="40"/>
      <c r="K316" s="40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27.75" customHeight="1">
      <c r="A317" s="13"/>
      <c r="B317" s="3"/>
      <c r="C317" s="3"/>
      <c r="D317" s="3"/>
      <c r="E317" s="3"/>
      <c r="F317" s="3"/>
      <c r="G317" s="3"/>
      <c r="H317" s="40"/>
      <c r="I317" s="40"/>
      <c r="J317" s="40"/>
      <c r="K317" s="4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27.75" customHeight="1">
      <c r="A318" s="13"/>
      <c r="B318" s="3"/>
      <c r="C318" s="3"/>
      <c r="D318" s="3"/>
      <c r="E318" s="3"/>
      <c r="F318" s="3"/>
      <c r="G318" s="3"/>
      <c r="H318" s="40"/>
      <c r="I318" s="40"/>
      <c r="J318" s="40"/>
      <c r="K318" s="4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27.75" customHeight="1">
      <c r="A319" s="13"/>
      <c r="B319" s="3"/>
      <c r="C319" s="3"/>
      <c r="D319" s="3"/>
      <c r="E319" s="3"/>
      <c r="F319" s="3"/>
      <c r="G319" s="3"/>
      <c r="H319" s="40"/>
      <c r="I319" s="40"/>
      <c r="J319" s="40"/>
      <c r="K319" s="40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27.75" customHeight="1">
      <c r="A320" s="13"/>
      <c r="B320" s="3"/>
      <c r="C320" s="3"/>
      <c r="D320" s="3"/>
      <c r="E320" s="3"/>
      <c r="F320" s="3"/>
      <c r="G320" s="3"/>
      <c r="H320" s="40"/>
      <c r="I320" s="40"/>
      <c r="J320" s="40"/>
      <c r="K320" s="40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27.75" customHeight="1">
      <c r="A321" s="13"/>
      <c r="B321" s="3"/>
      <c r="C321" s="3"/>
      <c r="D321" s="3"/>
      <c r="E321" s="3"/>
      <c r="F321" s="3"/>
      <c r="G321" s="3"/>
      <c r="H321" s="40"/>
      <c r="I321" s="40"/>
      <c r="J321" s="40"/>
      <c r="K321" s="4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27.75" customHeight="1">
      <c r="A322" s="13"/>
      <c r="B322" s="3"/>
      <c r="C322" s="3"/>
      <c r="D322" s="3"/>
      <c r="E322" s="3"/>
      <c r="F322" s="3"/>
      <c r="G322" s="3"/>
      <c r="H322" s="40"/>
      <c r="I322" s="40"/>
      <c r="J322" s="40"/>
      <c r="K322" s="4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27.75" customHeight="1">
      <c r="A323" s="13"/>
      <c r="B323" s="3"/>
      <c r="C323" s="3"/>
      <c r="D323" s="3"/>
      <c r="E323" s="3"/>
      <c r="F323" s="3"/>
      <c r="G323" s="3"/>
      <c r="H323" s="40"/>
      <c r="I323" s="40"/>
      <c r="J323" s="40"/>
      <c r="K323" s="4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27.75" customHeight="1">
      <c r="A324" s="13"/>
      <c r="B324" s="3"/>
      <c r="C324" s="3"/>
      <c r="D324" s="3"/>
      <c r="E324" s="3"/>
      <c r="F324" s="3"/>
      <c r="G324" s="3"/>
      <c r="H324" s="40"/>
      <c r="I324" s="40"/>
      <c r="J324" s="40"/>
      <c r="K324" s="4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27.75" customHeight="1">
      <c r="A325" s="13"/>
      <c r="B325" s="3"/>
      <c r="C325" s="3"/>
      <c r="D325" s="3"/>
      <c r="E325" s="3"/>
      <c r="F325" s="3"/>
      <c r="G325" s="3"/>
      <c r="H325" s="40"/>
      <c r="I325" s="40"/>
      <c r="J325" s="40"/>
      <c r="K325" s="40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27.75" customHeight="1">
      <c r="A326" s="13"/>
      <c r="B326" s="3"/>
      <c r="C326" s="3"/>
      <c r="D326" s="3"/>
      <c r="E326" s="3"/>
      <c r="F326" s="3"/>
      <c r="G326" s="3"/>
      <c r="H326" s="40"/>
      <c r="I326" s="40"/>
      <c r="J326" s="40"/>
      <c r="K326" s="4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</sheetData>
  <sheetProtection/>
  <mergeCells count="38">
    <mergeCell ref="F7:F9"/>
    <mergeCell ref="G7:G9"/>
    <mergeCell ref="F5:M5"/>
    <mergeCell ref="N5:O6"/>
    <mergeCell ref="R5:S6"/>
    <mergeCell ref="N7:N9"/>
    <mergeCell ref="O7:O9"/>
    <mergeCell ref="R7:R9"/>
    <mergeCell ref="L7:L9"/>
    <mergeCell ref="M7:M9"/>
    <mergeCell ref="W5:W9"/>
    <mergeCell ref="T5:V6"/>
    <mergeCell ref="A1:W1"/>
    <mergeCell ref="A2:W2"/>
    <mergeCell ref="A3:W3"/>
    <mergeCell ref="A4:W4"/>
    <mergeCell ref="A5:A9"/>
    <mergeCell ref="B5:B9"/>
    <mergeCell ref="C5:E5"/>
    <mergeCell ref="E7:E9"/>
    <mergeCell ref="T7:T9"/>
    <mergeCell ref="U7:V7"/>
    <mergeCell ref="S7:S9"/>
    <mergeCell ref="V8:V9"/>
    <mergeCell ref="U8:U9"/>
    <mergeCell ref="K7:K9"/>
    <mergeCell ref="P5:P9"/>
    <mergeCell ref="Q5:Q9"/>
    <mergeCell ref="C6:C9"/>
    <mergeCell ref="D6:E6"/>
    <mergeCell ref="F6:G6"/>
    <mergeCell ref="H6:I6"/>
    <mergeCell ref="L6:M6"/>
    <mergeCell ref="D7:D9"/>
    <mergeCell ref="H7:H9"/>
    <mergeCell ref="I7:I9"/>
    <mergeCell ref="J6:K6"/>
    <mergeCell ref="J7:J9"/>
  </mergeCells>
  <printOptions/>
  <pageMargins left="0.3937007874015748" right="0.1968503937007874" top="0.7874015748031497" bottom="0.31496062992125984" header="0.31496062992125984" footer="0.31496062992125984"/>
  <pageSetup fitToHeight="0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6"/>
  <sheetViews>
    <sheetView zoomScale="70" zoomScaleNormal="70" zoomScaleSheetLayoutView="70" zoomScalePageLayoutView="0" workbookViewId="0" topLeftCell="A22">
      <selection activeCell="K6" sqref="K6:L6"/>
    </sheetView>
  </sheetViews>
  <sheetFormatPr defaultColWidth="9.140625" defaultRowHeight="15"/>
  <cols>
    <col min="1" max="1" width="6.8515625" style="12" customWidth="1"/>
    <col min="2" max="2" width="28.28125" style="9" customWidth="1"/>
    <col min="3" max="4" width="10.00390625" style="10" customWidth="1"/>
    <col min="5" max="5" width="9.421875" style="10" customWidth="1"/>
    <col min="6" max="6" width="17.140625" style="10" customWidth="1"/>
    <col min="7" max="17" width="12.421875" style="8" customWidth="1"/>
    <col min="18" max="18" width="12.00390625" style="8" customWidth="1"/>
    <col min="19" max="16384" width="9.140625" style="3" customWidth="1"/>
  </cols>
  <sheetData>
    <row r="1" spans="1:18" s="1" customFormat="1" ht="27.75" customHeight="1">
      <c r="A1" s="142" t="s">
        <v>81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ht="46.5" customHeight="1">
      <c r="A2" s="143" t="s">
        <v>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27.75" customHeight="1">
      <c r="A3" s="144">
        <f>'BTH '!A3:M3</f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s="4" customFormat="1" ht="27.75" customHeight="1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5" customFormat="1" ht="27.75" customHeight="1">
      <c r="A5" s="163" t="s">
        <v>15</v>
      </c>
      <c r="B5" s="162" t="s">
        <v>7</v>
      </c>
      <c r="C5" s="162" t="s">
        <v>31</v>
      </c>
      <c r="D5" s="162" t="s">
        <v>16</v>
      </c>
      <c r="E5" s="162" t="s">
        <v>17</v>
      </c>
      <c r="F5" s="159" t="s">
        <v>18</v>
      </c>
      <c r="G5" s="159"/>
      <c r="H5" s="159"/>
      <c r="I5" s="154" t="s">
        <v>85</v>
      </c>
      <c r="J5" s="161"/>
      <c r="K5" s="161"/>
      <c r="L5" s="161"/>
      <c r="M5" s="161"/>
      <c r="N5" s="161"/>
      <c r="O5" s="161"/>
      <c r="P5" s="155"/>
      <c r="Q5" s="156" t="s">
        <v>30</v>
      </c>
      <c r="R5" s="162" t="s">
        <v>19</v>
      </c>
    </row>
    <row r="6" spans="1:18" s="5" customFormat="1" ht="63" customHeight="1">
      <c r="A6" s="163"/>
      <c r="B6" s="162"/>
      <c r="C6" s="162"/>
      <c r="D6" s="162"/>
      <c r="E6" s="162"/>
      <c r="F6" s="159" t="s">
        <v>11</v>
      </c>
      <c r="G6" s="159" t="s">
        <v>20</v>
      </c>
      <c r="H6" s="159"/>
      <c r="I6" s="154" t="s">
        <v>83</v>
      </c>
      <c r="J6" s="155"/>
      <c r="K6" s="154" t="s">
        <v>35</v>
      </c>
      <c r="L6" s="155"/>
      <c r="M6" s="154" t="s">
        <v>33</v>
      </c>
      <c r="N6" s="155"/>
      <c r="O6" s="154" t="s">
        <v>34</v>
      </c>
      <c r="P6" s="155"/>
      <c r="Q6" s="157"/>
      <c r="R6" s="162"/>
    </row>
    <row r="7" spans="1:18" s="5" customFormat="1" ht="44.25" customHeight="1">
      <c r="A7" s="163"/>
      <c r="B7" s="162"/>
      <c r="C7" s="162"/>
      <c r="D7" s="162"/>
      <c r="E7" s="162"/>
      <c r="F7" s="159"/>
      <c r="G7" s="159" t="s">
        <v>2</v>
      </c>
      <c r="H7" s="156" t="s">
        <v>8</v>
      </c>
      <c r="I7" s="159" t="s">
        <v>2</v>
      </c>
      <c r="J7" s="156" t="s">
        <v>8</v>
      </c>
      <c r="K7" s="159" t="s">
        <v>2</v>
      </c>
      <c r="L7" s="156" t="s">
        <v>8</v>
      </c>
      <c r="M7" s="159" t="s">
        <v>2</v>
      </c>
      <c r="N7" s="156" t="s">
        <v>8</v>
      </c>
      <c r="O7" s="159" t="s">
        <v>2</v>
      </c>
      <c r="P7" s="156" t="s">
        <v>8</v>
      </c>
      <c r="Q7" s="157"/>
      <c r="R7" s="162"/>
    </row>
    <row r="8" spans="1:18" s="5" customFormat="1" ht="27.75" customHeight="1">
      <c r="A8" s="163"/>
      <c r="B8" s="162"/>
      <c r="C8" s="162"/>
      <c r="D8" s="162"/>
      <c r="E8" s="162"/>
      <c r="F8" s="159"/>
      <c r="G8" s="159"/>
      <c r="H8" s="157"/>
      <c r="I8" s="159"/>
      <c r="J8" s="157"/>
      <c r="K8" s="159"/>
      <c r="L8" s="157"/>
      <c r="M8" s="159"/>
      <c r="N8" s="157"/>
      <c r="O8" s="159"/>
      <c r="P8" s="157"/>
      <c r="Q8" s="157"/>
      <c r="R8" s="162"/>
    </row>
    <row r="9" spans="1:18" s="5" customFormat="1" ht="75" customHeight="1">
      <c r="A9" s="163"/>
      <c r="B9" s="162"/>
      <c r="C9" s="162"/>
      <c r="D9" s="162"/>
      <c r="E9" s="162"/>
      <c r="F9" s="159"/>
      <c r="G9" s="160"/>
      <c r="H9" s="158"/>
      <c r="I9" s="160"/>
      <c r="J9" s="158"/>
      <c r="K9" s="160"/>
      <c r="L9" s="158"/>
      <c r="M9" s="160"/>
      <c r="N9" s="158"/>
      <c r="O9" s="160"/>
      <c r="P9" s="158"/>
      <c r="Q9" s="158"/>
      <c r="R9" s="162"/>
    </row>
    <row r="10" spans="1:18" s="7" customFormat="1" ht="27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</row>
    <row r="11" spans="1:18" s="7" customFormat="1" ht="42.75" customHeight="1">
      <c r="A11" s="11"/>
      <c r="B11" s="14" t="s">
        <v>3</v>
      </c>
      <c r="C11" s="6"/>
      <c r="D11" s="6"/>
      <c r="E11" s="6"/>
      <c r="F11" s="6"/>
      <c r="G11" s="29">
        <f>G12+G17</f>
        <v>158050</v>
      </c>
      <c r="H11" s="29">
        <f aca="true" t="shared" si="0" ref="H11:Q11">H12+H17</f>
        <v>147181.9</v>
      </c>
      <c r="I11" s="29">
        <f t="shared" si="0"/>
        <v>30589.455</v>
      </c>
      <c r="J11" s="29">
        <f t="shared" si="0"/>
        <v>30589.455</v>
      </c>
      <c r="K11" s="29">
        <f t="shared" si="0"/>
        <v>7114</v>
      </c>
      <c r="L11" s="29">
        <f t="shared" si="0"/>
        <v>7114</v>
      </c>
      <c r="M11" s="29">
        <f t="shared" si="0"/>
        <v>15193</v>
      </c>
      <c r="N11" s="29">
        <f t="shared" si="0"/>
        <v>15193</v>
      </c>
      <c r="O11" s="29">
        <f t="shared" si="0"/>
        <v>29464.855</v>
      </c>
      <c r="P11" s="29">
        <f t="shared" si="0"/>
        <v>29464.855</v>
      </c>
      <c r="Q11" s="29">
        <f t="shared" si="0"/>
        <v>145283</v>
      </c>
      <c r="R11" s="6"/>
    </row>
    <row r="12" spans="1:18" ht="54.75" customHeight="1">
      <c r="A12" s="21" t="s">
        <v>22</v>
      </c>
      <c r="B12" s="15" t="s">
        <v>53</v>
      </c>
      <c r="C12" s="16"/>
      <c r="D12" s="16"/>
      <c r="E12" s="16"/>
      <c r="F12" s="16"/>
      <c r="G12" s="28">
        <f>G13</f>
        <v>121000</v>
      </c>
      <c r="H12" s="28">
        <f aca="true" t="shared" si="1" ref="H12:Q12">H13</f>
        <v>121000</v>
      </c>
      <c r="I12" s="28">
        <f t="shared" si="1"/>
        <v>23581</v>
      </c>
      <c r="J12" s="28">
        <f t="shared" si="1"/>
        <v>23581</v>
      </c>
      <c r="K12" s="28">
        <f t="shared" si="1"/>
        <v>2800</v>
      </c>
      <c r="L12" s="28">
        <f t="shared" si="1"/>
        <v>2800</v>
      </c>
      <c r="M12" s="28">
        <f t="shared" si="1"/>
        <v>9564</v>
      </c>
      <c r="N12" s="28">
        <f t="shared" si="1"/>
        <v>9564</v>
      </c>
      <c r="O12" s="28">
        <f t="shared" si="1"/>
        <v>23581</v>
      </c>
      <c r="P12" s="28">
        <f t="shared" si="1"/>
        <v>23581</v>
      </c>
      <c r="Q12" s="28">
        <f t="shared" si="1"/>
        <v>121000</v>
      </c>
      <c r="R12" s="17"/>
    </row>
    <row r="13" spans="1:18" ht="50.25" customHeight="1">
      <c r="A13" s="21" t="s">
        <v>24</v>
      </c>
      <c r="B13" s="22" t="s">
        <v>40</v>
      </c>
      <c r="C13" s="16"/>
      <c r="D13" s="16"/>
      <c r="E13" s="16"/>
      <c r="F13" s="16"/>
      <c r="G13" s="28">
        <f>SUM(G14:G16)</f>
        <v>121000</v>
      </c>
      <c r="H13" s="28">
        <f aca="true" t="shared" si="2" ref="H13:P13">SUM(H14:H16)</f>
        <v>121000</v>
      </c>
      <c r="I13" s="28">
        <f t="shared" si="2"/>
        <v>23581</v>
      </c>
      <c r="J13" s="28">
        <f t="shared" si="2"/>
        <v>23581</v>
      </c>
      <c r="K13" s="28">
        <f t="shared" si="2"/>
        <v>2800</v>
      </c>
      <c r="L13" s="28">
        <f t="shared" si="2"/>
        <v>2800</v>
      </c>
      <c r="M13" s="28">
        <f t="shared" si="2"/>
        <v>9564</v>
      </c>
      <c r="N13" s="28">
        <f t="shared" si="2"/>
        <v>9564</v>
      </c>
      <c r="O13" s="28">
        <f t="shared" si="2"/>
        <v>23581</v>
      </c>
      <c r="P13" s="28">
        <f t="shared" si="2"/>
        <v>23581</v>
      </c>
      <c r="Q13" s="28">
        <f>SUM(Q14:Q16)</f>
        <v>121000</v>
      </c>
      <c r="R13" s="23"/>
    </row>
    <row r="14" spans="1:18" ht="90" customHeight="1">
      <c r="A14" s="25" t="s">
        <v>9</v>
      </c>
      <c r="B14" s="19" t="s">
        <v>61</v>
      </c>
      <c r="C14" s="35" t="s">
        <v>41</v>
      </c>
      <c r="D14" s="16" t="s">
        <v>42</v>
      </c>
      <c r="E14" s="16" t="s">
        <v>57</v>
      </c>
      <c r="F14" s="34" t="s">
        <v>62</v>
      </c>
      <c r="G14" s="31">
        <v>65000</v>
      </c>
      <c r="H14" s="31">
        <v>65000</v>
      </c>
      <c r="I14" s="31">
        <f>29817-10000</f>
        <v>19817</v>
      </c>
      <c r="J14" s="31">
        <f>29817-10000</f>
        <v>19817</v>
      </c>
      <c r="K14" s="31">
        <v>2800</v>
      </c>
      <c r="L14" s="31">
        <v>2800</v>
      </c>
      <c r="M14" s="31">
        <v>5800</v>
      </c>
      <c r="N14" s="31">
        <v>5800</v>
      </c>
      <c r="O14" s="31">
        <f>29817-10000</f>
        <v>19817</v>
      </c>
      <c r="P14" s="31">
        <f>29817-10000</f>
        <v>19817</v>
      </c>
      <c r="Q14" s="31">
        <v>65000</v>
      </c>
      <c r="R14" s="16"/>
    </row>
    <row r="15" spans="1:18" ht="90" customHeight="1">
      <c r="A15" s="25" t="s">
        <v>0</v>
      </c>
      <c r="B15" s="19" t="s">
        <v>63</v>
      </c>
      <c r="C15" s="35" t="s">
        <v>45</v>
      </c>
      <c r="D15" s="16" t="s">
        <v>64</v>
      </c>
      <c r="E15" s="16" t="s">
        <v>43</v>
      </c>
      <c r="F15" s="34" t="s">
        <v>65</v>
      </c>
      <c r="G15" s="31">
        <v>26000</v>
      </c>
      <c r="H15" s="31">
        <v>26000</v>
      </c>
      <c r="I15" s="31">
        <f>12129-10000</f>
        <v>2129</v>
      </c>
      <c r="J15" s="31">
        <f>12129-10000</f>
        <v>2129</v>
      </c>
      <c r="K15" s="31">
        <v>0</v>
      </c>
      <c r="L15" s="31">
        <v>0</v>
      </c>
      <c r="M15" s="31">
        <f>12129-10000</f>
        <v>2129</v>
      </c>
      <c r="N15" s="31">
        <f>12129-10000</f>
        <v>2129</v>
      </c>
      <c r="O15" s="31">
        <f>12129-10000</f>
        <v>2129</v>
      </c>
      <c r="P15" s="31">
        <f>12129-10000</f>
        <v>2129</v>
      </c>
      <c r="Q15" s="31">
        <v>26000</v>
      </c>
      <c r="R15" s="16"/>
    </row>
    <row r="16" spans="1:18" ht="90" customHeight="1">
      <c r="A16" s="25" t="s">
        <v>4</v>
      </c>
      <c r="B16" s="19" t="s">
        <v>66</v>
      </c>
      <c r="C16" s="35" t="s">
        <v>45</v>
      </c>
      <c r="D16" s="16" t="s">
        <v>58</v>
      </c>
      <c r="E16" s="16" t="s">
        <v>43</v>
      </c>
      <c r="F16" s="34" t="s">
        <v>67</v>
      </c>
      <c r="G16" s="31">
        <v>30000</v>
      </c>
      <c r="H16" s="31">
        <v>30000</v>
      </c>
      <c r="I16" s="31">
        <f>16635-15000</f>
        <v>1635</v>
      </c>
      <c r="J16" s="31">
        <f>16635-15000</f>
        <v>1635</v>
      </c>
      <c r="K16" s="31">
        <v>0</v>
      </c>
      <c r="L16" s="31">
        <v>0</v>
      </c>
      <c r="M16" s="31">
        <f>16635-15000</f>
        <v>1635</v>
      </c>
      <c r="N16" s="31">
        <f>16635-15000</f>
        <v>1635</v>
      </c>
      <c r="O16" s="31">
        <f>16635-15000</f>
        <v>1635</v>
      </c>
      <c r="P16" s="31">
        <f>16635-15000</f>
        <v>1635</v>
      </c>
      <c r="Q16" s="31">
        <v>30000</v>
      </c>
      <c r="R16" s="16"/>
    </row>
    <row r="17" spans="1:18" ht="65.25" customHeight="1">
      <c r="A17" s="21" t="s">
        <v>26</v>
      </c>
      <c r="B17" s="33" t="s">
        <v>54</v>
      </c>
      <c r="C17" s="16"/>
      <c r="D17" s="16"/>
      <c r="E17" s="16"/>
      <c r="F17" s="16"/>
      <c r="G17" s="28">
        <f>G18</f>
        <v>37050</v>
      </c>
      <c r="H17" s="28">
        <f aca="true" t="shared" si="3" ref="H17:Q17">H18</f>
        <v>26181.9</v>
      </c>
      <c r="I17" s="28">
        <f t="shared" si="3"/>
        <v>7008.455</v>
      </c>
      <c r="J17" s="28">
        <f t="shared" si="3"/>
        <v>7008.455</v>
      </c>
      <c r="K17" s="28">
        <f t="shared" si="3"/>
        <v>4314</v>
      </c>
      <c r="L17" s="28">
        <f t="shared" si="3"/>
        <v>4314</v>
      </c>
      <c r="M17" s="28">
        <f t="shared" si="3"/>
        <v>5629</v>
      </c>
      <c r="N17" s="28">
        <f t="shared" si="3"/>
        <v>5629</v>
      </c>
      <c r="O17" s="28">
        <f t="shared" si="3"/>
        <v>5883.855</v>
      </c>
      <c r="P17" s="28">
        <f t="shared" si="3"/>
        <v>5883.855</v>
      </c>
      <c r="Q17" s="28">
        <f t="shared" si="3"/>
        <v>24283</v>
      </c>
      <c r="R17" s="17"/>
    </row>
    <row r="18" spans="1:18" s="2" customFormat="1" ht="81" customHeight="1">
      <c r="A18" s="21" t="s">
        <v>24</v>
      </c>
      <c r="B18" s="22" t="s">
        <v>39</v>
      </c>
      <c r="C18" s="23"/>
      <c r="D18" s="23"/>
      <c r="E18" s="23"/>
      <c r="F18" s="23"/>
      <c r="G18" s="28">
        <f>SUM(G19:G23)</f>
        <v>37050</v>
      </c>
      <c r="H18" s="28">
        <f aca="true" t="shared" si="4" ref="H18:Q18">SUM(H19:H23)</f>
        <v>26181.9</v>
      </c>
      <c r="I18" s="28">
        <f t="shared" si="4"/>
        <v>7008.455</v>
      </c>
      <c r="J18" s="28">
        <f t="shared" si="4"/>
        <v>7008.455</v>
      </c>
      <c r="K18" s="28">
        <f t="shared" si="4"/>
        <v>4314</v>
      </c>
      <c r="L18" s="28">
        <f t="shared" si="4"/>
        <v>4314</v>
      </c>
      <c r="M18" s="28">
        <f t="shared" si="4"/>
        <v>5629</v>
      </c>
      <c r="N18" s="28">
        <f t="shared" si="4"/>
        <v>5629</v>
      </c>
      <c r="O18" s="28">
        <f t="shared" si="4"/>
        <v>5883.855</v>
      </c>
      <c r="P18" s="28">
        <f t="shared" si="4"/>
        <v>5883.855</v>
      </c>
      <c r="Q18" s="28">
        <f t="shared" si="4"/>
        <v>24283</v>
      </c>
      <c r="R18" s="24"/>
    </row>
    <row r="19" spans="1:18" ht="72.75" customHeight="1">
      <c r="A19" s="25" t="s">
        <v>9</v>
      </c>
      <c r="B19" s="18" t="s">
        <v>68</v>
      </c>
      <c r="C19" s="35" t="s">
        <v>45</v>
      </c>
      <c r="D19" s="16" t="s">
        <v>58</v>
      </c>
      <c r="E19" s="16" t="s">
        <v>43</v>
      </c>
      <c r="F19" s="34" t="s">
        <v>71</v>
      </c>
      <c r="G19" s="27">
        <v>14900</v>
      </c>
      <c r="H19" s="27">
        <v>14155</v>
      </c>
      <c r="I19" s="27">
        <v>3935</v>
      </c>
      <c r="J19" s="27">
        <v>3935</v>
      </c>
      <c r="K19" s="27">
        <v>2700</v>
      </c>
      <c r="L19" s="27">
        <v>2700</v>
      </c>
      <c r="M19" s="27">
        <v>3935</v>
      </c>
      <c r="N19" s="27">
        <v>3935</v>
      </c>
      <c r="O19" s="27">
        <v>3935</v>
      </c>
      <c r="P19" s="27">
        <v>3935</v>
      </c>
      <c r="Q19" s="27">
        <v>14155</v>
      </c>
      <c r="R19" s="16"/>
    </row>
    <row r="20" spans="1:18" ht="120.75" customHeight="1">
      <c r="A20" s="25" t="s">
        <v>0</v>
      </c>
      <c r="B20" s="18" t="s">
        <v>69</v>
      </c>
      <c r="C20" s="35" t="s">
        <v>45</v>
      </c>
      <c r="D20" s="16" t="s">
        <v>60</v>
      </c>
      <c r="E20" s="16" t="s">
        <v>46</v>
      </c>
      <c r="F20" s="34" t="s">
        <v>72</v>
      </c>
      <c r="G20" s="27">
        <v>5900</v>
      </c>
      <c r="H20" s="27">
        <v>5900</v>
      </c>
      <c r="I20" s="27">
        <v>2208</v>
      </c>
      <c r="J20" s="27">
        <v>2208</v>
      </c>
      <c r="K20" s="27">
        <v>1500</v>
      </c>
      <c r="L20" s="27">
        <v>1500</v>
      </c>
      <c r="M20" s="27">
        <v>1580</v>
      </c>
      <c r="N20" s="27">
        <v>1580</v>
      </c>
      <c r="O20" s="27">
        <v>1694</v>
      </c>
      <c r="P20" s="27">
        <v>1694</v>
      </c>
      <c r="Q20" s="27">
        <v>6185</v>
      </c>
      <c r="R20" s="16" t="s">
        <v>84</v>
      </c>
    </row>
    <row r="21" spans="1:18" ht="102.75" customHeight="1">
      <c r="A21" s="25" t="s">
        <v>4</v>
      </c>
      <c r="B21" s="18" t="s">
        <v>70</v>
      </c>
      <c r="C21" s="35" t="s">
        <v>45</v>
      </c>
      <c r="D21" s="16" t="s">
        <v>59</v>
      </c>
      <c r="E21" s="16" t="s">
        <v>46</v>
      </c>
      <c r="F21" s="34" t="s">
        <v>73</v>
      </c>
      <c r="G21" s="27">
        <v>1950</v>
      </c>
      <c r="H21" s="27">
        <v>1850</v>
      </c>
      <c r="I21" s="27">
        <v>43.6</v>
      </c>
      <c r="J21" s="27">
        <v>43.6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1850</v>
      </c>
      <c r="R21" s="16" t="s">
        <v>84</v>
      </c>
    </row>
    <row r="22" spans="1:18" ht="104.25" customHeight="1">
      <c r="A22" s="25" t="s">
        <v>5</v>
      </c>
      <c r="B22" s="18" t="s">
        <v>74</v>
      </c>
      <c r="C22" s="35" t="s">
        <v>45</v>
      </c>
      <c r="D22" s="16" t="s">
        <v>76</v>
      </c>
      <c r="E22" s="16" t="s">
        <v>80</v>
      </c>
      <c r="F22" s="34" t="s">
        <v>79</v>
      </c>
      <c r="G22" s="27">
        <v>12000</v>
      </c>
      <c r="H22" s="27">
        <v>2000</v>
      </c>
      <c r="I22" s="27">
        <v>728.855</v>
      </c>
      <c r="J22" s="27">
        <v>728.855</v>
      </c>
      <c r="K22" s="27">
        <v>114</v>
      </c>
      <c r="L22" s="27">
        <v>114</v>
      </c>
      <c r="M22" s="27">
        <v>114</v>
      </c>
      <c r="N22" s="27">
        <v>114</v>
      </c>
      <c r="O22" s="27">
        <v>161.85500000000002</v>
      </c>
      <c r="P22" s="27">
        <v>161.85500000000002</v>
      </c>
      <c r="Q22" s="27">
        <v>2000</v>
      </c>
      <c r="R22" s="16" t="s">
        <v>84</v>
      </c>
    </row>
    <row r="23" spans="1:18" ht="65.25" customHeight="1">
      <c r="A23" s="25" t="s">
        <v>10</v>
      </c>
      <c r="B23" s="18" t="s">
        <v>75</v>
      </c>
      <c r="C23" s="35" t="s">
        <v>45</v>
      </c>
      <c r="D23" s="16" t="s">
        <v>58</v>
      </c>
      <c r="E23" s="16" t="s">
        <v>77</v>
      </c>
      <c r="F23" s="34" t="s">
        <v>78</v>
      </c>
      <c r="G23" s="27">
        <v>2300</v>
      </c>
      <c r="H23" s="27">
        <v>2276.9</v>
      </c>
      <c r="I23" s="27">
        <v>93</v>
      </c>
      <c r="J23" s="27">
        <v>93</v>
      </c>
      <c r="K23" s="27">
        <v>0</v>
      </c>
      <c r="L23" s="27">
        <v>0</v>
      </c>
      <c r="M23" s="27">
        <v>0</v>
      </c>
      <c r="N23" s="27">
        <v>0</v>
      </c>
      <c r="O23" s="27">
        <v>93</v>
      </c>
      <c r="P23" s="27">
        <v>93</v>
      </c>
      <c r="Q23" s="27">
        <v>93</v>
      </c>
      <c r="R23" s="16"/>
    </row>
    <row r="24" spans="1:18" ht="27.75" customHeight="1">
      <c r="A24" s="13"/>
      <c r="B24" s="3"/>
      <c r="C24" s="3"/>
      <c r="D24" s="3"/>
      <c r="E24" s="3"/>
      <c r="F24" s="3"/>
      <c r="R24" s="3"/>
    </row>
    <row r="25" spans="1:18" ht="27.75" customHeight="1">
      <c r="A25" s="13"/>
      <c r="B25" s="3"/>
      <c r="C25" s="3"/>
      <c r="D25" s="3"/>
      <c r="E25" s="3"/>
      <c r="F25" s="3"/>
      <c r="R25" s="3"/>
    </row>
    <row r="26" spans="1:18" ht="27.75" customHeight="1">
      <c r="A26" s="13"/>
      <c r="B26" s="3"/>
      <c r="C26" s="3"/>
      <c r="D26" s="3"/>
      <c r="E26" s="3"/>
      <c r="F26" s="3"/>
      <c r="R26" s="3"/>
    </row>
    <row r="27" spans="1:18" ht="27.75" customHeight="1">
      <c r="A27" s="13"/>
      <c r="B27" s="3"/>
      <c r="C27" s="3"/>
      <c r="D27" s="3"/>
      <c r="E27" s="3"/>
      <c r="F27" s="3"/>
      <c r="R27" s="3"/>
    </row>
    <row r="28" spans="1:18" ht="27.75" customHeight="1">
      <c r="A28" s="13"/>
      <c r="B28" s="3"/>
      <c r="C28" s="3"/>
      <c r="D28" s="3"/>
      <c r="E28" s="3"/>
      <c r="F28" s="3"/>
      <c r="R28" s="3"/>
    </row>
    <row r="29" spans="1:18" ht="27.75" customHeight="1">
      <c r="A29" s="13"/>
      <c r="B29" s="3"/>
      <c r="C29" s="3"/>
      <c r="D29" s="3"/>
      <c r="E29" s="3"/>
      <c r="F29" s="3"/>
      <c r="R29" s="3"/>
    </row>
    <row r="30" spans="1:18" ht="27.75" customHeight="1">
      <c r="A30" s="13"/>
      <c r="B30" s="3"/>
      <c r="C30" s="3"/>
      <c r="D30" s="3"/>
      <c r="E30" s="3"/>
      <c r="F30" s="3"/>
      <c r="R30" s="3"/>
    </row>
    <row r="31" spans="1:18" ht="27.75" customHeight="1">
      <c r="A31" s="13"/>
      <c r="B31" s="3"/>
      <c r="C31" s="3"/>
      <c r="D31" s="3"/>
      <c r="E31" s="3"/>
      <c r="F31" s="3"/>
      <c r="R31" s="3"/>
    </row>
    <row r="32" spans="1:18" ht="27.75" customHeight="1">
      <c r="A32" s="13"/>
      <c r="B32" s="3"/>
      <c r="C32" s="3"/>
      <c r="D32" s="3"/>
      <c r="E32" s="3"/>
      <c r="F32" s="3"/>
      <c r="R32" s="3"/>
    </row>
    <row r="33" spans="1:18" ht="27.75" customHeight="1">
      <c r="A33" s="13"/>
      <c r="B33" s="3"/>
      <c r="C33" s="3"/>
      <c r="D33" s="3"/>
      <c r="E33" s="3"/>
      <c r="F33" s="3"/>
      <c r="R33" s="3"/>
    </row>
    <row r="34" spans="1:18" ht="27.75" customHeight="1">
      <c r="A34" s="13"/>
      <c r="B34" s="3"/>
      <c r="C34" s="3"/>
      <c r="D34" s="3"/>
      <c r="E34" s="3"/>
      <c r="F34" s="3"/>
      <c r="R34" s="3"/>
    </row>
    <row r="35" spans="1:18" ht="27.75" customHeight="1">
      <c r="A35" s="13"/>
      <c r="B35" s="3"/>
      <c r="C35" s="3"/>
      <c r="D35" s="3"/>
      <c r="E35" s="3"/>
      <c r="F35" s="3"/>
      <c r="R35" s="3"/>
    </row>
    <row r="36" spans="1:18" ht="27.75" customHeight="1">
      <c r="A36" s="13"/>
      <c r="B36" s="3"/>
      <c r="C36" s="3"/>
      <c r="D36" s="3"/>
      <c r="E36" s="3"/>
      <c r="F36" s="3"/>
      <c r="R36" s="3"/>
    </row>
    <row r="37" spans="1:18" ht="27.75" customHeight="1">
      <c r="A37" s="13"/>
      <c r="B37" s="3"/>
      <c r="C37" s="3"/>
      <c r="D37" s="3"/>
      <c r="E37" s="3"/>
      <c r="F37" s="3"/>
      <c r="R37" s="3"/>
    </row>
    <row r="38" spans="1:18" ht="27.75" customHeight="1">
      <c r="A38" s="13"/>
      <c r="B38" s="3"/>
      <c r="C38" s="3"/>
      <c r="D38" s="3"/>
      <c r="E38" s="3"/>
      <c r="F38" s="3"/>
      <c r="R38" s="3"/>
    </row>
    <row r="39" spans="1:18" ht="27.75" customHeight="1">
      <c r="A39" s="13"/>
      <c r="B39" s="3"/>
      <c r="C39" s="3"/>
      <c r="D39" s="3"/>
      <c r="E39" s="3"/>
      <c r="F39" s="3"/>
      <c r="R39" s="3"/>
    </row>
    <row r="40" spans="1:18" ht="27.75" customHeight="1">
      <c r="A40" s="13"/>
      <c r="B40" s="3"/>
      <c r="C40" s="3"/>
      <c r="D40" s="3"/>
      <c r="E40" s="3"/>
      <c r="F40" s="3"/>
      <c r="R40" s="3"/>
    </row>
    <row r="41" spans="1:18" ht="27.75" customHeight="1">
      <c r="A41" s="13"/>
      <c r="B41" s="3"/>
      <c r="C41" s="3"/>
      <c r="D41" s="3"/>
      <c r="E41" s="3"/>
      <c r="F41" s="3"/>
      <c r="R41" s="3"/>
    </row>
    <row r="42" spans="1:18" ht="27.75" customHeight="1">
      <c r="A42" s="13"/>
      <c r="B42" s="3"/>
      <c r="C42" s="3"/>
      <c r="D42" s="3"/>
      <c r="E42" s="3"/>
      <c r="F42" s="3"/>
      <c r="R42" s="3"/>
    </row>
    <row r="43" spans="1:18" ht="27.75" customHeight="1">
      <c r="A43" s="13"/>
      <c r="B43" s="3"/>
      <c r="C43" s="3"/>
      <c r="D43" s="3"/>
      <c r="E43" s="3"/>
      <c r="F43" s="3"/>
      <c r="R43" s="3"/>
    </row>
    <row r="44" spans="1:18" ht="27.7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7.75" customHeight="1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7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7.75" customHeight="1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7.75" customHeight="1">
      <c r="A48" s="1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7.75" customHeight="1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7.75" customHeight="1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7.7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7.7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7.75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7.7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27.75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27.75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7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27.75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7.75" customHeight="1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27.75" customHeight="1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27.75" customHeight="1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27.75" customHeight="1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27.75" customHeight="1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27.75" customHeight="1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27.75" customHeight="1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27.75" customHeight="1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27.75" customHeight="1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27.75" customHeight="1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27.75" customHeight="1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27.75" customHeight="1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27.75" customHeight="1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27.75" customHeight="1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27.75" customHeight="1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7.75" customHeight="1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27.75" customHeight="1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27.75" customHeight="1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27.75" customHeight="1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27.75" customHeight="1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27.75" customHeight="1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27.75" customHeight="1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27.75" customHeight="1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27.75" customHeight="1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27.75" customHeight="1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27.75" customHeight="1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27.75" customHeight="1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27.75" customHeight="1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7.75" customHeight="1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7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7.75" customHeight="1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7.75" customHeight="1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7.75" customHeight="1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7.75" customHeight="1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7.75" customHeight="1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7.75" customHeight="1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7.75" customHeight="1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7.75" customHeight="1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7.75" customHeight="1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7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7.75" customHeight="1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7.75" customHeight="1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7.75" customHeight="1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7.75" customHeight="1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7.75" customHeight="1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7.75" customHeight="1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7.75" customHeight="1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7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7.75" customHeight="1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7.75" customHeight="1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7.75" customHeight="1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7.75" customHeight="1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7.75" customHeight="1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7.75" customHeight="1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7.75" customHeight="1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7.75" customHeight="1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7.75" customHeight="1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7.75" customHeight="1">
      <c r="A116" s="1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7.75" customHeight="1">
      <c r="A117" s="1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7.75" customHeight="1">
      <c r="A118" s="1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7.75" customHeight="1">
      <c r="A119" s="1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7.75" customHeight="1">
      <c r="A120" s="1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7.75" customHeight="1">
      <c r="A121" s="1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7.75" customHeight="1">
      <c r="A122" s="1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7.75" customHeight="1">
      <c r="A123" s="1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7.75" customHeight="1">
      <c r="A124" s="1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7.75" customHeight="1">
      <c r="A125" s="1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7.75" customHeight="1">
      <c r="A126" s="1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7.75" customHeight="1">
      <c r="A127" s="1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7.75" customHeight="1">
      <c r="A128" s="1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7.75" customHeight="1">
      <c r="A129" s="1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7.75" customHeight="1">
      <c r="A130" s="1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7.75" customHeight="1">
      <c r="A131" s="1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7.75" customHeight="1">
      <c r="A132" s="1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7.75" customHeight="1">
      <c r="A133" s="1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7.75" customHeight="1">
      <c r="A134" s="1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7.75" customHeight="1">
      <c r="A135" s="1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7.75" customHeight="1">
      <c r="A136" s="1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7.75" customHeight="1">
      <c r="A137" s="1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7.75" customHeight="1">
      <c r="A138" s="1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7.75" customHeight="1">
      <c r="A139" s="1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7.75" customHeight="1">
      <c r="A140" s="1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7.75" customHeight="1">
      <c r="A141" s="1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7.75" customHeight="1">
      <c r="A142" s="1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7.75" customHeight="1">
      <c r="A143" s="1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7.75" customHeight="1">
      <c r="A144" s="1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7.75" customHeight="1">
      <c r="A145" s="1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7.75" customHeight="1">
      <c r="A146" s="1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7.75" customHeight="1">
      <c r="A147" s="1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7.75" customHeight="1">
      <c r="A148" s="1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7.75" customHeight="1">
      <c r="A149" s="1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7.75" customHeight="1">
      <c r="A150" s="1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7.75" customHeight="1">
      <c r="A151" s="1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7.75" customHeight="1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7.75" customHeight="1">
      <c r="A153" s="1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7.75" customHeight="1">
      <c r="A154" s="1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7.75" customHeight="1">
      <c r="A155" s="1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7.75" customHeight="1">
      <c r="A156" s="1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7.75" customHeight="1">
      <c r="A157" s="1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7.75" customHeight="1">
      <c r="A158" s="1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7.75" customHeight="1">
      <c r="A159" s="1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7.75" customHeight="1">
      <c r="A160" s="1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7.75" customHeight="1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7.75" customHeight="1">
      <c r="A162" s="1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7.75" customHeight="1">
      <c r="A163" s="1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7.75" customHeight="1">
      <c r="A164" s="1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7.75" customHeight="1">
      <c r="A165" s="1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7.75" customHeight="1">
      <c r="A166" s="1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7.75" customHeight="1">
      <c r="A167" s="1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7.75" customHeight="1">
      <c r="A168" s="1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7.75" customHeight="1">
      <c r="A169" s="1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7.75" customHeight="1">
      <c r="A170" s="1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7.75" customHeight="1">
      <c r="A171" s="1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7.75" customHeight="1">
      <c r="A172" s="1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7.75" customHeight="1">
      <c r="A173" s="1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7.75" customHeight="1">
      <c r="A174" s="1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7.75" customHeight="1">
      <c r="A175" s="1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7.75" customHeight="1">
      <c r="A176" s="1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7.75" customHeight="1">
      <c r="A177" s="1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7.75" customHeight="1">
      <c r="A178" s="1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7.75" customHeight="1">
      <c r="A179" s="1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7.75" customHeight="1">
      <c r="A180" s="1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7.75" customHeight="1">
      <c r="A181" s="1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7.75" customHeight="1">
      <c r="A182" s="1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7.75" customHeight="1">
      <c r="A183" s="1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7.75" customHeight="1">
      <c r="A184" s="1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7.75" customHeight="1">
      <c r="A185" s="1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7.75" customHeight="1">
      <c r="A186" s="1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7.75" customHeight="1">
      <c r="A187" s="1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7.75" customHeight="1">
      <c r="A188" s="1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7.75" customHeight="1">
      <c r="A189" s="1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7.75" customHeight="1">
      <c r="A190" s="1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7.75" customHeight="1">
      <c r="A191" s="1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7.75" customHeight="1">
      <c r="A192" s="1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7.75" customHeight="1">
      <c r="A193" s="1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7.75" customHeight="1">
      <c r="A194" s="1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7.75" customHeight="1">
      <c r="A195" s="1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7.75" customHeight="1">
      <c r="A196" s="1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7.75" customHeight="1">
      <c r="A197" s="1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7.75" customHeight="1">
      <c r="A198" s="1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7.75" customHeight="1">
      <c r="A199" s="1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7.75" customHeight="1">
      <c r="A200" s="1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7.75" customHeight="1">
      <c r="A201" s="1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7.75" customHeight="1">
      <c r="A202" s="1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7.75" customHeight="1">
      <c r="A203" s="1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7.75" customHeight="1">
      <c r="A204" s="1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7.75" customHeight="1">
      <c r="A205" s="1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7.75" customHeight="1">
      <c r="A206" s="1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7.75" customHeight="1">
      <c r="A207" s="1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7.75" customHeight="1">
      <c r="A208" s="1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7.75" customHeight="1">
      <c r="A209" s="1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7.75" customHeight="1">
      <c r="A210" s="1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7.75" customHeight="1">
      <c r="A211" s="1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7.75" customHeight="1">
      <c r="A212" s="1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7.75" customHeight="1">
      <c r="A213" s="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7.75" customHeight="1">
      <c r="A214" s="1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7.75" customHeight="1">
      <c r="A215" s="1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7.75" customHeight="1">
      <c r="A216" s="1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7.75" customHeight="1">
      <c r="A217" s="1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7.75" customHeight="1">
      <c r="A218" s="1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7.75" customHeight="1">
      <c r="A219" s="1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7.75" customHeight="1">
      <c r="A220" s="1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7.75" customHeight="1">
      <c r="A221" s="1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7.75" customHeight="1">
      <c r="A222" s="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7.75" customHeight="1">
      <c r="A223" s="1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7.75" customHeight="1">
      <c r="A224" s="1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7.75" customHeight="1">
      <c r="A225" s="1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7.75" customHeight="1">
      <c r="A226" s="1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7.75" customHeight="1">
      <c r="A227" s="1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7.75" customHeight="1">
      <c r="A228" s="1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7.75" customHeight="1">
      <c r="A229" s="1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7.75" customHeight="1">
      <c r="A230" s="1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7.75" customHeight="1">
      <c r="A231" s="1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7.75" customHeight="1">
      <c r="A232" s="1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7.75" customHeight="1">
      <c r="A233" s="1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7.75" customHeight="1">
      <c r="A234" s="1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7.75" customHeight="1">
      <c r="A235" s="1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7.75" customHeight="1">
      <c r="A236" s="1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7.75" customHeight="1">
      <c r="A237" s="1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7.75" customHeight="1">
      <c r="A238" s="1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7.75" customHeight="1">
      <c r="A239" s="1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7.75" customHeight="1">
      <c r="A240" s="1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7.75" customHeight="1">
      <c r="A241" s="1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7.75" customHeight="1">
      <c r="A242" s="1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7.75" customHeight="1">
      <c r="A243" s="1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7.75" customHeight="1">
      <c r="A244" s="1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7.75" customHeight="1">
      <c r="A245" s="1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7.75" customHeight="1">
      <c r="A246" s="1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7.75" customHeight="1">
      <c r="A247" s="1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7.75" customHeight="1">
      <c r="A248" s="1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7.75" customHeight="1">
      <c r="A249" s="1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7.75" customHeight="1">
      <c r="A250" s="1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7.75" customHeight="1">
      <c r="A251" s="1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7.75" customHeight="1">
      <c r="A252" s="1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7.75" customHeight="1">
      <c r="A253" s="1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7.75" customHeight="1">
      <c r="A254" s="1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7.75" customHeight="1">
      <c r="A255" s="1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7.75" customHeight="1">
      <c r="A256" s="1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7.75" customHeight="1">
      <c r="A257" s="1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7.75" customHeight="1">
      <c r="A258" s="1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7.75" customHeight="1">
      <c r="A259" s="1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7.75" customHeight="1">
      <c r="A260" s="1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7.75" customHeight="1">
      <c r="A261" s="1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7.75" customHeight="1">
      <c r="A262" s="1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7.75" customHeight="1">
      <c r="A263" s="1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7.75" customHeight="1">
      <c r="A264" s="1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7.75" customHeight="1">
      <c r="A265" s="1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7.75" customHeight="1">
      <c r="A266" s="1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7.75" customHeight="1">
      <c r="A267" s="1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7.75" customHeight="1">
      <c r="A268" s="1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7.75" customHeight="1">
      <c r="A269" s="1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7.75" customHeight="1">
      <c r="A270" s="1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7.75" customHeight="1">
      <c r="A271" s="1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7.75" customHeight="1">
      <c r="A272" s="1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7.75" customHeight="1">
      <c r="A273" s="1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7.75" customHeight="1">
      <c r="A274" s="1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7.75" customHeight="1">
      <c r="A275" s="1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7.75" customHeight="1">
      <c r="A276" s="1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7.75" customHeight="1">
      <c r="A277" s="1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7.75" customHeight="1">
      <c r="A278" s="1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7.75" customHeight="1">
      <c r="A279" s="1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7.75" customHeight="1">
      <c r="A280" s="1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7.75" customHeight="1">
      <c r="A281" s="1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7.75" customHeight="1">
      <c r="A282" s="1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7.75" customHeight="1">
      <c r="A283" s="1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7.75" customHeight="1">
      <c r="A284" s="1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7.75" customHeight="1">
      <c r="A285" s="1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7.75" customHeight="1">
      <c r="A286" s="1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7.75" customHeight="1">
      <c r="A287" s="1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7.75" customHeight="1">
      <c r="A288" s="1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7.75" customHeight="1">
      <c r="A289" s="1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7.75" customHeight="1">
      <c r="A290" s="1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7.75" customHeight="1">
      <c r="A291" s="1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7.75" customHeight="1">
      <c r="A292" s="1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7.75" customHeight="1">
      <c r="A293" s="1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7.75" customHeight="1">
      <c r="A294" s="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7.75" customHeight="1">
      <c r="A295" s="1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7.75" customHeight="1">
      <c r="A296" s="1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7.75" customHeight="1">
      <c r="A297" s="1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7.75" customHeight="1">
      <c r="A298" s="1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7.75" customHeight="1">
      <c r="A299" s="1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7.75" customHeight="1">
      <c r="A300" s="1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7.75" customHeight="1">
      <c r="A301" s="1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7.75" customHeight="1">
      <c r="A302" s="1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7.75" customHeight="1">
      <c r="A303" s="1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7.75" customHeight="1">
      <c r="A304" s="1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7.75" customHeight="1">
      <c r="A305" s="1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7.75" customHeight="1">
      <c r="A306" s="1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7.75" customHeight="1">
      <c r="A307" s="1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7.75" customHeight="1">
      <c r="A308" s="1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7.75" customHeight="1">
      <c r="A309" s="1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7.75" customHeight="1">
      <c r="A310" s="1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7.75" customHeight="1">
      <c r="A311" s="1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7.75" customHeight="1">
      <c r="A312" s="1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7.75" customHeight="1">
      <c r="A313" s="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7.75" customHeight="1">
      <c r="A314" s="1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7.75" customHeight="1">
      <c r="A315" s="1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7.75" customHeight="1">
      <c r="A316" s="1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</sheetData>
  <sheetProtection/>
  <mergeCells count="29">
    <mergeCell ref="Q5:Q9"/>
    <mergeCell ref="A1:R1"/>
    <mergeCell ref="A2:R2"/>
    <mergeCell ref="A3:R3"/>
    <mergeCell ref="A4:R4"/>
    <mergeCell ref="A5:A9"/>
    <mergeCell ref="B5:B9"/>
    <mergeCell ref="C5:C9"/>
    <mergeCell ref="D5:D9"/>
    <mergeCell ref="E5:E9"/>
    <mergeCell ref="F5:H5"/>
    <mergeCell ref="H7:H9"/>
    <mergeCell ref="I5:P5"/>
    <mergeCell ref="R5:R9"/>
    <mergeCell ref="F6:F9"/>
    <mergeCell ref="G6:H6"/>
    <mergeCell ref="I6:J6"/>
    <mergeCell ref="K6:L6"/>
    <mergeCell ref="G7:G9"/>
    <mergeCell ref="M6:N6"/>
    <mergeCell ref="O6:P6"/>
    <mergeCell ref="P7:P9"/>
    <mergeCell ref="M7:M9"/>
    <mergeCell ref="N7:N9"/>
    <mergeCell ref="O7:O9"/>
    <mergeCell ref="I7:I9"/>
    <mergeCell ref="J7:J9"/>
    <mergeCell ref="K7:K9"/>
    <mergeCell ref="L7:L9"/>
  </mergeCells>
  <printOptions/>
  <pageMargins left="0.3" right="0.2" top="0.5" bottom="0.3" header="0.3" footer="0.3"/>
  <pageSetup fitToHeight="0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tabSelected="1" view="pageBreakPreview" zoomScale="70" zoomScaleNormal="55" zoomScaleSheetLayoutView="70" zoomScalePageLayoutView="0" workbookViewId="0" topLeftCell="A5">
      <selection activeCell="J18" sqref="J18"/>
    </sheetView>
  </sheetViews>
  <sheetFormatPr defaultColWidth="0" defaultRowHeight="15"/>
  <cols>
    <col min="1" max="1" width="7.140625" style="102" customWidth="1"/>
    <col min="2" max="2" width="72.57421875" style="46" customWidth="1"/>
    <col min="3" max="3" width="17.28125" style="46" hidden="1" customWidth="1"/>
    <col min="4" max="4" width="22.140625" style="49" customWidth="1"/>
    <col min="5" max="5" width="16.7109375" style="48" hidden="1" customWidth="1"/>
    <col min="6" max="7" width="19.140625" style="48" hidden="1" customWidth="1"/>
    <col min="8" max="8" width="18.8515625" style="48" hidden="1" customWidth="1"/>
    <col min="9" max="11" width="22.28125" style="48" customWidth="1"/>
    <col min="12" max="12" width="21.28125" style="48" customWidth="1"/>
    <col min="13" max="13" width="24.28125" style="56" customWidth="1"/>
    <col min="14" max="18" width="12.28125" style="46" hidden="1" customWidth="1"/>
    <col min="19" max="19" width="12.28125" style="46" customWidth="1"/>
    <col min="20" max="20" width="20.28125" style="46" hidden="1" customWidth="1"/>
    <col min="21" max="22" width="9.140625" style="46" customWidth="1"/>
    <col min="23" max="23" width="16.7109375" style="46" customWidth="1"/>
    <col min="24" max="24" width="17.7109375" style="46" customWidth="1"/>
    <col min="25" max="220" width="9.140625" style="46" customWidth="1"/>
    <col min="221" max="221" width="8.57421875" style="46" customWidth="1"/>
    <col min="222" max="222" width="63.140625" style="46" customWidth="1"/>
    <col min="223" max="223" width="18.421875" style="46" customWidth="1"/>
    <col min="224" max="16384" width="0" style="46" hidden="1" customWidth="1"/>
  </cols>
  <sheetData>
    <row r="1" spans="1:17" ht="21" customHeight="1" hidden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58"/>
      <c r="O1" s="58"/>
      <c r="P1" s="58"/>
      <c r="Q1" s="58"/>
    </row>
    <row r="2" spans="1:17" ht="40.5" customHeight="1">
      <c r="A2" s="172" t="s">
        <v>129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58"/>
      <c r="O2" s="58"/>
      <c r="P2" s="58"/>
      <c r="Q2" s="58"/>
    </row>
    <row r="3" spans="1:17" ht="18.75">
      <c r="A3" s="173" t="str">
        <f>'B1 NSDP'!A3:W3</f>
        <v>(Kèm theo Nghị quyết số                /NQ-HĐND ngày         tháng 12 năm 2023 của HĐND huyện Tuần Giáo)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58"/>
      <c r="O3" s="58"/>
      <c r="P3" s="58"/>
      <c r="Q3" s="58"/>
    </row>
    <row r="4" spans="1:17" ht="18.75">
      <c r="A4" s="59"/>
      <c r="B4" s="60"/>
      <c r="C4" s="60"/>
      <c r="D4" s="61"/>
      <c r="E4" s="174" t="s">
        <v>1</v>
      </c>
      <c r="F4" s="174"/>
      <c r="G4" s="174"/>
      <c r="H4" s="174"/>
      <c r="I4" s="174"/>
      <c r="J4" s="174"/>
      <c r="K4" s="174"/>
      <c r="L4" s="174"/>
      <c r="M4" s="174"/>
      <c r="N4" s="58"/>
      <c r="O4" s="58"/>
      <c r="P4" s="58"/>
      <c r="Q4" s="58"/>
    </row>
    <row r="5" spans="1:238" ht="21" customHeight="1">
      <c r="A5" s="165" t="s">
        <v>91</v>
      </c>
      <c r="B5" s="165" t="s">
        <v>92</v>
      </c>
      <c r="C5" s="175" t="s">
        <v>93</v>
      </c>
      <c r="D5" s="175" t="s">
        <v>94</v>
      </c>
      <c r="E5" s="124" t="s">
        <v>32</v>
      </c>
      <c r="F5" s="124"/>
      <c r="G5" s="124"/>
      <c r="H5" s="124"/>
      <c r="I5" s="147" t="s">
        <v>138</v>
      </c>
      <c r="J5" s="147" t="s">
        <v>139</v>
      </c>
      <c r="K5" s="147" t="s">
        <v>126</v>
      </c>
      <c r="L5" s="124" t="s">
        <v>120</v>
      </c>
      <c r="M5" s="165" t="s">
        <v>19</v>
      </c>
      <c r="N5" s="62"/>
      <c r="O5" s="62"/>
      <c r="P5" s="62"/>
      <c r="Q5" s="62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</row>
    <row r="6" spans="1:238" ht="21" customHeight="1">
      <c r="A6" s="166"/>
      <c r="B6" s="166"/>
      <c r="C6" s="176"/>
      <c r="D6" s="176"/>
      <c r="E6" s="124" t="s">
        <v>13</v>
      </c>
      <c r="F6" s="168" t="s">
        <v>86</v>
      </c>
      <c r="G6" s="169" t="s">
        <v>34</v>
      </c>
      <c r="H6" s="168" t="s">
        <v>87</v>
      </c>
      <c r="I6" s="148"/>
      <c r="J6" s="148"/>
      <c r="K6" s="148"/>
      <c r="L6" s="124"/>
      <c r="M6" s="166"/>
      <c r="N6" s="62"/>
      <c r="O6" s="62"/>
      <c r="P6" s="62"/>
      <c r="Q6" s="62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</row>
    <row r="7" spans="1:238" ht="27" customHeight="1">
      <c r="A7" s="167"/>
      <c r="B7" s="167"/>
      <c r="C7" s="177"/>
      <c r="D7" s="177"/>
      <c r="E7" s="124"/>
      <c r="F7" s="168"/>
      <c r="G7" s="170"/>
      <c r="H7" s="168"/>
      <c r="I7" s="149"/>
      <c r="J7" s="149"/>
      <c r="K7" s="149"/>
      <c r="L7" s="124"/>
      <c r="M7" s="167"/>
      <c r="N7" s="62"/>
      <c r="O7" s="62"/>
      <c r="P7" s="62"/>
      <c r="Q7" s="62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</row>
    <row r="8" spans="1:238" ht="30" customHeight="1">
      <c r="A8" s="63"/>
      <c r="B8" s="63" t="s">
        <v>95</v>
      </c>
      <c r="C8" s="64"/>
      <c r="D8" s="65">
        <f aca="true" t="shared" si="0" ref="D8:L8">D9+D25</f>
        <v>68950</v>
      </c>
      <c r="E8" s="65">
        <f t="shared" si="0"/>
        <v>10350</v>
      </c>
      <c r="F8" s="65">
        <f t="shared" si="0"/>
        <v>5808.888</v>
      </c>
      <c r="G8" s="65">
        <f t="shared" si="0"/>
        <v>8508.887999999999</v>
      </c>
      <c r="H8" s="65">
        <f t="shared" si="0"/>
        <v>8508.887999999999</v>
      </c>
      <c r="I8" s="65">
        <f t="shared" si="0"/>
        <v>8222.24</v>
      </c>
      <c r="J8" s="65">
        <f t="shared" si="0"/>
        <v>8995.7</v>
      </c>
      <c r="K8" s="65">
        <f t="shared" si="0"/>
        <v>8222.188</v>
      </c>
      <c r="L8" s="65">
        <f t="shared" si="0"/>
        <v>12600</v>
      </c>
      <c r="M8" s="66"/>
      <c r="N8" s="67" t="e">
        <f>+D8-#REF!</f>
        <v>#REF!</v>
      </c>
      <c r="O8" s="67" t="e">
        <f>+E8-#REF!</f>
        <v>#REF!</v>
      </c>
      <c r="P8" s="67" t="e">
        <f>+#REF!-#REF!</f>
        <v>#REF!</v>
      </c>
      <c r="Q8" s="67" t="e">
        <f>+#REF!-#REF!</f>
        <v>#REF!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</row>
    <row r="9" spans="1:20" ht="30" customHeight="1">
      <c r="A9" s="68" t="s">
        <v>23</v>
      </c>
      <c r="B9" s="69" t="s">
        <v>96</v>
      </c>
      <c r="C9" s="70"/>
      <c r="D9" s="65">
        <f aca="true" t="shared" si="1" ref="D9:I9">D10+D15</f>
        <v>68950</v>
      </c>
      <c r="E9" s="65">
        <f t="shared" si="1"/>
        <v>7650</v>
      </c>
      <c r="F9" s="65">
        <f t="shared" si="1"/>
        <v>5808.888</v>
      </c>
      <c r="G9" s="65">
        <f t="shared" si="1"/>
        <v>5808.888</v>
      </c>
      <c r="H9" s="65">
        <f t="shared" si="1"/>
        <v>5808.888</v>
      </c>
      <c r="I9" s="65">
        <f t="shared" si="1"/>
        <v>8222.24</v>
      </c>
      <c r="J9" s="65">
        <f>J10+J15</f>
        <v>8995.7</v>
      </c>
      <c r="K9" s="65">
        <f>K10+K15</f>
        <v>8222.188</v>
      </c>
      <c r="L9" s="65">
        <f>L10+L15+L21</f>
        <v>10080</v>
      </c>
      <c r="M9" s="71"/>
      <c r="N9" s="67" t="e">
        <f>+D9-#REF!</f>
        <v>#REF!</v>
      </c>
      <c r="O9" s="67" t="e">
        <f>+E9-#REF!</f>
        <v>#REF!</v>
      </c>
      <c r="P9" s="67" t="e">
        <f>+#REF!-#REF!</f>
        <v>#REF!</v>
      </c>
      <c r="Q9" s="67" t="e">
        <f>+#REF!-#REF!</f>
        <v>#REF!</v>
      </c>
      <c r="T9" s="50"/>
    </row>
    <row r="10" spans="1:238" ht="30" customHeight="1">
      <c r="A10" s="72" t="s">
        <v>90</v>
      </c>
      <c r="B10" s="73" t="s">
        <v>103</v>
      </c>
      <c r="C10" s="74"/>
      <c r="D10" s="75">
        <f aca="true" t="shared" si="2" ref="D10:L10">SUM(D11:D14)</f>
        <v>16800</v>
      </c>
      <c r="E10" s="75">
        <f t="shared" si="2"/>
        <v>7650</v>
      </c>
      <c r="F10" s="75">
        <f t="shared" si="2"/>
        <v>5808.888</v>
      </c>
      <c r="G10" s="75">
        <f t="shared" si="2"/>
        <v>5808.888</v>
      </c>
      <c r="H10" s="75">
        <f t="shared" si="2"/>
        <v>5808.888</v>
      </c>
      <c r="I10" s="75">
        <f t="shared" si="2"/>
        <v>8222.24</v>
      </c>
      <c r="J10" s="75">
        <f>SUM(J11:J14)</f>
        <v>8995.7</v>
      </c>
      <c r="K10" s="75">
        <f>SUM(K11:K14)</f>
        <v>8222.188</v>
      </c>
      <c r="L10" s="75">
        <f t="shared" si="2"/>
        <v>4280</v>
      </c>
      <c r="M10" s="76"/>
      <c r="N10" s="67" t="e">
        <f>+D10-#REF!</f>
        <v>#REF!</v>
      </c>
      <c r="O10" s="67" t="e">
        <f>+E10-#REF!</f>
        <v>#REF!</v>
      </c>
      <c r="P10" s="67" t="e">
        <f>+#REF!-#REF!</f>
        <v>#REF!</v>
      </c>
      <c r="Q10" s="67" t="e">
        <f>+#REF!-#REF!</f>
        <v>#REF!</v>
      </c>
      <c r="R10" s="47"/>
      <c r="S10" s="47"/>
      <c r="T10" s="51">
        <v>2104315841</v>
      </c>
      <c r="U10" s="5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</row>
    <row r="11" spans="1:238" ht="41.25" customHeight="1">
      <c r="A11" s="77">
        <v>1</v>
      </c>
      <c r="B11" s="78" t="s">
        <v>97</v>
      </c>
      <c r="C11" s="79" t="s">
        <v>98</v>
      </c>
      <c r="D11" s="80">
        <v>4600</v>
      </c>
      <c r="E11" s="81">
        <v>1700</v>
      </c>
      <c r="F11" s="81">
        <v>1358.888</v>
      </c>
      <c r="G11" s="81">
        <v>1358.888</v>
      </c>
      <c r="H11" s="81">
        <v>1358.888</v>
      </c>
      <c r="I11" s="81">
        <f>929+1358.888</f>
        <v>2287.888</v>
      </c>
      <c r="J11" s="81">
        <v>1862.9</v>
      </c>
      <c r="K11" s="81">
        <v>2287.888</v>
      </c>
      <c r="L11" s="81">
        <v>1080</v>
      </c>
      <c r="M11" s="82" t="s">
        <v>44</v>
      </c>
      <c r="N11" s="67" t="e">
        <f>+D11-#REF!</f>
        <v>#REF!</v>
      </c>
      <c r="O11" s="83" t="e">
        <f>+E11-#REF!</f>
        <v>#REF!</v>
      </c>
      <c r="P11" s="67" t="e">
        <f>+#REF!-#REF!</f>
        <v>#REF!</v>
      </c>
      <c r="Q11" s="67" t="e">
        <f>+#REF!-#REF!</f>
        <v>#REF!</v>
      </c>
      <c r="R11" s="45"/>
      <c r="S11" s="45"/>
      <c r="T11" s="45"/>
      <c r="U11" s="45"/>
      <c r="V11" s="45"/>
      <c r="W11" s="109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</row>
    <row r="12" spans="1:238" ht="31.5" customHeight="1">
      <c r="A12" s="77">
        <v>2</v>
      </c>
      <c r="B12" s="78" t="s">
        <v>99</v>
      </c>
      <c r="C12" s="79" t="s">
        <v>100</v>
      </c>
      <c r="D12" s="80">
        <v>3600</v>
      </c>
      <c r="E12" s="81">
        <v>1200</v>
      </c>
      <c r="F12" s="81">
        <v>1200</v>
      </c>
      <c r="G12" s="81">
        <v>1200</v>
      </c>
      <c r="H12" s="81">
        <v>1200</v>
      </c>
      <c r="I12" s="81">
        <f>229.706+1200</f>
        <v>1429.706</v>
      </c>
      <c r="J12" s="81">
        <v>3342.4</v>
      </c>
      <c r="K12" s="81">
        <v>1429.7</v>
      </c>
      <c r="L12" s="81">
        <v>1200</v>
      </c>
      <c r="M12" s="82" t="s">
        <v>44</v>
      </c>
      <c r="N12" s="67" t="e">
        <f>+D12-#REF!</f>
        <v>#REF!</v>
      </c>
      <c r="O12" s="67" t="e">
        <f>+E12-#REF!</f>
        <v>#REF!</v>
      </c>
      <c r="P12" s="67" t="e">
        <f>+#REF!-#REF!</f>
        <v>#REF!</v>
      </c>
      <c r="Q12" s="67" t="e">
        <f>+#REF!-#REF!</f>
        <v>#REF!</v>
      </c>
      <c r="R12" s="45"/>
      <c r="S12" s="45"/>
      <c r="T12" s="45">
        <f>100.328841+200+1750+53.987</f>
        <v>2104.315841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</row>
    <row r="13" spans="1:17" ht="31.5" customHeight="1">
      <c r="A13" s="77">
        <v>3</v>
      </c>
      <c r="B13" s="85" t="s">
        <v>101</v>
      </c>
      <c r="C13" s="79" t="s">
        <v>102</v>
      </c>
      <c r="D13" s="80">
        <v>3600</v>
      </c>
      <c r="E13" s="81">
        <v>1500</v>
      </c>
      <c r="F13" s="81">
        <v>1500</v>
      </c>
      <c r="G13" s="81">
        <v>1500</v>
      </c>
      <c r="H13" s="81">
        <v>1500</v>
      </c>
      <c r="I13" s="81">
        <v>1500</v>
      </c>
      <c r="J13" s="81">
        <v>1735.8</v>
      </c>
      <c r="K13" s="81">
        <v>1500</v>
      </c>
      <c r="L13" s="81">
        <v>1000</v>
      </c>
      <c r="M13" s="82" t="s">
        <v>44</v>
      </c>
      <c r="N13" s="67" t="e">
        <f>+D13-#REF!</f>
        <v>#REF!</v>
      </c>
      <c r="O13" s="67" t="e">
        <f>+E13-#REF!</f>
        <v>#REF!</v>
      </c>
      <c r="P13" s="67" t="e">
        <f>+#REF!-#REF!</f>
        <v>#REF!</v>
      </c>
      <c r="Q13" s="67" t="e">
        <f>+#REF!-#REF!</f>
        <v>#REF!</v>
      </c>
    </row>
    <row r="14" spans="1:22" ht="31.5" customHeight="1">
      <c r="A14" s="77">
        <v>4</v>
      </c>
      <c r="B14" s="86" t="s">
        <v>104</v>
      </c>
      <c r="C14" s="79" t="s">
        <v>98</v>
      </c>
      <c r="D14" s="80">
        <v>5000</v>
      </c>
      <c r="E14" s="81">
        <v>3250</v>
      </c>
      <c r="F14" s="81">
        <v>1750</v>
      </c>
      <c r="G14" s="81">
        <v>1750</v>
      </c>
      <c r="H14" s="81">
        <v>1750</v>
      </c>
      <c r="I14" s="81">
        <f>1254.646+1750</f>
        <v>3004.6459999999997</v>
      </c>
      <c r="J14" s="81">
        <v>2054.6</v>
      </c>
      <c r="K14" s="81">
        <v>3004.6</v>
      </c>
      <c r="L14" s="81">
        <v>1000</v>
      </c>
      <c r="M14" s="82" t="s">
        <v>44</v>
      </c>
      <c r="N14" s="67" t="e">
        <f>+D14-#REF!</f>
        <v>#REF!</v>
      </c>
      <c r="O14" s="67" t="e">
        <f>+E14-#REF!</f>
        <v>#REF!</v>
      </c>
      <c r="P14" s="67" t="e">
        <f>+#REF!-#REF!</f>
        <v>#REF!</v>
      </c>
      <c r="Q14" s="67" t="e">
        <f>+#REF!-#REF!</f>
        <v>#REF!</v>
      </c>
      <c r="V14" s="46" t="s">
        <v>124</v>
      </c>
    </row>
    <row r="15" spans="1:17" ht="31.5" customHeight="1">
      <c r="A15" s="77" t="s">
        <v>90</v>
      </c>
      <c r="B15" s="73" t="s">
        <v>107</v>
      </c>
      <c r="C15" s="79"/>
      <c r="D15" s="75">
        <f>SUM(D16:D20)</f>
        <v>52150</v>
      </c>
      <c r="E15" s="75">
        <f aca="true" t="shared" si="3" ref="E15:L15">SUM(E16:E20)</f>
        <v>0</v>
      </c>
      <c r="F15" s="75">
        <f t="shared" si="3"/>
        <v>0</v>
      </c>
      <c r="G15" s="75">
        <f t="shared" si="3"/>
        <v>0</v>
      </c>
      <c r="H15" s="75">
        <f t="shared" si="3"/>
        <v>0</v>
      </c>
      <c r="I15" s="75">
        <f t="shared" si="3"/>
        <v>0</v>
      </c>
      <c r="J15" s="75">
        <f t="shared" si="3"/>
        <v>0</v>
      </c>
      <c r="K15" s="75">
        <f t="shared" si="3"/>
        <v>0</v>
      </c>
      <c r="L15" s="75">
        <f t="shared" si="3"/>
        <v>5200</v>
      </c>
      <c r="M15" s="84"/>
      <c r="N15" s="67"/>
      <c r="O15" s="67"/>
      <c r="P15" s="67"/>
      <c r="Q15" s="67"/>
    </row>
    <row r="16" spans="1:17" ht="31.5" customHeight="1">
      <c r="A16" s="77">
        <v>1</v>
      </c>
      <c r="B16" s="87" t="s">
        <v>130</v>
      </c>
      <c r="C16" s="79"/>
      <c r="D16" s="80">
        <v>1600</v>
      </c>
      <c r="E16" s="81"/>
      <c r="F16" s="81"/>
      <c r="G16" s="81"/>
      <c r="H16" s="81"/>
      <c r="I16" s="81"/>
      <c r="J16" s="81"/>
      <c r="K16" s="81"/>
      <c r="L16" s="81">
        <v>1000</v>
      </c>
      <c r="M16" s="82" t="s">
        <v>110</v>
      </c>
      <c r="N16" s="67"/>
      <c r="O16" s="67"/>
      <c r="P16" s="67"/>
      <c r="Q16" s="67"/>
    </row>
    <row r="17" spans="1:17" ht="31.5" customHeight="1">
      <c r="A17" s="77">
        <v>2</v>
      </c>
      <c r="B17" s="87" t="s">
        <v>109</v>
      </c>
      <c r="C17" s="79"/>
      <c r="D17" s="80">
        <v>350</v>
      </c>
      <c r="E17" s="81"/>
      <c r="F17" s="81"/>
      <c r="G17" s="81"/>
      <c r="H17" s="81"/>
      <c r="I17" s="81"/>
      <c r="J17" s="81"/>
      <c r="K17" s="81"/>
      <c r="L17" s="81">
        <v>200</v>
      </c>
      <c r="M17" s="82" t="s">
        <v>110</v>
      </c>
      <c r="N17" s="67"/>
      <c r="O17" s="67"/>
      <c r="P17" s="67"/>
      <c r="Q17" s="67"/>
    </row>
    <row r="18" spans="1:17" ht="31.5" customHeight="1">
      <c r="A18" s="77">
        <v>3</v>
      </c>
      <c r="B18" s="87" t="s">
        <v>108</v>
      </c>
      <c r="C18" s="79"/>
      <c r="D18" s="80">
        <v>1600</v>
      </c>
      <c r="E18" s="81"/>
      <c r="F18" s="81"/>
      <c r="G18" s="81"/>
      <c r="H18" s="81"/>
      <c r="I18" s="81"/>
      <c r="J18" s="81"/>
      <c r="K18" s="81"/>
      <c r="L18" s="81">
        <v>1000</v>
      </c>
      <c r="M18" s="82" t="s">
        <v>110</v>
      </c>
      <c r="N18" s="67"/>
      <c r="O18" s="67"/>
      <c r="P18" s="67"/>
      <c r="Q18" s="67"/>
    </row>
    <row r="19" spans="1:17" ht="93.75">
      <c r="A19" s="77">
        <v>4</v>
      </c>
      <c r="B19" s="87" t="s">
        <v>127</v>
      </c>
      <c r="C19" s="79"/>
      <c r="D19" s="80">
        <v>44500</v>
      </c>
      <c r="E19" s="81"/>
      <c r="F19" s="81"/>
      <c r="G19" s="81"/>
      <c r="H19" s="81"/>
      <c r="I19" s="81"/>
      <c r="J19" s="81"/>
      <c r="K19" s="81"/>
      <c r="L19" s="81">
        <v>1500</v>
      </c>
      <c r="M19" s="82" t="s">
        <v>128</v>
      </c>
      <c r="N19" s="67"/>
      <c r="O19" s="67"/>
      <c r="P19" s="67"/>
      <c r="Q19" s="67"/>
    </row>
    <row r="20" spans="1:17" ht="37.5">
      <c r="A20" s="77">
        <v>5</v>
      </c>
      <c r="B20" s="87" t="s">
        <v>131</v>
      </c>
      <c r="C20" s="79"/>
      <c r="D20" s="80">
        <v>4100</v>
      </c>
      <c r="E20" s="81"/>
      <c r="F20" s="81"/>
      <c r="G20" s="81"/>
      <c r="H20" s="81"/>
      <c r="I20" s="81"/>
      <c r="J20" s="81"/>
      <c r="K20" s="81"/>
      <c r="L20" s="81">
        <v>1500</v>
      </c>
      <c r="M20" s="82" t="s">
        <v>132</v>
      </c>
      <c r="N20" s="67"/>
      <c r="O20" s="67"/>
      <c r="P20" s="67"/>
      <c r="Q20" s="67"/>
    </row>
    <row r="21" spans="1:17" s="108" customFormat="1" ht="30" customHeight="1">
      <c r="A21" s="103" t="s">
        <v>90</v>
      </c>
      <c r="B21" s="73" t="s">
        <v>133</v>
      </c>
      <c r="C21" s="104"/>
      <c r="D21" s="105">
        <f>SUM(D22:D24)</f>
        <v>4500</v>
      </c>
      <c r="E21" s="105">
        <f aca="true" t="shared" si="4" ref="E21:L21">SUM(E22:E24)</f>
        <v>0</v>
      </c>
      <c r="F21" s="105">
        <f t="shared" si="4"/>
        <v>0</v>
      </c>
      <c r="G21" s="105">
        <f t="shared" si="4"/>
        <v>0</v>
      </c>
      <c r="H21" s="105">
        <f t="shared" si="4"/>
        <v>0</v>
      </c>
      <c r="I21" s="105">
        <f t="shared" si="4"/>
        <v>0</v>
      </c>
      <c r="J21" s="105">
        <f t="shared" si="4"/>
        <v>0</v>
      </c>
      <c r="K21" s="105">
        <f t="shared" si="4"/>
        <v>0</v>
      </c>
      <c r="L21" s="105">
        <f t="shared" si="4"/>
        <v>600</v>
      </c>
      <c r="M21" s="106"/>
      <c r="N21" s="107"/>
      <c r="O21" s="107"/>
      <c r="P21" s="107"/>
      <c r="Q21" s="107"/>
    </row>
    <row r="22" spans="1:17" ht="30" customHeight="1">
      <c r="A22" s="77">
        <v>1</v>
      </c>
      <c r="B22" s="87" t="s">
        <v>137</v>
      </c>
      <c r="C22" s="79"/>
      <c r="D22" s="80">
        <v>1500</v>
      </c>
      <c r="E22" s="81"/>
      <c r="F22" s="81"/>
      <c r="G22" s="81"/>
      <c r="H22" s="81"/>
      <c r="I22" s="81"/>
      <c r="J22" s="81"/>
      <c r="K22" s="81"/>
      <c r="L22" s="81">
        <v>200</v>
      </c>
      <c r="M22" s="82" t="s">
        <v>134</v>
      </c>
      <c r="N22" s="67"/>
      <c r="O22" s="67"/>
      <c r="P22" s="67"/>
      <c r="Q22" s="67"/>
    </row>
    <row r="23" spans="1:17" ht="30" customHeight="1">
      <c r="A23" s="77">
        <v>2</v>
      </c>
      <c r="B23" s="87" t="s">
        <v>135</v>
      </c>
      <c r="C23" s="79"/>
      <c r="D23" s="80">
        <v>1500</v>
      </c>
      <c r="E23" s="81"/>
      <c r="F23" s="81"/>
      <c r="G23" s="81"/>
      <c r="H23" s="81"/>
      <c r="I23" s="81"/>
      <c r="J23" s="81"/>
      <c r="K23" s="81"/>
      <c r="L23" s="81">
        <v>200</v>
      </c>
      <c r="M23" s="82" t="s">
        <v>134</v>
      </c>
      <c r="N23" s="67"/>
      <c r="O23" s="67"/>
      <c r="P23" s="67"/>
      <c r="Q23" s="67"/>
    </row>
    <row r="24" spans="1:17" ht="30" customHeight="1">
      <c r="A24" s="77">
        <v>3</v>
      </c>
      <c r="B24" s="87" t="s">
        <v>136</v>
      </c>
      <c r="C24" s="79"/>
      <c r="D24" s="80">
        <v>1500</v>
      </c>
      <c r="E24" s="81"/>
      <c r="F24" s="81"/>
      <c r="G24" s="81"/>
      <c r="H24" s="81"/>
      <c r="I24" s="81"/>
      <c r="J24" s="81"/>
      <c r="K24" s="81"/>
      <c r="L24" s="81">
        <v>200</v>
      </c>
      <c r="M24" s="82" t="s">
        <v>134</v>
      </c>
      <c r="N24" s="67"/>
      <c r="O24" s="67"/>
      <c r="P24" s="67"/>
      <c r="Q24" s="67"/>
    </row>
    <row r="25" spans="1:238" ht="37.5">
      <c r="A25" s="68" t="s">
        <v>25</v>
      </c>
      <c r="B25" s="69" t="s">
        <v>105</v>
      </c>
      <c r="C25" s="88"/>
      <c r="D25" s="65"/>
      <c r="E25" s="65">
        <v>2700</v>
      </c>
      <c r="F25" s="65">
        <v>0</v>
      </c>
      <c r="G25" s="65">
        <v>2700</v>
      </c>
      <c r="H25" s="65">
        <v>2700</v>
      </c>
      <c r="I25" s="65"/>
      <c r="J25" s="65"/>
      <c r="K25" s="65"/>
      <c r="L25" s="65">
        <v>2520</v>
      </c>
      <c r="M25" s="82" t="s">
        <v>123</v>
      </c>
      <c r="N25" s="67" t="e">
        <f>+D25-#REF!</f>
        <v>#REF!</v>
      </c>
      <c r="O25" s="67" t="e">
        <f>+E25-#REF!</f>
        <v>#REF!</v>
      </c>
      <c r="P25" s="67" t="e">
        <f>+#REF!-#REF!</f>
        <v>#REF!</v>
      </c>
      <c r="Q25" s="67" t="e">
        <f>+#REF!-#REF!</f>
        <v>#REF!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</row>
    <row r="26" spans="3:4" ht="15.75">
      <c r="C26" s="164"/>
      <c r="D26" s="164"/>
    </row>
  </sheetData>
  <sheetProtection/>
  <mergeCells count="19">
    <mergeCell ref="A1:M1"/>
    <mergeCell ref="A2:M2"/>
    <mergeCell ref="A3:M3"/>
    <mergeCell ref="E4:M4"/>
    <mergeCell ref="A5:A7"/>
    <mergeCell ref="B5:B7"/>
    <mergeCell ref="C5:C7"/>
    <mergeCell ref="D5:D7"/>
    <mergeCell ref="E5:H5"/>
    <mergeCell ref="I5:I7"/>
    <mergeCell ref="C26:D26"/>
    <mergeCell ref="J5:J7"/>
    <mergeCell ref="K5:K7"/>
    <mergeCell ref="L5:L7"/>
    <mergeCell ref="M5:M7"/>
    <mergeCell ref="E6:E7"/>
    <mergeCell ref="F6:F7"/>
    <mergeCell ref="G6:G7"/>
    <mergeCell ref="H6:H7"/>
  </mergeCells>
  <printOptions/>
  <pageMargins left="0.4724409448818898" right="0.1968503937007874" top="0.5905511811023623" bottom="0.3937007874015748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Trương Kiên Cương</cp:lastModifiedBy>
  <cp:lastPrinted>2023-12-06T03:54:15Z</cp:lastPrinted>
  <dcterms:created xsi:type="dcterms:W3CDTF">2011-09-23T07:23:18Z</dcterms:created>
  <dcterms:modified xsi:type="dcterms:W3CDTF">2023-12-06T03:54:17Z</dcterms:modified>
  <cp:category/>
  <cp:version/>
  <cp:contentType/>
  <cp:contentStatus/>
</cp:coreProperties>
</file>