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2315" firstSheet="1" activeTab="7"/>
  </bookViews>
  <sheets>
    <sheet name="XXXX" sheetId="1" state="veryHidden" r:id="rId1"/>
    <sheet name="Tong hop" sheetId="2" r:id="rId2"/>
    <sheet name="Can doi NSDP" sheetId="3" r:id="rId3"/>
    <sheet name="Dau gia dat" sheetId="4" r:id="rId4"/>
    <sheet name="Sheet2" sheetId="5" state="hidden" r:id="rId5"/>
    <sheet name="Sheet3" sheetId="6" state="hidden" r:id="rId6"/>
    <sheet name="SN có TCĐT" sheetId="7" r:id="rId7"/>
    <sheet name="Dat lua" sheetId="8" r:id="rId8"/>
    <sheet name="SN Giao duc" sheetId="9" r:id="rId9"/>
  </sheets>
  <definedNames>
    <definedName name="_xlnm.Print_Area" localSheetId="2">'Can doi NSDP'!$A$1:$U$22</definedName>
    <definedName name="_xlnm.Print_Area" localSheetId="7">'Dat lua'!$A$1:$G$10</definedName>
    <definedName name="_xlnm.Print_Area" localSheetId="3">'Dau gia dat'!$A$1:$U$30</definedName>
    <definedName name="_xlnm.Print_Area" localSheetId="6">'SN có TCĐT'!$A$1:$Q$64</definedName>
    <definedName name="_xlnm.Print_Area" localSheetId="8">'SN Giao duc'!$A$1:$K$32</definedName>
    <definedName name="_xlnm.Print_Area" localSheetId="1">'Tong hop'!$A$1:$J$18</definedName>
    <definedName name="_xlnm.Print_Titles" localSheetId="2">'Can doi NSDP'!$5:$8</definedName>
    <definedName name="_xlnm.Print_Titles" localSheetId="6">'SN có TCĐT'!$5:$5</definedName>
    <definedName name="_xlnm.Print_Titles" localSheetId="8">'SN Giao duc'!$5:$6</definedName>
  </definedNames>
  <calcPr fullCalcOnLoad="1"/>
</workbook>
</file>

<file path=xl/comments7.xml><?xml version="1.0" encoding="utf-8"?>
<comments xmlns="http://schemas.openxmlformats.org/spreadsheetml/2006/main">
  <authors>
    <author>Microsoft</author>
  </authors>
  <commentList>
    <comment ref="B56" authorId="0">
      <text>
        <r>
          <rPr>
            <b/>
            <sz val="9"/>
            <rFont val="Tahoma"/>
            <family val="2"/>
          </rPr>
          <t>Microsoft:</t>
        </r>
        <r>
          <rPr>
            <sz val="9"/>
            <rFont val="Tahoma"/>
            <family val="2"/>
          </rPr>
          <t xml:space="preserve">
312
</t>
        </r>
      </text>
    </comment>
    <comment ref="B57" authorId="0">
      <text>
        <r>
          <rPr>
            <b/>
            <sz val="9"/>
            <rFont val="Tahoma"/>
            <family val="2"/>
          </rPr>
          <t>Microsoft:</t>
        </r>
        <r>
          <rPr>
            <sz val="9"/>
            <rFont val="Tahoma"/>
            <family val="2"/>
          </rPr>
          <t xml:space="preserve">
341</t>
        </r>
      </text>
    </comment>
    <comment ref="B58" authorId="0">
      <text>
        <r>
          <rPr>
            <b/>
            <sz val="9"/>
            <rFont val="Tahoma"/>
            <family val="2"/>
          </rPr>
          <t>Microsoft:</t>
        </r>
        <r>
          <rPr>
            <sz val="9"/>
            <rFont val="Tahoma"/>
            <family val="2"/>
          </rPr>
          <t xml:space="preserve">
341</t>
        </r>
      </text>
    </comment>
  </commentList>
</comments>
</file>

<file path=xl/sharedStrings.xml><?xml version="1.0" encoding="utf-8"?>
<sst xmlns="http://schemas.openxmlformats.org/spreadsheetml/2006/main" count="404" uniqueCount="251">
  <si>
    <t>Số TT</t>
  </si>
  <si>
    <t>Tên công trình</t>
  </si>
  <si>
    <t>TMĐT</t>
  </si>
  <si>
    <t>Ghi chú</t>
  </si>
  <si>
    <t>TỔNG CỘNG</t>
  </si>
  <si>
    <t>A</t>
  </si>
  <si>
    <t>I</t>
  </si>
  <si>
    <t>*</t>
  </si>
  <si>
    <t>Ban QLDA các công trình huyện</t>
  </si>
  <si>
    <t>Đường từ Sân vận động - huyện đội - QL6 và trận địa phòng không</t>
  </si>
  <si>
    <t>II</t>
  </si>
  <si>
    <t>Sự nghiệp giao thông</t>
  </si>
  <si>
    <t>Nâng cấp đường khối 20/7 - bản Đông</t>
  </si>
  <si>
    <t>Nâng cấp đường nội thị khối Tân Giang</t>
  </si>
  <si>
    <t>Sự nghiệp thủy lợi</t>
  </si>
  <si>
    <t>Sự nghiệp kinh tế khác</t>
  </si>
  <si>
    <t>Chi phí dự phòng</t>
  </si>
  <si>
    <t>Giá trị xây lắp</t>
  </si>
  <si>
    <t>Giá trị xây lắp NT, theo HĐ</t>
  </si>
  <si>
    <t>Chênh lệch (dư +, thiếu -)</t>
  </si>
  <si>
    <t>Cân đối vốn</t>
  </si>
  <si>
    <t>Công trình tiếp chi</t>
  </si>
  <si>
    <t>Giá trị đã tạm ứng</t>
  </si>
  <si>
    <t>Giá trị khối lượng đến 15/11/2020</t>
  </si>
  <si>
    <t>Giá trị khối lượng ước đến 31/12/2020</t>
  </si>
  <si>
    <t>Nhu cầu vốn điều chỉnh, bổ sung</t>
  </si>
  <si>
    <t>Đèn chiếu sáng, đèn trang trí khu trung tâm thị trấn Tuần Giáo (QL6, QL279 + đường tránh QL279)</t>
  </si>
  <si>
    <t>Nhu cầu vốn 2021</t>
  </si>
  <si>
    <t>Kế hoạch vốn năm 2021</t>
  </si>
  <si>
    <t>Địa điểm xây dựng</t>
  </si>
  <si>
    <t>Thị trấn Tuần Giáo</t>
  </si>
  <si>
    <t>Xã Quài Cang</t>
  </si>
  <si>
    <t>Chủ đầu tư</t>
  </si>
  <si>
    <t>Ban QLDA các công trình</t>
  </si>
  <si>
    <t>C</t>
  </si>
  <si>
    <t>Đơn vị tính: Triệu đồng</t>
  </si>
  <si>
    <t>Công trình KCM</t>
  </si>
  <si>
    <t>Biểu số 01</t>
  </si>
  <si>
    <t>Biểu số 02</t>
  </si>
  <si>
    <t>Biểu số 03</t>
  </si>
  <si>
    <t>TT</t>
  </si>
  <si>
    <t>Danh mục dự án</t>
  </si>
  <si>
    <t>Địa điểm XD</t>
  </si>
  <si>
    <t>Năng lực thiết kế</t>
  </si>
  <si>
    <t>Thời gian KC-HT</t>
  </si>
  <si>
    <t>Quyết định đầu tư</t>
  </si>
  <si>
    <t>Năm 2020</t>
  </si>
  <si>
    <t>Đã bố trí vốn đến hết KH năm 2020</t>
  </si>
  <si>
    <t>Số quyết định ngày, tháng, năm ban hành</t>
  </si>
  <si>
    <t xml:space="preserve">TMĐT </t>
  </si>
  <si>
    <t>Kế hoạch</t>
  </si>
  <si>
    <t>Giải ngân từ 1/1/2020 đến 31/7/2020</t>
  </si>
  <si>
    <t>Ước giải ngân từ 1/1/2020 đến 31/12/2020</t>
  </si>
  <si>
    <t>Tổng số (tất cả các nguồn vốn)</t>
  </si>
  <si>
    <t>Trong đó: NSTW</t>
  </si>
  <si>
    <t>Trong đó: NSĐP</t>
  </si>
  <si>
    <t>Xã Phình Sáng</t>
  </si>
  <si>
    <t>TT Tuần Giáo</t>
  </si>
  <si>
    <t>Hạ tầng Nhà máy xử lý rác thải huyện Tuần Giáo</t>
  </si>
  <si>
    <t>KCM</t>
  </si>
  <si>
    <t>Trung tâm giáo dục nghề nghiệp và Giáo dục thường xuyên</t>
  </si>
  <si>
    <t>Công viên cây xanh trung tâm huyện Tuần Giáo</t>
  </si>
  <si>
    <t>CBĐT</t>
  </si>
  <si>
    <t>Vỉa hè + đường nội thị, thị trấn Tuần Giáo</t>
  </si>
  <si>
    <t>VỐN TỈNH QUẢN LÝ</t>
  </si>
  <si>
    <t>Đường từ bản Hồng Lực xã Nà Sáy – bản Co Đứa xã Mường Khong</t>
  </si>
  <si>
    <t>Xã Mường Khong</t>
  </si>
  <si>
    <t>Giao DM, vốn: QĐ 716</t>
  </si>
  <si>
    <t>Đường Trung tâm xã Tênh Phông (Km1+967) - bản Thẳm Nặm, huyện Tuần Giáo</t>
  </si>
  <si>
    <t>xã Tênh Phông</t>
  </si>
  <si>
    <t>Trung tâm hội nghị huyện Tuần Giáo</t>
  </si>
  <si>
    <t>Trụ sở làm việc thị trấn Tuần Giáo</t>
  </si>
  <si>
    <t>Kè bảo vệ khu dân cư khối Huổi Củ + Tân Tiến</t>
  </si>
  <si>
    <t>Xã Nà Tòng</t>
  </si>
  <si>
    <t>Xã Quài Nưa</t>
  </si>
  <si>
    <t>Xã Quài Tở</t>
  </si>
  <si>
    <t>Kế hoạch đầu tư trung hạn 5 năm giai đoạn 2021-2025</t>
  </si>
  <si>
    <t>Biểu số 04</t>
  </si>
  <si>
    <t>STT</t>
  </si>
  <si>
    <t>Nguồn vốn</t>
  </si>
  <si>
    <t>Số công trình</t>
  </si>
  <si>
    <t xml:space="preserve">Địa điểm xây dựng </t>
  </si>
  <si>
    <t>Khối lượng thực hiện</t>
  </si>
  <si>
    <t>Nợ năm 2020</t>
  </si>
  <si>
    <t>Ước giải ngân 3 tháng cuối năm</t>
  </si>
  <si>
    <t>Xã Tỏa Tình</t>
  </si>
  <si>
    <t>Biểu số: 05</t>
  </si>
  <si>
    <t>Phòng Giáo dục và Đào tạo</t>
  </si>
  <si>
    <t>Vốn Cân đối NSĐP (huyện quản lý)</t>
  </si>
  <si>
    <t>Tổng số</t>
  </si>
  <si>
    <t>Trong đó:</t>
  </si>
  <si>
    <t>Tiếp chi</t>
  </si>
  <si>
    <t>Số tiền (Triệu đồng)</t>
  </si>
  <si>
    <t>Vốn ngân sách huyện (sự nghiệp có tính chất đầu tư)</t>
  </si>
  <si>
    <t>-</t>
  </si>
  <si>
    <t>Sự nghiệp Giáo dục và Đào tạo</t>
  </si>
  <si>
    <t>Hỗ trợ đất trồng lúa</t>
  </si>
  <si>
    <t>Đường từ Ngầm Chiềng An đến Khối Đoàn Kết</t>
  </si>
  <si>
    <t>Xã Nà Sáy + xã Mường Khong</t>
  </si>
  <si>
    <t>VỐN CÂN ĐỐI NGÂN SÁCH ĐỊA PHƯƠNG (DO HUYỆN QUẢN LÝ)</t>
  </si>
  <si>
    <t>Luỹ kế vốn giao đến 31/12/2021</t>
  </si>
  <si>
    <t>Kế hoạch vốn năm 2022</t>
  </si>
  <si>
    <t>(Kèm theo Nghị quyết số             /NQ-HĐND ngày         tháng 12 năm 2021 của HĐND huyện Tuần Giáo)</t>
  </si>
  <si>
    <t>KẾ HOẠCH ĐẦU TƯ TỪ NGUỒN CÂN ĐỐI NGÂN SÁCH ĐỊA PHƯƠNG NĂM 2022</t>
  </si>
  <si>
    <t>BIỂU TỔNG HỢP KẾ HOẠCH PHÂN BỔ VỐN NĂM 2022 - HUYỆN TUẦN GIÁO</t>
  </si>
  <si>
    <t>KẾ HOẠCH VỐN ĐẦU TƯ TỪ NGUỒN THU TIỀN SỬ DỤNG ĐẤT NĂM 2022</t>
  </si>
  <si>
    <t>ĐVT: Trệu đồng</t>
  </si>
  <si>
    <t>Lũy kế vốn giao đến 31/12/ 2021</t>
  </si>
  <si>
    <t>Lũy kế KLTH đến 31/12/2021</t>
  </si>
  <si>
    <t>Khối lượng giải ngân</t>
  </si>
  <si>
    <t>Lũy kế giải ngân đến 31/12/2021</t>
  </si>
  <si>
    <t>Nhu cầu vốn năm 2022</t>
  </si>
  <si>
    <t>KH vốn năm 2022</t>
  </si>
  <si>
    <t>Đấu giá đất</t>
  </si>
  <si>
    <t>Cấp quyền SD đất</t>
  </si>
  <si>
    <t>Số 2186, ngày 18/12/2020 (Kế hoạch vốn giao đầu năm)</t>
  </si>
  <si>
    <t>Số 680 ngày 31/3/2021 (Vốn kéo dài năm 2020 chuyển sang 2021)</t>
  </si>
  <si>
    <t>Số 1209 ngày 02/6/2021</t>
  </si>
  <si>
    <t>Số..../QĐ-UBND, ngày,,,tháng 12 năm 2021</t>
  </si>
  <si>
    <t>Kéo dài của xã</t>
  </si>
  <si>
    <t>6 Tháng</t>
  </si>
  <si>
    <t>Năm 2021</t>
  </si>
  <si>
    <t>Lũy kế từ khởi công</t>
  </si>
  <si>
    <t>1</t>
  </si>
  <si>
    <t>2</t>
  </si>
  <si>
    <t>3</t>
  </si>
  <si>
    <t>4</t>
  </si>
  <si>
    <t>8=(5+6+7)</t>
  </si>
  <si>
    <t>13</t>
  </si>
  <si>
    <t>UBND huyện Tuần Giáo</t>
  </si>
  <si>
    <t>Đã hoàn thành</t>
  </si>
  <si>
    <t>Đang thi công</t>
  </si>
  <si>
    <t>Xây dựng cơ sở hạ tầng khu đấu giá QSD đất khu trung tâm xã Chiềng Đông</t>
  </si>
  <si>
    <t>Xã Chiềng Đông</t>
  </si>
  <si>
    <t>Vỉa hè khối Tân Thủy</t>
  </si>
  <si>
    <t>Nâng cấp cầu khối Đồng Tâm + Mặt đường khối Huổi Củ, thị trấn Tuần Giáo</t>
  </si>
  <si>
    <t>Nâng cấp sửa chữa đường bản Củ, bản Bó Giáng xã Quài Nưa</t>
  </si>
  <si>
    <t>Nâng cấp cầu đi bản Co Muông, xã Nà Tòng</t>
  </si>
  <si>
    <t>Nâng cấp sửa chữa đường bản Cản, bản Sáng, bản Sảo</t>
  </si>
  <si>
    <t>sửa tên</t>
  </si>
  <si>
    <t>Nâng cấp sửa chữa đường bản Háng Tàu, xã Tỏa Tình</t>
  </si>
  <si>
    <t>Cổng chào huyện Tuần Giáo</t>
  </si>
  <si>
    <t>Hạ tầng khu đất trụ sở xã Quài tở (cũ)</t>
  </si>
  <si>
    <t>Đường nội bản Nậm din + Háng Khúa xã Phình Sáng</t>
  </si>
  <si>
    <t>Cửa hàng giới thiệu sản phẩm OCOP</t>
  </si>
  <si>
    <t>UBND Thị Trấn Tuần Giáo</t>
  </si>
  <si>
    <t>Đường các bản Nong Tấu, Chiềng Khoang</t>
  </si>
  <si>
    <t>Đường khối Thắng Lợi</t>
  </si>
  <si>
    <t>KẾ HOẠCH NGUỒN VỐN SỰ NGHIỆP CÓ TÍNH CHẤT ĐẦU TƯ NĂM 2022</t>
  </si>
  <si>
    <t>PHÂN BỔ CHI TIẾT NGUỒN VỐN HỖ TRỢ ĐẤT LÚA NĂM 2022</t>
  </si>
  <si>
    <t>KẾ HOẠCH VỐN SỰ NGHIỆP GIÁO DỤC VÀ ĐÀO TẠO (CÓ TÍNH CHẤT ĐẦU TƯ) NĂM 2022</t>
  </si>
  <si>
    <t>Lũy vốn giao đến 31/12/2021</t>
  </si>
  <si>
    <t>Kế hoạch vốn 2022</t>
  </si>
  <si>
    <t>Công trình khởi công mới 2022</t>
  </si>
  <si>
    <t>Luỹ kế khối lượng thực hiên từ khởi công đến 31/12/2021</t>
  </si>
  <si>
    <t>Kè chống xói lở suối Nậm Hon khu vực bản Sái Ngoài, xã Quài Cang</t>
  </si>
  <si>
    <t>Kè chống xói lở suối Nậm Hon khu vực bản Nong Tấu, thị trấn Tuần Giáo</t>
  </si>
  <si>
    <t>Khắc phục hậu quả thiên tai đường từ bản Sáng xã Quài Cang đến bản Chế Á xã Tỏa Tình</t>
  </si>
  <si>
    <t>Đường bản Lồng - bản Tỏa Tình (giai đoạn II)</t>
  </si>
  <si>
    <t>Đường Háng Chua - Nà Đắng</t>
  </si>
  <si>
    <t>Sửa chữa nâng cấp đường vào bản Song Ia</t>
  </si>
  <si>
    <t>Nâng cấp đường QL6 - bản Bông</t>
  </si>
  <si>
    <t>Nâng cấp đường bản Kệt (khu dãn dân Púng Quái)</t>
  </si>
  <si>
    <t>Sửa chữa trụ sở huyện ủy</t>
  </si>
  <si>
    <t>Nâng cấp đường vào bản Gia Bọp (Giai đoạn 2)</t>
  </si>
  <si>
    <t>Nâng cấp đường bản Đứa - bản Pậu</t>
  </si>
  <si>
    <t>Nâng cấp đường từ bản Hua Sa A - bản Chế Á</t>
  </si>
  <si>
    <t>Nâng cấp đường vào bản Kể Cải</t>
  </si>
  <si>
    <t>Nâng cấp đường Bản Bon A - Noong Bả</t>
  </si>
  <si>
    <t>Nâng cấp cầu bản Xuân Tươi</t>
  </si>
  <si>
    <t>Nâng cấp đường vào bản Phiêng Cải</t>
  </si>
  <si>
    <t>Nâng cấp đường bản Hua Mức 3 - Trung tâm xã (Giai đoạn 2)</t>
  </si>
  <si>
    <t>Nâng cấp đường vào bản Hua Ca - Thẳm Pao xã Quài Tở (giai đoạn 1)</t>
  </si>
  <si>
    <t>Nâng cấp đường bản Phung + bản Phủ + bản Sái Ngoài</t>
  </si>
  <si>
    <t>Nâng cấp đường bản Ten Cá</t>
  </si>
  <si>
    <t>Nâng cấp đường bản Đứa</t>
  </si>
  <si>
    <t>Nâng cấp đường từ bản Hiệu - bản Phang</t>
  </si>
  <si>
    <t>Nâng cấp cầu bản Hiệu</t>
  </si>
  <si>
    <t>Nâng cấp đường bản Sảo - bản Cong</t>
  </si>
  <si>
    <t>Hạ tầng khu đất số 3 khối Sơn Thủy</t>
  </si>
  <si>
    <t>Nâng cấp sửa chữa NSH bản Nậm Cá</t>
  </si>
  <si>
    <t>Nâng cấp thủy lợi bản Khá, bản Sái Ngoài</t>
  </si>
  <si>
    <t>Kè chống sạt lở suối Nậm Hon (đoạn bản Giăng xã Quài Cang)</t>
  </si>
  <si>
    <t>Nâng cấp kênh nội đồng bản Che Phai + bản Kép (giai đoạn 2)</t>
  </si>
  <si>
    <t>Hạ tầng khu đất xen kẹt khối Tân Giang</t>
  </si>
  <si>
    <t>Sửa chữa, cải tạo trụ sở HĐND-UBND huyện</t>
  </si>
  <si>
    <t>Sửa chữa trụ sở xã Mùn Chung + xã Mường Mùn</t>
  </si>
  <si>
    <t>Kè bảo vệ khu dân cư khu vực bản Nát xã Quài Cang, huyện Tuần Giáo</t>
  </si>
  <si>
    <t>Kè bảo vệ suối Nậm Hua khu vực bản Hiệu, bản Kép xã Chiềng Sinh, huyện Tuần Giáo</t>
  </si>
  <si>
    <t>Đường + San nền khu trung tâm xã Tỏa Tình</t>
  </si>
  <si>
    <t>Đường từ sân vận động - huyện đội - QL6 và trận địa phòng không</t>
  </si>
  <si>
    <t>Xã Ta Ma</t>
  </si>
  <si>
    <t>Xã Mường Mùn</t>
  </si>
  <si>
    <t>Xã Pú Xi</t>
  </si>
  <si>
    <t>Xã Chiềng Sinh</t>
  </si>
  <si>
    <t>Xã Nà Sáy</t>
  </si>
  <si>
    <t>Xã Mùn Chung; xã Mường Mùn</t>
  </si>
  <si>
    <t>Sửa chữa nút giao thông ngã 4 trung tâm xã Pú Nhung + Nút giao thông ngã 3 Rạng Đông - Ta Ma</t>
  </si>
  <si>
    <t>Sửa chữa đường nội bản Rạng Đông</t>
  </si>
  <si>
    <t>Sửa chữa đường bản Xuân Tươi - bản Hốc Hỏm, xã Mùn Chung</t>
  </si>
  <si>
    <t>Sửa chữa trụ sở Liên Cơ quan</t>
  </si>
  <si>
    <t>Sửa chữa đường bao quanh sân vận động huyện Tuần Giáo và Sửa chữa sân huyện ủy, HĐND-UBND huyện Tuần Giáo (Hạng mục sơn vạch kẻ đường)</t>
  </si>
  <si>
    <t>Sửa chữa hệ thống đèn chiếu sáng khu vực trung tâm thị trấn Tuần Giáo và xã Quài Tở (Trục QL6 và QL279)</t>
  </si>
  <si>
    <t>Sửa chữa Đường Rạng Đông - Ta Ma</t>
  </si>
  <si>
    <t>Lồng ghép vốn DPNSTW: 12.000 triệu</t>
  </si>
  <si>
    <t>Lồng ghép vốn DPNSTW: 5.000 triệu</t>
  </si>
  <si>
    <t>LG vốn hỗ trợ đất lúa: 2.000 triệu</t>
  </si>
  <si>
    <t>LG vốn hỗ trợ đất lúa: 0,728 triệu</t>
  </si>
  <si>
    <t>B</t>
  </si>
  <si>
    <t>LG vốn đấu giá QSD đất: 2.946,628 triệu</t>
  </si>
  <si>
    <t>Cải tạo, sửa chữa trường TH Phình Sáng; TH Nậm Din</t>
  </si>
  <si>
    <t>Xã  Phình Sáng</t>
  </si>
  <si>
    <t>Cải tạo, sửa chữa các trường MN, TH xã Quài Tở</t>
  </si>
  <si>
    <t>Cải tạo, sửa chữa trường TH&amp;THCS xã Tỏa Tình</t>
  </si>
  <si>
    <t>Cải tạo, sửa chữa các trường TH Mường Thín, TH Chiềng Sinh</t>
  </si>
  <si>
    <t>Xã Chiềng Sinh, Mường Thín</t>
  </si>
  <si>
    <t>Cải tạo, sửa chữa các trường MN, TH xã Quài Cang</t>
  </si>
  <si>
    <t>Cải tạo, sửa chữa các trường MN xã Quài Nưa</t>
  </si>
  <si>
    <t>Cải tạo, sửa chữa trường TH Pú Nhung</t>
  </si>
  <si>
    <t>Xã Pú Nhung</t>
  </si>
  <si>
    <t>Cải tạo, sửa chữa các trường MN, TH xã Nà Tòng</t>
  </si>
  <si>
    <t>Xã nà Tòng</t>
  </si>
  <si>
    <t>Cải tạo, sửa chữa trường TH Rạng Đông</t>
  </si>
  <si>
    <t>Xã Rạng Đông</t>
  </si>
  <si>
    <t>Cải tạo, sửa chữa trường TH Ta Ma</t>
  </si>
  <si>
    <t>Cải tạo, sửa chữa trường TH Mùn Chung</t>
  </si>
  <si>
    <t>Xã Mùn Chung</t>
  </si>
  <si>
    <t>Sửa chữa Trường MN Nậm Din, THCS Phình Sáng</t>
  </si>
  <si>
    <t>Sửa chữa Trường MN Chiềng Sinh</t>
  </si>
  <si>
    <t>Sửa chữa Trường MN Bình Minh</t>
  </si>
  <si>
    <t>Sửa chữa Trường MN, TH số 1 Thị trấn</t>
  </si>
  <si>
    <t>Thị trấn</t>
  </si>
  <si>
    <t>Sửa chữa Trường  PTDT BT TH&amp;THCS Tênh phông</t>
  </si>
  <si>
    <t>Tênh Phông</t>
  </si>
  <si>
    <t>Sửa chữa Trường TH Mường Mùn</t>
  </si>
  <si>
    <t>Mường Mùn</t>
  </si>
  <si>
    <t xml:space="preserve">Sửa chữa Trường TH&amp;THCS Nà Sáy                                                          </t>
  </si>
  <si>
    <t>Nà Sáy</t>
  </si>
  <si>
    <t>Sửa chữa Trường THCS Mường Mùn</t>
  </si>
  <si>
    <t>Sửa chữa Trường PTDTBT THCS Mùn Chung</t>
  </si>
  <si>
    <t>Mùn Chung</t>
  </si>
  <si>
    <t>Sửa chữa Nhà làm việc  Phòng GD&amp;ĐT</t>
  </si>
  <si>
    <t>Trả nợ sau QT</t>
  </si>
  <si>
    <t>LG Hỗ trợ đất lúa. Trả nợ sau QT</t>
  </si>
  <si>
    <t>CT đã QT phát sinh đường điện 110kv</t>
  </si>
  <si>
    <t>Chờ QT</t>
  </si>
  <si>
    <t>Đang QT</t>
  </si>
  <si>
    <t>Chưa PB chi tiết</t>
  </si>
  <si>
    <r>
      <t xml:space="preserve">Điều chỉnh đồ án quy hoạch </t>
    </r>
    <r>
      <rPr>
        <sz val="14"/>
        <color indexed="8"/>
        <rFont val="Times New Roman"/>
        <family val="1"/>
      </rPr>
      <t>chi tiết xây dựng tỷ lệ 1/500 khu trung tâm thị trấn Tuần Giáo</t>
    </r>
    <r>
      <rPr>
        <sz val="14"/>
        <rFont val="Times New Roman"/>
        <family val="1"/>
      </rPr>
      <t xml:space="preserve"> và Đồ án quy hoạch </t>
    </r>
    <r>
      <rPr>
        <sz val="14"/>
        <color indexed="8"/>
        <rFont val="Times New Roman"/>
        <family val="1"/>
      </rPr>
      <t>chi tiết xây dựng tỷ lệ 1/500 khu trung tâm thị trấn Tuần Giáo (giai đoạn 2).</t>
    </r>
  </si>
  <si>
    <t>Vốn đầu tư từ nguồn thu tiền sử dụng đất</t>
  </si>
  <si>
    <t>Công trình tiếp chi (Khắc phục thiên tai năm 2021)</t>
  </si>
</sst>
</file>

<file path=xl/styles.xml><?xml version="1.0" encoding="utf-8"?>
<styleSheet xmlns="http://schemas.openxmlformats.org/spreadsheetml/2006/main">
  <numFmts count="7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.0_);_(* \(#,##0.0\);_(* &quot;-&quot;?_);_(@_)"/>
    <numFmt numFmtId="181" formatCode="#,##0.0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.000"/>
    <numFmt numFmtId="187" formatCode="_-* #,##0.000_-;\-* #,##0.000_-;_-* &quot;-&quot;???_-;_-@_-"/>
    <numFmt numFmtId="188" formatCode="_-* #,##0.0_-;\-* #,##0.0_-;_-* &quot;-&quot;?_-;_-@_-"/>
    <numFmt numFmtId="189" formatCode="_(* #,##0.000_);_(* \(#,##0.000\);_(* &quot;-&quot;???_);_(@_)"/>
    <numFmt numFmtId="190" formatCode="_-* #,##0.0_-;\-* #,##0.0_-;_-* &quot;-&quot;??_-;_-@_-"/>
    <numFmt numFmtId="191" formatCode="_-* #,##0_-;\-* #,##0_-;_-* &quot;-&quot;??_-;_-@_-"/>
    <numFmt numFmtId="192" formatCode="_-* #,##0.0\ _₫_-;\-* #,##0.0\ _₫_-;_-* &quot;-&quot;?\ _₫_-;_-@_-"/>
    <numFmt numFmtId="193" formatCode="0.0000"/>
    <numFmt numFmtId="194" formatCode="0.000%"/>
    <numFmt numFmtId="195" formatCode="&quot;$&quot;#,##0;[Red]\-&quot;$&quot;#,##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.0_);[Red]\(#,##0.0\)"/>
    <numFmt numFmtId="199" formatCode="m&quot;月&quot;d&quot;日&quot;"/>
    <numFmt numFmtId="200" formatCode="\$#,##0\ ;\(\$#,##0\)"/>
    <numFmt numFmtId="201" formatCode="_ &quot;\&quot;* #,##0_ ;_ &quot;\&quot;* \-#,##0_ ;_ &quot;\&quot;* &quot;-&quot;_ ;_ @_ "/>
    <numFmt numFmtId="202" formatCode="_ * #,##0_ ;_ * \-#,##0_ ;_ * &quot;-&quot;_ ;_ @_ "/>
    <numFmt numFmtId="203" formatCode="_ &quot;\&quot;* #,##0.00_ ;_ &quot;\&quot;* \-#,##0.00_ ;_ &quot;\&quot;* &quot;-&quot;??_ ;_ @_ "/>
    <numFmt numFmtId="204" formatCode="_ * #,##0.00_ ;_ * \-#,##0.00_ ;_ * &quot;-&quot;??_ ;_ @_ "/>
    <numFmt numFmtId="205" formatCode="_ * #,##0_)_£_ ;_ * \(#,##0\)_£_ ;_ * &quot;-&quot;_)_£_ ;_ @_ "/>
    <numFmt numFmtId="206" formatCode="_-* #,##0.00\ _F_-;\-* #,##0.00\ _F_-;_-* &quot;-&quot;??\ _F_-;_-@_-"/>
    <numFmt numFmtId="207" formatCode="_ * #,##0.00_)\ _$_ ;_ * \(#,##0.00\)\ _$_ ;_ * &quot;-&quot;??_)\ _$_ ;_ @_ "/>
    <numFmt numFmtId="208" formatCode="0.0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#,##0.00\ &quot;F&quot;;[Red]\-#,##0.00\ &quot;F&quot;"/>
    <numFmt numFmtId="212" formatCode="_-* ###,0&quot;.&quot;00_-;\-* ###,0&quot;.&quot;00_-;_-* &quot;-&quot;??_-;_-@_-"/>
    <numFmt numFmtId="213" formatCode="0.000_)"/>
    <numFmt numFmtId="214" formatCode=";;"/>
    <numFmt numFmtId="215" formatCode="&quot;$&quot;\ \ \ \ #,##0_);\(&quot;$&quot;\ \ \ #,##0\)"/>
    <numFmt numFmtId="216" formatCode="&quot;$&quot;\ \ \ \ \ #,##0_);\(&quot;$&quot;\ \ \ \ \ #,##0\)"/>
    <numFmt numFmtId="217" formatCode="_-* #,##0.0\ _F_-;\-* #,##0.0\ _F_-;_-* &quot;-&quot;??\ _F_-;_-@_-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#."/>
    <numFmt numFmtId="221" formatCode="#,##0\ &quot;$&quot;_);[Red]\(#,##0\ &quot;$&quot;\)"/>
    <numFmt numFmtId="222" formatCode="&quot;$&quot;###,0&quot;.&quot;00_);[Red]\(&quot;$&quot;###,0&quot;.&quot;00\)"/>
    <numFmt numFmtId="223" formatCode="0.000000000"/>
    <numFmt numFmtId="224" formatCode="0.00000000000E+00;\?"/>
    <numFmt numFmtId="225" formatCode="_-* #,##0\ _₫_-;\-* #,##0\ _₫_-;_-* &quot;-&quot;?\ _₫_-;_-@_-"/>
  </numFmts>
  <fonts count="77">
    <font>
      <sz val="12"/>
      <name val="Times New Roman"/>
      <family val="0"/>
    </font>
    <font>
      <sz val="12"/>
      <name val=".VnTim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i/>
      <sz val="10"/>
      <name val="MS Sans Serif"/>
      <family val="2"/>
    </font>
    <font>
      <sz val="12"/>
      <name val="VNI-Times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54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57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b/>
      <sz val="12"/>
      <color rgb="FF0000CC"/>
      <name val="Times New Roman"/>
      <family val="1"/>
    </font>
    <font>
      <sz val="14"/>
      <color rgb="FFFF0000"/>
      <name val="Times New Roman"/>
      <family val="1"/>
    </font>
    <font>
      <sz val="12"/>
      <color rgb="FF0000CC"/>
      <name val="Times New Roman"/>
      <family val="1"/>
    </font>
    <font>
      <sz val="14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28" borderId="2" applyNumberFormat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82" fontId="8" fillId="0" borderId="10" xfId="45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83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8" fillId="0" borderId="10" xfId="66" applyFont="1" applyBorder="1" applyAlignment="1">
      <alignment horizontal="center" vertical="center" wrapText="1"/>
      <protection/>
    </xf>
    <xf numFmtId="0" fontId="8" fillId="34" borderId="10" xfId="65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34" borderId="10" xfId="65" applyFont="1" applyFill="1" applyBorder="1" applyAlignment="1">
      <alignment horizontal="center" vertical="center" wrapText="1"/>
      <protection/>
    </xf>
    <xf numFmtId="3" fontId="2" fillId="34" borderId="10" xfId="65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0" fontId="8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91" fontId="8" fillId="0" borderId="10" xfId="41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91" fontId="2" fillId="0" borderId="10" xfId="41" applyNumberFormat="1" applyFont="1" applyFill="1" applyBorder="1" applyAlignment="1">
      <alignment horizontal="right" vertical="center" shrinkToFit="1"/>
    </xf>
    <xf numFmtId="183" fontId="2" fillId="0" borderId="10" xfId="0" applyNumberFormat="1" applyFont="1" applyFill="1" applyBorder="1" applyAlignment="1">
      <alignment vertical="center" wrapText="1"/>
    </xf>
    <xf numFmtId="191" fontId="8" fillId="0" borderId="10" xfId="41" applyNumberFormat="1" applyFont="1" applyFill="1" applyBorder="1" applyAlignment="1">
      <alignment horizontal="right" vertical="center" shrinkToFit="1"/>
    </xf>
    <xf numFmtId="191" fontId="7" fillId="0" borderId="10" xfId="41" applyNumberFormat="1" applyFont="1" applyFill="1" applyBorder="1" applyAlignment="1">
      <alignment horizontal="right" vertical="center" shrinkToFit="1"/>
    </xf>
    <xf numFmtId="3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vertical="center" wrapText="1"/>
      <protection/>
    </xf>
    <xf numFmtId="0" fontId="2" fillId="0" borderId="10" xfId="68" applyFont="1" applyFill="1" applyBorder="1" applyAlignment="1">
      <alignment horizontal="center" vertical="center"/>
      <protection/>
    </xf>
    <xf numFmtId="3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191" fontId="2" fillId="33" borderId="10" xfId="41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" fontId="8" fillId="0" borderId="0" xfId="67" applyNumberFormat="1" applyFont="1" applyFill="1" applyAlignment="1">
      <alignment vertical="center"/>
      <protection/>
    </xf>
    <xf numFmtId="3" fontId="8" fillId="0" borderId="0" xfId="67" applyNumberFormat="1" applyFont="1" applyFill="1" applyBorder="1" applyAlignment="1">
      <alignment horizontal="center" vertical="center" wrapText="1"/>
      <protection/>
    </xf>
    <xf numFmtId="0" fontId="8" fillId="0" borderId="10" xfId="67" applyNumberFormat="1" applyFont="1" applyFill="1" applyBorder="1" applyAlignment="1">
      <alignment horizontal="center" vertical="center" wrapText="1"/>
      <protection/>
    </xf>
    <xf numFmtId="3" fontId="8" fillId="0" borderId="10" xfId="67" applyNumberFormat="1" applyFont="1" applyFill="1" applyBorder="1" applyAlignment="1" quotePrefix="1">
      <alignment horizontal="center" vertical="center" wrapText="1"/>
      <protection/>
    </xf>
    <xf numFmtId="3" fontId="8" fillId="0" borderId="0" xfId="67" applyNumberFormat="1" applyFont="1" applyFill="1" applyBorder="1" applyAlignment="1">
      <alignment vertical="center" wrapText="1"/>
      <protection/>
    </xf>
    <xf numFmtId="1" fontId="2" fillId="0" borderId="10" xfId="67" applyNumberFormat="1" applyFont="1" applyFill="1" applyBorder="1" applyAlignment="1">
      <alignment horizontal="center" vertical="center" wrapText="1"/>
      <protection/>
    </xf>
    <xf numFmtId="1" fontId="18" fillId="0" borderId="10" xfId="67" applyNumberFormat="1" applyFont="1" applyFill="1" applyBorder="1" applyAlignment="1">
      <alignment horizontal="center" vertical="center" wrapText="1"/>
      <protection/>
    </xf>
    <xf numFmtId="183" fontId="2" fillId="0" borderId="10" xfId="41" applyNumberFormat="1" applyFont="1" applyFill="1" applyBorder="1" applyAlignment="1">
      <alignment horizontal="right" vertical="center" shrinkToFit="1"/>
    </xf>
    <xf numFmtId="1" fontId="2" fillId="0" borderId="0" xfId="67" applyNumberFormat="1" applyFont="1" applyFill="1" applyAlignment="1">
      <alignment vertical="center"/>
      <protection/>
    </xf>
    <xf numFmtId="1" fontId="8" fillId="0" borderId="10" xfId="67" applyNumberFormat="1" applyFont="1" applyFill="1" applyBorder="1" applyAlignment="1">
      <alignment horizontal="center" vertical="center" wrapText="1"/>
      <protection/>
    </xf>
    <xf numFmtId="1" fontId="17" fillId="0" borderId="10" xfId="67" applyNumberFormat="1" applyFont="1" applyFill="1" applyBorder="1" applyAlignment="1">
      <alignment horizontal="center" vertical="center" wrapText="1"/>
      <protection/>
    </xf>
    <xf numFmtId="183" fontId="8" fillId="0" borderId="10" xfId="41" applyNumberFormat="1" applyFont="1" applyFill="1" applyBorder="1" applyAlignment="1">
      <alignment horizontal="right" vertical="center" shrinkToFit="1"/>
    </xf>
    <xf numFmtId="183" fontId="8" fillId="0" borderId="10" xfId="67" applyNumberFormat="1" applyFont="1" applyFill="1" applyBorder="1" applyAlignment="1">
      <alignment horizontal="right" vertical="center" shrinkToFit="1"/>
      <protection/>
    </xf>
    <xf numFmtId="1" fontId="8" fillId="0" borderId="10" xfId="67" applyNumberFormat="1" applyFont="1" applyFill="1" applyBorder="1" applyAlignment="1">
      <alignment horizontal="center" vertical="center"/>
      <protection/>
    </xf>
    <xf numFmtId="181" fontId="17" fillId="0" borderId="10" xfId="67" applyNumberFormat="1" applyFont="1" applyFill="1" applyBorder="1" applyAlignment="1" quotePrefix="1">
      <alignment horizontal="center" vertical="center" wrapText="1"/>
      <protection/>
    </xf>
    <xf numFmtId="1" fontId="2" fillId="0" borderId="10" xfId="67" applyNumberFormat="1" applyFont="1" applyFill="1" applyBorder="1" applyAlignment="1">
      <alignment vertical="center" wrapText="1"/>
      <protection/>
    </xf>
    <xf numFmtId="181" fontId="8" fillId="0" borderId="10" xfId="67" applyNumberFormat="1" applyFont="1" applyFill="1" applyBorder="1" applyAlignment="1" quotePrefix="1">
      <alignment horizontal="center" vertical="center" wrapText="1"/>
      <protection/>
    </xf>
    <xf numFmtId="183" fontId="2" fillId="0" borderId="10" xfId="41" applyNumberFormat="1" applyFont="1" applyFill="1" applyBorder="1" applyAlignment="1" quotePrefix="1">
      <alignment horizontal="right" vertical="center" wrapText="1"/>
    </xf>
    <xf numFmtId="184" fontId="2" fillId="0" borderId="0" xfId="41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83" fontId="8" fillId="0" borderId="10" xfId="0" applyNumberFormat="1" applyFont="1" applyFill="1" applyBorder="1" applyAlignment="1" applyProtection="1">
      <alignment horizontal="right" vertical="center" shrinkToFit="1"/>
      <protection/>
    </xf>
    <xf numFmtId="183" fontId="8" fillId="0" borderId="10" xfId="0" applyNumberFormat="1" applyFont="1" applyFill="1" applyBorder="1" applyAlignment="1">
      <alignment horizontal="right" vertical="center"/>
    </xf>
    <xf numFmtId="183" fontId="8" fillId="0" borderId="10" xfId="67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" fontId="12" fillId="0" borderId="10" xfId="67" applyNumberFormat="1" applyFont="1" applyFill="1" applyBorder="1" applyAlignment="1">
      <alignment horizontal="center" vertical="center" wrapText="1"/>
      <protection/>
    </xf>
    <xf numFmtId="1" fontId="19" fillId="0" borderId="10" xfId="67" applyNumberFormat="1" applyFont="1" applyFill="1" applyBorder="1" applyAlignment="1">
      <alignment horizontal="center" vertical="center" wrapText="1"/>
      <protection/>
    </xf>
    <xf numFmtId="181" fontId="19" fillId="0" borderId="10" xfId="67" applyNumberFormat="1" applyFont="1" applyFill="1" applyBorder="1" applyAlignment="1" quotePrefix="1">
      <alignment horizontal="center" vertical="center" wrapText="1"/>
      <protection/>
    </xf>
    <xf numFmtId="183" fontId="12" fillId="0" borderId="10" xfId="67" applyNumberFormat="1" applyFont="1" applyFill="1" applyBorder="1" applyAlignment="1">
      <alignment horizontal="right" vertical="center" shrinkToFit="1"/>
      <protection/>
    </xf>
    <xf numFmtId="1" fontId="12" fillId="0" borderId="0" xfId="67" applyNumberFormat="1" applyFont="1" applyFill="1" applyAlignment="1">
      <alignment vertical="center"/>
      <protection/>
    </xf>
    <xf numFmtId="1" fontId="8" fillId="0" borderId="11" xfId="67" applyNumberFormat="1" applyFont="1" applyFill="1" applyBorder="1" applyAlignment="1">
      <alignment horizontal="center" vertical="center"/>
      <protection/>
    </xf>
    <xf numFmtId="183" fontId="8" fillId="0" borderId="10" xfId="0" applyNumberFormat="1" applyFont="1" applyFill="1" applyBorder="1" applyAlignment="1">
      <alignment horizontal="right" vertical="center" shrinkToFit="1"/>
    </xf>
    <xf numFmtId="3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8" fillId="0" borderId="0" xfId="67" applyNumberFormat="1" applyFont="1" applyFill="1" applyAlignment="1">
      <alignment horizontal="center" vertical="center"/>
      <protection/>
    </xf>
    <xf numFmtId="1" fontId="8" fillId="0" borderId="0" xfId="67" applyNumberFormat="1" applyFont="1" applyFill="1" applyAlignment="1">
      <alignment vertical="center" wrapText="1"/>
      <protection/>
    </xf>
    <xf numFmtId="1" fontId="17" fillId="0" borderId="0" xfId="67" applyNumberFormat="1" applyFont="1" applyFill="1" applyAlignment="1">
      <alignment horizontal="center" vertical="center" wrapText="1"/>
      <protection/>
    </xf>
    <xf numFmtId="1" fontId="8" fillId="0" borderId="0" xfId="67" applyNumberFormat="1" applyFont="1" applyFill="1" applyAlignment="1">
      <alignment horizontal="center" vertical="center" wrapText="1"/>
      <protection/>
    </xf>
    <xf numFmtId="1" fontId="8" fillId="0" borderId="0" xfId="67" applyNumberFormat="1" applyFont="1" applyFill="1" applyAlignment="1">
      <alignment horizontal="right" vertical="center"/>
      <protection/>
    </xf>
    <xf numFmtId="1" fontId="8" fillId="0" borderId="0" xfId="67" applyNumberFormat="1" applyFont="1" applyFill="1" applyAlignment="1">
      <alignment horizontal="center" vertical="center"/>
      <protection/>
    </xf>
    <xf numFmtId="49" fontId="8" fillId="0" borderId="0" xfId="67" applyNumberFormat="1" applyFont="1" applyFill="1" applyBorder="1" applyAlignment="1">
      <alignment horizontal="center" vertical="center"/>
      <protection/>
    </xf>
    <xf numFmtId="1" fontId="8" fillId="0" borderId="0" xfId="67" applyNumberFormat="1" applyFont="1" applyFill="1" applyBorder="1" applyAlignment="1">
      <alignment vertical="center" wrapText="1"/>
      <protection/>
    </xf>
    <xf numFmtId="1" fontId="17" fillId="0" borderId="0" xfId="67" applyNumberFormat="1" applyFont="1" applyFill="1" applyBorder="1" applyAlignment="1">
      <alignment horizontal="center" vertical="center" wrapText="1"/>
      <protection/>
    </xf>
    <xf numFmtId="1" fontId="8" fillId="0" borderId="0" xfId="67" applyNumberFormat="1" applyFont="1" applyFill="1" applyBorder="1" applyAlignment="1">
      <alignment horizontal="center" vertical="center" wrapText="1"/>
      <protection/>
    </xf>
    <xf numFmtId="1" fontId="8" fillId="0" borderId="0" xfId="67" applyNumberFormat="1" applyFont="1" applyFill="1" applyBorder="1" applyAlignment="1">
      <alignment horizontal="right" vertical="center"/>
      <protection/>
    </xf>
    <xf numFmtId="1" fontId="8" fillId="0" borderId="0" xfId="67" applyNumberFormat="1" applyFont="1" applyFill="1" applyBorder="1" applyAlignment="1">
      <alignment horizontal="center" vertical="center"/>
      <protection/>
    </xf>
    <xf numFmtId="1" fontId="8" fillId="0" borderId="0" xfId="67" applyNumberFormat="1" applyFont="1" applyFill="1" applyBorder="1" applyAlignment="1">
      <alignment vertical="center"/>
      <protection/>
    </xf>
    <xf numFmtId="1" fontId="8" fillId="0" borderId="0" xfId="67" applyNumberFormat="1" applyFont="1" applyFill="1" applyAlignment="1">
      <alignment horizontal="left" vertical="center" wrapText="1"/>
      <protection/>
    </xf>
    <xf numFmtId="49" fontId="8" fillId="0" borderId="0" xfId="67" applyNumberFormat="1" applyFont="1" applyFill="1" applyAlignment="1">
      <alignment vertical="center"/>
      <protection/>
    </xf>
    <xf numFmtId="1" fontId="17" fillId="0" borderId="0" xfId="67" applyNumberFormat="1" applyFont="1" applyFill="1" applyAlignment="1">
      <alignment vertical="center"/>
      <protection/>
    </xf>
    <xf numFmtId="1" fontId="17" fillId="0" borderId="0" xfId="67" applyNumberFormat="1" applyFont="1" applyFill="1" applyAlignment="1">
      <alignment horizontal="center" vertical="center"/>
      <protection/>
    </xf>
    <xf numFmtId="1" fontId="14" fillId="0" borderId="0" xfId="67" applyNumberFormat="1" applyFont="1" applyFill="1" applyAlignment="1">
      <alignment vertical="center" wrapText="1"/>
      <protection/>
    </xf>
    <xf numFmtId="1" fontId="2" fillId="0" borderId="10" xfId="67" applyNumberFormat="1" applyFont="1" applyFill="1" applyBorder="1" applyAlignment="1">
      <alignment horizontal="left" vertical="center" wrapText="1"/>
      <protection/>
    </xf>
    <xf numFmtId="1" fontId="14" fillId="0" borderId="0" xfId="67" applyNumberFormat="1" applyFont="1" applyFill="1" applyAlignment="1">
      <alignment horizontal="center" vertical="center" wrapText="1"/>
      <protection/>
    </xf>
    <xf numFmtId="1" fontId="15" fillId="0" borderId="0" xfId="67" applyNumberFormat="1" applyFont="1" applyFill="1" applyAlignment="1">
      <alignment horizontal="center" vertical="center" wrapText="1"/>
      <protection/>
    </xf>
    <xf numFmtId="3" fontId="0" fillId="0" borderId="0" xfId="0" applyNumberFormat="1" applyFont="1" applyFill="1" applyAlignment="1">
      <alignment vertical="center"/>
    </xf>
    <xf numFmtId="173" fontId="0" fillId="0" borderId="0" xfId="46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3" fontId="3" fillId="0" borderId="10" xfId="46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3" fontId="3" fillId="0" borderId="10" xfId="46" applyNumberFormat="1" applyFont="1" applyFill="1" applyBorder="1" applyAlignment="1">
      <alignment vertical="center"/>
    </xf>
    <xf numFmtId="183" fontId="0" fillId="0" borderId="10" xfId="46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71" fillId="0" borderId="10" xfId="0" applyNumberFormat="1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8" fillId="0" borderId="0" xfId="67" applyNumberFormat="1" applyFont="1" applyFill="1" applyBorder="1" applyAlignment="1" quotePrefix="1">
      <alignment horizontal="center" vertical="center" wrapText="1"/>
      <protection/>
    </xf>
    <xf numFmtId="1" fontId="12" fillId="0" borderId="0" xfId="6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3" fontId="72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91" fontId="8" fillId="0" borderId="0" xfId="41" applyNumberFormat="1" applyFont="1" applyFill="1" applyBorder="1" applyAlignment="1">
      <alignment horizontal="center" vertical="center"/>
    </xf>
    <xf numFmtId="191" fontId="8" fillId="0" borderId="0" xfId="41" applyNumberFormat="1" applyFont="1" applyFill="1" applyBorder="1" applyAlignment="1">
      <alignment horizontal="center" vertical="center" wrapText="1"/>
    </xf>
    <xf numFmtId="183" fontId="73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4" fontId="2" fillId="0" borderId="10" xfId="41" applyNumberFormat="1" applyFont="1" applyFill="1" applyBorder="1" applyAlignment="1">
      <alignment horizontal="right" vertical="center" shrinkToFit="1"/>
    </xf>
    <xf numFmtId="184" fontId="8" fillId="0" borderId="10" xfId="67" applyNumberFormat="1" applyFont="1" applyFill="1" applyBorder="1" applyAlignment="1">
      <alignment horizontal="right" vertical="center" shrinkToFit="1"/>
      <protection/>
    </xf>
    <xf numFmtId="184" fontId="8" fillId="0" borderId="10" xfId="0" applyNumberFormat="1" applyFont="1" applyFill="1" applyBorder="1" applyAlignment="1">
      <alignment horizontal="right" vertical="center"/>
    </xf>
    <xf numFmtId="184" fontId="8" fillId="0" borderId="10" xfId="67" applyNumberFormat="1" applyFont="1" applyFill="1" applyBorder="1" applyAlignment="1">
      <alignment horizontal="right" vertical="center"/>
      <protection/>
    </xf>
    <xf numFmtId="183" fontId="8" fillId="0" borderId="11" xfId="67" applyNumberFormat="1" applyFont="1" applyFill="1" applyBorder="1" applyAlignment="1">
      <alignment horizontal="right" vertical="center" shrinkToFit="1"/>
      <protection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180" fontId="0" fillId="33" borderId="0" xfId="0" applyNumberFormat="1" applyFont="1" applyFill="1" applyAlignment="1">
      <alignment vertical="center"/>
    </xf>
    <xf numFmtId="180" fontId="0" fillId="33" borderId="0" xfId="0" applyNumberFormat="1" applyFont="1" applyFill="1" applyAlignment="1">
      <alignment horizontal="right" vertical="center"/>
    </xf>
    <xf numFmtId="3" fontId="3" fillId="33" borderId="11" xfId="67" applyNumberFormat="1" applyFont="1" applyFill="1" applyBorder="1" applyAlignment="1">
      <alignment horizontal="center" vertical="center" wrapText="1"/>
      <protection/>
    </xf>
    <xf numFmtId="3" fontId="3" fillId="33" borderId="10" xfId="67" applyNumberFormat="1" applyFont="1" applyFill="1" applyBorder="1" applyAlignment="1">
      <alignment horizontal="center" vertical="center" wrapText="1"/>
      <protection/>
    </xf>
    <xf numFmtId="49" fontId="3" fillId="33" borderId="11" xfId="67" applyNumberFormat="1" applyFont="1" applyFill="1" applyBorder="1" applyAlignment="1">
      <alignment horizontal="center" vertical="center" wrapText="1"/>
      <protection/>
    </xf>
    <xf numFmtId="49" fontId="3" fillId="33" borderId="11" xfId="67" applyNumberFormat="1" applyFont="1" applyFill="1" applyBorder="1" applyAlignment="1" quotePrefix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190" fontId="3" fillId="33" borderId="10" xfId="41" applyNumberFormat="1" applyFont="1" applyFill="1" applyBorder="1" applyAlignment="1">
      <alignment horizontal="right" vertical="center" shrinkToFit="1"/>
    </xf>
    <xf numFmtId="3" fontId="3" fillId="33" borderId="10" xfId="41" applyNumberFormat="1" applyFont="1" applyFill="1" applyBorder="1" applyAlignment="1">
      <alignment horizontal="right" vertical="center" shrinkToFit="1"/>
    </xf>
    <xf numFmtId="182" fontId="0" fillId="33" borderId="10" xfId="45" applyNumberFormat="1" applyFont="1" applyFill="1" applyBorder="1" applyAlignment="1">
      <alignment vertical="center" wrapText="1"/>
    </xf>
    <xf numFmtId="192" fontId="3" fillId="33" borderId="0" xfId="0" applyNumberFormat="1" applyFont="1" applyFill="1" applyAlignment="1">
      <alignment vertical="center"/>
    </xf>
    <xf numFmtId="192" fontId="3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183" fontId="3" fillId="33" borderId="10" xfId="0" applyNumberFormat="1" applyFont="1" applyFill="1" applyBorder="1" applyAlignment="1">
      <alignment vertical="center" wrapText="1"/>
    </xf>
    <xf numFmtId="225" fontId="3" fillId="33" borderId="0" xfId="0" applyNumberFormat="1" applyFont="1" applyFill="1" applyAlignment="1">
      <alignment vertical="center"/>
    </xf>
    <xf numFmtId="0" fontId="0" fillId="33" borderId="10" xfId="68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90" fontId="0" fillId="33" borderId="10" xfId="41" applyNumberFormat="1" applyFont="1" applyFill="1" applyBorder="1" applyAlignment="1">
      <alignment horizontal="right" vertical="center" shrinkToFit="1"/>
    </xf>
    <xf numFmtId="190" fontId="0" fillId="33" borderId="10" xfId="41" applyNumberFormat="1" applyFont="1" applyFill="1" applyBorder="1" applyAlignment="1">
      <alignment vertical="center"/>
    </xf>
    <xf numFmtId="3" fontId="0" fillId="33" borderId="10" xfId="41" applyNumberFormat="1" applyFont="1" applyFill="1" applyBorder="1" applyAlignment="1">
      <alignment vertical="center"/>
    </xf>
    <xf numFmtId="192" fontId="0" fillId="33" borderId="0" xfId="0" applyNumberFormat="1" applyFont="1" applyFill="1" applyAlignment="1">
      <alignment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left" vertical="center" wrapText="1"/>
    </xf>
    <xf numFmtId="190" fontId="0" fillId="33" borderId="10" xfId="44" applyNumberFormat="1" applyFont="1" applyFill="1" applyBorder="1" applyAlignment="1">
      <alignment vertical="center"/>
    </xf>
    <xf numFmtId="190" fontId="23" fillId="33" borderId="10" xfId="65" applyNumberFormat="1" applyFont="1" applyFill="1" applyBorder="1" applyAlignment="1">
      <alignment vertical="center" shrinkToFit="1"/>
      <protection/>
    </xf>
    <xf numFmtId="190" fontId="0" fillId="33" borderId="10" xfId="44" applyNumberFormat="1" applyFont="1" applyFill="1" applyBorder="1" applyAlignment="1">
      <alignment horizontal="right" vertical="center" shrinkToFit="1"/>
    </xf>
    <xf numFmtId="0" fontId="0" fillId="33" borderId="10" xfId="66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65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3" fillId="33" borderId="10" xfId="65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23" fillId="33" borderId="10" xfId="65" applyNumberFormat="1" applyFont="1" applyFill="1" applyBorder="1" applyAlignment="1">
      <alignment vertical="center" shrinkToFit="1"/>
      <protection/>
    </xf>
    <xf numFmtId="0" fontId="0" fillId="33" borderId="0" xfId="0" applyFont="1" applyFill="1" applyAlignment="1">
      <alignment horizontal="right" vertical="center"/>
    </xf>
    <xf numFmtId="190" fontId="0" fillId="33" borderId="0" xfId="0" applyNumberFormat="1" applyFont="1" applyFill="1" applyAlignment="1">
      <alignment horizontal="right" vertical="center"/>
    </xf>
    <xf numFmtId="192" fontId="0" fillId="33" borderId="0" xfId="0" applyNumberFormat="1" applyFont="1" applyFill="1" applyAlignment="1">
      <alignment horizontal="right" vertical="center"/>
    </xf>
    <xf numFmtId="3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0" borderId="10" xfId="66" applyFont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justify" vertical="center" wrapText="1"/>
      <protection/>
    </xf>
    <xf numFmtId="3" fontId="0" fillId="0" borderId="10" xfId="65" applyNumberFormat="1" applyFont="1" applyFill="1" applyBorder="1" applyAlignment="1">
      <alignment vertical="center" shrinkToFit="1"/>
      <protection/>
    </xf>
    <xf numFmtId="4" fontId="74" fillId="33" borderId="0" xfId="0" applyNumberFormat="1" applyFont="1" applyFill="1" applyBorder="1" applyAlignment="1">
      <alignment horizontal="center" vertical="center" wrapText="1"/>
    </xf>
    <xf numFmtId="0" fontId="8" fillId="0" borderId="13" xfId="65" applyFont="1" applyFill="1" applyBorder="1" applyAlignment="1">
      <alignment horizontal="justify" vertical="center" wrapText="1"/>
      <protection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8" fillId="0" borderId="10" xfId="65" applyNumberFormat="1" applyFont="1" applyFill="1" applyBorder="1" applyAlignment="1">
      <alignment vertical="center" shrinkToFit="1"/>
      <protection/>
    </xf>
    <xf numFmtId="186" fontId="2" fillId="0" borderId="10" xfId="41" applyNumberFormat="1" applyFont="1" applyFill="1" applyBorder="1" applyAlignment="1">
      <alignment horizontal="right" vertical="center" shrinkToFit="1"/>
    </xf>
    <xf numFmtId="186" fontId="8" fillId="0" borderId="10" xfId="41" applyNumberFormat="1" applyFont="1" applyFill="1" applyBorder="1" applyAlignment="1">
      <alignment horizontal="right" vertical="center" shrinkToFit="1"/>
    </xf>
    <xf numFmtId="191" fontId="2" fillId="0" borderId="14" xfId="41" applyNumberFormat="1" applyFont="1" applyFill="1" applyBorder="1" applyAlignment="1">
      <alignment horizontal="right" vertical="center" shrinkToFit="1"/>
    </xf>
    <xf numFmtId="186" fontId="8" fillId="0" borderId="10" xfId="65" applyNumberFormat="1" applyFont="1" applyFill="1" applyBorder="1" applyAlignment="1">
      <alignment vertical="center" shrinkToFit="1"/>
      <protection/>
    </xf>
    <xf numFmtId="0" fontId="17" fillId="0" borderId="13" xfId="65" applyFont="1" applyFill="1" applyBorder="1" applyAlignment="1">
      <alignment horizontal="justify" vertical="center" wrapText="1"/>
      <protection/>
    </xf>
    <xf numFmtId="186" fontId="2" fillId="0" borderId="10" xfId="65" applyNumberFormat="1" applyFont="1" applyFill="1" applyBorder="1" applyAlignment="1">
      <alignment vertical="center" shrinkToFit="1"/>
      <protection/>
    </xf>
    <xf numFmtId="186" fontId="73" fillId="0" borderId="10" xfId="41" applyNumberFormat="1" applyFont="1" applyFill="1" applyBorder="1" applyAlignment="1">
      <alignment horizontal="right" vertical="center" shrinkToFit="1"/>
    </xf>
    <xf numFmtId="186" fontId="75" fillId="0" borderId="10" xfId="0" applyNumberFormat="1" applyFont="1" applyFill="1" applyBorder="1" applyAlignment="1">
      <alignment vertical="center"/>
    </xf>
    <xf numFmtId="186" fontId="73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vertical="center" wrapText="1"/>
    </xf>
    <xf numFmtId="183" fontId="2" fillId="0" borderId="0" xfId="0" applyNumberFormat="1" applyFont="1" applyFill="1" applyBorder="1" applyAlignment="1">
      <alignment vertical="center" wrapText="1"/>
    </xf>
    <xf numFmtId="183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91" fontId="2" fillId="0" borderId="13" xfId="41" applyNumberFormat="1" applyFont="1" applyFill="1" applyBorder="1" applyAlignment="1">
      <alignment horizontal="right" vertical="center" shrinkToFit="1"/>
    </xf>
    <xf numFmtId="191" fontId="2" fillId="0" borderId="0" xfId="41" applyNumberFormat="1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center" vertical="center"/>
    </xf>
    <xf numFmtId="0" fontId="0" fillId="33" borderId="10" xfId="65" applyFill="1" applyBorder="1" applyAlignment="1">
      <alignment horizontal="center" vertical="center"/>
      <protection/>
    </xf>
    <xf numFmtId="0" fontId="0" fillId="33" borderId="10" xfId="65" applyFill="1" applyBorder="1" applyAlignment="1">
      <alignment vertical="center" wrapText="1"/>
      <protection/>
    </xf>
    <xf numFmtId="3" fontId="71" fillId="33" borderId="10" xfId="65" applyNumberFormat="1" applyFont="1" applyFill="1" applyBorder="1" applyAlignment="1">
      <alignment horizontal="center" vertical="center" wrapText="1"/>
      <protection/>
    </xf>
    <xf numFmtId="3" fontId="71" fillId="33" borderId="10" xfId="65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65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33" borderId="15" xfId="65" applyFill="1" applyBorder="1" applyAlignment="1">
      <alignment vertical="center" wrapText="1"/>
      <protection/>
    </xf>
    <xf numFmtId="190" fontId="3" fillId="33" borderId="10" xfId="41" applyNumberFormat="1" applyFont="1" applyFill="1" applyBorder="1" applyAlignment="1">
      <alignment vertical="center"/>
    </xf>
    <xf numFmtId="191" fontId="0" fillId="0" borderId="10" xfId="47" applyNumberFormat="1" applyFont="1" applyFill="1" applyBorder="1" applyAlignment="1">
      <alignment vertical="center"/>
    </xf>
    <xf numFmtId="191" fontId="0" fillId="0" borderId="10" xfId="0" applyNumberFormat="1" applyFont="1" applyBorder="1" applyAlignment="1">
      <alignment vertical="center"/>
    </xf>
    <xf numFmtId="191" fontId="0" fillId="0" borderId="15" xfId="0" applyNumberFormat="1" applyFont="1" applyBorder="1" applyAlignment="1">
      <alignment vertical="center"/>
    </xf>
    <xf numFmtId="183" fontId="8" fillId="0" borderId="10" xfId="0" applyNumberFormat="1" applyFont="1" applyBorder="1" applyAlignment="1">
      <alignment vertical="center" wrapText="1"/>
    </xf>
    <xf numFmtId="225" fontId="0" fillId="33" borderId="0" xfId="0" applyNumberFormat="1" applyFont="1" applyFill="1" applyAlignment="1">
      <alignment vertical="center"/>
    </xf>
    <xf numFmtId="182" fontId="8" fillId="0" borderId="0" xfId="45" applyNumberFormat="1" applyFont="1" applyFill="1" applyBorder="1" applyAlignment="1">
      <alignment vertical="center" wrapText="1"/>
    </xf>
    <xf numFmtId="184" fontId="8" fillId="0" borderId="14" xfId="0" applyNumberFormat="1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vertical="center" wrapText="1"/>
    </xf>
    <xf numFmtId="184" fontId="8" fillId="0" borderId="0" xfId="0" applyNumberFormat="1" applyFont="1" applyBorder="1" applyAlignment="1">
      <alignment vertical="center" wrapText="1"/>
    </xf>
    <xf numFmtId="184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225" fontId="3" fillId="0" borderId="10" xfId="0" applyNumberFormat="1" applyFont="1" applyBorder="1" applyAlignment="1">
      <alignment vertical="center"/>
    </xf>
    <xf numFmtId="0" fontId="8" fillId="0" borderId="13" xfId="65" applyFont="1" applyBorder="1" applyAlignment="1">
      <alignment horizontal="justify" vertical="center" wrapText="1"/>
      <protection/>
    </xf>
    <xf numFmtId="186" fontId="8" fillId="0" borderId="10" xfId="65" applyNumberFormat="1" applyFont="1" applyBorder="1" applyAlignment="1">
      <alignment vertical="center" shrinkToFit="1"/>
      <protection/>
    </xf>
    <xf numFmtId="191" fontId="2" fillId="0" borderId="10" xfId="41" applyNumberFormat="1" applyFont="1" applyBorder="1" applyAlignment="1">
      <alignment horizontal="center" vertical="center"/>
    </xf>
    <xf numFmtId="191" fontId="8" fillId="0" borderId="10" xfId="41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vertical="center"/>
    </xf>
    <xf numFmtId="4" fontId="72" fillId="33" borderId="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8" fillId="0" borderId="18" xfId="67" applyNumberFormat="1" applyFont="1" applyFill="1" applyBorder="1" applyAlignment="1">
      <alignment horizontal="center" vertical="center" wrapText="1"/>
      <protection/>
    </xf>
    <xf numFmtId="3" fontId="8" fillId="0" borderId="19" xfId="67" applyNumberFormat="1" applyFont="1" applyFill="1" applyBorder="1" applyAlignment="1">
      <alignment horizontal="center" vertical="center" wrapText="1"/>
      <protection/>
    </xf>
    <xf numFmtId="1" fontId="14" fillId="0" borderId="0" xfId="67" applyNumberFormat="1" applyFont="1" applyFill="1" applyAlignment="1">
      <alignment horizontal="center" vertical="center" wrapText="1"/>
      <protection/>
    </xf>
    <xf numFmtId="1" fontId="15" fillId="0" borderId="0" xfId="67" applyNumberFormat="1" applyFont="1" applyFill="1" applyAlignment="1">
      <alignment horizontal="center" vertical="center" wrapText="1"/>
      <protection/>
    </xf>
    <xf numFmtId="1" fontId="12" fillId="0" borderId="12" xfId="67" applyNumberFormat="1" applyFont="1" applyFill="1" applyBorder="1" applyAlignment="1">
      <alignment horizontal="right" vertical="center"/>
      <protection/>
    </xf>
    <xf numFmtId="49" fontId="8" fillId="0" borderId="10" xfId="67" applyNumberFormat="1" applyFont="1" applyFill="1" applyBorder="1" applyAlignment="1">
      <alignment horizontal="center" vertical="center" wrapText="1"/>
      <protection/>
    </xf>
    <xf numFmtId="3" fontId="8" fillId="0" borderId="10" xfId="67" applyNumberFormat="1" applyFont="1" applyFill="1" applyBorder="1" applyAlignment="1">
      <alignment horizontal="center" vertical="center" wrapText="1"/>
      <protection/>
    </xf>
    <xf numFmtId="3" fontId="8" fillId="0" borderId="13" xfId="67" applyNumberFormat="1" applyFont="1" applyFill="1" applyBorder="1" applyAlignment="1">
      <alignment horizontal="center" vertical="center" wrapText="1"/>
      <protection/>
    </xf>
    <xf numFmtId="3" fontId="8" fillId="0" borderId="17" xfId="67" applyNumberFormat="1" applyFont="1" applyFill="1" applyBorder="1" applyAlignment="1">
      <alignment horizontal="center" vertical="center" wrapText="1"/>
      <protection/>
    </xf>
    <xf numFmtId="1" fontId="8" fillId="0" borderId="0" xfId="67" applyNumberFormat="1" applyFont="1" applyFill="1" applyAlignment="1">
      <alignment horizontal="left" vertical="center" wrapText="1"/>
      <protection/>
    </xf>
    <xf numFmtId="3" fontId="8" fillId="0" borderId="20" xfId="67" applyNumberFormat="1" applyFont="1" applyFill="1" applyBorder="1" applyAlignment="1">
      <alignment horizontal="center" vertical="center" wrapText="1"/>
      <protection/>
    </xf>
    <xf numFmtId="3" fontId="8" fillId="0" borderId="21" xfId="67" applyNumberFormat="1" applyFont="1" applyFill="1" applyBorder="1" applyAlignment="1">
      <alignment horizontal="center" vertical="center" wrapText="1"/>
      <protection/>
    </xf>
    <xf numFmtId="3" fontId="8" fillId="0" borderId="14" xfId="67" applyNumberFormat="1" applyFont="1" applyFill="1" applyBorder="1" applyAlignment="1">
      <alignment horizontal="center" vertical="center" wrapText="1"/>
      <protection/>
    </xf>
    <xf numFmtId="3" fontId="8" fillId="0" borderId="22" xfId="67" applyNumberFormat="1" applyFont="1" applyFill="1" applyBorder="1" applyAlignment="1">
      <alignment horizontal="center" vertical="center" wrapText="1"/>
      <protection/>
    </xf>
    <xf numFmtId="3" fontId="8" fillId="0" borderId="16" xfId="67" applyNumberFormat="1" applyFont="1" applyFill="1" applyBorder="1" applyAlignment="1">
      <alignment horizontal="center" vertical="center" wrapText="1"/>
      <protection/>
    </xf>
    <xf numFmtId="3" fontId="8" fillId="0" borderId="11" xfId="67" applyNumberFormat="1" applyFont="1" applyFill="1" applyBorder="1" applyAlignment="1">
      <alignment horizontal="center" vertical="center" wrapText="1"/>
      <protection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1" fontId="20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3" fontId="20" fillId="33" borderId="12" xfId="0" applyNumberFormat="1" applyFont="1" applyFill="1" applyBorder="1" applyAlignment="1">
      <alignment horizontal="right" vertical="center"/>
    </xf>
    <xf numFmtId="49" fontId="3" fillId="33" borderId="18" xfId="67" applyNumberFormat="1" applyFont="1" applyFill="1" applyBorder="1" applyAlignment="1">
      <alignment horizontal="center" vertical="center" wrapText="1"/>
      <protection/>
    </xf>
    <xf numFmtId="49" fontId="3" fillId="33" borderId="11" xfId="67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3" fontId="3" fillId="33" borderId="10" xfId="67" applyNumberFormat="1" applyFont="1" applyFill="1" applyBorder="1" applyAlignment="1">
      <alignment horizontal="center" vertical="center" wrapText="1"/>
      <protection/>
    </xf>
    <xf numFmtId="3" fontId="3" fillId="33" borderId="18" xfId="67" applyNumberFormat="1" applyFont="1" applyFill="1" applyBorder="1" applyAlignment="1">
      <alignment horizontal="center" vertical="center" wrapText="1"/>
      <protection/>
    </xf>
    <xf numFmtId="3" fontId="3" fillId="33" borderId="11" xfId="67" applyNumberFormat="1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20" xfId="46" applyNumberFormat="1" applyFont="1" applyFill="1" applyBorder="1" applyAlignment="1">
      <alignment horizontal="center" vertical="center" wrapText="1"/>
    </xf>
    <xf numFmtId="173" fontId="3" fillId="0" borderId="24" xfId="46" applyNumberFormat="1" applyFont="1" applyFill="1" applyBorder="1" applyAlignment="1">
      <alignment horizontal="center" vertical="center" wrapText="1"/>
    </xf>
    <xf numFmtId="173" fontId="3" fillId="0" borderId="18" xfId="46" applyNumberFormat="1" applyFont="1" applyFill="1" applyBorder="1" applyAlignment="1">
      <alignment horizontal="center" vertical="center" wrapText="1"/>
    </xf>
    <xf numFmtId="173" fontId="3" fillId="0" borderId="11" xfId="46" applyNumberFormat="1" applyFont="1" applyFill="1" applyBorder="1" applyAlignment="1">
      <alignment horizontal="center" vertical="center" wrapText="1"/>
    </xf>
    <xf numFmtId="0" fontId="13" fillId="0" borderId="0" xfId="68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7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 2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Check Cel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2" xfId="64"/>
    <cellStyle name="Normal 3" xfId="65"/>
    <cellStyle name="Normal 89" xfId="66"/>
    <cellStyle name="Normal_Bieu mau (CV )" xfId="67"/>
    <cellStyle name="Normal_Sheet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21</xdr:row>
      <xdr:rowOff>0</xdr:rowOff>
    </xdr:from>
    <xdr:ext cx="1238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6010275" y="45910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9525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6010275" y="4591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1238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6010275" y="45910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95250" cy="257175"/>
    <xdr:sp fLocksText="0">
      <xdr:nvSpPr>
        <xdr:cNvPr id="4" name="Text Box 1"/>
        <xdr:cNvSpPr txBox="1">
          <a:spLocks noChangeArrowheads="1"/>
        </xdr:cNvSpPr>
      </xdr:nvSpPr>
      <xdr:spPr>
        <a:xfrm>
          <a:off x="6010275" y="4591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12382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6010275" y="45910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95250" cy="257175"/>
    <xdr:sp fLocksText="0">
      <xdr:nvSpPr>
        <xdr:cNvPr id="6" name="Text Box 1"/>
        <xdr:cNvSpPr txBox="1">
          <a:spLocks noChangeArrowheads="1"/>
        </xdr:cNvSpPr>
      </xdr:nvSpPr>
      <xdr:spPr>
        <a:xfrm>
          <a:off x="6010275" y="4591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21</xdr:row>
      <xdr:rowOff>0</xdr:rowOff>
    </xdr:from>
    <xdr:ext cx="114300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571500" y="459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21</xdr:row>
      <xdr:rowOff>0</xdr:rowOff>
    </xdr:from>
    <xdr:ext cx="114300" cy="257175"/>
    <xdr:sp fLocksText="0">
      <xdr:nvSpPr>
        <xdr:cNvPr id="8" name="Text Box 1"/>
        <xdr:cNvSpPr txBox="1">
          <a:spLocks noChangeArrowheads="1"/>
        </xdr:cNvSpPr>
      </xdr:nvSpPr>
      <xdr:spPr>
        <a:xfrm>
          <a:off x="571500" y="459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21</xdr:row>
      <xdr:rowOff>0</xdr:rowOff>
    </xdr:from>
    <xdr:ext cx="114300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571500" y="459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21</xdr:row>
      <xdr:rowOff>0</xdr:rowOff>
    </xdr:from>
    <xdr:ext cx="114300" cy="257175"/>
    <xdr:sp fLocksText="0">
      <xdr:nvSpPr>
        <xdr:cNvPr id="10" name="Text Box 1"/>
        <xdr:cNvSpPr txBox="1">
          <a:spLocks noChangeArrowheads="1"/>
        </xdr:cNvSpPr>
      </xdr:nvSpPr>
      <xdr:spPr>
        <a:xfrm>
          <a:off x="571500" y="459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21</xdr:row>
      <xdr:rowOff>0</xdr:rowOff>
    </xdr:from>
    <xdr:ext cx="114300" cy="257175"/>
    <xdr:sp fLocksText="0">
      <xdr:nvSpPr>
        <xdr:cNvPr id="11" name="Text Box 1"/>
        <xdr:cNvSpPr txBox="1">
          <a:spLocks noChangeArrowheads="1"/>
        </xdr:cNvSpPr>
      </xdr:nvSpPr>
      <xdr:spPr>
        <a:xfrm>
          <a:off x="571500" y="459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23825" cy="247650"/>
    <xdr:sp fLocksText="0">
      <xdr:nvSpPr>
        <xdr:cNvPr id="12" name="Text Box 1"/>
        <xdr:cNvSpPr txBox="1">
          <a:spLocks noChangeArrowheads="1"/>
        </xdr:cNvSpPr>
      </xdr:nvSpPr>
      <xdr:spPr>
        <a:xfrm>
          <a:off x="6010275" y="24955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95250" cy="247650"/>
    <xdr:sp fLocksText="0">
      <xdr:nvSpPr>
        <xdr:cNvPr id="13" name="Text Box 1"/>
        <xdr:cNvSpPr txBox="1">
          <a:spLocks noChangeArrowheads="1"/>
        </xdr:cNvSpPr>
      </xdr:nvSpPr>
      <xdr:spPr>
        <a:xfrm>
          <a:off x="6010275" y="24955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23825" cy="257175"/>
    <xdr:sp fLocksText="0">
      <xdr:nvSpPr>
        <xdr:cNvPr id="14" name="Text Box 1"/>
        <xdr:cNvSpPr txBox="1">
          <a:spLocks noChangeArrowheads="1"/>
        </xdr:cNvSpPr>
      </xdr:nvSpPr>
      <xdr:spPr>
        <a:xfrm>
          <a:off x="6010275" y="24955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95250" cy="257175"/>
    <xdr:sp fLocksText="0">
      <xdr:nvSpPr>
        <xdr:cNvPr id="15" name="Text Box 1"/>
        <xdr:cNvSpPr txBox="1">
          <a:spLocks noChangeArrowheads="1"/>
        </xdr:cNvSpPr>
      </xdr:nvSpPr>
      <xdr:spPr>
        <a:xfrm>
          <a:off x="6010275" y="2495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23825" cy="257175"/>
    <xdr:sp fLocksText="0">
      <xdr:nvSpPr>
        <xdr:cNvPr id="16" name="Text Box 1"/>
        <xdr:cNvSpPr txBox="1">
          <a:spLocks noChangeArrowheads="1"/>
        </xdr:cNvSpPr>
      </xdr:nvSpPr>
      <xdr:spPr>
        <a:xfrm>
          <a:off x="6010275" y="24955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95250" cy="257175"/>
    <xdr:sp fLocksText="0">
      <xdr:nvSpPr>
        <xdr:cNvPr id="17" name="Text Box 1"/>
        <xdr:cNvSpPr txBox="1">
          <a:spLocks noChangeArrowheads="1"/>
        </xdr:cNvSpPr>
      </xdr:nvSpPr>
      <xdr:spPr>
        <a:xfrm>
          <a:off x="6010275" y="2495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16</xdr:row>
      <xdr:rowOff>0</xdr:rowOff>
    </xdr:from>
    <xdr:ext cx="114300" cy="257175"/>
    <xdr:sp fLocksText="0">
      <xdr:nvSpPr>
        <xdr:cNvPr id="18" name="Text Box 1"/>
        <xdr:cNvSpPr txBox="1">
          <a:spLocks noChangeArrowheads="1"/>
        </xdr:cNvSpPr>
      </xdr:nvSpPr>
      <xdr:spPr>
        <a:xfrm>
          <a:off x="571500" y="2495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16</xdr:row>
      <xdr:rowOff>0</xdr:rowOff>
    </xdr:from>
    <xdr:ext cx="114300" cy="257175"/>
    <xdr:sp fLocksText="0">
      <xdr:nvSpPr>
        <xdr:cNvPr id="19" name="Text Box 1"/>
        <xdr:cNvSpPr txBox="1">
          <a:spLocks noChangeArrowheads="1"/>
        </xdr:cNvSpPr>
      </xdr:nvSpPr>
      <xdr:spPr>
        <a:xfrm>
          <a:off x="571500" y="2495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16</xdr:row>
      <xdr:rowOff>0</xdr:rowOff>
    </xdr:from>
    <xdr:ext cx="114300" cy="257175"/>
    <xdr:sp fLocksText="0">
      <xdr:nvSpPr>
        <xdr:cNvPr id="20" name="Text Box 1"/>
        <xdr:cNvSpPr txBox="1">
          <a:spLocks noChangeArrowheads="1"/>
        </xdr:cNvSpPr>
      </xdr:nvSpPr>
      <xdr:spPr>
        <a:xfrm>
          <a:off x="571500" y="2495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16</xdr:row>
      <xdr:rowOff>0</xdr:rowOff>
    </xdr:from>
    <xdr:ext cx="114300" cy="257175"/>
    <xdr:sp fLocksText="0">
      <xdr:nvSpPr>
        <xdr:cNvPr id="21" name="Text Box 1"/>
        <xdr:cNvSpPr txBox="1">
          <a:spLocks noChangeArrowheads="1"/>
        </xdr:cNvSpPr>
      </xdr:nvSpPr>
      <xdr:spPr>
        <a:xfrm>
          <a:off x="571500" y="2495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16</xdr:row>
      <xdr:rowOff>0</xdr:rowOff>
    </xdr:from>
    <xdr:ext cx="114300" cy="257175"/>
    <xdr:sp fLocksText="0">
      <xdr:nvSpPr>
        <xdr:cNvPr id="22" name="Text Box 1"/>
        <xdr:cNvSpPr txBox="1">
          <a:spLocks noChangeArrowheads="1"/>
        </xdr:cNvSpPr>
      </xdr:nvSpPr>
      <xdr:spPr>
        <a:xfrm>
          <a:off x="571500" y="2495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0" cy="523875"/>
    <xdr:sp fLocksText="0">
      <xdr:nvSpPr>
        <xdr:cNvPr id="23" name="Text Box 1"/>
        <xdr:cNvSpPr txBox="1">
          <a:spLocks noChangeArrowheads="1"/>
        </xdr:cNvSpPr>
      </xdr:nvSpPr>
      <xdr:spPr>
        <a:xfrm>
          <a:off x="6010275" y="2495550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0" cy="523875"/>
    <xdr:sp fLocksText="0">
      <xdr:nvSpPr>
        <xdr:cNvPr id="24" name="Text Box 1"/>
        <xdr:cNvSpPr txBox="1">
          <a:spLocks noChangeArrowheads="1"/>
        </xdr:cNvSpPr>
      </xdr:nvSpPr>
      <xdr:spPr>
        <a:xfrm>
          <a:off x="6010275" y="2495550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0" cy="542925"/>
    <xdr:sp fLocksText="0">
      <xdr:nvSpPr>
        <xdr:cNvPr id="25" name="Text Box 1"/>
        <xdr:cNvSpPr txBox="1">
          <a:spLocks noChangeArrowheads="1"/>
        </xdr:cNvSpPr>
      </xdr:nvSpPr>
      <xdr:spPr>
        <a:xfrm>
          <a:off x="6010275" y="75057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542925"/>
    <xdr:sp fLocksText="0">
      <xdr:nvSpPr>
        <xdr:cNvPr id="26" name="Text Box 1"/>
        <xdr:cNvSpPr txBox="1">
          <a:spLocks noChangeArrowheads="1"/>
        </xdr:cNvSpPr>
      </xdr:nvSpPr>
      <xdr:spPr>
        <a:xfrm>
          <a:off x="6010275" y="75057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0" cy="542925"/>
    <xdr:sp fLocksText="0">
      <xdr:nvSpPr>
        <xdr:cNvPr id="27" name="Text Box 1"/>
        <xdr:cNvSpPr txBox="1">
          <a:spLocks noChangeArrowheads="1"/>
        </xdr:cNvSpPr>
      </xdr:nvSpPr>
      <xdr:spPr>
        <a:xfrm>
          <a:off x="6010275" y="75057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542925"/>
    <xdr:sp fLocksText="0">
      <xdr:nvSpPr>
        <xdr:cNvPr id="28" name="Text Box 1"/>
        <xdr:cNvSpPr txBox="1">
          <a:spLocks noChangeArrowheads="1"/>
        </xdr:cNvSpPr>
      </xdr:nvSpPr>
      <xdr:spPr>
        <a:xfrm>
          <a:off x="6010275" y="75057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0" cy="542925"/>
    <xdr:sp fLocksText="0">
      <xdr:nvSpPr>
        <xdr:cNvPr id="29" name="Text Box 1"/>
        <xdr:cNvSpPr txBox="1">
          <a:spLocks noChangeArrowheads="1"/>
        </xdr:cNvSpPr>
      </xdr:nvSpPr>
      <xdr:spPr>
        <a:xfrm>
          <a:off x="6010275" y="75057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0" cy="542925"/>
    <xdr:sp fLocksText="0">
      <xdr:nvSpPr>
        <xdr:cNvPr id="30" name="Text Box 1"/>
        <xdr:cNvSpPr txBox="1">
          <a:spLocks noChangeArrowheads="1"/>
        </xdr:cNvSpPr>
      </xdr:nvSpPr>
      <xdr:spPr>
        <a:xfrm>
          <a:off x="6010275" y="75057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32</xdr:row>
      <xdr:rowOff>0</xdr:rowOff>
    </xdr:from>
    <xdr:ext cx="114300" cy="542925"/>
    <xdr:sp fLocksText="0">
      <xdr:nvSpPr>
        <xdr:cNvPr id="31" name="Text Box 1"/>
        <xdr:cNvSpPr txBox="1">
          <a:spLocks noChangeArrowheads="1"/>
        </xdr:cNvSpPr>
      </xdr:nvSpPr>
      <xdr:spPr>
        <a:xfrm>
          <a:off x="571500" y="7505700"/>
          <a:ext cx="114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32</xdr:row>
      <xdr:rowOff>0</xdr:rowOff>
    </xdr:from>
    <xdr:ext cx="114300" cy="542925"/>
    <xdr:sp fLocksText="0">
      <xdr:nvSpPr>
        <xdr:cNvPr id="32" name="Text Box 1"/>
        <xdr:cNvSpPr txBox="1">
          <a:spLocks noChangeArrowheads="1"/>
        </xdr:cNvSpPr>
      </xdr:nvSpPr>
      <xdr:spPr>
        <a:xfrm>
          <a:off x="571500" y="7505700"/>
          <a:ext cx="114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32</xdr:row>
      <xdr:rowOff>0</xdr:rowOff>
    </xdr:from>
    <xdr:ext cx="114300" cy="542925"/>
    <xdr:sp fLocksText="0">
      <xdr:nvSpPr>
        <xdr:cNvPr id="33" name="Text Box 1"/>
        <xdr:cNvSpPr txBox="1">
          <a:spLocks noChangeArrowheads="1"/>
        </xdr:cNvSpPr>
      </xdr:nvSpPr>
      <xdr:spPr>
        <a:xfrm>
          <a:off x="571500" y="7505700"/>
          <a:ext cx="114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32</xdr:row>
      <xdr:rowOff>0</xdr:rowOff>
    </xdr:from>
    <xdr:ext cx="114300" cy="542925"/>
    <xdr:sp fLocksText="0">
      <xdr:nvSpPr>
        <xdr:cNvPr id="34" name="Text Box 1"/>
        <xdr:cNvSpPr txBox="1">
          <a:spLocks noChangeArrowheads="1"/>
        </xdr:cNvSpPr>
      </xdr:nvSpPr>
      <xdr:spPr>
        <a:xfrm>
          <a:off x="571500" y="7505700"/>
          <a:ext cx="114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32</xdr:row>
      <xdr:rowOff>0</xdr:rowOff>
    </xdr:from>
    <xdr:ext cx="114300" cy="542925"/>
    <xdr:sp fLocksText="0">
      <xdr:nvSpPr>
        <xdr:cNvPr id="35" name="Text Box 1"/>
        <xdr:cNvSpPr txBox="1">
          <a:spLocks noChangeArrowheads="1"/>
        </xdr:cNvSpPr>
      </xdr:nvSpPr>
      <xdr:spPr>
        <a:xfrm>
          <a:off x="571500" y="7505700"/>
          <a:ext cx="114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0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6010275" y="71056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6010275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6010275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0" cy="209550"/>
    <xdr:sp fLocksText="0">
      <xdr:nvSpPr>
        <xdr:cNvPr id="39" name="Text Box 1"/>
        <xdr:cNvSpPr txBox="1">
          <a:spLocks noChangeArrowheads="1"/>
        </xdr:cNvSpPr>
      </xdr:nvSpPr>
      <xdr:spPr>
        <a:xfrm>
          <a:off x="6010275" y="710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0" cy="209550"/>
    <xdr:sp fLocksText="0">
      <xdr:nvSpPr>
        <xdr:cNvPr id="40" name="Text Box 1"/>
        <xdr:cNvSpPr txBox="1">
          <a:spLocks noChangeArrowheads="1"/>
        </xdr:cNvSpPr>
      </xdr:nvSpPr>
      <xdr:spPr>
        <a:xfrm>
          <a:off x="6010275" y="7105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209550"/>
    <xdr:sp fLocksText="0">
      <xdr:nvSpPr>
        <xdr:cNvPr id="41" name="Text Box 1"/>
        <xdr:cNvSpPr txBox="1">
          <a:spLocks noChangeArrowheads="1"/>
        </xdr:cNvSpPr>
      </xdr:nvSpPr>
      <xdr:spPr>
        <a:xfrm>
          <a:off x="571500" y="71056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209550"/>
    <xdr:sp fLocksText="0">
      <xdr:nvSpPr>
        <xdr:cNvPr id="42" name="Text Box 1"/>
        <xdr:cNvSpPr txBox="1">
          <a:spLocks noChangeArrowheads="1"/>
        </xdr:cNvSpPr>
      </xdr:nvSpPr>
      <xdr:spPr>
        <a:xfrm>
          <a:off x="571500" y="71056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209550"/>
    <xdr:sp fLocksText="0">
      <xdr:nvSpPr>
        <xdr:cNvPr id="43" name="Text Box 1"/>
        <xdr:cNvSpPr txBox="1">
          <a:spLocks noChangeArrowheads="1"/>
        </xdr:cNvSpPr>
      </xdr:nvSpPr>
      <xdr:spPr>
        <a:xfrm>
          <a:off x="571500" y="71056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209550"/>
    <xdr:sp fLocksText="0">
      <xdr:nvSpPr>
        <xdr:cNvPr id="44" name="Text Box 1"/>
        <xdr:cNvSpPr txBox="1">
          <a:spLocks noChangeArrowheads="1"/>
        </xdr:cNvSpPr>
      </xdr:nvSpPr>
      <xdr:spPr>
        <a:xfrm>
          <a:off x="571500" y="71056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209550"/>
    <xdr:sp fLocksText="0">
      <xdr:nvSpPr>
        <xdr:cNvPr id="45" name="Text Box 1"/>
        <xdr:cNvSpPr txBox="1">
          <a:spLocks noChangeArrowheads="1"/>
        </xdr:cNvSpPr>
      </xdr:nvSpPr>
      <xdr:spPr>
        <a:xfrm>
          <a:off x="571500" y="71056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0" cy="438150"/>
    <xdr:sp fLocksText="0">
      <xdr:nvSpPr>
        <xdr:cNvPr id="46" name="Text Box 1"/>
        <xdr:cNvSpPr txBox="1">
          <a:spLocks noChangeArrowheads="1"/>
        </xdr:cNvSpPr>
      </xdr:nvSpPr>
      <xdr:spPr>
        <a:xfrm>
          <a:off x="6010275" y="7105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0" cy="438150"/>
    <xdr:sp fLocksText="0">
      <xdr:nvSpPr>
        <xdr:cNvPr id="47" name="Text Box 1"/>
        <xdr:cNvSpPr txBox="1">
          <a:spLocks noChangeArrowheads="1"/>
        </xdr:cNvSpPr>
      </xdr:nvSpPr>
      <xdr:spPr>
        <a:xfrm>
          <a:off x="6010275" y="7105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0" cy="619125"/>
    <xdr:sp fLocksText="0">
      <xdr:nvSpPr>
        <xdr:cNvPr id="48" name="Text Box 1"/>
        <xdr:cNvSpPr txBox="1">
          <a:spLocks noChangeArrowheads="1"/>
        </xdr:cNvSpPr>
      </xdr:nvSpPr>
      <xdr:spPr>
        <a:xfrm>
          <a:off x="6010275" y="7105650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0" cy="628650"/>
    <xdr:sp fLocksText="0">
      <xdr:nvSpPr>
        <xdr:cNvPr id="49" name="Text Box 1"/>
        <xdr:cNvSpPr txBox="1">
          <a:spLocks noChangeArrowheads="1"/>
        </xdr:cNvSpPr>
      </xdr:nvSpPr>
      <xdr:spPr>
        <a:xfrm>
          <a:off x="6010275" y="71056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0" cy="628650"/>
    <xdr:sp fLocksText="0">
      <xdr:nvSpPr>
        <xdr:cNvPr id="50" name="Text Box 1"/>
        <xdr:cNvSpPr txBox="1">
          <a:spLocks noChangeArrowheads="1"/>
        </xdr:cNvSpPr>
      </xdr:nvSpPr>
      <xdr:spPr>
        <a:xfrm>
          <a:off x="6010275" y="71056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628650"/>
    <xdr:sp fLocksText="0">
      <xdr:nvSpPr>
        <xdr:cNvPr id="51" name="Text Box 1"/>
        <xdr:cNvSpPr txBox="1">
          <a:spLocks noChangeArrowheads="1"/>
        </xdr:cNvSpPr>
      </xdr:nvSpPr>
      <xdr:spPr>
        <a:xfrm>
          <a:off x="571500" y="710565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628650"/>
    <xdr:sp fLocksText="0">
      <xdr:nvSpPr>
        <xdr:cNvPr id="52" name="Text Box 1"/>
        <xdr:cNvSpPr txBox="1">
          <a:spLocks noChangeArrowheads="1"/>
        </xdr:cNvSpPr>
      </xdr:nvSpPr>
      <xdr:spPr>
        <a:xfrm>
          <a:off x="571500" y="710565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628650"/>
    <xdr:sp fLocksText="0">
      <xdr:nvSpPr>
        <xdr:cNvPr id="53" name="Text Box 1"/>
        <xdr:cNvSpPr txBox="1">
          <a:spLocks noChangeArrowheads="1"/>
        </xdr:cNvSpPr>
      </xdr:nvSpPr>
      <xdr:spPr>
        <a:xfrm>
          <a:off x="571500" y="710565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628650"/>
    <xdr:sp fLocksText="0">
      <xdr:nvSpPr>
        <xdr:cNvPr id="54" name="Text Box 1"/>
        <xdr:cNvSpPr txBox="1">
          <a:spLocks noChangeArrowheads="1"/>
        </xdr:cNvSpPr>
      </xdr:nvSpPr>
      <xdr:spPr>
        <a:xfrm>
          <a:off x="571500" y="710565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628650"/>
    <xdr:sp fLocksText="0">
      <xdr:nvSpPr>
        <xdr:cNvPr id="55" name="Text Box 1"/>
        <xdr:cNvSpPr txBox="1">
          <a:spLocks noChangeArrowheads="1"/>
        </xdr:cNvSpPr>
      </xdr:nvSpPr>
      <xdr:spPr>
        <a:xfrm>
          <a:off x="571500" y="710565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0" cy="1514475"/>
    <xdr:sp fLocksText="0">
      <xdr:nvSpPr>
        <xdr:cNvPr id="56" name="Text Box 1"/>
        <xdr:cNvSpPr txBox="1">
          <a:spLocks noChangeArrowheads="1"/>
        </xdr:cNvSpPr>
      </xdr:nvSpPr>
      <xdr:spPr>
        <a:xfrm>
          <a:off x="6010275" y="7105650"/>
          <a:ext cx="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0" cy="1514475"/>
    <xdr:sp fLocksText="0">
      <xdr:nvSpPr>
        <xdr:cNvPr id="57" name="Text Box 1"/>
        <xdr:cNvSpPr txBox="1">
          <a:spLocks noChangeArrowheads="1"/>
        </xdr:cNvSpPr>
      </xdr:nvSpPr>
      <xdr:spPr>
        <a:xfrm>
          <a:off x="6010275" y="7105650"/>
          <a:ext cx="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0" cy="619125"/>
    <xdr:sp fLocksText="0">
      <xdr:nvSpPr>
        <xdr:cNvPr id="58" name="Text Box 1"/>
        <xdr:cNvSpPr txBox="1">
          <a:spLocks noChangeArrowheads="1"/>
        </xdr:cNvSpPr>
      </xdr:nvSpPr>
      <xdr:spPr>
        <a:xfrm>
          <a:off x="6010275" y="7105650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0" cy="628650"/>
    <xdr:sp fLocksText="0">
      <xdr:nvSpPr>
        <xdr:cNvPr id="59" name="Text Box 1"/>
        <xdr:cNvSpPr txBox="1">
          <a:spLocks noChangeArrowheads="1"/>
        </xdr:cNvSpPr>
      </xdr:nvSpPr>
      <xdr:spPr>
        <a:xfrm>
          <a:off x="6010275" y="71056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0" cy="628650"/>
    <xdr:sp fLocksText="0">
      <xdr:nvSpPr>
        <xdr:cNvPr id="60" name="Text Box 1"/>
        <xdr:cNvSpPr txBox="1">
          <a:spLocks noChangeArrowheads="1"/>
        </xdr:cNvSpPr>
      </xdr:nvSpPr>
      <xdr:spPr>
        <a:xfrm>
          <a:off x="6010275" y="71056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628650"/>
    <xdr:sp fLocksText="0">
      <xdr:nvSpPr>
        <xdr:cNvPr id="61" name="Text Box 1"/>
        <xdr:cNvSpPr txBox="1">
          <a:spLocks noChangeArrowheads="1"/>
        </xdr:cNvSpPr>
      </xdr:nvSpPr>
      <xdr:spPr>
        <a:xfrm>
          <a:off x="571500" y="710565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628650"/>
    <xdr:sp fLocksText="0">
      <xdr:nvSpPr>
        <xdr:cNvPr id="62" name="Text Box 1"/>
        <xdr:cNvSpPr txBox="1">
          <a:spLocks noChangeArrowheads="1"/>
        </xdr:cNvSpPr>
      </xdr:nvSpPr>
      <xdr:spPr>
        <a:xfrm>
          <a:off x="571500" y="710565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628650"/>
    <xdr:sp fLocksText="0">
      <xdr:nvSpPr>
        <xdr:cNvPr id="63" name="Text Box 1"/>
        <xdr:cNvSpPr txBox="1">
          <a:spLocks noChangeArrowheads="1"/>
        </xdr:cNvSpPr>
      </xdr:nvSpPr>
      <xdr:spPr>
        <a:xfrm>
          <a:off x="571500" y="710565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628650"/>
    <xdr:sp fLocksText="0">
      <xdr:nvSpPr>
        <xdr:cNvPr id="64" name="Text Box 1"/>
        <xdr:cNvSpPr txBox="1">
          <a:spLocks noChangeArrowheads="1"/>
        </xdr:cNvSpPr>
      </xdr:nvSpPr>
      <xdr:spPr>
        <a:xfrm>
          <a:off x="571500" y="710565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571500</xdr:colOff>
      <xdr:row>30</xdr:row>
      <xdr:rowOff>0</xdr:rowOff>
    </xdr:from>
    <xdr:ext cx="114300" cy="628650"/>
    <xdr:sp fLocksText="0">
      <xdr:nvSpPr>
        <xdr:cNvPr id="65" name="Text Box 1"/>
        <xdr:cNvSpPr txBox="1">
          <a:spLocks noChangeArrowheads="1"/>
        </xdr:cNvSpPr>
      </xdr:nvSpPr>
      <xdr:spPr>
        <a:xfrm>
          <a:off x="571500" y="710565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0" cy="1143000"/>
    <xdr:sp fLocksText="0">
      <xdr:nvSpPr>
        <xdr:cNvPr id="66" name="Text Box 1"/>
        <xdr:cNvSpPr txBox="1">
          <a:spLocks noChangeArrowheads="1"/>
        </xdr:cNvSpPr>
      </xdr:nvSpPr>
      <xdr:spPr>
        <a:xfrm>
          <a:off x="6010275" y="710565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0" cy="1143000"/>
    <xdr:sp fLocksText="0">
      <xdr:nvSpPr>
        <xdr:cNvPr id="67" name="Text Box 1"/>
        <xdr:cNvSpPr txBox="1">
          <a:spLocks noChangeArrowheads="1"/>
        </xdr:cNvSpPr>
      </xdr:nvSpPr>
      <xdr:spPr>
        <a:xfrm>
          <a:off x="6010275" y="710565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66</xdr:row>
      <xdr:rowOff>0</xdr:rowOff>
    </xdr:from>
    <xdr:ext cx="0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7820025" y="314039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66</xdr:row>
      <xdr:rowOff>0</xdr:rowOff>
    </xdr:from>
    <xdr:ext cx="257175" cy="295275"/>
    <xdr:sp fLocksText="0">
      <xdr:nvSpPr>
        <xdr:cNvPr id="2" name="Text Box 1"/>
        <xdr:cNvSpPr txBox="1">
          <a:spLocks noChangeArrowheads="1"/>
        </xdr:cNvSpPr>
      </xdr:nvSpPr>
      <xdr:spPr>
        <a:xfrm>
          <a:off x="6305550" y="31403925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0" cy="295275"/>
    <xdr:sp fLocksText="0">
      <xdr:nvSpPr>
        <xdr:cNvPr id="3" name="Text Box 1"/>
        <xdr:cNvSpPr txBox="1">
          <a:spLocks noChangeArrowheads="1"/>
        </xdr:cNvSpPr>
      </xdr:nvSpPr>
      <xdr:spPr>
        <a:xfrm>
          <a:off x="7820025" y="314039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66</xdr:row>
      <xdr:rowOff>0</xdr:rowOff>
    </xdr:from>
    <xdr:ext cx="25717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6305550" y="31403925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0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7820025" y="314039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66</xdr:row>
      <xdr:rowOff>0</xdr:rowOff>
    </xdr:from>
    <xdr:ext cx="25717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6305550" y="31403925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66</xdr:row>
      <xdr:rowOff>0</xdr:rowOff>
    </xdr:from>
    <xdr:ext cx="114300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428625" y="314039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66</xdr:row>
      <xdr:rowOff>0</xdr:rowOff>
    </xdr:from>
    <xdr:ext cx="114300" cy="295275"/>
    <xdr:sp fLocksText="0">
      <xdr:nvSpPr>
        <xdr:cNvPr id="8" name="Text Box 1"/>
        <xdr:cNvSpPr txBox="1">
          <a:spLocks noChangeArrowheads="1"/>
        </xdr:cNvSpPr>
      </xdr:nvSpPr>
      <xdr:spPr>
        <a:xfrm>
          <a:off x="428625" y="314039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66</xdr:row>
      <xdr:rowOff>0</xdr:rowOff>
    </xdr:from>
    <xdr:ext cx="114300" cy="295275"/>
    <xdr:sp fLocksText="0">
      <xdr:nvSpPr>
        <xdr:cNvPr id="9" name="Text Box 1"/>
        <xdr:cNvSpPr txBox="1">
          <a:spLocks noChangeArrowheads="1"/>
        </xdr:cNvSpPr>
      </xdr:nvSpPr>
      <xdr:spPr>
        <a:xfrm>
          <a:off x="428625" y="314039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66</xdr:row>
      <xdr:rowOff>0</xdr:rowOff>
    </xdr:from>
    <xdr:ext cx="114300" cy="295275"/>
    <xdr:sp fLocksText="0">
      <xdr:nvSpPr>
        <xdr:cNvPr id="10" name="Text Box 1"/>
        <xdr:cNvSpPr txBox="1">
          <a:spLocks noChangeArrowheads="1"/>
        </xdr:cNvSpPr>
      </xdr:nvSpPr>
      <xdr:spPr>
        <a:xfrm>
          <a:off x="428625" y="314039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66</xdr:row>
      <xdr:rowOff>0</xdr:rowOff>
    </xdr:from>
    <xdr:ext cx="114300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428625" y="314039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0" cy="552450"/>
    <xdr:sp fLocksText="0">
      <xdr:nvSpPr>
        <xdr:cNvPr id="12" name="Text Box 1"/>
        <xdr:cNvSpPr txBox="1">
          <a:spLocks noChangeArrowheads="1"/>
        </xdr:cNvSpPr>
      </xdr:nvSpPr>
      <xdr:spPr>
        <a:xfrm>
          <a:off x="7820025" y="153162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0" cy="561975"/>
    <xdr:sp fLocksText="0">
      <xdr:nvSpPr>
        <xdr:cNvPr id="13" name="Text Box 1"/>
        <xdr:cNvSpPr txBox="1">
          <a:spLocks noChangeArrowheads="1"/>
        </xdr:cNvSpPr>
      </xdr:nvSpPr>
      <xdr:spPr>
        <a:xfrm>
          <a:off x="7820025" y="2343150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0" cy="485775"/>
    <xdr:sp fLocksText="0">
      <xdr:nvSpPr>
        <xdr:cNvPr id="14" name="Text Box 1"/>
        <xdr:cNvSpPr txBox="1">
          <a:spLocks noChangeArrowheads="1"/>
        </xdr:cNvSpPr>
      </xdr:nvSpPr>
      <xdr:spPr>
        <a:xfrm>
          <a:off x="7820025" y="234315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</xdr:row>
      <xdr:rowOff>0</xdr:rowOff>
    </xdr:from>
    <xdr:ext cx="114300" cy="485775"/>
    <xdr:sp fLocksText="0">
      <xdr:nvSpPr>
        <xdr:cNvPr id="15" name="Text Box 1"/>
        <xdr:cNvSpPr txBox="1">
          <a:spLocks noChangeArrowheads="1"/>
        </xdr:cNvSpPr>
      </xdr:nvSpPr>
      <xdr:spPr>
        <a:xfrm>
          <a:off x="428625" y="2343150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</xdr:row>
      <xdr:rowOff>0</xdr:rowOff>
    </xdr:from>
    <xdr:ext cx="114300" cy="485775"/>
    <xdr:sp fLocksText="0">
      <xdr:nvSpPr>
        <xdr:cNvPr id="16" name="Text Box 1"/>
        <xdr:cNvSpPr txBox="1">
          <a:spLocks noChangeArrowheads="1"/>
        </xdr:cNvSpPr>
      </xdr:nvSpPr>
      <xdr:spPr>
        <a:xfrm>
          <a:off x="428625" y="2343150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</xdr:row>
      <xdr:rowOff>0</xdr:rowOff>
    </xdr:from>
    <xdr:ext cx="114300" cy="485775"/>
    <xdr:sp fLocksText="0">
      <xdr:nvSpPr>
        <xdr:cNvPr id="17" name="Text Box 1"/>
        <xdr:cNvSpPr txBox="1">
          <a:spLocks noChangeArrowheads="1"/>
        </xdr:cNvSpPr>
      </xdr:nvSpPr>
      <xdr:spPr>
        <a:xfrm>
          <a:off x="428625" y="2343150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</xdr:row>
      <xdr:rowOff>0</xdr:rowOff>
    </xdr:from>
    <xdr:ext cx="114300" cy="485775"/>
    <xdr:sp fLocksText="0">
      <xdr:nvSpPr>
        <xdr:cNvPr id="18" name="Text Box 1"/>
        <xdr:cNvSpPr txBox="1">
          <a:spLocks noChangeArrowheads="1"/>
        </xdr:cNvSpPr>
      </xdr:nvSpPr>
      <xdr:spPr>
        <a:xfrm>
          <a:off x="428625" y="2343150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</xdr:row>
      <xdr:rowOff>0</xdr:rowOff>
    </xdr:from>
    <xdr:ext cx="114300" cy="485775"/>
    <xdr:sp fLocksText="0">
      <xdr:nvSpPr>
        <xdr:cNvPr id="19" name="Text Box 1"/>
        <xdr:cNvSpPr txBox="1">
          <a:spLocks noChangeArrowheads="1"/>
        </xdr:cNvSpPr>
      </xdr:nvSpPr>
      <xdr:spPr>
        <a:xfrm>
          <a:off x="428625" y="2343150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685800</xdr:colOff>
      <xdr:row>39</xdr:row>
      <xdr:rowOff>0</xdr:rowOff>
    </xdr:from>
    <xdr:ext cx="571500" cy="1133475"/>
    <xdr:sp fLocksText="0">
      <xdr:nvSpPr>
        <xdr:cNvPr id="20" name="Text Box 1"/>
        <xdr:cNvSpPr txBox="1">
          <a:spLocks noChangeArrowheads="1"/>
        </xdr:cNvSpPr>
      </xdr:nvSpPr>
      <xdr:spPr>
        <a:xfrm>
          <a:off x="8505825" y="19250025"/>
          <a:ext cx="5715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685800</xdr:colOff>
      <xdr:row>32</xdr:row>
      <xdr:rowOff>0</xdr:rowOff>
    </xdr:from>
    <xdr:ext cx="257175" cy="552450"/>
    <xdr:sp fLocksText="0">
      <xdr:nvSpPr>
        <xdr:cNvPr id="21" name="Text Box 1"/>
        <xdr:cNvSpPr txBox="1">
          <a:spLocks noChangeArrowheads="1"/>
        </xdr:cNvSpPr>
      </xdr:nvSpPr>
      <xdr:spPr>
        <a:xfrm>
          <a:off x="72485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57175" cy="552450"/>
    <xdr:sp fLocksText="0">
      <xdr:nvSpPr>
        <xdr:cNvPr id="22" name="Text Box 1"/>
        <xdr:cNvSpPr txBox="1">
          <a:spLocks noChangeArrowheads="1"/>
        </xdr:cNvSpPr>
      </xdr:nvSpPr>
      <xdr:spPr>
        <a:xfrm>
          <a:off x="78200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257175" cy="552450"/>
    <xdr:sp fLocksText="0">
      <xdr:nvSpPr>
        <xdr:cNvPr id="23" name="Text Box 1"/>
        <xdr:cNvSpPr txBox="1">
          <a:spLocks noChangeArrowheads="1"/>
        </xdr:cNvSpPr>
      </xdr:nvSpPr>
      <xdr:spPr>
        <a:xfrm>
          <a:off x="78200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257175" cy="552450"/>
    <xdr:sp fLocksText="0">
      <xdr:nvSpPr>
        <xdr:cNvPr id="24" name="Text Box 1"/>
        <xdr:cNvSpPr txBox="1">
          <a:spLocks noChangeArrowheads="1"/>
        </xdr:cNvSpPr>
      </xdr:nvSpPr>
      <xdr:spPr>
        <a:xfrm>
          <a:off x="78200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257175" cy="552450"/>
    <xdr:sp fLocksText="0">
      <xdr:nvSpPr>
        <xdr:cNvPr id="25" name="Text Box 1"/>
        <xdr:cNvSpPr txBox="1">
          <a:spLocks noChangeArrowheads="1"/>
        </xdr:cNvSpPr>
      </xdr:nvSpPr>
      <xdr:spPr>
        <a:xfrm>
          <a:off x="78200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257175" cy="552450"/>
    <xdr:sp fLocksText="0">
      <xdr:nvSpPr>
        <xdr:cNvPr id="26" name="Text Box 1"/>
        <xdr:cNvSpPr txBox="1">
          <a:spLocks noChangeArrowheads="1"/>
        </xdr:cNvSpPr>
      </xdr:nvSpPr>
      <xdr:spPr>
        <a:xfrm>
          <a:off x="78200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257175" cy="552450"/>
    <xdr:sp fLocksText="0">
      <xdr:nvSpPr>
        <xdr:cNvPr id="27" name="Text Box 1"/>
        <xdr:cNvSpPr txBox="1">
          <a:spLocks noChangeArrowheads="1"/>
        </xdr:cNvSpPr>
      </xdr:nvSpPr>
      <xdr:spPr>
        <a:xfrm>
          <a:off x="78200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257175" cy="552450"/>
    <xdr:sp fLocksText="0">
      <xdr:nvSpPr>
        <xdr:cNvPr id="28" name="Text Box 1"/>
        <xdr:cNvSpPr txBox="1">
          <a:spLocks noChangeArrowheads="1"/>
        </xdr:cNvSpPr>
      </xdr:nvSpPr>
      <xdr:spPr>
        <a:xfrm>
          <a:off x="78200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257175" cy="552450"/>
    <xdr:sp fLocksText="0">
      <xdr:nvSpPr>
        <xdr:cNvPr id="29" name="Text Box 1"/>
        <xdr:cNvSpPr txBox="1">
          <a:spLocks noChangeArrowheads="1"/>
        </xdr:cNvSpPr>
      </xdr:nvSpPr>
      <xdr:spPr>
        <a:xfrm>
          <a:off x="78200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257175" cy="552450"/>
    <xdr:sp fLocksText="0">
      <xdr:nvSpPr>
        <xdr:cNvPr id="30" name="Text Box 1"/>
        <xdr:cNvSpPr txBox="1">
          <a:spLocks noChangeArrowheads="1"/>
        </xdr:cNvSpPr>
      </xdr:nvSpPr>
      <xdr:spPr>
        <a:xfrm>
          <a:off x="78200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257175" cy="552450"/>
    <xdr:sp fLocksText="0">
      <xdr:nvSpPr>
        <xdr:cNvPr id="31" name="Text Box 1"/>
        <xdr:cNvSpPr txBox="1">
          <a:spLocks noChangeArrowheads="1"/>
        </xdr:cNvSpPr>
      </xdr:nvSpPr>
      <xdr:spPr>
        <a:xfrm>
          <a:off x="78200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685800</xdr:colOff>
      <xdr:row>32</xdr:row>
      <xdr:rowOff>0</xdr:rowOff>
    </xdr:from>
    <xdr:ext cx="257175" cy="552450"/>
    <xdr:sp fLocksText="0">
      <xdr:nvSpPr>
        <xdr:cNvPr id="32" name="Text Box 1"/>
        <xdr:cNvSpPr txBox="1">
          <a:spLocks noChangeArrowheads="1"/>
        </xdr:cNvSpPr>
      </xdr:nvSpPr>
      <xdr:spPr>
        <a:xfrm>
          <a:off x="8505825" y="153162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13</xdr:row>
      <xdr:rowOff>0</xdr:rowOff>
    </xdr:from>
    <xdr:ext cx="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7572375" y="40100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695325</xdr:colOff>
      <xdr:row>13</xdr:row>
      <xdr:rowOff>0</xdr:rowOff>
    </xdr:from>
    <xdr:ext cx="0" cy="542925"/>
    <xdr:sp fLocksText="0">
      <xdr:nvSpPr>
        <xdr:cNvPr id="2" name="Text Box 1"/>
        <xdr:cNvSpPr txBox="1">
          <a:spLocks noChangeArrowheads="1"/>
        </xdr:cNvSpPr>
      </xdr:nvSpPr>
      <xdr:spPr>
        <a:xfrm>
          <a:off x="6267450" y="4010025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0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0" y="40100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0" cy="5429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4010025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685800</xdr:colOff>
      <xdr:row>6</xdr:row>
      <xdr:rowOff>0</xdr:rowOff>
    </xdr:from>
    <xdr:ext cx="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258175" y="1847850"/>
          <a:ext cx="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B20" sqref="B20"/>
    </sheetView>
  </sheetViews>
  <sheetFormatPr defaultColWidth="9.00390625" defaultRowHeight="15.75"/>
  <cols>
    <col min="1" max="1" width="7.25390625" style="133" customWidth="1"/>
    <col min="2" max="2" width="56.625" style="132" customWidth="1"/>
    <col min="3" max="3" width="11.375" style="132" customWidth="1"/>
    <col min="4" max="4" width="12.125" style="132" customWidth="1"/>
    <col min="5" max="6" width="8.125" style="132" customWidth="1"/>
    <col min="7" max="7" width="12.375" style="132" customWidth="1"/>
    <col min="8" max="8" width="11.50390625" style="132" customWidth="1"/>
    <col min="9" max="9" width="11.375" style="132" customWidth="1"/>
    <col min="10" max="10" width="14.00390625" style="132" customWidth="1"/>
    <col min="11" max="16384" width="9.00390625" style="132" customWidth="1"/>
  </cols>
  <sheetData>
    <row r="1" spans="1:10" ht="18.75">
      <c r="A1" s="268" t="s">
        <v>104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8.75">
      <c r="A2" s="269" t="s">
        <v>102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9:10" ht="16.5" customHeight="1">
      <c r="I3" s="267"/>
      <c r="J3" s="267"/>
    </row>
    <row r="4" spans="1:10" ht="18.75" customHeight="1">
      <c r="A4" s="266" t="s">
        <v>78</v>
      </c>
      <c r="B4" s="266" t="s">
        <v>79</v>
      </c>
      <c r="C4" s="266" t="s">
        <v>80</v>
      </c>
      <c r="D4" s="266"/>
      <c r="E4" s="266"/>
      <c r="F4" s="149"/>
      <c r="G4" s="262" t="s">
        <v>92</v>
      </c>
      <c r="H4" s="263"/>
      <c r="I4" s="264"/>
      <c r="J4" s="266" t="s">
        <v>3</v>
      </c>
    </row>
    <row r="5" spans="1:10" ht="19.5">
      <c r="A5" s="266"/>
      <c r="B5" s="266"/>
      <c r="C5" s="266" t="s">
        <v>89</v>
      </c>
      <c r="D5" s="265" t="s">
        <v>90</v>
      </c>
      <c r="E5" s="265"/>
      <c r="F5" s="148"/>
      <c r="G5" s="266" t="s">
        <v>89</v>
      </c>
      <c r="H5" s="265" t="s">
        <v>90</v>
      </c>
      <c r="I5" s="265"/>
      <c r="J5" s="266"/>
    </row>
    <row r="6" spans="1:10" ht="18.75">
      <c r="A6" s="266"/>
      <c r="B6" s="266"/>
      <c r="C6" s="266"/>
      <c r="D6" s="134" t="s">
        <v>91</v>
      </c>
      <c r="E6" s="134" t="s">
        <v>59</v>
      </c>
      <c r="F6" s="134" t="s">
        <v>62</v>
      </c>
      <c r="G6" s="266"/>
      <c r="H6" s="134" t="s">
        <v>91</v>
      </c>
      <c r="I6" s="134" t="s">
        <v>59</v>
      </c>
      <c r="J6" s="266"/>
    </row>
    <row r="7" spans="1:10" s="135" customFormat="1" ht="29.25" customHeight="1">
      <c r="A7" s="134"/>
      <c r="B7" s="134" t="s">
        <v>4</v>
      </c>
      <c r="C7" s="138">
        <f>C8+C9+C12+C16+C17</f>
        <v>102</v>
      </c>
      <c r="D7" s="138">
        <f>D8+D9+D12+D16+D17</f>
        <v>56</v>
      </c>
      <c r="E7" s="138">
        <f>E8+E9+E12+E16+E17</f>
        <v>46</v>
      </c>
      <c r="F7" s="138"/>
      <c r="G7" s="258">
        <f>G8+G9+G12+G16+G17</f>
        <v>88903.802</v>
      </c>
      <c r="H7" s="258">
        <f>H8+H9+H12+H16+H17</f>
        <v>42594.801999999996</v>
      </c>
      <c r="I7" s="258">
        <f>I8+I9+I12+I16+I17</f>
        <v>64309</v>
      </c>
      <c r="J7" s="136"/>
    </row>
    <row r="8" spans="1:10" s="135" customFormat="1" ht="29.25" customHeight="1">
      <c r="A8" s="134">
        <v>1</v>
      </c>
      <c r="B8" s="141" t="s">
        <v>88</v>
      </c>
      <c r="C8" s="138">
        <f>D8+E8+F8</f>
        <v>5</v>
      </c>
      <c r="D8" s="138"/>
      <c r="E8" s="138">
        <f>'Can doi NSDP'!V10</f>
        <v>5</v>
      </c>
      <c r="F8" s="138"/>
      <c r="G8" s="258">
        <f>H8+I8</f>
        <v>24705</v>
      </c>
      <c r="H8" s="258"/>
      <c r="I8" s="258">
        <f>'Can doi NSDP'!T10</f>
        <v>24705</v>
      </c>
      <c r="J8" s="136"/>
    </row>
    <row r="9" spans="1:10" s="135" customFormat="1" ht="29.25" customHeight="1">
      <c r="A9" s="134">
        <v>2</v>
      </c>
      <c r="B9" s="136" t="s">
        <v>249</v>
      </c>
      <c r="C9" s="138">
        <f aca="true" t="shared" si="0" ref="C9:I9">C10+C11</f>
        <v>9</v>
      </c>
      <c r="D9" s="138"/>
      <c r="E9" s="138">
        <f t="shared" si="0"/>
        <v>9</v>
      </c>
      <c r="F9" s="138"/>
      <c r="G9" s="258"/>
      <c r="H9" s="258"/>
      <c r="I9" s="258">
        <f t="shared" si="0"/>
        <v>18000</v>
      </c>
      <c r="J9" s="136"/>
    </row>
    <row r="10" spans="1:10" ht="29.25" customHeight="1">
      <c r="A10" s="139" t="s">
        <v>94</v>
      </c>
      <c r="B10" s="251" t="str">
        <f>'Dau gia dat'!B9</f>
        <v>UBND huyện Tuần Giáo</v>
      </c>
      <c r="C10" s="145">
        <f>D10+E10+F10</f>
        <v>9</v>
      </c>
      <c r="D10" s="145"/>
      <c r="E10" s="145">
        <f>'Dau gia dat'!V17</f>
        <v>9</v>
      </c>
      <c r="F10" s="145"/>
      <c r="G10" s="259"/>
      <c r="H10" s="259"/>
      <c r="I10" s="259">
        <f>'Dau gia dat'!T9</f>
        <v>14760</v>
      </c>
      <c r="J10" s="137"/>
    </row>
    <row r="11" spans="1:10" ht="29.25" customHeight="1">
      <c r="A11" s="139" t="s">
        <v>94</v>
      </c>
      <c r="B11" s="251" t="str">
        <f>'Dau gia dat'!B27</f>
        <v>UBND Thị Trấn Tuần Giáo</v>
      </c>
      <c r="C11" s="145"/>
      <c r="D11" s="145"/>
      <c r="E11" s="145"/>
      <c r="F11" s="145"/>
      <c r="G11" s="259"/>
      <c r="H11" s="259"/>
      <c r="I11" s="259">
        <f>'Dau gia dat'!T27</f>
        <v>3240</v>
      </c>
      <c r="J11" s="252" t="s">
        <v>247</v>
      </c>
    </row>
    <row r="12" spans="1:10" s="135" customFormat="1" ht="29.25" customHeight="1">
      <c r="A12" s="134">
        <v>3</v>
      </c>
      <c r="B12" s="136" t="s">
        <v>93</v>
      </c>
      <c r="C12" s="138">
        <f>C13+C14+C15+C16+C17</f>
        <v>65</v>
      </c>
      <c r="D12" s="138">
        <f>D13+D14+D15+D16+D17</f>
        <v>45</v>
      </c>
      <c r="E12" s="138">
        <f>E13+E14+E15+E16+E17</f>
        <v>20</v>
      </c>
      <c r="F12" s="138"/>
      <c r="G12" s="258">
        <f>G13+G14+G15</f>
        <v>36343</v>
      </c>
      <c r="H12" s="258">
        <f>H13+H14+H15</f>
        <v>28876</v>
      </c>
      <c r="I12" s="258">
        <f>I13+I14+I15</f>
        <v>7467</v>
      </c>
      <c r="J12" s="255"/>
    </row>
    <row r="13" spans="1:10" ht="29.25" customHeight="1">
      <c r="A13" s="139" t="s">
        <v>94</v>
      </c>
      <c r="B13" s="137" t="str">
        <f>'SN có TCĐT'!B7</f>
        <v>Sự nghiệp giao thông</v>
      </c>
      <c r="C13" s="145">
        <f>D13+E13</f>
        <v>28</v>
      </c>
      <c r="D13" s="146">
        <f>'SN có TCĐT'!R8</f>
        <v>23</v>
      </c>
      <c r="E13" s="146">
        <f>'SN có TCĐT'!R33</f>
        <v>5</v>
      </c>
      <c r="F13" s="146"/>
      <c r="G13" s="259">
        <f>H13+I13</f>
        <v>21958</v>
      </c>
      <c r="H13" s="259">
        <f>'SN có TCĐT'!P8</f>
        <v>15858</v>
      </c>
      <c r="I13" s="259">
        <f>'SN có TCĐT'!P33</f>
        <v>6100</v>
      </c>
      <c r="J13" s="137"/>
    </row>
    <row r="14" spans="1:10" ht="29.25" customHeight="1">
      <c r="A14" s="139" t="s">
        <v>94</v>
      </c>
      <c r="B14" s="137" t="str">
        <f>'SN có TCĐT'!B40</f>
        <v>Sự nghiệp thủy lợi</v>
      </c>
      <c r="C14" s="145">
        <f>D14+E14</f>
        <v>6</v>
      </c>
      <c r="D14" s="147">
        <f>'SN có TCĐT'!R40</f>
        <v>6</v>
      </c>
      <c r="E14" s="146"/>
      <c r="F14" s="146"/>
      <c r="G14" s="259">
        <f>H14+I14</f>
        <v>7300</v>
      </c>
      <c r="H14" s="259">
        <f>'SN có TCĐT'!P41</f>
        <v>7300</v>
      </c>
      <c r="I14" s="259"/>
      <c r="J14" s="137"/>
    </row>
    <row r="15" spans="1:10" ht="29.25" customHeight="1">
      <c r="A15" s="139" t="s">
        <v>94</v>
      </c>
      <c r="B15" s="137" t="str">
        <f>'SN có TCĐT'!B52</f>
        <v>Sự nghiệp kinh tế khác</v>
      </c>
      <c r="C15" s="145">
        <f>D15+E15</f>
        <v>8</v>
      </c>
      <c r="D15" s="146">
        <f>'SN có TCĐT'!R53</f>
        <v>5</v>
      </c>
      <c r="E15" s="146">
        <f>'SN có TCĐT'!R60</f>
        <v>3</v>
      </c>
      <c r="F15" s="146"/>
      <c r="G15" s="259">
        <f>H15+I15</f>
        <v>7085</v>
      </c>
      <c r="H15" s="259">
        <f>'SN có TCĐT'!P53</f>
        <v>5718</v>
      </c>
      <c r="I15" s="259">
        <f>'SN có TCĐT'!P60</f>
        <v>1367</v>
      </c>
      <c r="J15" s="137"/>
    </row>
    <row r="16" spans="1:10" s="135" customFormat="1" ht="29.25" customHeight="1">
      <c r="A16" s="253">
        <v>4</v>
      </c>
      <c r="B16" s="136" t="s">
        <v>96</v>
      </c>
      <c r="C16" s="138">
        <f>D16+E16</f>
        <v>2</v>
      </c>
      <c r="D16" s="134"/>
      <c r="E16" s="254">
        <f>'Dat lua'!H7</f>
        <v>2</v>
      </c>
      <c r="F16" s="254"/>
      <c r="G16" s="258">
        <f>H16+I16</f>
        <v>2537</v>
      </c>
      <c r="H16" s="260"/>
      <c r="I16" s="260">
        <f>'Dat lua'!F7</f>
        <v>2537</v>
      </c>
      <c r="J16" s="136"/>
    </row>
    <row r="17" spans="1:10" s="135" customFormat="1" ht="29.25" customHeight="1">
      <c r="A17" s="253">
        <v>5</v>
      </c>
      <c r="B17" s="136" t="s">
        <v>95</v>
      </c>
      <c r="C17" s="138">
        <f>D17+E17</f>
        <v>21</v>
      </c>
      <c r="D17" s="134">
        <f>'SN Giao duc'!L8</f>
        <v>11</v>
      </c>
      <c r="E17" s="134">
        <f>'SN Giao duc'!L21</f>
        <v>10</v>
      </c>
      <c r="F17" s="134"/>
      <c r="G17" s="258">
        <f>H17+I17</f>
        <v>25318.802</v>
      </c>
      <c r="H17" s="260">
        <f>'SN Giao duc'!J8</f>
        <v>13718.802</v>
      </c>
      <c r="I17" s="260">
        <f>'SN Giao duc'!J21</f>
        <v>11600</v>
      </c>
      <c r="J17" s="136"/>
    </row>
    <row r="18" ht="6" customHeight="1"/>
  </sheetData>
  <sheetProtection/>
  <mergeCells count="12">
    <mergeCell ref="C5:C6"/>
    <mergeCell ref="D5:E5"/>
    <mergeCell ref="G4:I4"/>
    <mergeCell ref="H5:I5"/>
    <mergeCell ref="G5:G6"/>
    <mergeCell ref="I3:J3"/>
    <mergeCell ref="A1:J1"/>
    <mergeCell ref="A2:J2"/>
    <mergeCell ref="A4:A6"/>
    <mergeCell ref="B4:B6"/>
    <mergeCell ref="J4:J6"/>
    <mergeCell ref="C4:E4"/>
  </mergeCells>
  <printOptions/>
  <pageMargins left="0.7086614173228347" right="0.44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4"/>
  <sheetViews>
    <sheetView view="pageBreakPreview" zoomScaleSheetLayoutView="100" zoomScalePageLayoutView="0" workbookViewId="0" topLeftCell="A7">
      <selection activeCell="A2" sqref="A2:U2"/>
    </sheetView>
  </sheetViews>
  <sheetFormatPr defaultColWidth="9.00390625" defaultRowHeight="15.75"/>
  <cols>
    <col min="1" max="1" width="6.25390625" style="92" customWidth="1"/>
    <col min="2" max="2" width="40.375" style="93" customWidth="1"/>
    <col min="3" max="3" width="12.50390625" style="94" customWidth="1"/>
    <col min="4" max="4" width="9.00390625" style="95" hidden="1" customWidth="1"/>
    <col min="5" max="5" width="8.375" style="94" hidden="1" customWidth="1"/>
    <col min="6" max="6" width="10.50390625" style="94" hidden="1" customWidth="1"/>
    <col min="7" max="7" width="12.625" style="96" hidden="1" customWidth="1"/>
    <col min="8" max="8" width="13.00390625" style="96" hidden="1" customWidth="1"/>
    <col min="9" max="9" width="11.25390625" style="96" hidden="1" customWidth="1"/>
    <col min="10" max="10" width="11.50390625" style="96" hidden="1" customWidth="1"/>
    <col min="11" max="12" width="9.50390625" style="96" hidden="1" customWidth="1"/>
    <col min="13" max="13" width="10.625" style="96" hidden="1" customWidth="1"/>
    <col min="14" max="14" width="10.875" style="96" hidden="1" customWidth="1"/>
    <col min="15" max="15" width="11.25390625" style="96" hidden="1" customWidth="1"/>
    <col min="16" max="16" width="10.875" style="96" hidden="1" customWidth="1"/>
    <col min="17" max="18" width="16.00390625" style="96" customWidth="1"/>
    <col min="19" max="20" width="13.875" style="96" customWidth="1"/>
    <col min="21" max="21" width="11.125" style="97" customWidth="1"/>
    <col min="22" max="22" width="11.25390625" style="97" customWidth="1"/>
    <col min="23" max="23" width="11.75390625" style="58" bestFit="1" customWidth="1"/>
    <col min="24" max="16384" width="9.00390625" style="58" customWidth="1"/>
  </cols>
  <sheetData>
    <row r="1" spans="1:22" ht="18.75" customHeight="1">
      <c r="A1" s="57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11"/>
    </row>
    <row r="2" spans="1:22" ht="23.25" customHeight="1">
      <c r="A2" s="272" t="s">
        <v>103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11"/>
    </row>
    <row r="3" spans="1:22" ht="27" customHeight="1">
      <c r="A3" s="273" t="str">
        <f>'Tong hop'!A2:J2</f>
        <v>(Kèm theo Nghị quyết số             /NQ-HĐND ngày         tháng 12 năm 2021 của HĐND huyện Tuần Giáo)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112"/>
    </row>
    <row r="4" spans="1:22" ht="21" customHeight="1">
      <c r="A4" s="274" t="s">
        <v>35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131"/>
    </row>
    <row r="5" spans="1:21" s="59" customFormat="1" ht="22.5" customHeight="1">
      <c r="A5" s="275" t="s">
        <v>40</v>
      </c>
      <c r="B5" s="276" t="s">
        <v>41</v>
      </c>
      <c r="C5" s="276" t="s">
        <v>42</v>
      </c>
      <c r="D5" s="276" t="s">
        <v>43</v>
      </c>
      <c r="E5" s="276" t="s">
        <v>44</v>
      </c>
      <c r="F5" s="276" t="s">
        <v>45</v>
      </c>
      <c r="G5" s="276"/>
      <c r="H5" s="276"/>
      <c r="I5" s="277" t="s">
        <v>46</v>
      </c>
      <c r="J5" s="284"/>
      <c r="K5" s="284"/>
      <c r="L5" s="284"/>
      <c r="M5" s="284"/>
      <c r="N5" s="278"/>
      <c r="O5" s="280" t="s">
        <v>47</v>
      </c>
      <c r="P5" s="281"/>
      <c r="Q5" s="280" t="s">
        <v>76</v>
      </c>
      <c r="R5" s="286"/>
      <c r="S5" s="276" t="s">
        <v>100</v>
      </c>
      <c r="T5" s="270" t="s">
        <v>101</v>
      </c>
      <c r="U5" s="276" t="s">
        <v>3</v>
      </c>
    </row>
    <row r="6" spans="1:21" s="59" customFormat="1" ht="22.5" customHeight="1">
      <c r="A6" s="275"/>
      <c r="B6" s="276"/>
      <c r="C6" s="276"/>
      <c r="D6" s="276"/>
      <c r="E6" s="276"/>
      <c r="F6" s="276" t="s">
        <v>48</v>
      </c>
      <c r="G6" s="276" t="s">
        <v>49</v>
      </c>
      <c r="H6" s="276"/>
      <c r="I6" s="277" t="s">
        <v>50</v>
      </c>
      <c r="J6" s="278"/>
      <c r="K6" s="277" t="s">
        <v>51</v>
      </c>
      <c r="L6" s="278"/>
      <c r="M6" s="277" t="s">
        <v>52</v>
      </c>
      <c r="N6" s="278"/>
      <c r="O6" s="282"/>
      <c r="P6" s="283"/>
      <c r="Q6" s="287"/>
      <c r="R6" s="288"/>
      <c r="S6" s="276"/>
      <c r="T6" s="271"/>
      <c r="U6" s="276"/>
    </row>
    <row r="7" spans="1:21" s="59" customFormat="1" ht="29.25" customHeight="1">
      <c r="A7" s="275"/>
      <c r="B7" s="276"/>
      <c r="C7" s="276"/>
      <c r="D7" s="276"/>
      <c r="E7" s="276"/>
      <c r="F7" s="276"/>
      <c r="G7" s="276" t="s">
        <v>53</v>
      </c>
      <c r="H7" s="270" t="s">
        <v>54</v>
      </c>
      <c r="I7" s="276" t="s">
        <v>53</v>
      </c>
      <c r="J7" s="270" t="s">
        <v>54</v>
      </c>
      <c r="K7" s="276" t="s">
        <v>53</v>
      </c>
      <c r="L7" s="270" t="s">
        <v>54</v>
      </c>
      <c r="M7" s="276" t="s">
        <v>53</v>
      </c>
      <c r="N7" s="270" t="s">
        <v>54</v>
      </c>
      <c r="O7" s="276" t="s">
        <v>53</v>
      </c>
      <c r="P7" s="270" t="s">
        <v>54</v>
      </c>
      <c r="Q7" s="276" t="s">
        <v>53</v>
      </c>
      <c r="R7" s="280" t="s">
        <v>55</v>
      </c>
      <c r="S7" s="276"/>
      <c r="T7" s="271"/>
      <c r="U7" s="276"/>
    </row>
    <row r="8" spans="1:21" s="59" customFormat="1" ht="15" customHeight="1">
      <c r="A8" s="275"/>
      <c r="B8" s="276"/>
      <c r="C8" s="276"/>
      <c r="D8" s="276"/>
      <c r="E8" s="276"/>
      <c r="F8" s="276"/>
      <c r="G8" s="276"/>
      <c r="H8" s="271"/>
      <c r="I8" s="276"/>
      <c r="J8" s="271"/>
      <c r="K8" s="276"/>
      <c r="L8" s="271"/>
      <c r="M8" s="276"/>
      <c r="N8" s="271"/>
      <c r="O8" s="276"/>
      <c r="P8" s="271"/>
      <c r="Q8" s="276"/>
      <c r="R8" s="282"/>
      <c r="S8" s="276"/>
      <c r="T8" s="285"/>
      <c r="U8" s="276"/>
    </row>
    <row r="9" spans="1:22" s="62" customFormat="1" ht="23.25" customHeight="1">
      <c r="A9" s="60">
        <v>1</v>
      </c>
      <c r="B9" s="61">
        <v>2</v>
      </c>
      <c r="C9" s="60">
        <v>3</v>
      </c>
      <c r="D9" s="61">
        <v>4</v>
      </c>
      <c r="E9" s="60">
        <v>5</v>
      </c>
      <c r="F9" s="61">
        <v>6</v>
      </c>
      <c r="G9" s="60">
        <v>7</v>
      </c>
      <c r="H9" s="61">
        <v>8</v>
      </c>
      <c r="I9" s="60">
        <v>9</v>
      </c>
      <c r="J9" s="61">
        <v>10</v>
      </c>
      <c r="K9" s="60">
        <v>13</v>
      </c>
      <c r="L9" s="61">
        <v>14</v>
      </c>
      <c r="M9" s="60">
        <v>15</v>
      </c>
      <c r="N9" s="61">
        <v>16</v>
      </c>
      <c r="O9" s="60">
        <v>17</v>
      </c>
      <c r="P9" s="61">
        <v>18</v>
      </c>
      <c r="Q9" s="61">
        <v>4</v>
      </c>
      <c r="R9" s="60">
        <v>5</v>
      </c>
      <c r="S9" s="61">
        <v>6</v>
      </c>
      <c r="T9" s="60">
        <v>7</v>
      </c>
      <c r="U9" s="61">
        <v>8</v>
      </c>
      <c r="V9" s="130"/>
    </row>
    <row r="10" spans="1:23" ht="36.75" customHeight="1">
      <c r="A10" s="11" t="s">
        <v>5</v>
      </c>
      <c r="B10" s="73" t="s">
        <v>99</v>
      </c>
      <c r="C10" s="61"/>
      <c r="D10" s="61"/>
      <c r="E10" s="61"/>
      <c r="F10" s="74"/>
      <c r="G10" s="75" t="e">
        <f>#REF!</f>
        <v>#REF!</v>
      </c>
      <c r="H10" s="75" t="e">
        <f>#REF!</f>
        <v>#REF!</v>
      </c>
      <c r="I10" s="75" t="e">
        <f>#REF!</f>
        <v>#REF!</v>
      </c>
      <c r="J10" s="75" t="e">
        <f>#REF!</f>
        <v>#REF!</v>
      </c>
      <c r="K10" s="75" t="e">
        <f>#REF!</f>
        <v>#REF!</v>
      </c>
      <c r="L10" s="75" t="e">
        <f>#REF!</f>
        <v>#REF!</v>
      </c>
      <c r="M10" s="75" t="e">
        <f>#REF!</f>
        <v>#REF!</v>
      </c>
      <c r="N10" s="75" t="e">
        <f>#REF!</f>
        <v>#REF!</v>
      </c>
      <c r="O10" s="75" t="e">
        <f>#REF!</f>
        <v>#REF!</v>
      </c>
      <c r="P10" s="75" t="e">
        <f>#REF!</f>
        <v>#REF!</v>
      </c>
      <c r="Q10" s="150">
        <f>SUM(Q11:Q16)</f>
        <v>107500</v>
      </c>
      <c r="R10" s="150">
        <f>SUM(R11:R16)</f>
        <v>98500</v>
      </c>
      <c r="S10" s="150">
        <f>SUM(S11:S16)</f>
        <v>17394</v>
      </c>
      <c r="T10" s="150">
        <f>SUM(T11:T16)</f>
        <v>24705</v>
      </c>
      <c r="U10" s="67"/>
      <c r="V10" s="101">
        <f>SUM(V11:V15)</f>
        <v>5</v>
      </c>
      <c r="W10" s="76"/>
    </row>
    <row r="11" spans="1:22" ht="37.5">
      <c r="A11" s="77">
        <v>1</v>
      </c>
      <c r="B11" s="43" t="s">
        <v>58</v>
      </c>
      <c r="C11" s="82" t="s">
        <v>57</v>
      </c>
      <c r="D11" s="67"/>
      <c r="E11" s="68"/>
      <c r="F11" s="72"/>
      <c r="G11" s="80">
        <v>4000</v>
      </c>
      <c r="H11" s="80"/>
      <c r="I11" s="69"/>
      <c r="J11" s="69"/>
      <c r="K11" s="69"/>
      <c r="L11" s="69"/>
      <c r="M11" s="69"/>
      <c r="N11" s="70"/>
      <c r="O11" s="69"/>
      <c r="P11" s="70"/>
      <c r="Q11" s="152">
        <v>4500</v>
      </c>
      <c r="R11" s="152">
        <v>4500</v>
      </c>
      <c r="S11" s="151">
        <v>2500</v>
      </c>
      <c r="T11" s="151">
        <v>1500</v>
      </c>
      <c r="U11" s="71"/>
      <c r="V11" s="103">
        <v>1</v>
      </c>
    </row>
    <row r="12" spans="1:22" ht="42" customHeight="1">
      <c r="A12" s="77">
        <v>2</v>
      </c>
      <c r="B12" s="43" t="s">
        <v>97</v>
      </c>
      <c r="C12" s="82" t="s">
        <v>57</v>
      </c>
      <c r="D12" s="67"/>
      <c r="E12" s="68"/>
      <c r="F12" s="72"/>
      <c r="G12" s="80">
        <v>20000</v>
      </c>
      <c r="H12" s="80"/>
      <c r="I12" s="69"/>
      <c r="J12" s="69"/>
      <c r="K12" s="69"/>
      <c r="L12" s="69"/>
      <c r="M12" s="69"/>
      <c r="N12" s="70"/>
      <c r="O12" s="69"/>
      <c r="P12" s="70"/>
      <c r="Q12" s="152">
        <v>40000</v>
      </c>
      <c r="R12" s="152">
        <v>40000</v>
      </c>
      <c r="S12" s="151">
        <v>4360</v>
      </c>
      <c r="T12" s="151">
        <v>10000</v>
      </c>
      <c r="U12" s="71"/>
      <c r="V12" s="103">
        <v>1</v>
      </c>
    </row>
    <row r="13" spans="1:22" ht="39" customHeight="1">
      <c r="A13" s="77">
        <v>3</v>
      </c>
      <c r="B13" s="43" t="s">
        <v>60</v>
      </c>
      <c r="C13" s="82" t="s">
        <v>57</v>
      </c>
      <c r="D13" s="67"/>
      <c r="E13" s="68"/>
      <c r="F13" s="72"/>
      <c r="G13" s="80">
        <v>23500</v>
      </c>
      <c r="H13" s="80"/>
      <c r="I13" s="69"/>
      <c r="J13" s="69"/>
      <c r="K13" s="69"/>
      <c r="L13" s="69"/>
      <c r="M13" s="69"/>
      <c r="N13" s="70"/>
      <c r="O13" s="69"/>
      <c r="P13" s="70"/>
      <c r="Q13" s="152">
        <v>18000</v>
      </c>
      <c r="R13" s="152">
        <v>18000</v>
      </c>
      <c r="S13" s="151">
        <v>4534</v>
      </c>
      <c r="T13" s="151">
        <v>4500</v>
      </c>
      <c r="U13" s="71"/>
      <c r="V13" s="103">
        <v>1</v>
      </c>
    </row>
    <row r="14" spans="1:22" ht="47.25" customHeight="1">
      <c r="A14" s="77">
        <v>4</v>
      </c>
      <c r="B14" s="78" t="s">
        <v>61</v>
      </c>
      <c r="C14" s="82" t="s">
        <v>57</v>
      </c>
      <c r="D14" s="67"/>
      <c r="E14" s="68"/>
      <c r="F14" s="68"/>
      <c r="G14" s="79">
        <v>12000</v>
      </c>
      <c r="H14" s="81"/>
      <c r="I14" s="81"/>
      <c r="J14" s="81"/>
      <c r="K14" s="81"/>
      <c r="L14" s="81"/>
      <c r="M14" s="81"/>
      <c r="N14" s="81"/>
      <c r="O14" s="81"/>
      <c r="P14" s="81"/>
      <c r="Q14" s="152">
        <v>33000</v>
      </c>
      <c r="R14" s="152">
        <v>33000</v>
      </c>
      <c r="S14" s="153">
        <v>4000</v>
      </c>
      <c r="T14" s="153">
        <v>7705</v>
      </c>
      <c r="U14" s="71"/>
      <c r="V14" s="101">
        <v>1</v>
      </c>
    </row>
    <row r="15" spans="1:22" ht="52.5" customHeight="1">
      <c r="A15" s="77">
        <v>5</v>
      </c>
      <c r="B15" s="78" t="s">
        <v>65</v>
      </c>
      <c r="C15" s="82" t="s">
        <v>98</v>
      </c>
      <c r="D15" s="67"/>
      <c r="E15" s="68"/>
      <c r="F15" s="68"/>
      <c r="G15" s="79"/>
      <c r="H15" s="81"/>
      <c r="I15" s="81"/>
      <c r="J15" s="81"/>
      <c r="K15" s="81"/>
      <c r="L15" s="81"/>
      <c r="M15" s="81"/>
      <c r="N15" s="81"/>
      <c r="O15" s="81"/>
      <c r="P15" s="81"/>
      <c r="Q15" s="152">
        <v>12000</v>
      </c>
      <c r="R15" s="152">
        <v>3000</v>
      </c>
      <c r="S15" s="153">
        <v>2000</v>
      </c>
      <c r="T15" s="153">
        <v>1000</v>
      </c>
      <c r="U15" s="78"/>
      <c r="V15" s="101">
        <v>1</v>
      </c>
    </row>
    <row r="16" spans="1:22" ht="37.5" customHeight="1" hidden="1">
      <c r="A16" s="77">
        <v>7</v>
      </c>
      <c r="B16" s="78" t="s">
        <v>63</v>
      </c>
      <c r="C16" s="82" t="s">
        <v>57</v>
      </c>
      <c r="D16" s="67"/>
      <c r="E16" s="68"/>
      <c r="F16" s="72"/>
      <c r="G16" s="79">
        <v>40000</v>
      </c>
      <c r="H16" s="70"/>
      <c r="I16" s="69"/>
      <c r="J16" s="69"/>
      <c r="K16" s="69"/>
      <c r="L16" s="69"/>
      <c r="M16" s="69"/>
      <c r="N16" s="70"/>
      <c r="O16" s="69"/>
      <c r="P16" s="70"/>
      <c r="Q16" s="144"/>
      <c r="R16" s="144"/>
      <c r="S16" s="81"/>
      <c r="T16" s="81"/>
      <c r="U16" s="71"/>
      <c r="V16" s="144">
        <v>14550</v>
      </c>
    </row>
    <row r="17" spans="1:22" s="66" customFormat="1" ht="40.5" customHeight="1" hidden="1">
      <c r="A17" s="11" t="s">
        <v>10</v>
      </c>
      <c r="B17" s="110" t="s">
        <v>64</v>
      </c>
      <c r="C17" s="64"/>
      <c r="D17" s="63"/>
      <c r="E17" s="64"/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>
        <f>SUM(U18:U22)</f>
        <v>0</v>
      </c>
      <c r="V17" s="65">
        <f>SUM(V18:V22)</f>
        <v>100650</v>
      </c>
    </row>
    <row r="18" spans="1:22" s="87" customFormat="1" ht="51" customHeight="1" hidden="1">
      <c r="A18" s="77">
        <v>8</v>
      </c>
      <c r="B18" s="43" t="s">
        <v>65</v>
      </c>
      <c r="C18" s="82" t="s">
        <v>66</v>
      </c>
      <c r="D18" s="83"/>
      <c r="E18" s="84"/>
      <c r="F18" s="85"/>
      <c r="G18" s="80">
        <v>12000</v>
      </c>
      <c r="H18" s="80"/>
      <c r="I18" s="69">
        <v>200</v>
      </c>
      <c r="J18" s="69"/>
      <c r="K18" s="69"/>
      <c r="L18" s="69"/>
      <c r="M18" s="69">
        <v>200</v>
      </c>
      <c r="N18" s="70"/>
      <c r="O18" s="69">
        <v>200</v>
      </c>
      <c r="P18" s="70"/>
      <c r="Q18" s="143"/>
      <c r="R18" s="80"/>
      <c r="S18" s="86"/>
      <c r="T18" s="86"/>
      <c r="U18" s="19" t="s">
        <v>67</v>
      </c>
      <c r="V18" s="143">
        <v>11800</v>
      </c>
    </row>
    <row r="19" spans="1:22" s="87" customFormat="1" ht="56.25" customHeight="1" hidden="1">
      <c r="A19" s="77">
        <v>9</v>
      </c>
      <c r="B19" s="43" t="s">
        <v>68</v>
      </c>
      <c r="C19" s="82" t="s">
        <v>69</v>
      </c>
      <c r="D19" s="83"/>
      <c r="E19" s="84"/>
      <c r="F19" s="85"/>
      <c r="G19" s="80">
        <v>14000</v>
      </c>
      <c r="H19" s="80"/>
      <c r="I19" s="69">
        <v>100</v>
      </c>
      <c r="J19" s="69"/>
      <c r="K19" s="69"/>
      <c r="L19" s="69"/>
      <c r="M19" s="69">
        <v>100</v>
      </c>
      <c r="N19" s="70"/>
      <c r="O19" s="69">
        <v>100</v>
      </c>
      <c r="P19" s="70"/>
      <c r="Q19" s="143"/>
      <c r="R19" s="80"/>
      <c r="S19" s="86"/>
      <c r="T19" s="86"/>
      <c r="U19" s="19" t="s">
        <v>67</v>
      </c>
      <c r="V19" s="143">
        <v>13900</v>
      </c>
    </row>
    <row r="20" spans="1:22" ht="40.5" customHeight="1" hidden="1">
      <c r="A20" s="77">
        <v>10</v>
      </c>
      <c r="B20" s="78" t="s">
        <v>70</v>
      </c>
      <c r="C20" s="82" t="s">
        <v>57</v>
      </c>
      <c r="D20" s="67"/>
      <c r="E20" s="68"/>
      <c r="F20" s="72"/>
      <c r="G20" s="79">
        <v>30000</v>
      </c>
      <c r="H20" s="70"/>
      <c r="I20" s="69"/>
      <c r="J20" s="69"/>
      <c r="K20" s="69"/>
      <c r="L20" s="69"/>
      <c r="M20" s="69"/>
      <c r="N20" s="70"/>
      <c r="O20" s="69"/>
      <c r="P20" s="70"/>
      <c r="Q20" s="142"/>
      <c r="R20" s="79"/>
      <c r="S20" s="154"/>
      <c r="T20" s="154"/>
      <c r="U20" s="88"/>
      <c r="V20" s="142">
        <v>45000</v>
      </c>
    </row>
    <row r="21" spans="1:22" ht="40.5" customHeight="1" hidden="1">
      <c r="A21" s="77">
        <v>11</v>
      </c>
      <c r="B21" s="78" t="s">
        <v>71</v>
      </c>
      <c r="C21" s="82" t="s">
        <v>57</v>
      </c>
      <c r="D21" s="67"/>
      <c r="E21" s="68"/>
      <c r="F21" s="72"/>
      <c r="G21" s="79">
        <v>15000</v>
      </c>
      <c r="H21" s="70"/>
      <c r="I21" s="69"/>
      <c r="J21" s="69"/>
      <c r="K21" s="69"/>
      <c r="L21" s="69"/>
      <c r="M21" s="69"/>
      <c r="N21" s="70"/>
      <c r="O21" s="69"/>
      <c r="P21" s="70"/>
      <c r="Q21" s="142"/>
      <c r="R21" s="79"/>
      <c r="S21" s="70"/>
      <c r="T21" s="70"/>
      <c r="U21" s="71"/>
      <c r="V21" s="142">
        <v>15000</v>
      </c>
    </row>
    <row r="22" spans="1:22" ht="45" customHeight="1" hidden="1">
      <c r="A22" s="77">
        <v>12</v>
      </c>
      <c r="B22" s="38" t="s">
        <v>72</v>
      </c>
      <c r="C22" s="82" t="s">
        <v>57</v>
      </c>
      <c r="D22" s="67"/>
      <c r="E22" s="68"/>
      <c r="F22" s="72"/>
      <c r="G22" s="89">
        <v>14950</v>
      </c>
      <c r="H22" s="70"/>
      <c r="I22" s="69"/>
      <c r="J22" s="69"/>
      <c r="K22" s="69"/>
      <c r="L22" s="69"/>
      <c r="M22" s="69"/>
      <c r="N22" s="70"/>
      <c r="O22" s="69"/>
      <c r="P22" s="70"/>
      <c r="Q22" s="142"/>
      <c r="R22" s="89"/>
      <c r="S22" s="81"/>
      <c r="T22" s="81"/>
      <c r="U22" s="71"/>
      <c r="V22" s="142">
        <v>14950</v>
      </c>
    </row>
    <row r="33" ht="18.75">
      <c r="A33" s="98"/>
    </row>
    <row r="34" spans="1:22" ht="16.5" customHeight="1">
      <c r="A34" s="98"/>
      <c r="B34" s="99"/>
      <c r="C34" s="100"/>
      <c r="D34" s="101"/>
      <c r="E34" s="100"/>
      <c r="F34" s="100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103"/>
    </row>
    <row r="35" spans="1:22" ht="16.5" customHeight="1">
      <c r="A35" s="98"/>
      <c r="B35" s="99"/>
      <c r="C35" s="100"/>
      <c r="D35" s="101"/>
      <c r="E35" s="100"/>
      <c r="F35" s="100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103"/>
    </row>
    <row r="36" spans="1:22" ht="16.5" customHeight="1">
      <c r="A36" s="98"/>
      <c r="B36" s="99"/>
      <c r="C36" s="100"/>
      <c r="D36" s="101"/>
      <c r="E36" s="100"/>
      <c r="F36" s="100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103"/>
    </row>
    <row r="37" spans="1:22" ht="16.5" customHeight="1">
      <c r="A37" s="98"/>
      <c r="B37" s="99"/>
      <c r="C37" s="100"/>
      <c r="D37" s="101"/>
      <c r="E37" s="100"/>
      <c r="F37" s="100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3"/>
      <c r="V37" s="103"/>
    </row>
    <row r="38" spans="1:22" ht="16.5" customHeight="1">
      <c r="A38" s="98"/>
      <c r="B38" s="99"/>
      <c r="C38" s="100"/>
      <c r="D38" s="101"/>
      <c r="E38" s="100"/>
      <c r="F38" s="100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103"/>
    </row>
    <row r="39" spans="1:22" ht="16.5" customHeight="1">
      <c r="A39" s="98"/>
      <c r="B39" s="99"/>
      <c r="C39" s="100"/>
      <c r="D39" s="101"/>
      <c r="E39" s="100"/>
      <c r="F39" s="100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3"/>
      <c r="V39" s="103"/>
    </row>
    <row r="40" spans="1:22" ht="16.5" customHeight="1">
      <c r="A40" s="98"/>
      <c r="B40" s="99"/>
      <c r="C40" s="100"/>
      <c r="D40" s="101"/>
      <c r="E40" s="100"/>
      <c r="F40" s="100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103"/>
    </row>
    <row r="41" spans="1:22" ht="16.5" customHeight="1">
      <c r="A41" s="98"/>
      <c r="B41" s="99"/>
      <c r="C41" s="100"/>
      <c r="D41" s="101"/>
      <c r="E41" s="100"/>
      <c r="F41" s="100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3"/>
      <c r="V41" s="103"/>
    </row>
    <row r="42" spans="1:22" ht="16.5" customHeight="1">
      <c r="A42" s="98"/>
      <c r="B42" s="99"/>
      <c r="C42" s="100"/>
      <c r="D42" s="101"/>
      <c r="E42" s="100"/>
      <c r="F42" s="100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103"/>
    </row>
    <row r="43" spans="2:22" ht="16.5" customHeight="1">
      <c r="B43" s="104"/>
      <c r="C43" s="100"/>
      <c r="D43" s="101"/>
      <c r="E43" s="100"/>
      <c r="F43" s="100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103"/>
    </row>
    <row r="44" spans="2:20" ht="31.5" customHeight="1"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105"/>
      <c r="R44" s="105"/>
      <c r="S44" s="105"/>
      <c r="T44" s="105"/>
    </row>
    <row r="45" ht="19.5" customHeight="1">
      <c r="A45" s="106"/>
    </row>
    <row r="46" spans="1:20" ht="18.75">
      <c r="A46" s="106"/>
      <c r="B46" s="58"/>
      <c r="C46" s="107"/>
      <c r="D46" s="58"/>
      <c r="E46" s="108"/>
      <c r="F46" s="10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18.75">
      <c r="A47" s="106"/>
      <c r="B47" s="58"/>
      <c r="C47" s="107"/>
      <c r="D47" s="58"/>
      <c r="E47" s="108"/>
      <c r="F47" s="10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20" ht="18.75">
      <c r="A48" s="106"/>
      <c r="B48" s="58"/>
      <c r="C48" s="107"/>
      <c r="D48" s="58"/>
      <c r="E48" s="108"/>
      <c r="F48" s="107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7" customFormat="1" ht="18.75">
      <c r="A49" s="106"/>
      <c r="B49" s="58"/>
      <c r="C49" s="107"/>
      <c r="D49" s="58"/>
      <c r="E49" s="108"/>
      <c r="F49" s="10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s="97" customFormat="1" ht="18.75">
      <c r="A50" s="106"/>
      <c r="B50" s="58"/>
      <c r="C50" s="107"/>
      <c r="D50" s="58"/>
      <c r="E50" s="108"/>
      <c r="F50" s="10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s="97" customFormat="1" ht="18.75">
      <c r="A51" s="106"/>
      <c r="B51" s="58"/>
      <c r="C51" s="107"/>
      <c r="D51" s="58"/>
      <c r="E51" s="108"/>
      <c r="F51" s="10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s="97" customFormat="1" ht="18.75">
      <c r="A52" s="106"/>
      <c r="B52" s="58"/>
      <c r="C52" s="107"/>
      <c r="D52" s="58"/>
      <c r="E52" s="108"/>
      <c r="F52" s="10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20" s="97" customFormat="1" ht="18.75">
      <c r="A53" s="106"/>
      <c r="B53" s="58"/>
      <c r="C53" s="107"/>
      <c r="D53" s="58"/>
      <c r="E53" s="108"/>
      <c r="F53" s="10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s="97" customFormat="1" ht="18.75">
      <c r="A54" s="106"/>
      <c r="B54" s="58"/>
      <c r="C54" s="107"/>
      <c r="D54" s="58"/>
      <c r="E54" s="108"/>
      <c r="F54" s="107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s="97" customFormat="1" ht="18.75">
      <c r="A55" s="106"/>
      <c r="B55" s="58"/>
      <c r="C55" s="107"/>
      <c r="D55" s="58"/>
      <c r="E55" s="108"/>
      <c r="F55" s="107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s="97" customFormat="1" ht="18.75">
      <c r="A56" s="106"/>
      <c r="B56" s="58"/>
      <c r="C56" s="107"/>
      <c r="D56" s="58"/>
      <c r="E56" s="108"/>
      <c r="F56" s="10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s="97" customFormat="1" ht="18.75">
      <c r="A57" s="106"/>
      <c r="B57" s="58"/>
      <c r="C57" s="107"/>
      <c r="D57" s="58"/>
      <c r="E57" s="108"/>
      <c r="F57" s="107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s="97" customFormat="1" ht="18.75">
      <c r="A58" s="106"/>
      <c r="B58" s="58"/>
      <c r="C58" s="107"/>
      <c r="D58" s="58"/>
      <c r="E58" s="108"/>
      <c r="F58" s="107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s="97" customFormat="1" ht="18.75">
      <c r="A59" s="106"/>
      <c r="B59" s="58"/>
      <c r="C59" s="107"/>
      <c r="D59" s="58"/>
      <c r="E59" s="108"/>
      <c r="F59" s="107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s="97" customFormat="1" ht="18.75">
      <c r="A60" s="106"/>
      <c r="B60" s="58"/>
      <c r="C60" s="107"/>
      <c r="D60" s="58"/>
      <c r="E60" s="108"/>
      <c r="F60" s="10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0" s="97" customFormat="1" ht="18.75">
      <c r="A61" s="106"/>
      <c r="B61" s="58"/>
      <c r="C61" s="107"/>
      <c r="D61" s="58"/>
      <c r="E61" s="108"/>
      <c r="F61" s="10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s="97" customFormat="1" ht="18.75">
      <c r="A62" s="106"/>
      <c r="B62" s="58"/>
      <c r="C62" s="107"/>
      <c r="D62" s="58"/>
      <c r="E62" s="108"/>
      <c r="F62" s="10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s="97" customFormat="1" ht="18.75">
      <c r="A63" s="106"/>
      <c r="B63" s="58"/>
      <c r="C63" s="107"/>
      <c r="D63" s="58"/>
      <c r="E63" s="108"/>
      <c r="F63" s="10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s="97" customFormat="1" ht="18.75">
      <c r="A64" s="106"/>
      <c r="B64" s="58"/>
      <c r="C64" s="107"/>
      <c r="D64" s="58"/>
      <c r="E64" s="108"/>
      <c r="F64" s="10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5" spans="1:20" s="97" customFormat="1" ht="18.75">
      <c r="A65" s="106"/>
      <c r="B65" s="58"/>
      <c r="C65" s="107"/>
      <c r="D65" s="58"/>
      <c r="E65" s="108"/>
      <c r="F65" s="10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0" s="97" customFormat="1" ht="18.75">
      <c r="A66" s="106"/>
      <c r="B66" s="58"/>
      <c r="C66" s="107"/>
      <c r="D66" s="58"/>
      <c r="E66" s="108"/>
      <c r="F66" s="10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s="97" customFormat="1" ht="18.75">
      <c r="A67" s="106"/>
      <c r="B67" s="58"/>
      <c r="C67" s="107"/>
      <c r="D67" s="58"/>
      <c r="E67" s="108"/>
      <c r="F67" s="107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s="97" customFormat="1" ht="18.75">
      <c r="A68" s="106"/>
      <c r="B68" s="58"/>
      <c r="C68" s="107"/>
      <c r="D68" s="58"/>
      <c r="E68" s="108"/>
      <c r="F68" s="10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1:20" s="97" customFormat="1" ht="18.75">
      <c r="A69" s="106"/>
      <c r="B69" s="58"/>
      <c r="C69" s="107"/>
      <c r="D69" s="58"/>
      <c r="E69" s="108"/>
      <c r="F69" s="10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s="97" customFormat="1" ht="18.75">
      <c r="A70" s="106"/>
      <c r="B70" s="58"/>
      <c r="C70" s="107"/>
      <c r="D70" s="58"/>
      <c r="E70" s="108"/>
      <c r="F70" s="10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s="97" customFormat="1" ht="18.75">
      <c r="A71" s="106"/>
      <c r="B71" s="58"/>
      <c r="C71" s="107"/>
      <c r="D71" s="58"/>
      <c r="E71" s="108"/>
      <c r="F71" s="107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s="97" customFormat="1" ht="18.75">
      <c r="A72" s="106"/>
      <c r="B72" s="58"/>
      <c r="C72" s="107"/>
      <c r="D72" s="58"/>
      <c r="E72" s="108"/>
      <c r="F72" s="10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1:20" s="97" customFormat="1" ht="18.75">
      <c r="A73" s="106"/>
      <c r="B73" s="58"/>
      <c r="C73" s="107"/>
      <c r="D73" s="58"/>
      <c r="E73" s="108"/>
      <c r="F73" s="10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1:20" s="97" customFormat="1" ht="18.75">
      <c r="A74" s="106"/>
      <c r="B74" s="58"/>
      <c r="C74" s="107"/>
      <c r="D74" s="58"/>
      <c r="E74" s="108"/>
      <c r="F74" s="107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1:20" s="97" customFormat="1" ht="18.75">
      <c r="A75" s="106"/>
      <c r="B75" s="58"/>
      <c r="C75" s="107"/>
      <c r="D75" s="58"/>
      <c r="E75" s="108"/>
      <c r="F75" s="10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20" s="97" customFormat="1" ht="18.75">
      <c r="A76" s="106"/>
      <c r="B76" s="58"/>
      <c r="C76" s="107"/>
      <c r="D76" s="58"/>
      <c r="E76" s="108"/>
      <c r="F76" s="107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20" s="97" customFormat="1" ht="18.75">
      <c r="A77" s="106"/>
      <c r="B77" s="58"/>
      <c r="C77" s="107"/>
      <c r="D77" s="58"/>
      <c r="E77" s="108"/>
      <c r="F77" s="10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</row>
    <row r="78" spans="1:20" s="97" customFormat="1" ht="18.75">
      <c r="A78" s="106"/>
      <c r="B78" s="58"/>
      <c r="C78" s="107"/>
      <c r="D78" s="58"/>
      <c r="E78" s="108"/>
      <c r="F78" s="10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</row>
    <row r="79" spans="1:20" s="97" customFormat="1" ht="18.75">
      <c r="A79" s="106"/>
      <c r="B79" s="58"/>
      <c r="C79" s="107"/>
      <c r="D79" s="58"/>
      <c r="E79" s="108"/>
      <c r="F79" s="10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</row>
    <row r="80" spans="1:20" s="97" customFormat="1" ht="18.75">
      <c r="A80" s="106"/>
      <c r="B80" s="58"/>
      <c r="C80" s="107"/>
      <c r="D80" s="58"/>
      <c r="E80" s="108"/>
      <c r="F80" s="10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</row>
    <row r="81" spans="1:20" s="97" customFormat="1" ht="18.75">
      <c r="A81" s="106"/>
      <c r="B81" s="58"/>
      <c r="C81" s="107"/>
      <c r="D81" s="58"/>
      <c r="E81" s="108"/>
      <c r="F81" s="10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1:20" s="97" customFormat="1" ht="18.75">
      <c r="A82" s="106"/>
      <c r="B82" s="58"/>
      <c r="C82" s="107"/>
      <c r="D82" s="58"/>
      <c r="E82" s="108"/>
      <c r="F82" s="107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1:20" s="97" customFormat="1" ht="18.75">
      <c r="A83" s="106"/>
      <c r="B83" s="58"/>
      <c r="C83" s="107"/>
      <c r="D83" s="58"/>
      <c r="E83" s="108"/>
      <c r="F83" s="10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</row>
    <row r="84" spans="1:20" s="97" customFormat="1" ht="18.75">
      <c r="A84" s="106"/>
      <c r="B84" s="58"/>
      <c r="C84" s="107"/>
      <c r="D84" s="58"/>
      <c r="E84" s="108"/>
      <c r="F84" s="107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5" spans="1:20" s="97" customFormat="1" ht="18.75">
      <c r="A85" s="106"/>
      <c r="B85" s="58"/>
      <c r="C85" s="107"/>
      <c r="D85" s="58"/>
      <c r="E85" s="108"/>
      <c r="F85" s="10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20" s="97" customFormat="1" ht="18.75">
      <c r="A86" s="106"/>
      <c r="B86" s="58"/>
      <c r="C86" s="107"/>
      <c r="D86" s="58"/>
      <c r="E86" s="108"/>
      <c r="F86" s="107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</row>
    <row r="87" spans="1:20" s="97" customFormat="1" ht="18.75">
      <c r="A87" s="106"/>
      <c r="B87" s="58"/>
      <c r="C87" s="107"/>
      <c r="D87" s="58"/>
      <c r="E87" s="108"/>
      <c r="F87" s="107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</row>
    <row r="88" spans="1:20" s="97" customFormat="1" ht="18.75">
      <c r="A88" s="106"/>
      <c r="B88" s="58"/>
      <c r="C88" s="107"/>
      <c r="D88" s="58"/>
      <c r="E88" s="108"/>
      <c r="F88" s="10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</row>
    <row r="89" spans="1:20" s="97" customFormat="1" ht="18.75">
      <c r="A89" s="106"/>
      <c r="B89" s="58"/>
      <c r="C89" s="107"/>
      <c r="D89" s="58"/>
      <c r="E89" s="108"/>
      <c r="F89" s="10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</row>
    <row r="90" spans="1:20" s="97" customFormat="1" ht="18.75">
      <c r="A90" s="106"/>
      <c r="B90" s="58"/>
      <c r="C90" s="107"/>
      <c r="D90" s="58"/>
      <c r="E90" s="108"/>
      <c r="F90" s="107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</row>
    <row r="91" spans="1:20" s="97" customFormat="1" ht="18.75">
      <c r="A91" s="106"/>
      <c r="B91" s="58"/>
      <c r="C91" s="107"/>
      <c r="D91" s="58"/>
      <c r="E91" s="108"/>
      <c r="F91" s="10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</row>
    <row r="92" spans="1:20" s="97" customFormat="1" ht="18.75">
      <c r="A92" s="106"/>
      <c r="B92" s="58"/>
      <c r="C92" s="107"/>
      <c r="D92" s="58"/>
      <c r="E92" s="108"/>
      <c r="F92" s="107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</row>
    <row r="93" spans="1:20" s="97" customFormat="1" ht="18.75">
      <c r="A93" s="106"/>
      <c r="B93" s="58"/>
      <c r="C93" s="107"/>
      <c r="D93" s="58"/>
      <c r="E93" s="108"/>
      <c r="F93" s="10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</row>
    <row r="94" spans="1:20" s="97" customFormat="1" ht="18.75">
      <c r="A94" s="106"/>
      <c r="B94" s="58"/>
      <c r="C94" s="107"/>
      <c r="D94" s="58"/>
      <c r="E94" s="108"/>
      <c r="F94" s="10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</row>
    <row r="95" spans="1:20" s="97" customFormat="1" ht="18.75">
      <c r="A95" s="106"/>
      <c r="B95" s="58"/>
      <c r="C95" s="107"/>
      <c r="D95" s="58"/>
      <c r="E95" s="108"/>
      <c r="F95" s="10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s="97" customFormat="1" ht="18.75">
      <c r="A96" s="106"/>
      <c r="B96" s="58"/>
      <c r="C96" s="107"/>
      <c r="D96" s="58"/>
      <c r="E96" s="108"/>
      <c r="F96" s="10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</row>
    <row r="97" spans="1:20" s="97" customFormat="1" ht="18.75">
      <c r="A97" s="106"/>
      <c r="B97" s="58"/>
      <c r="C97" s="107"/>
      <c r="D97" s="58"/>
      <c r="E97" s="108"/>
      <c r="F97" s="10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</row>
    <row r="98" spans="1:20" s="97" customFormat="1" ht="18.75">
      <c r="A98" s="106"/>
      <c r="B98" s="58"/>
      <c r="C98" s="107"/>
      <c r="D98" s="58"/>
      <c r="E98" s="108"/>
      <c r="F98" s="10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</row>
    <row r="99" spans="1:20" s="97" customFormat="1" ht="18.75">
      <c r="A99" s="106"/>
      <c r="B99" s="58"/>
      <c r="C99" s="107"/>
      <c r="D99" s="58"/>
      <c r="E99" s="108"/>
      <c r="F99" s="10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</row>
    <row r="100" spans="1:20" s="97" customFormat="1" ht="18.75">
      <c r="A100" s="106"/>
      <c r="B100" s="58"/>
      <c r="C100" s="107"/>
      <c r="D100" s="58"/>
      <c r="E100" s="108"/>
      <c r="F100" s="10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</row>
    <row r="101" spans="1:20" s="97" customFormat="1" ht="18.75">
      <c r="A101" s="106"/>
      <c r="B101" s="58"/>
      <c r="C101" s="107"/>
      <c r="D101" s="58"/>
      <c r="E101" s="108"/>
      <c r="F101" s="10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</row>
    <row r="102" spans="1:20" s="97" customFormat="1" ht="18.75">
      <c r="A102" s="106"/>
      <c r="B102" s="58"/>
      <c r="C102" s="107"/>
      <c r="D102" s="58"/>
      <c r="E102" s="108"/>
      <c r="F102" s="107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</row>
    <row r="103" spans="1:20" s="97" customFormat="1" ht="18.75">
      <c r="A103" s="106"/>
      <c r="B103" s="58"/>
      <c r="C103" s="107"/>
      <c r="D103" s="58"/>
      <c r="E103" s="108"/>
      <c r="F103" s="10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s="97" customFormat="1" ht="18.75">
      <c r="A104" s="106"/>
      <c r="B104" s="58"/>
      <c r="C104" s="107"/>
      <c r="D104" s="58"/>
      <c r="E104" s="108"/>
      <c r="F104" s="10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</row>
    <row r="105" spans="1:20" s="97" customFormat="1" ht="18.75">
      <c r="A105" s="106"/>
      <c r="B105" s="58"/>
      <c r="C105" s="107"/>
      <c r="D105" s="58"/>
      <c r="E105" s="108"/>
      <c r="F105" s="10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s="97" customFormat="1" ht="18.75">
      <c r="A106" s="106"/>
      <c r="B106" s="58"/>
      <c r="C106" s="107"/>
      <c r="D106" s="58"/>
      <c r="E106" s="108"/>
      <c r="F106" s="107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20" s="97" customFormat="1" ht="18.75">
      <c r="A107" s="106"/>
      <c r="B107" s="58"/>
      <c r="C107" s="107"/>
      <c r="D107" s="58"/>
      <c r="E107" s="108"/>
      <c r="F107" s="10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</row>
    <row r="108" spans="1:20" s="97" customFormat="1" ht="18.75">
      <c r="A108" s="106"/>
      <c r="B108" s="58"/>
      <c r="C108" s="107"/>
      <c r="D108" s="58"/>
      <c r="E108" s="108"/>
      <c r="F108" s="10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</row>
    <row r="109" spans="1:20" s="97" customFormat="1" ht="18.75">
      <c r="A109" s="106"/>
      <c r="B109" s="58"/>
      <c r="C109" s="107"/>
      <c r="D109" s="58"/>
      <c r="E109" s="108"/>
      <c r="F109" s="10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</row>
    <row r="110" spans="1:20" s="97" customFormat="1" ht="18.75">
      <c r="A110" s="106"/>
      <c r="B110" s="58"/>
      <c r="C110" s="107"/>
      <c r="D110" s="58"/>
      <c r="E110" s="108"/>
      <c r="F110" s="10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</row>
    <row r="111" spans="1:20" s="97" customFormat="1" ht="18.75">
      <c r="A111" s="106"/>
      <c r="B111" s="58"/>
      <c r="C111" s="107"/>
      <c r="D111" s="58"/>
      <c r="E111" s="108"/>
      <c r="F111" s="10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20" s="97" customFormat="1" ht="18.75">
      <c r="A112" s="106"/>
      <c r="B112" s="58"/>
      <c r="C112" s="107"/>
      <c r="D112" s="58"/>
      <c r="E112" s="108"/>
      <c r="F112" s="10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</row>
    <row r="113" spans="1:20" s="97" customFormat="1" ht="18.75">
      <c r="A113" s="106"/>
      <c r="B113" s="58"/>
      <c r="C113" s="107"/>
      <c r="D113" s="58"/>
      <c r="E113" s="108"/>
      <c r="F113" s="10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</row>
    <row r="114" spans="1:20" s="97" customFormat="1" ht="18.75">
      <c r="A114" s="106"/>
      <c r="B114" s="58"/>
      <c r="C114" s="107"/>
      <c r="D114" s="58"/>
      <c r="E114" s="108"/>
      <c r="F114" s="107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1:20" s="97" customFormat="1" ht="18.75">
      <c r="A115" s="106"/>
      <c r="B115" s="58"/>
      <c r="C115" s="107"/>
      <c r="D115" s="58"/>
      <c r="E115" s="108"/>
      <c r="F115" s="10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s="97" customFormat="1" ht="18.75">
      <c r="A116" s="106"/>
      <c r="B116" s="58"/>
      <c r="C116" s="107"/>
      <c r="D116" s="58"/>
      <c r="E116" s="108"/>
      <c r="F116" s="10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s="97" customFormat="1" ht="18.75">
      <c r="A117" s="106"/>
      <c r="B117" s="58"/>
      <c r="C117" s="107"/>
      <c r="D117" s="58"/>
      <c r="E117" s="108"/>
      <c r="F117" s="10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8" spans="1:20" s="97" customFormat="1" ht="18.75">
      <c r="A118" s="106"/>
      <c r="B118" s="58"/>
      <c r="C118" s="107"/>
      <c r="D118" s="58"/>
      <c r="E118" s="108"/>
      <c r="F118" s="10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</row>
    <row r="119" spans="1:20" s="97" customFormat="1" ht="18.75">
      <c r="A119" s="106"/>
      <c r="B119" s="58"/>
      <c r="C119" s="107"/>
      <c r="D119" s="58"/>
      <c r="E119" s="108"/>
      <c r="F119" s="10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</row>
    <row r="120" spans="1:20" s="97" customFormat="1" ht="18.75">
      <c r="A120" s="106"/>
      <c r="B120" s="58"/>
      <c r="C120" s="107"/>
      <c r="D120" s="58"/>
      <c r="E120" s="108"/>
      <c r="F120" s="10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1:20" s="97" customFormat="1" ht="18.75">
      <c r="A121" s="106"/>
      <c r="B121" s="58"/>
      <c r="C121" s="107"/>
      <c r="D121" s="58"/>
      <c r="E121" s="108"/>
      <c r="F121" s="10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1:20" s="97" customFormat="1" ht="18.75">
      <c r="A122" s="106"/>
      <c r="B122" s="58"/>
      <c r="C122" s="107"/>
      <c r="D122" s="58"/>
      <c r="E122" s="108"/>
      <c r="F122" s="10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1:20" s="97" customFormat="1" ht="18.75">
      <c r="A123" s="106"/>
      <c r="B123" s="58"/>
      <c r="C123" s="107"/>
      <c r="D123" s="58"/>
      <c r="E123" s="108"/>
      <c r="F123" s="107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s="97" customFormat="1" ht="18.75">
      <c r="A124" s="106"/>
      <c r="B124" s="58"/>
      <c r="C124" s="107"/>
      <c r="D124" s="58"/>
      <c r="E124" s="108"/>
      <c r="F124" s="107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1:20" s="97" customFormat="1" ht="18.75">
      <c r="A125" s="106"/>
      <c r="B125" s="58"/>
      <c r="C125" s="107"/>
      <c r="D125" s="58"/>
      <c r="E125" s="108"/>
      <c r="F125" s="107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s="97" customFormat="1" ht="18.75">
      <c r="A126" s="106"/>
      <c r="B126" s="58"/>
      <c r="C126" s="107"/>
      <c r="D126" s="58"/>
      <c r="E126" s="108"/>
      <c r="F126" s="10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</row>
    <row r="127" spans="1:20" s="97" customFormat="1" ht="18.75">
      <c r="A127" s="106"/>
      <c r="B127" s="58"/>
      <c r="C127" s="107"/>
      <c r="D127" s="58"/>
      <c r="E127" s="108"/>
      <c r="F127" s="10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</row>
    <row r="128" spans="1:20" s="97" customFormat="1" ht="18.75">
      <c r="A128" s="106"/>
      <c r="B128" s="58"/>
      <c r="C128" s="107"/>
      <c r="D128" s="58"/>
      <c r="E128" s="108"/>
      <c r="F128" s="10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</row>
    <row r="129" spans="1:20" s="97" customFormat="1" ht="18.75">
      <c r="A129" s="106"/>
      <c r="B129" s="58"/>
      <c r="C129" s="107"/>
      <c r="D129" s="58"/>
      <c r="E129" s="108"/>
      <c r="F129" s="10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</row>
    <row r="130" spans="1:20" s="97" customFormat="1" ht="18.75">
      <c r="A130" s="106"/>
      <c r="B130" s="58"/>
      <c r="C130" s="107"/>
      <c r="D130" s="58"/>
      <c r="E130" s="108"/>
      <c r="F130" s="10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</row>
    <row r="131" spans="1:20" s="97" customFormat="1" ht="18.75">
      <c r="A131" s="106"/>
      <c r="B131" s="58"/>
      <c r="C131" s="107"/>
      <c r="D131" s="58"/>
      <c r="E131" s="108"/>
      <c r="F131" s="10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</row>
    <row r="132" spans="1:20" s="97" customFormat="1" ht="18.75">
      <c r="A132" s="106"/>
      <c r="B132" s="58"/>
      <c r="C132" s="107"/>
      <c r="D132" s="58"/>
      <c r="E132" s="108"/>
      <c r="F132" s="10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</row>
    <row r="133" spans="1:20" s="97" customFormat="1" ht="18.75">
      <c r="A133" s="106"/>
      <c r="B133" s="58"/>
      <c r="C133" s="107"/>
      <c r="D133" s="58"/>
      <c r="E133" s="108"/>
      <c r="F133" s="10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</row>
    <row r="134" spans="1:20" s="97" customFormat="1" ht="18.75">
      <c r="A134" s="106"/>
      <c r="B134" s="58"/>
      <c r="C134" s="107"/>
      <c r="D134" s="58"/>
      <c r="E134" s="108"/>
      <c r="F134" s="107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</row>
    <row r="135" spans="1:20" s="97" customFormat="1" ht="18.75">
      <c r="A135" s="106"/>
      <c r="B135" s="58"/>
      <c r="C135" s="107"/>
      <c r="D135" s="58"/>
      <c r="E135" s="108"/>
      <c r="F135" s="10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</row>
    <row r="136" spans="1:20" s="97" customFormat="1" ht="18.75">
      <c r="A136" s="106"/>
      <c r="B136" s="58"/>
      <c r="C136" s="107"/>
      <c r="D136" s="58"/>
      <c r="E136" s="108"/>
      <c r="F136" s="10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</row>
    <row r="137" spans="1:20" s="97" customFormat="1" ht="18.75">
      <c r="A137" s="106"/>
      <c r="B137" s="58"/>
      <c r="C137" s="107"/>
      <c r="D137" s="58"/>
      <c r="E137" s="108"/>
      <c r="F137" s="10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</row>
    <row r="138" spans="1:20" s="97" customFormat="1" ht="18.75">
      <c r="A138" s="106"/>
      <c r="B138" s="58"/>
      <c r="C138" s="107"/>
      <c r="D138" s="58"/>
      <c r="E138" s="108"/>
      <c r="F138" s="10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</row>
    <row r="139" spans="1:20" s="97" customFormat="1" ht="18.75">
      <c r="A139" s="106"/>
      <c r="B139" s="58"/>
      <c r="C139" s="107"/>
      <c r="D139" s="58"/>
      <c r="E139" s="108"/>
      <c r="F139" s="107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</row>
    <row r="140" spans="1:20" s="97" customFormat="1" ht="18.75">
      <c r="A140" s="106"/>
      <c r="B140" s="58"/>
      <c r="C140" s="107"/>
      <c r="D140" s="58"/>
      <c r="E140" s="108"/>
      <c r="F140" s="107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</row>
    <row r="141" spans="1:20" s="97" customFormat="1" ht="18.75">
      <c r="A141" s="106"/>
      <c r="B141" s="58"/>
      <c r="C141" s="107"/>
      <c r="D141" s="58"/>
      <c r="E141" s="108"/>
      <c r="F141" s="10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</row>
    <row r="142" spans="1:20" s="97" customFormat="1" ht="18.75">
      <c r="A142" s="106"/>
      <c r="B142" s="58"/>
      <c r="C142" s="107"/>
      <c r="D142" s="58"/>
      <c r="E142" s="108"/>
      <c r="F142" s="107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</row>
    <row r="143" spans="1:20" s="97" customFormat="1" ht="18.75">
      <c r="A143" s="106"/>
      <c r="B143" s="58"/>
      <c r="C143" s="107"/>
      <c r="D143" s="58"/>
      <c r="E143" s="108"/>
      <c r="F143" s="107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</row>
    <row r="144" spans="1:20" s="97" customFormat="1" ht="18.75">
      <c r="A144" s="106"/>
      <c r="B144" s="58"/>
      <c r="C144" s="107"/>
      <c r="D144" s="58"/>
      <c r="E144" s="108"/>
      <c r="F144" s="107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</row>
    <row r="145" spans="1:20" s="97" customFormat="1" ht="18.75">
      <c r="A145" s="106"/>
      <c r="B145" s="58"/>
      <c r="C145" s="107"/>
      <c r="D145" s="58"/>
      <c r="E145" s="108"/>
      <c r="F145" s="10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</row>
    <row r="146" spans="1:20" s="97" customFormat="1" ht="18.75">
      <c r="A146" s="106"/>
      <c r="B146" s="58"/>
      <c r="C146" s="107"/>
      <c r="D146" s="58"/>
      <c r="E146" s="108"/>
      <c r="F146" s="10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</row>
    <row r="147" spans="1:20" s="97" customFormat="1" ht="18.75">
      <c r="A147" s="106"/>
      <c r="B147" s="58"/>
      <c r="C147" s="107"/>
      <c r="D147" s="58"/>
      <c r="E147" s="108"/>
      <c r="F147" s="10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</row>
    <row r="148" spans="1:20" s="97" customFormat="1" ht="18.75">
      <c r="A148" s="106"/>
      <c r="B148" s="58"/>
      <c r="C148" s="107"/>
      <c r="D148" s="58"/>
      <c r="E148" s="108"/>
      <c r="F148" s="10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</row>
    <row r="149" spans="1:20" s="97" customFormat="1" ht="18.75">
      <c r="A149" s="106"/>
      <c r="B149" s="58"/>
      <c r="C149" s="107"/>
      <c r="D149" s="58"/>
      <c r="E149" s="108"/>
      <c r="F149" s="107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</row>
    <row r="150" spans="1:20" s="97" customFormat="1" ht="18.75">
      <c r="A150" s="106"/>
      <c r="B150" s="58"/>
      <c r="C150" s="107"/>
      <c r="D150" s="58"/>
      <c r="E150" s="108"/>
      <c r="F150" s="107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</row>
    <row r="151" spans="1:20" s="97" customFormat="1" ht="18.75">
      <c r="A151" s="106"/>
      <c r="B151" s="58"/>
      <c r="C151" s="107"/>
      <c r="D151" s="58"/>
      <c r="E151" s="108"/>
      <c r="F151" s="10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</row>
    <row r="152" spans="1:20" s="97" customFormat="1" ht="18.75">
      <c r="A152" s="106"/>
      <c r="B152" s="58"/>
      <c r="C152" s="107"/>
      <c r="D152" s="58"/>
      <c r="E152" s="108"/>
      <c r="F152" s="10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</row>
    <row r="153" spans="1:20" s="97" customFormat="1" ht="18.75">
      <c r="A153" s="106"/>
      <c r="B153" s="58"/>
      <c r="C153" s="107"/>
      <c r="D153" s="58"/>
      <c r="E153" s="108"/>
      <c r="F153" s="107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</row>
    <row r="154" spans="1:20" s="97" customFormat="1" ht="18.75">
      <c r="A154" s="106"/>
      <c r="B154" s="58"/>
      <c r="C154" s="107"/>
      <c r="D154" s="58"/>
      <c r="E154" s="108"/>
      <c r="F154" s="107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</row>
    <row r="155" spans="1:20" s="97" customFormat="1" ht="18.75">
      <c r="A155" s="106"/>
      <c r="B155" s="58"/>
      <c r="C155" s="107"/>
      <c r="D155" s="58"/>
      <c r="E155" s="108"/>
      <c r="F155" s="107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</row>
    <row r="156" spans="1:20" s="97" customFormat="1" ht="18.75">
      <c r="A156" s="106"/>
      <c r="B156" s="58"/>
      <c r="C156" s="107"/>
      <c r="D156" s="58"/>
      <c r="E156" s="108"/>
      <c r="F156" s="107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1:20" s="97" customFormat="1" ht="18.75">
      <c r="A157" s="106"/>
      <c r="B157" s="58"/>
      <c r="C157" s="107"/>
      <c r="D157" s="58"/>
      <c r="E157" s="108"/>
      <c r="F157" s="107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</row>
    <row r="158" spans="1:20" s="97" customFormat="1" ht="18.75">
      <c r="A158" s="106"/>
      <c r="B158" s="58"/>
      <c r="C158" s="107"/>
      <c r="D158" s="58"/>
      <c r="E158" s="108"/>
      <c r="F158" s="107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1:20" s="97" customFormat="1" ht="18.75">
      <c r="A159" s="106"/>
      <c r="B159" s="58"/>
      <c r="C159" s="107"/>
      <c r="D159" s="58"/>
      <c r="E159" s="108"/>
      <c r="F159" s="107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s="97" customFormat="1" ht="18.75">
      <c r="A160" s="106"/>
      <c r="B160" s="58"/>
      <c r="C160" s="107"/>
      <c r="D160" s="58"/>
      <c r="E160" s="108"/>
      <c r="F160" s="107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</row>
    <row r="161" spans="1:20" s="97" customFormat="1" ht="18.75">
      <c r="A161" s="106"/>
      <c r="B161" s="58"/>
      <c r="C161" s="107"/>
      <c r="D161" s="58"/>
      <c r="E161" s="108"/>
      <c r="F161" s="10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1:20" s="97" customFormat="1" ht="18.75">
      <c r="A162" s="106"/>
      <c r="B162" s="58"/>
      <c r="C162" s="107"/>
      <c r="D162" s="58"/>
      <c r="E162" s="108"/>
      <c r="F162" s="10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</row>
    <row r="163" spans="1:20" s="97" customFormat="1" ht="18.75">
      <c r="A163" s="106"/>
      <c r="B163" s="58"/>
      <c r="C163" s="107"/>
      <c r="D163" s="58"/>
      <c r="E163" s="108"/>
      <c r="F163" s="107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</row>
    <row r="164" spans="1:20" s="97" customFormat="1" ht="18.75">
      <c r="A164" s="106"/>
      <c r="B164" s="58"/>
      <c r="C164" s="107"/>
      <c r="D164" s="58"/>
      <c r="E164" s="108"/>
      <c r="F164" s="107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</row>
    <row r="165" spans="1:20" s="97" customFormat="1" ht="18.75">
      <c r="A165" s="106"/>
      <c r="B165" s="58"/>
      <c r="C165" s="107"/>
      <c r="D165" s="58"/>
      <c r="E165" s="108"/>
      <c r="F165" s="10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</row>
    <row r="166" spans="1:20" s="97" customFormat="1" ht="18.75">
      <c r="A166" s="106"/>
      <c r="B166" s="58"/>
      <c r="C166" s="107"/>
      <c r="D166" s="58"/>
      <c r="E166" s="108"/>
      <c r="F166" s="107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</row>
    <row r="167" spans="1:20" s="97" customFormat="1" ht="18.75">
      <c r="A167" s="106"/>
      <c r="B167" s="58"/>
      <c r="C167" s="107"/>
      <c r="D167" s="58"/>
      <c r="E167" s="108"/>
      <c r="F167" s="107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</row>
    <row r="168" spans="1:20" s="97" customFormat="1" ht="18.75">
      <c r="A168" s="106"/>
      <c r="B168" s="58"/>
      <c r="C168" s="107"/>
      <c r="D168" s="58"/>
      <c r="E168" s="108"/>
      <c r="F168" s="107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</row>
    <row r="169" spans="1:20" s="97" customFormat="1" ht="18.75">
      <c r="A169" s="106"/>
      <c r="B169" s="58"/>
      <c r="C169" s="107"/>
      <c r="D169" s="58"/>
      <c r="E169" s="108"/>
      <c r="F169" s="107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</row>
    <row r="170" spans="1:20" s="97" customFormat="1" ht="18.75">
      <c r="A170" s="106"/>
      <c r="B170" s="58"/>
      <c r="C170" s="107"/>
      <c r="D170" s="58"/>
      <c r="E170" s="108"/>
      <c r="F170" s="107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</row>
    <row r="171" spans="1:20" s="97" customFormat="1" ht="18.75">
      <c r="A171" s="106"/>
      <c r="B171" s="58"/>
      <c r="C171" s="107"/>
      <c r="D171" s="58"/>
      <c r="E171" s="108"/>
      <c r="F171" s="107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</row>
    <row r="172" spans="1:20" s="97" customFormat="1" ht="18.75">
      <c r="A172" s="106"/>
      <c r="B172" s="58"/>
      <c r="C172" s="107"/>
      <c r="D172" s="58"/>
      <c r="E172" s="108"/>
      <c r="F172" s="107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</row>
    <row r="173" spans="1:20" s="97" customFormat="1" ht="18.75">
      <c r="A173" s="106"/>
      <c r="B173" s="58"/>
      <c r="C173" s="107"/>
      <c r="D173" s="58"/>
      <c r="E173" s="108"/>
      <c r="F173" s="107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</row>
    <row r="174" spans="1:20" s="97" customFormat="1" ht="18.75">
      <c r="A174" s="106"/>
      <c r="B174" s="58"/>
      <c r="C174" s="107"/>
      <c r="D174" s="58"/>
      <c r="E174" s="108"/>
      <c r="F174" s="107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</row>
    <row r="175" spans="1:20" s="97" customFormat="1" ht="18.75">
      <c r="A175" s="106"/>
      <c r="B175" s="58"/>
      <c r="C175" s="107"/>
      <c r="D175" s="58"/>
      <c r="E175" s="108"/>
      <c r="F175" s="107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</row>
    <row r="176" spans="1:20" s="97" customFormat="1" ht="18.75">
      <c r="A176" s="106"/>
      <c r="B176" s="58"/>
      <c r="C176" s="107"/>
      <c r="D176" s="58"/>
      <c r="E176" s="108"/>
      <c r="F176" s="107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</row>
    <row r="177" spans="1:20" s="97" customFormat="1" ht="18.75">
      <c r="A177" s="106"/>
      <c r="B177" s="58"/>
      <c r="C177" s="107"/>
      <c r="D177" s="58"/>
      <c r="E177" s="108"/>
      <c r="F177" s="107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</row>
    <row r="178" spans="1:20" s="97" customFormat="1" ht="18.75">
      <c r="A178" s="106"/>
      <c r="B178" s="58"/>
      <c r="C178" s="107"/>
      <c r="D178" s="58"/>
      <c r="E178" s="108"/>
      <c r="F178" s="107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</row>
    <row r="179" spans="1:20" s="97" customFormat="1" ht="18.75">
      <c r="A179" s="106"/>
      <c r="B179" s="58"/>
      <c r="C179" s="107"/>
      <c r="D179" s="58"/>
      <c r="E179" s="108"/>
      <c r="F179" s="107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</row>
    <row r="180" spans="1:20" s="97" customFormat="1" ht="18.75">
      <c r="A180" s="106"/>
      <c r="B180" s="58"/>
      <c r="C180" s="107"/>
      <c r="D180" s="58"/>
      <c r="E180" s="108"/>
      <c r="F180" s="107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</row>
    <row r="181" spans="1:20" s="97" customFormat="1" ht="18.75">
      <c r="A181" s="106"/>
      <c r="B181" s="58"/>
      <c r="C181" s="107"/>
      <c r="D181" s="58"/>
      <c r="E181" s="108"/>
      <c r="F181" s="10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</row>
    <row r="182" spans="1:20" s="97" customFormat="1" ht="18.75">
      <c r="A182" s="106"/>
      <c r="B182" s="58"/>
      <c r="C182" s="107"/>
      <c r="D182" s="58"/>
      <c r="E182" s="108"/>
      <c r="F182" s="107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</row>
    <row r="183" spans="1:20" s="97" customFormat="1" ht="18.75">
      <c r="A183" s="106"/>
      <c r="B183" s="58"/>
      <c r="C183" s="107"/>
      <c r="D183" s="58"/>
      <c r="E183" s="108"/>
      <c r="F183" s="107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</row>
    <row r="184" spans="1:20" s="97" customFormat="1" ht="18.75">
      <c r="A184" s="106"/>
      <c r="B184" s="58"/>
      <c r="C184" s="107"/>
      <c r="D184" s="58"/>
      <c r="E184" s="108"/>
      <c r="F184" s="107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</row>
    <row r="185" spans="1:20" s="97" customFormat="1" ht="18.75">
      <c r="A185" s="106"/>
      <c r="B185" s="58"/>
      <c r="C185" s="107"/>
      <c r="D185" s="58"/>
      <c r="E185" s="108"/>
      <c r="F185" s="107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</row>
    <row r="186" spans="1:20" s="97" customFormat="1" ht="18.75">
      <c r="A186" s="106"/>
      <c r="B186" s="58"/>
      <c r="C186" s="107"/>
      <c r="D186" s="58"/>
      <c r="E186" s="108"/>
      <c r="F186" s="107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</row>
    <row r="187" spans="1:20" s="97" customFormat="1" ht="18.75">
      <c r="A187" s="106"/>
      <c r="B187" s="58"/>
      <c r="C187" s="107"/>
      <c r="D187" s="58"/>
      <c r="E187" s="108"/>
      <c r="F187" s="107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</row>
    <row r="188" spans="1:20" s="97" customFormat="1" ht="18.75">
      <c r="A188" s="106"/>
      <c r="B188" s="58"/>
      <c r="C188" s="107"/>
      <c r="D188" s="58"/>
      <c r="E188" s="108"/>
      <c r="F188" s="107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</row>
    <row r="189" spans="1:20" s="97" customFormat="1" ht="18.75">
      <c r="A189" s="106"/>
      <c r="B189" s="58"/>
      <c r="C189" s="107"/>
      <c r="D189" s="58"/>
      <c r="E189" s="108"/>
      <c r="F189" s="107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</row>
    <row r="190" spans="1:20" s="97" customFormat="1" ht="18.75">
      <c r="A190" s="106"/>
      <c r="B190" s="58"/>
      <c r="C190" s="107"/>
      <c r="D190" s="58"/>
      <c r="E190" s="108"/>
      <c r="F190" s="107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</row>
    <row r="191" spans="1:20" s="97" customFormat="1" ht="18.75">
      <c r="A191" s="106"/>
      <c r="B191" s="58"/>
      <c r="C191" s="107"/>
      <c r="D191" s="58"/>
      <c r="E191" s="108"/>
      <c r="F191" s="107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</row>
    <row r="192" spans="1:20" s="97" customFormat="1" ht="18.75">
      <c r="A192" s="106"/>
      <c r="B192" s="58"/>
      <c r="C192" s="107"/>
      <c r="D192" s="58"/>
      <c r="E192" s="108"/>
      <c r="F192" s="107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</row>
    <row r="193" spans="1:20" s="97" customFormat="1" ht="18.75">
      <c r="A193" s="106"/>
      <c r="B193" s="58"/>
      <c r="C193" s="107"/>
      <c r="D193" s="58"/>
      <c r="E193" s="108"/>
      <c r="F193" s="107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</row>
    <row r="194" spans="1:20" s="97" customFormat="1" ht="18.75">
      <c r="A194" s="106"/>
      <c r="B194" s="58"/>
      <c r="C194" s="107"/>
      <c r="D194" s="58"/>
      <c r="E194" s="108"/>
      <c r="F194" s="10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</row>
    <row r="195" spans="1:20" s="97" customFormat="1" ht="18.75">
      <c r="A195" s="106"/>
      <c r="B195" s="58"/>
      <c r="C195" s="107"/>
      <c r="D195" s="58"/>
      <c r="E195" s="108"/>
      <c r="F195" s="107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</row>
    <row r="196" spans="1:20" s="97" customFormat="1" ht="18.75">
      <c r="A196" s="106"/>
      <c r="B196" s="58"/>
      <c r="C196" s="107"/>
      <c r="D196" s="58"/>
      <c r="E196" s="108"/>
      <c r="F196" s="107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</row>
    <row r="197" spans="1:20" s="97" customFormat="1" ht="18.75">
      <c r="A197" s="106"/>
      <c r="B197" s="58"/>
      <c r="C197" s="107"/>
      <c r="D197" s="58"/>
      <c r="E197" s="108"/>
      <c r="F197" s="10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</row>
    <row r="198" spans="1:20" s="97" customFormat="1" ht="18.75">
      <c r="A198" s="106"/>
      <c r="B198" s="58"/>
      <c r="C198" s="107"/>
      <c r="D198" s="58"/>
      <c r="E198" s="108"/>
      <c r="F198" s="107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</row>
    <row r="199" spans="1:20" s="97" customFormat="1" ht="18.75">
      <c r="A199" s="106"/>
      <c r="B199" s="58"/>
      <c r="C199" s="107"/>
      <c r="D199" s="58"/>
      <c r="E199" s="108"/>
      <c r="F199" s="107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</row>
    <row r="200" spans="1:20" s="97" customFormat="1" ht="18.75">
      <c r="A200" s="106"/>
      <c r="B200" s="58"/>
      <c r="C200" s="107"/>
      <c r="D200" s="58"/>
      <c r="E200" s="108"/>
      <c r="F200" s="107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</row>
    <row r="201" spans="1:20" s="97" customFormat="1" ht="18.75">
      <c r="A201" s="106"/>
      <c r="B201" s="58"/>
      <c r="C201" s="107"/>
      <c r="D201" s="58"/>
      <c r="E201" s="108"/>
      <c r="F201" s="107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</row>
    <row r="202" spans="1:20" s="97" customFormat="1" ht="18.75">
      <c r="A202" s="106"/>
      <c r="B202" s="58"/>
      <c r="C202" s="107"/>
      <c r="D202" s="58"/>
      <c r="E202" s="108"/>
      <c r="F202" s="107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</row>
    <row r="203" spans="1:20" s="97" customFormat="1" ht="18.75">
      <c r="A203" s="106"/>
      <c r="B203" s="58"/>
      <c r="C203" s="107"/>
      <c r="D203" s="58"/>
      <c r="E203" s="108"/>
      <c r="F203" s="107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</row>
    <row r="204" spans="1:20" s="97" customFormat="1" ht="18.75">
      <c r="A204" s="106"/>
      <c r="B204" s="58"/>
      <c r="C204" s="107"/>
      <c r="D204" s="58"/>
      <c r="E204" s="108"/>
      <c r="F204" s="107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</row>
    <row r="205" spans="1:20" s="97" customFormat="1" ht="18.75">
      <c r="A205" s="106"/>
      <c r="B205" s="58"/>
      <c r="C205" s="107"/>
      <c r="D205" s="58"/>
      <c r="E205" s="108"/>
      <c r="F205" s="107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</row>
    <row r="206" spans="1:20" s="97" customFormat="1" ht="18.75">
      <c r="A206" s="106"/>
      <c r="B206" s="58"/>
      <c r="C206" s="107"/>
      <c r="D206" s="58"/>
      <c r="E206" s="108"/>
      <c r="F206" s="107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</row>
    <row r="207" spans="1:20" s="97" customFormat="1" ht="18.75">
      <c r="A207" s="106"/>
      <c r="B207" s="58"/>
      <c r="C207" s="107"/>
      <c r="D207" s="58"/>
      <c r="E207" s="108"/>
      <c r="F207" s="107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</row>
    <row r="208" spans="1:20" s="97" customFormat="1" ht="18.75">
      <c r="A208" s="106"/>
      <c r="B208" s="58"/>
      <c r="C208" s="107"/>
      <c r="D208" s="58"/>
      <c r="E208" s="108"/>
      <c r="F208" s="107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</row>
    <row r="209" spans="1:20" s="97" customFormat="1" ht="18.75">
      <c r="A209" s="106"/>
      <c r="B209" s="58"/>
      <c r="C209" s="107"/>
      <c r="D209" s="58"/>
      <c r="E209" s="108"/>
      <c r="F209" s="107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</row>
    <row r="210" spans="1:20" s="97" customFormat="1" ht="18.75">
      <c r="A210" s="106"/>
      <c r="B210" s="58"/>
      <c r="C210" s="107"/>
      <c r="D210" s="58"/>
      <c r="E210" s="108"/>
      <c r="F210" s="107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</row>
    <row r="211" spans="1:20" s="97" customFormat="1" ht="18.75">
      <c r="A211" s="106"/>
      <c r="B211" s="58"/>
      <c r="C211" s="107"/>
      <c r="D211" s="58"/>
      <c r="E211" s="108"/>
      <c r="F211" s="107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</row>
    <row r="212" spans="1:20" s="97" customFormat="1" ht="18.75">
      <c r="A212" s="106"/>
      <c r="B212" s="58"/>
      <c r="C212" s="107"/>
      <c r="D212" s="58"/>
      <c r="E212" s="108"/>
      <c r="F212" s="107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</row>
    <row r="213" spans="1:20" s="97" customFormat="1" ht="18.75">
      <c r="A213" s="106"/>
      <c r="B213" s="58"/>
      <c r="C213" s="107"/>
      <c r="D213" s="58"/>
      <c r="E213" s="108"/>
      <c r="F213" s="107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</row>
    <row r="214" spans="1:20" s="97" customFormat="1" ht="18.75">
      <c r="A214" s="106"/>
      <c r="B214" s="58"/>
      <c r="C214" s="107"/>
      <c r="D214" s="58"/>
      <c r="E214" s="108"/>
      <c r="F214" s="10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</row>
    <row r="215" spans="1:20" s="97" customFormat="1" ht="18.75">
      <c r="A215" s="106"/>
      <c r="B215" s="58"/>
      <c r="C215" s="107"/>
      <c r="D215" s="58"/>
      <c r="E215" s="108"/>
      <c r="F215" s="107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</row>
    <row r="216" spans="1:20" s="97" customFormat="1" ht="18.75">
      <c r="A216" s="106"/>
      <c r="B216" s="58"/>
      <c r="C216" s="107"/>
      <c r="D216" s="58"/>
      <c r="E216" s="108"/>
      <c r="F216" s="107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</row>
    <row r="217" spans="1:20" s="97" customFormat="1" ht="18.75">
      <c r="A217" s="106"/>
      <c r="B217" s="58"/>
      <c r="C217" s="107"/>
      <c r="D217" s="58"/>
      <c r="E217" s="108"/>
      <c r="F217" s="107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</row>
    <row r="218" spans="1:20" s="97" customFormat="1" ht="18.75">
      <c r="A218" s="106"/>
      <c r="B218" s="58"/>
      <c r="C218" s="107"/>
      <c r="D218" s="58"/>
      <c r="E218" s="108"/>
      <c r="F218" s="107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</row>
    <row r="219" spans="1:20" s="97" customFormat="1" ht="18.75">
      <c r="A219" s="106"/>
      <c r="B219" s="58"/>
      <c r="C219" s="107"/>
      <c r="D219" s="58"/>
      <c r="E219" s="108"/>
      <c r="F219" s="107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</row>
    <row r="220" spans="1:20" s="97" customFormat="1" ht="18.75">
      <c r="A220" s="106"/>
      <c r="B220" s="58"/>
      <c r="C220" s="107"/>
      <c r="D220" s="58"/>
      <c r="E220" s="108"/>
      <c r="F220" s="107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</row>
    <row r="221" spans="1:20" s="97" customFormat="1" ht="18.75">
      <c r="A221" s="106"/>
      <c r="B221" s="58"/>
      <c r="C221" s="107"/>
      <c r="D221" s="58"/>
      <c r="E221" s="108"/>
      <c r="F221" s="107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</row>
    <row r="222" spans="1:20" s="97" customFormat="1" ht="18.75">
      <c r="A222" s="106"/>
      <c r="B222" s="58"/>
      <c r="C222" s="107"/>
      <c r="D222" s="58"/>
      <c r="E222" s="108"/>
      <c r="F222" s="107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</row>
    <row r="223" spans="1:20" s="97" customFormat="1" ht="18.75">
      <c r="A223" s="106"/>
      <c r="B223" s="58"/>
      <c r="C223" s="107"/>
      <c r="D223" s="58"/>
      <c r="E223" s="108"/>
      <c r="F223" s="107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</row>
    <row r="224" spans="1:20" s="97" customFormat="1" ht="18.75">
      <c r="A224" s="106"/>
      <c r="B224" s="58"/>
      <c r="C224" s="107"/>
      <c r="D224" s="58"/>
      <c r="E224" s="108"/>
      <c r="F224" s="107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</row>
    <row r="225" spans="1:20" s="97" customFormat="1" ht="18.75">
      <c r="A225" s="106"/>
      <c r="B225" s="58"/>
      <c r="C225" s="107"/>
      <c r="D225" s="58"/>
      <c r="E225" s="108"/>
      <c r="F225" s="107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</row>
    <row r="226" spans="1:20" s="97" customFormat="1" ht="18.75">
      <c r="A226" s="106"/>
      <c r="B226" s="58"/>
      <c r="C226" s="107"/>
      <c r="D226" s="58"/>
      <c r="E226" s="108"/>
      <c r="F226" s="107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</row>
    <row r="227" spans="1:20" s="97" customFormat="1" ht="18.75">
      <c r="A227" s="106"/>
      <c r="B227" s="58"/>
      <c r="C227" s="107"/>
      <c r="D227" s="58"/>
      <c r="E227" s="108"/>
      <c r="F227" s="107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</row>
    <row r="228" spans="1:20" s="97" customFormat="1" ht="18.75">
      <c r="A228" s="106"/>
      <c r="B228" s="58"/>
      <c r="C228" s="107"/>
      <c r="D228" s="58"/>
      <c r="E228" s="108"/>
      <c r="F228" s="107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</row>
    <row r="229" spans="1:20" s="97" customFormat="1" ht="18.75">
      <c r="A229" s="106"/>
      <c r="B229" s="58"/>
      <c r="C229" s="107"/>
      <c r="D229" s="58"/>
      <c r="E229" s="108"/>
      <c r="F229" s="107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</row>
    <row r="230" spans="1:20" s="97" customFormat="1" ht="18.75">
      <c r="A230" s="106"/>
      <c r="B230" s="58"/>
      <c r="C230" s="107"/>
      <c r="D230" s="58"/>
      <c r="E230" s="108"/>
      <c r="F230" s="107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</row>
    <row r="231" spans="1:20" s="97" customFormat="1" ht="18.75">
      <c r="A231" s="106"/>
      <c r="B231" s="58"/>
      <c r="C231" s="107"/>
      <c r="D231" s="58"/>
      <c r="E231" s="108"/>
      <c r="F231" s="107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</row>
    <row r="232" spans="1:20" s="97" customFormat="1" ht="18.75">
      <c r="A232" s="106"/>
      <c r="B232" s="58"/>
      <c r="C232" s="107"/>
      <c r="D232" s="58"/>
      <c r="E232" s="108"/>
      <c r="F232" s="107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</row>
    <row r="233" spans="1:20" s="97" customFormat="1" ht="18.75">
      <c r="A233" s="106"/>
      <c r="B233" s="58"/>
      <c r="C233" s="107"/>
      <c r="D233" s="58"/>
      <c r="E233" s="108"/>
      <c r="F233" s="107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</row>
    <row r="234" spans="1:20" s="97" customFormat="1" ht="18.75">
      <c r="A234" s="106"/>
      <c r="B234" s="58"/>
      <c r="C234" s="107"/>
      <c r="D234" s="58"/>
      <c r="E234" s="108"/>
      <c r="F234" s="107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</row>
    <row r="235" spans="1:20" s="97" customFormat="1" ht="18.75">
      <c r="A235" s="106"/>
      <c r="B235" s="58"/>
      <c r="C235" s="107"/>
      <c r="D235" s="58"/>
      <c r="E235" s="108"/>
      <c r="F235" s="107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</row>
    <row r="236" spans="1:20" s="97" customFormat="1" ht="18.75">
      <c r="A236" s="106"/>
      <c r="B236" s="58"/>
      <c r="C236" s="107"/>
      <c r="D236" s="58"/>
      <c r="E236" s="108"/>
      <c r="F236" s="107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</row>
    <row r="237" spans="1:20" s="97" customFormat="1" ht="18.75">
      <c r="A237" s="106"/>
      <c r="B237" s="58"/>
      <c r="C237" s="107"/>
      <c r="D237" s="58"/>
      <c r="E237" s="108"/>
      <c r="F237" s="107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</row>
    <row r="238" spans="1:20" s="97" customFormat="1" ht="18.75">
      <c r="A238" s="106"/>
      <c r="B238" s="58"/>
      <c r="C238" s="107"/>
      <c r="D238" s="58"/>
      <c r="E238" s="108"/>
      <c r="F238" s="107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</row>
    <row r="239" spans="1:20" s="97" customFormat="1" ht="18.75">
      <c r="A239" s="106"/>
      <c r="B239" s="58"/>
      <c r="C239" s="107"/>
      <c r="D239" s="58"/>
      <c r="E239" s="108"/>
      <c r="F239" s="107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</row>
    <row r="240" spans="1:20" s="97" customFormat="1" ht="18.75">
      <c r="A240" s="106"/>
      <c r="B240" s="58"/>
      <c r="C240" s="107"/>
      <c r="D240" s="58"/>
      <c r="E240" s="108"/>
      <c r="F240" s="107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</row>
    <row r="241" spans="1:20" s="97" customFormat="1" ht="18.75">
      <c r="A241" s="106"/>
      <c r="B241" s="58"/>
      <c r="C241" s="107"/>
      <c r="D241" s="58"/>
      <c r="E241" s="108"/>
      <c r="F241" s="107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</row>
    <row r="242" spans="1:20" s="97" customFormat="1" ht="18.75">
      <c r="A242" s="106"/>
      <c r="B242" s="58"/>
      <c r="C242" s="107"/>
      <c r="D242" s="58"/>
      <c r="E242" s="108"/>
      <c r="F242" s="107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</row>
    <row r="243" spans="1:20" s="97" customFormat="1" ht="18.75">
      <c r="A243" s="106"/>
      <c r="B243" s="58"/>
      <c r="C243" s="107"/>
      <c r="D243" s="58"/>
      <c r="E243" s="108"/>
      <c r="F243" s="107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</row>
    <row r="244" spans="1:20" s="97" customFormat="1" ht="18.75">
      <c r="A244" s="106"/>
      <c r="B244" s="58"/>
      <c r="C244" s="107"/>
      <c r="D244" s="58"/>
      <c r="E244" s="108"/>
      <c r="F244" s="107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</row>
    <row r="245" spans="1:20" s="97" customFormat="1" ht="18.75">
      <c r="A245" s="106"/>
      <c r="B245" s="58"/>
      <c r="C245" s="107"/>
      <c r="D245" s="58"/>
      <c r="E245" s="108"/>
      <c r="F245" s="107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</row>
    <row r="246" spans="1:20" s="97" customFormat="1" ht="18.75">
      <c r="A246" s="106"/>
      <c r="B246" s="58"/>
      <c r="C246" s="107"/>
      <c r="D246" s="58"/>
      <c r="E246" s="108"/>
      <c r="F246" s="107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</row>
    <row r="247" spans="1:20" s="97" customFormat="1" ht="18.75">
      <c r="A247" s="106"/>
      <c r="B247" s="58"/>
      <c r="C247" s="107"/>
      <c r="D247" s="58"/>
      <c r="E247" s="108"/>
      <c r="F247" s="107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</row>
    <row r="248" spans="1:20" s="97" customFormat="1" ht="18.75">
      <c r="A248" s="106"/>
      <c r="B248" s="58"/>
      <c r="C248" s="107"/>
      <c r="D248" s="58"/>
      <c r="E248" s="108"/>
      <c r="F248" s="107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</row>
    <row r="249" spans="1:20" s="97" customFormat="1" ht="18.75">
      <c r="A249" s="106"/>
      <c r="B249" s="58"/>
      <c r="C249" s="107"/>
      <c r="D249" s="58"/>
      <c r="E249" s="108"/>
      <c r="F249" s="107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</row>
    <row r="250" spans="1:20" s="97" customFormat="1" ht="18.75">
      <c r="A250" s="106"/>
      <c r="B250" s="58"/>
      <c r="C250" s="107"/>
      <c r="D250" s="58"/>
      <c r="E250" s="108"/>
      <c r="F250" s="107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</row>
    <row r="251" spans="1:20" s="97" customFormat="1" ht="18.75">
      <c r="A251" s="106"/>
      <c r="B251" s="58"/>
      <c r="C251" s="107"/>
      <c r="D251" s="58"/>
      <c r="E251" s="108"/>
      <c r="F251" s="107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</row>
    <row r="252" spans="1:20" s="97" customFormat="1" ht="18.75">
      <c r="A252" s="106"/>
      <c r="B252" s="58"/>
      <c r="C252" s="107"/>
      <c r="D252" s="58"/>
      <c r="E252" s="108"/>
      <c r="F252" s="107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</row>
    <row r="253" spans="1:20" s="97" customFormat="1" ht="18.75">
      <c r="A253" s="106"/>
      <c r="B253" s="58"/>
      <c r="C253" s="107"/>
      <c r="D253" s="58"/>
      <c r="E253" s="108"/>
      <c r="F253" s="107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</row>
    <row r="254" spans="1:20" s="97" customFormat="1" ht="18.75">
      <c r="A254" s="106"/>
      <c r="B254" s="58"/>
      <c r="C254" s="107"/>
      <c r="D254" s="58"/>
      <c r="E254" s="108"/>
      <c r="F254" s="107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</row>
    <row r="255" spans="1:20" s="97" customFormat="1" ht="18.75">
      <c r="A255" s="106"/>
      <c r="B255" s="58"/>
      <c r="C255" s="107"/>
      <c r="D255" s="58"/>
      <c r="E255" s="108"/>
      <c r="F255" s="107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</row>
    <row r="256" spans="1:20" s="97" customFormat="1" ht="18.75">
      <c r="A256" s="106"/>
      <c r="B256" s="58"/>
      <c r="C256" s="107"/>
      <c r="D256" s="58"/>
      <c r="E256" s="108"/>
      <c r="F256" s="107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</row>
    <row r="257" spans="1:20" s="97" customFormat="1" ht="18.75">
      <c r="A257" s="106"/>
      <c r="B257" s="58"/>
      <c r="C257" s="107"/>
      <c r="D257" s="58"/>
      <c r="E257" s="108"/>
      <c r="F257" s="107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</row>
    <row r="258" spans="1:20" s="97" customFormat="1" ht="18.75">
      <c r="A258" s="106"/>
      <c r="B258" s="58"/>
      <c r="C258" s="107"/>
      <c r="D258" s="58"/>
      <c r="E258" s="108"/>
      <c r="F258" s="107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</row>
    <row r="259" spans="1:20" s="97" customFormat="1" ht="18.75">
      <c r="A259" s="106"/>
      <c r="B259" s="58"/>
      <c r="C259" s="107"/>
      <c r="D259" s="58"/>
      <c r="E259" s="108"/>
      <c r="F259" s="107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</row>
    <row r="260" spans="1:20" s="97" customFormat="1" ht="18.75">
      <c r="A260" s="106"/>
      <c r="B260" s="58"/>
      <c r="C260" s="107"/>
      <c r="D260" s="58"/>
      <c r="E260" s="108"/>
      <c r="F260" s="107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</row>
    <row r="261" spans="1:20" s="97" customFormat="1" ht="18.75">
      <c r="A261" s="106"/>
      <c r="B261" s="58"/>
      <c r="C261" s="107"/>
      <c r="D261" s="58"/>
      <c r="E261" s="108"/>
      <c r="F261" s="107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</row>
    <row r="262" spans="1:20" s="97" customFormat="1" ht="18.75">
      <c r="A262" s="106"/>
      <c r="B262" s="58"/>
      <c r="C262" s="107"/>
      <c r="D262" s="58"/>
      <c r="E262" s="108"/>
      <c r="F262" s="107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</row>
    <row r="263" spans="1:20" s="97" customFormat="1" ht="18.75">
      <c r="A263" s="106"/>
      <c r="B263" s="58"/>
      <c r="C263" s="107"/>
      <c r="D263" s="58"/>
      <c r="E263" s="108"/>
      <c r="F263" s="107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</row>
    <row r="264" spans="1:20" s="97" customFormat="1" ht="18.75">
      <c r="A264" s="106"/>
      <c r="B264" s="58"/>
      <c r="C264" s="107"/>
      <c r="D264" s="58"/>
      <c r="E264" s="108"/>
      <c r="F264" s="107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</row>
    <row r="265" spans="1:20" s="97" customFormat="1" ht="18.75">
      <c r="A265" s="106"/>
      <c r="B265" s="58"/>
      <c r="C265" s="107"/>
      <c r="D265" s="58"/>
      <c r="E265" s="108"/>
      <c r="F265" s="107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</row>
    <row r="266" spans="1:20" s="97" customFormat="1" ht="18.75">
      <c r="A266" s="106"/>
      <c r="B266" s="58"/>
      <c r="C266" s="107"/>
      <c r="D266" s="58"/>
      <c r="E266" s="108"/>
      <c r="F266" s="107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</row>
    <row r="267" spans="1:20" s="97" customFormat="1" ht="18.75">
      <c r="A267" s="106"/>
      <c r="B267" s="58"/>
      <c r="C267" s="107"/>
      <c r="D267" s="58"/>
      <c r="E267" s="108"/>
      <c r="F267" s="107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</row>
    <row r="268" spans="1:20" s="97" customFormat="1" ht="18.75">
      <c r="A268" s="106"/>
      <c r="B268" s="58"/>
      <c r="C268" s="107"/>
      <c r="D268" s="58"/>
      <c r="E268" s="108"/>
      <c r="F268" s="107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</row>
    <row r="269" spans="1:20" s="97" customFormat="1" ht="18.75">
      <c r="A269" s="106"/>
      <c r="B269" s="58"/>
      <c r="C269" s="107"/>
      <c r="D269" s="58"/>
      <c r="E269" s="108"/>
      <c r="F269" s="107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</row>
    <row r="270" spans="1:20" s="97" customFormat="1" ht="18.75">
      <c r="A270" s="106"/>
      <c r="B270" s="58"/>
      <c r="C270" s="107"/>
      <c r="D270" s="58"/>
      <c r="E270" s="108"/>
      <c r="F270" s="107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</row>
    <row r="271" spans="1:20" s="97" customFormat="1" ht="18.75">
      <c r="A271" s="106"/>
      <c r="B271" s="58"/>
      <c r="C271" s="107"/>
      <c r="D271" s="58"/>
      <c r="E271" s="108"/>
      <c r="F271" s="107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</row>
    <row r="272" spans="1:20" s="97" customFormat="1" ht="18.75">
      <c r="A272" s="106"/>
      <c r="B272" s="58"/>
      <c r="C272" s="107"/>
      <c r="D272" s="58"/>
      <c r="E272" s="108"/>
      <c r="F272" s="107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</row>
    <row r="273" spans="1:20" s="97" customFormat="1" ht="18.75">
      <c r="A273" s="106"/>
      <c r="B273" s="58"/>
      <c r="C273" s="107"/>
      <c r="D273" s="58"/>
      <c r="E273" s="108"/>
      <c r="F273" s="107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</row>
    <row r="274" spans="1:20" s="97" customFormat="1" ht="18.75">
      <c r="A274" s="106"/>
      <c r="B274" s="58"/>
      <c r="C274" s="107"/>
      <c r="D274" s="58"/>
      <c r="E274" s="108"/>
      <c r="F274" s="107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</row>
    <row r="275" spans="1:20" s="97" customFormat="1" ht="18.75">
      <c r="A275" s="106"/>
      <c r="B275" s="58"/>
      <c r="C275" s="107"/>
      <c r="D275" s="58"/>
      <c r="E275" s="108"/>
      <c r="F275" s="107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</row>
    <row r="276" spans="1:20" s="97" customFormat="1" ht="18.75">
      <c r="A276" s="106"/>
      <c r="B276" s="58"/>
      <c r="C276" s="107"/>
      <c r="D276" s="58"/>
      <c r="E276" s="108"/>
      <c r="F276" s="107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</row>
    <row r="277" spans="1:20" s="97" customFormat="1" ht="18.75">
      <c r="A277" s="106"/>
      <c r="B277" s="58"/>
      <c r="C277" s="107"/>
      <c r="D277" s="58"/>
      <c r="E277" s="108"/>
      <c r="F277" s="107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</row>
    <row r="278" spans="1:20" s="97" customFormat="1" ht="18.75">
      <c r="A278" s="106"/>
      <c r="B278" s="58"/>
      <c r="C278" s="107"/>
      <c r="D278" s="58"/>
      <c r="E278" s="108"/>
      <c r="F278" s="107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</row>
    <row r="279" spans="1:20" s="97" customFormat="1" ht="18.75">
      <c r="A279" s="106"/>
      <c r="B279" s="58"/>
      <c r="C279" s="107"/>
      <c r="D279" s="58"/>
      <c r="E279" s="108"/>
      <c r="F279" s="10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</row>
    <row r="280" spans="1:20" s="97" customFormat="1" ht="18.75">
      <c r="A280" s="106"/>
      <c r="B280" s="58"/>
      <c r="C280" s="107"/>
      <c r="D280" s="58"/>
      <c r="E280" s="108"/>
      <c r="F280" s="107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</row>
    <row r="281" spans="1:20" s="97" customFormat="1" ht="18.75">
      <c r="A281" s="106"/>
      <c r="B281" s="58"/>
      <c r="C281" s="107"/>
      <c r="D281" s="58"/>
      <c r="E281" s="108"/>
      <c r="F281" s="107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</row>
    <row r="282" spans="1:20" s="97" customFormat="1" ht="18.75">
      <c r="A282" s="106"/>
      <c r="B282" s="58"/>
      <c r="C282" s="107"/>
      <c r="D282" s="58"/>
      <c r="E282" s="108"/>
      <c r="F282" s="107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</row>
    <row r="283" spans="1:20" s="97" customFormat="1" ht="18.75">
      <c r="A283" s="106"/>
      <c r="B283" s="58"/>
      <c r="C283" s="107"/>
      <c r="D283" s="58"/>
      <c r="E283" s="108"/>
      <c r="F283" s="107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</row>
    <row r="284" spans="1:20" s="97" customFormat="1" ht="18.75">
      <c r="A284" s="106"/>
      <c r="B284" s="58"/>
      <c r="C284" s="107"/>
      <c r="D284" s="58"/>
      <c r="E284" s="108"/>
      <c r="F284" s="107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</row>
    <row r="285" spans="1:20" s="97" customFormat="1" ht="18.75">
      <c r="A285" s="106"/>
      <c r="B285" s="58"/>
      <c r="C285" s="107"/>
      <c r="D285" s="58"/>
      <c r="E285" s="108"/>
      <c r="F285" s="107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</row>
    <row r="286" spans="1:20" s="97" customFormat="1" ht="18.75">
      <c r="A286" s="106"/>
      <c r="B286" s="58"/>
      <c r="C286" s="107"/>
      <c r="D286" s="58"/>
      <c r="E286" s="108"/>
      <c r="F286" s="107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</row>
    <row r="287" spans="1:20" s="97" customFormat="1" ht="18.75">
      <c r="A287" s="106"/>
      <c r="B287" s="58"/>
      <c r="C287" s="107"/>
      <c r="D287" s="58"/>
      <c r="E287" s="108"/>
      <c r="F287" s="107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</row>
    <row r="288" spans="1:20" s="97" customFormat="1" ht="18.75">
      <c r="A288" s="106"/>
      <c r="B288" s="58"/>
      <c r="C288" s="107"/>
      <c r="D288" s="58"/>
      <c r="E288" s="108"/>
      <c r="F288" s="107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</row>
    <row r="289" spans="1:20" s="97" customFormat="1" ht="18.75">
      <c r="A289" s="106"/>
      <c r="B289" s="58"/>
      <c r="C289" s="107"/>
      <c r="D289" s="58"/>
      <c r="E289" s="108"/>
      <c r="F289" s="107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</row>
    <row r="290" spans="1:20" s="97" customFormat="1" ht="18.75">
      <c r="A290" s="106"/>
      <c r="B290" s="58"/>
      <c r="C290" s="107"/>
      <c r="D290" s="58"/>
      <c r="E290" s="108"/>
      <c r="F290" s="107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</row>
    <row r="291" spans="1:20" s="97" customFormat="1" ht="18.75">
      <c r="A291" s="106"/>
      <c r="B291" s="58"/>
      <c r="C291" s="107"/>
      <c r="D291" s="58"/>
      <c r="E291" s="108"/>
      <c r="F291" s="107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</row>
    <row r="292" spans="1:20" s="97" customFormat="1" ht="18.75">
      <c r="A292" s="106"/>
      <c r="B292" s="58"/>
      <c r="C292" s="107"/>
      <c r="D292" s="58"/>
      <c r="E292" s="108"/>
      <c r="F292" s="107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</row>
    <row r="293" spans="1:20" s="97" customFormat="1" ht="18.75">
      <c r="A293" s="106"/>
      <c r="B293" s="58"/>
      <c r="C293" s="107"/>
      <c r="D293" s="58"/>
      <c r="E293" s="108"/>
      <c r="F293" s="107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</row>
    <row r="294" spans="1:20" s="97" customFormat="1" ht="18.75">
      <c r="A294" s="106"/>
      <c r="B294" s="58"/>
      <c r="C294" s="107"/>
      <c r="D294" s="58"/>
      <c r="E294" s="108"/>
      <c r="F294" s="107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</row>
    <row r="295" spans="1:20" s="97" customFormat="1" ht="18.75">
      <c r="A295" s="106"/>
      <c r="B295" s="58"/>
      <c r="C295" s="107"/>
      <c r="D295" s="58"/>
      <c r="E295" s="108"/>
      <c r="F295" s="107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</row>
    <row r="296" spans="1:20" s="97" customFormat="1" ht="18.75">
      <c r="A296" s="106"/>
      <c r="B296" s="58"/>
      <c r="C296" s="107"/>
      <c r="D296" s="58"/>
      <c r="E296" s="108"/>
      <c r="F296" s="107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</row>
    <row r="297" spans="1:20" s="97" customFormat="1" ht="18.75">
      <c r="A297" s="106"/>
      <c r="B297" s="58"/>
      <c r="C297" s="107"/>
      <c r="D297" s="58"/>
      <c r="E297" s="108"/>
      <c r="F297" s="107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</row>
    <row r="298" spans="1:20" s="97" customFormat="1" ht="18.75">
      <c r="A298" s="106"/>
      <c r="B298" s="58"/>
      <c r="C298" s="107"/>
      <c r="D298" s="58"/>
      <c r="E298" s="108"/>
      <c r="F298" s="107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</row>
    <row r="299" spans="1:20" s="97" customFormat="1" ht="18.75">
      <c r="A299" s="106"/>
      <c r="B299" s="58"/>
      <c r="C299" s="107"/>
      <c r="D299" s="58"/>
      <c r="E299" s="108"/>
      <c r="F299" s="107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</row>
    <row r="300" spans="1:20" s="97" customFormat="1" ht="18.75">
      <c r="A300" s="106"/>
      <c r="B300" s="58"/>
      <c r="C300" s="107"/>
      <c r="D300" s="58"/>
      <c r="E300" s="108"/>
      <c r="F300" s="107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</row>
    <row r="301" spans="1:20" s="97" customFormat="1" ht="18.75">
      <c r="A301" s="106"/>
      <c r="B301" s="58"/>
      <c r="C301" s="107"/>
      <c r="D301" s="58"/>
      <c r="E301" s="108"/>
      <c r="F301" s="107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</row>
    <row r="302" spans="1:20" s="97" customFormat="1" ht="18.75">
      <c r="A302" s="106"/>
      <c r="B302" s="58"/>
      <c r="C302" s="107"/>
      <c r="D302" s="58"/>
      <c r="E302" s="108"/>
      <c r="F302" s="107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</row>
    <row r="303" spans="1:20" s="97" customFormat="1" ht="18.75">
      <c r="A303" s="106"/>
      <c r="B303" s="58"/>
      <c r="C303" s="107"/>
      <c r="D303" s="58"/>
      <c r="E303" s="108"/>
      <c r="F303" s="107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</row>
    <row r="304" spans="1:20" s="97" customFormat="1" ht="18.75">
      <c r="A304" s="106"/>
      <c r="B304" s="58"/>
      <c r="C304" s="107"/>
      <c r="D304" s="58"/>
      <c r="E304" s="108"/>
      <c r="F304" s="107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</row>
    <row r="305" spans="1:20" s="97" customFormat="1" ht="18.75">
      <c r="A305" s="106"/>
      <c r="B305" s="58"/>
      <c r="C305" s="107"/>
      <c r="D305" s="58"/>
      <c r="E305" s="108"/>
      <c r="F305" s="107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</row>
    <row r="306" spans="1:20" s="97" customFormat="1" ht="18.75">
      <c r="A306" s="106"/>
      <c r="B306" s="58"/>
      <c r="C306" s="107"/>
      <c r="D306" s="58"/>
      <c r="E306" s="108"/>
      <c r="F306" s="107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</row>
    <row r="307" spans="1:20" s="97" customFormat="1" ht="18.75">
      <c r="A307" s="106"/>
      <c r="B307" s="58"/>
      <c r="C307" s="107"/>
      <c r="D307" s="58"/>
      <c r="E307" s="108"/>
      <c r="F307" s="107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</row>
    <row r="308" spans="1:20" s="97" customFormat="1" ht="18.75">
      <c r="A308" s="106"/>
      <c r="B308" s="58"/>
      <c r="C308" s="107"/>
      <c r="D308" s="58"/>
      <c r="E308" s="108"/>
      <c r="F308" s="107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</row>
    <row r="309" spans="1:20" s="97" customFormat="1" ht="18.75">
      <c r="A309" s="106"/>
      <c r="B309" s="58"/>
      <c r="C309" s="107"/>
      <c r="D309" s="58"/>
      <c r="E309" s="108"/>
      <c r="F309" s="107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</row>
    <row r="310" spans="1:20" s="97" customFormat="1" ht="18.75">
      <c r="A310" s="106"/>
      <c r="B310" s="58"/>
      <c r="C310" s="107"/>
      <c r="D310" s="58"/>
      <c r="E310" s="108"/>
      <c r="F310" s="107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</row>
    <row r="311" spans="1:20" s="97" customFormat="1" ht="18.75">
      <c r="A311" s="106"/>
      <c r="B311" s="58"/>
      <c r="C311" s="107"/>
      <c r="D311" s="58"/>
      <c r="E311" s="108"/>
      <c r="F311" s="107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</row>
    <row r="312" spans="1:20" s="97" customFormat="1" ht="18.75">
      <c r="A312" s="106"/>
      <c r="B312" s="58"/>
      <c r="C312" s="107"/>
      <c r="D312" s="58"/>
      <c r="E312" s="108"/>
      <c r="F312" s="107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</row>
    <row r="313" spans="1:20" s="97" customFormat="1" ht="18.75">
      <c r="A313" s="106"/>
      <c r="B313" s="58"/>
      <c r="C313" s="107"/>
      <c r="D313" s="58"/>
      <c r="E313" s="108"/>
      <c r="F313" s="107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</row>
    <row r="314" spans="1:20" s="97" customFormat="1" ht="18.75">
      <c r="A314" s="106"/>
      <c r="B314" s="58"/>
      <c r="C314" s="107"/>
      <c r="D314" s="58"/>
      <c r="E314" s="108"/>
      <c r="F314" s="107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</row>
    <row r="315" spans="1:20" s="97" customFormat="1" ht="18.75">
      <c r="A315" s="106"/>
      <c r="B315" s="58"/>
      <c r="C315" s="107"/>
      <c r="D315" s="58"/>
      <c r="E315" s="108"/>
      <c r="F315" s="107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</row>
    <row r="316" spans="1:20" s="97" customFormat="1" ht="18.75">
      <c r="A316" s="106"/>
      <c r="B316" s="58"/>
      <c r="C316" s="107"/>
      <c r="D316" s="58"/>
      <c r="E316" s="108"/>
      <c r="F316" s="107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</row>
    <row r="317" spans="1:20" s="97" customFormat="1" ht="18.75">
      <c r="A317" s="106"/>
      <c r="B317" s="58"/>
      <c r="C317" s="107"/>
      <c r="D317" s="58"/>
      <c r="E317" s="108"/>
      <c r="F317" s="107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</row>
    <row r="318" spans="1:20" s="97" customFormat="1" ht="18.75">
      <c r="A318" s="106"/>
      <c r="B318" s="58"/>
      <c r="C318" s="107"/>
      <c r="D318" s="58"/>
      <c r="E318" s="108"/>
      <c r="F318" s="107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</row>
    <row r="319" spans="1:20" s="97" customFormat="1" ht="18.75">
      <c r="A319" s="106"/>
      <c r="B319" s="58"/>
      <c r="C319" s="107"/>
      <c r="D319" s="58"/>
      <c r="E319" s="108"/>
      <c r="F319" s="107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</row>
    <row r="320" spans="1:20" s="97" customFormat="1" ht="18.75">
      <c r="A320" s="106"/>
      <c r="B320" s="58"/>
      <c r="C320" s="107"/>
      <c r="D320" s="58"/>
      <c r="E320" s="108"/>
      <c r="F320" s="107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</row>
    <row r="321" spans="1:20" s="97" customFormat="1" ht="18.75">
      <c r="A321" s="106"/>
      <c r="B321" s="58"/>
      <c r="C321" s="107"/>
      <c r="D321" s="58"/>
      <c r="E321" s="108"/>
      <c r="F321" s="107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</row>
    <row r="322" spans="1:20" s="97" customFormat="1" ht="18.75">
      <c r="A322" s="106"/>
      <c r="B322" s="58"/>
      <c r="C322" s="107"/>
      <c r="D322" s="58"/>
      <c r="E322" s="108"/>
      <c r="F322" s="107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</row>
    <row r="323" spans="1:20" s="97" customFormat="1" ht="18.75">
      <c r="A323" s="106"/>
      <c r="B323" s="58"/>
      <c r="C323" s="107"/>
      <c r="D323" s="58"/>
      <c r="E323" s="108"/>
      <c r="F323" s="107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</row>
    <row r="324" spans="1:20" s="97" customFormat="1" ht="18.75">
      <c r="A324" s="106"/>
      <c r="B324" s="58"/>
      <c r="C324" s="107"/>
      <c r="D324" s="58"/>
      <c r="E324" s="108"/>
      <c r="F324" s="107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</row>
    <row r="325" spans="1:20" s="97" customFormat="1" ht="18.75">
      <c r="A325" s="106"/>
      <c r="B325" s="58"/>
      <c r="C325" s="107"/>
      <c r="D325" s="58"/>
      <c r="E325" s="108"/>
      <c r="F325" s="107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</row>
    <row r="326" spans="1:20" s="97" customFormat="1" ht="18.75">
      <c r="A326" s="106"/>
      <c r="B326" s="58"/>
      <c r="C326" s="107"/>
      <c r="D326" s="58"/>
      <c r="E326" s="108"/>
      <c r="F326" s="107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</row>
    <row r="327" spans="1:20" s="97" customFormat="1" ht="18.75">
      <c r="A327" s="106"/>
      <c r="B327" s="58"/>
      <c r="C327" s="107"/>
      <c r="D327" s="58"/>
      <c r="E327" s="108"/>
      <c r="F327" s="107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</row>
    <row r="328" spans="1:20" s="97" customFormat="1" ht="18.75">
      <c r="A328" s="106"/>
      <c r="B328" s="58"/>
      <c r="C328" s="107"/>
      <c r="D328" s="58"/>
      <c r="E328" s="108"/>
      <c r="F328" s="107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</row>
    <row r="329" spans="1:20" s="97" customFormat="1" ht="18.75">
      <c r="A329" s="106"/>
      <c r="B329" s="58"/>
      <c r="C329" s="107"/>
      <c r="D329" s="58"/>
      <c r="E329" s="108"/>
      <c r="F329" s="107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</row>
    <row r="330" spans="1:20" s="97" customFormat="1" ht="18.75">
      <c r="A330" s="106"/>
      <c r="B330" s="58"/>
      <c r="C330" s="107"/>
      <c r="D330" s="58"/>
      <c r="E330" s="108"/>
      <c r="F330" s="107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</row>
    <row r="331" spans="1:20" s="97" customFormat="1" ht="18.75">
      <c r="A331" s="106"/>
      <c r="B331" s="58"/>
      <c r="C331" s="107"/>
      <c r="D331" s="58"/>
      <c r="E331" s="108"/>
      <c r="F331" s="107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</row>
    <row r="332" spans="1:20" s="97" customFormat="1" ht="18.75">
      <c r="A332" s="106"/>
      <c r="B332" s="58"/>
      <c r="C332" s="107"/>
      <c r="D332" s="58"/>
      <c r="E332" s="108"/>
      <c r="F332" s="107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</row>
    <row r="333" spans="1:20" s="97" customFormat="1" ht="18.75">
      <c r="A333" s="106"/>
      <c r="B333" s="58"/>
      <c r="C333" s="107"/>
      <c r="D333" s="58"/>
      <c r="E333" s="108"/>
      <c r="F333" s="107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</row>
    <row r="334" spans="1:20" s="97" customFormat="1" ht="18.75">
      <c r="A334" s="106"/>
      <c r="B334" s="58"/>
      <c r="C334" s="107"/>
      <c r="D334" s="58"/>
      <c r="E334" s="108"/>
      <c r="F334" s="107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</row>
    <row r="335" spans="1:20" s="97" customFormat="1" ht="18.75">
      <c r="A335" s="106"/>
      <c r="B335" s="58"/>
      <c r="C335" s="107"/>
      <c r="D335" s="58"/>
      <c r="E335" s="108"/>
      <c r="F335" s="107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</row>
    <row r="336" spans="1:20" s="97" customFormat="1" ht="18.75">
      <c r="A336" s="106"/>
      <c r="B336" s="58"/>
      <c r="C336" s="107"/>
      <c r="D336" s="58"/>
      <c r="E336" s="108"/>
      <c r="F336" s="107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</row>
    <row r="337" spans="1:20" s="97" customFormat="1" ht="18.75">
      <c r="A337" s="106"/>
      <c r="B337" s="58"/>
      <c r="C337" s="107"/>
      <c r="D337" s="58"/>
      <c r="E337" s="108"/>
      <c r="F337" s="107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</row>
    <row r="338" spans="1:20" s="97" customFormat="1" ht="18.75">
      <c r="A338" s="106"/>
      <c r="B338" s="58"/>
      <c r="C338" s="107"/>
      <c r="D338" s="58"/>
      <c r="E338" s="108"/>
      <c r="F338" s="107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</row>
    <row r="339" spans="1:20" s="97" customFormat="1" ht="18.75">
      <c r="A339" s="106"/>
      <c r="B339" s="58"/>
      <c r="C339" s="107"/>
      <c r="D339" s="58"/>
      <c r="E339" s="108"/>
      <c r="F339" s="107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</row>
    <row r="340" spans="1:20" s="97" customFormat="1" ht="18.75">
      <c r="A340" s="106"/>
      <c r="B340" s="58"/>
      <c r="C340" s="107"/>
      <c r="D340" s="58"/>
      <c r="E340" s="108"/>
      <c r="F340" s="107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</row>
    <row r="341" spans="1:20" s="97" customFormat="1" ht="18.75">
      <c r="A341" s="106"/>
      <c r="B341" s="58"/>
      <c r="C341" s="107"/>
      <c r="D341" s="58"/>
      <c r="E341" s="108"/>
      <c r="F341" s="107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</row>
    <row r="342" spans="1:20" s="97" customFormat="1" ht="18.75">
      <c r="A342" s="106"/>
      <c r="B342" s="58"/>
      <c r="C342" s="107"/>
      <c r="D342" s="58"/>
      <c r="E342" s="108"/>
      <c r="F342" s="107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</row>
    <row r="343" spans="1:20" s="97" customFormat="1" ht="18.75">
      <c r="A343" s="106"/>
      <c r="B343" s="58"/>
      <c r="C343" s="107"/>
      <c r="D343" s="58"/>
      <c r="E343" s="108"/>
      <c r="F343" s="107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</row>
    <row r="344" spans="1:20" s="97" customFormat="1" ht="18.75">
      <c r="A344" s="106"/>
      <c r="B344" s="58"/>
      <c r="C344" s="107"/>
      <c r="D344" s="58"/>
      <c r="E344" s="108"/>
      <c r="F344" s="107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</row>
    <row r="345" spans="1:20" s="97" customFormat="1" ht="18.75">
      <c r="A345" s="106"/>
      <c r="B345" s="58"/>
      <c r="C345" s="107"/>
      <c r="D345" s="58"/>
      <c r="E345" s="108"/>
      <c r="F345" s="107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</row>
    <row r="346" spans="1:20" s="97" customFormat="1" ht="18.75">
      <c r="A346" s="106"/>
      <c r="B346" s="58"/>
      <c r="C346" s="107"/>
      <c r="D346" s="58"/>
      <c r="E346" s="108"/>
      <c r="F346" s="107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</row>
    <row r="347" spans="1:20" s="97" customFormat="1" ht="18.75">
      <c r="A347" s="106"/>
      <c r="B347" s="58"/>
      <c r="C347" s="107"/>
      <c r="D347" s="58"/>
      <c r="E347" s="108"/>
      <c r="F347" s="107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</row>
    <row r="348" spans="1:20" s="97" customFormat="1" ht="18.75">
      <c r="A348" s="106"/>
      <c r="B348" s="58"/>
      <c r="C348" s="107"/>
      <c r="D348" s="58"/>
      <c r="E348" s="108"/>
      <c r="F348" s="107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</row>
    <row r="349" spans="1:20" s="97" customFormat="1" ht="18.75">
      <c r="A349" s="106"/>
      <c r="B349" s="58"/>
      <c r="C349" s="107"/>
      <c r="D349" s="58"/>
      <c r="E349" s="108"/>
      <c r="F349" s="107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</row>
    <row r="350" spans="1:20" s="97" customFormat="1" ht="18.75">
      <c r="A350" s="106"/>
      <c r="B350" s="58"/>
      <c r="C350" s="107"/>
      <c r="D350" s="58"/>
      <c r="E350" s="108"/>
      <c r="F350" s="107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</row>
    <row r="351" spans="1:20" s="97" customFormat="1" ht="18.75">
      <c r="A351" s="106"/>
      <c r="B351" s="58"/>
      <c r="C351" s="107"/>
      <c r="D351" s="58"/>
      <c r="E351" s="108"/>
      <c r="F351" s="107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</row>
    <row r="352" spans="1:20" s="97" customFormat="1" ht="18.75">
      <c r="A352" s="106"/>
      <c r="B352" s="58"/>
      <c r="C352" s="107"/>
      <c r="D352" s="58"/>
      <c r="E352" s="108"/>
      <c r="F352" s="107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</row>
    <row r="353" spans="1:20" s="97" customFormat="1" ht="18.75">
      <c r="A353" s="106"/>
      <c r="B353" s="58"/>
      <c r="C353" s="107"/>
      <c r="D353" s="58"/>
      <c r="E353" s="108"/>
      <c r="F353" s="107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</row>
    <row r="354" spans="1:20" s="97" customFormat="1" ht="18.75">
      <c r="A354" s="92"/>
      <c r="B354" s="58"/>
      <c r="C354" s="107"/>
      <c r="D354" s="58"/>
      <c r="E354" s="108"/>
      <c r="F354" s="107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</row>
  </sheetData>
  <sheetProtection/>
  <mergeCells count="33">
    <mergeCell ref="S5:S8"/>
    <mergeCell ref="T5:T8"/>
    <mergeCell ref="R7:R8"/>
    <mergeCell ref="Q5:R6"/>
    <mergeCell ref="O7:O8"/>
    <mergeCell ref="P7:P8"/>
    <mergeCell ref="Q7:Q8"/>
    <mergeCell ref="B44:P44"/>
    <mergeCell ref="O5:P6"/>
    <mergeCell ref="M6:N6"/>
    <mergeCell ref="I5:N5"/>
    <mergeCell ref="L7:L8"/>
    <mergeCell ref="M7:M8"/>
    <mergeCell ref="K7:K8"/>
    <mergeCell ref="D5:D8"/>
    <mergeCell ref="E5:E8"/>
    <mergeCell ref="F5:H5"/>
    <mergeCell ref="K6:L6"/>
    <mergeCell ref="H7:H8"/>
    <mergeCell ref="I7:I8"/>
    <mergeCell ref="F6:F8"/>
    <mergeCell ref="G6:H6"/>
    <mergeCell ref="I6:J6"/>
    <mergeCell ref="N7:N8"/>
    <mergeCell ref="A2:U2"/>
    <mergeCell ref="A3:U3"/>
    <mergeCell ref="A4:U4"/>
    <mergeCell ref="A5:A8"/>
    <mergeCell ref="B5:B8"/>
    <mergeCell ref="U5:U8"/>
    <mergeCell ref="C5:C8"/>
    <mergeCell ref="G7:G8"/>
    <mergeCell ref="J7:J8"/>
  </mergeCells>
  <printOptions/>
  <pageMargins left="0.6299212598425197" right="0.2362204724409449" top="0.5511811023622047" bottom="0.4724409448818898" header="0.31496062992125984" footer="0.31496062992125984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="85" zoomScaleNormal="85" zoomScaleSheetLayoutView="85" zoomScalePageLayoutView="0" workbookViewId="0" topLeftCell="A9">
      <selection activeCell="T22" sqref="T22"/>
    </sheetView>
  </sheetViews>
  <sheetFormatPr defaultColWidth="9.00390625" defaultRowHeight="15.75"/>
  <cols>
    <col min="1" max="1" width="7.50390625" style="159" customWidth="1"/>
    <col min="2" max="2" width="55.25390625" style="158" customWidth="1"/>
    <col min="3" max="3" width="16.125" style="158" customWidth="1"/>
    <col min="4" max="5" width="13.75390625" style="197" hidden="1" customWidth="1"/>
    <col min="6" max="6" width="15.75390625" style="197" hidden="1" customWidth="1"/>
    <col min="7" max="9" width="13.75390625" style="197" hidden="1" customWidth="1"/>
    <col min="10" max="18" width="13.875" style="200" hidden="1" customWidth="1"/>
    <col min="19" max="19" width="12.25390625" style="200" hidden="1" customWidth="1"/>
    <col min="20" max="20" width="11.375" style="200" customWidth="1"/>
    <col min="21" max="21" width="14.875" style="201" customWidth="1"/>
    <col min="22" max="22" width="9.375" style="158" customWidth="1"/>
    <col min="23" max="25" width="9.875" style="158" customWidth="1"/>
    <col min="26" max="16384" width="9.00390625" style="158" customWidth="1"/>
  </cols>
  <sheetData>
    <row r="1" spans="1:21" ht="15.75" customHeight="1">
      <c r="A1" s="155" t="s">
        <v>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56"/>
    </row>
    <row r="2" spans="1:21" ht="25.5" customHeight="1">
      <c r="A2" s="289" t="s">
        <v>105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1" ht="25.5" customHeight="1">
      <c r="A3" s="290" t="str">
        <f>'Can doi NSDP'!A3:U3</f>
        <v>(Kèm theo Nghị quyết số             /NQ-HĐND ngày         tháng 12 năm 2021 của HĐND huyện Tuần Giáo)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</row>
    <row r="4" spans="2:21" ht="27.75" customHeight="1">
      <c r="B4" s="160"/>
      <c r="C4" s="160"/>
      <c r="D4" s="161"/>
      <c r="E4" s="161"/>
      <c r="F4" s="161"/>
      <c r="G4" s="161"/>
      <c r="H4" s="161"/>
      <c r="I4" s="161"/>
      <c r="J4" s="292" t="s">
        <v>106</v>
      </c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5" s="156" customFormat="1" ht="21" customHeight="1">
      <c r="A5" s="293" t="s">
        <v>0</v>
      </c>
      <c r="B5" s="293" t="s">
        <v>1</v>
      </c>
      <c r="C5" s="293" t="s">
        <v>29</v>
      </c>
      <c r="D5" s="293" t="s">
        <v>2</v>
      </c>
      <c r="E5" s="295" t="s">
        <v>28</v>
      </c>
      <c r="F5" s="296"/>
      <c r="G5" s="296"/>
      <c r="H5" s="296"/>
      <c r="I5" s="297"/>
      <c r="J5" s="293" t="s">
        <v>107</v>
      </c>
      <c r="K5" s="300" t="s">
        <v>82</v>
      </c>
      <c r="L5" s="300"/>
      <c r="M5" s="300"/>
      <c r="N5" s="301" t="s">
        <v>108</v>
      </c>
      <c r="O5" s="300" t="s">
        <v>109</v>
      </c>
      <c r="P5" s="300"/>
      <c r="Q5" s="300"/>
      <c r="R5" s="301" t="s">
        <v>110</v>
      </c>
      <c r="S5" s="301" t="s">
        <v>111</v>
      </c>
      <c r="T5" s="301" t="s">
        <v>112</v>
      </c>
      <c r="U5" s="293" t="s">
        <v>3</v>
      </c>
      <c r="X5" s="298" t="s">
        <v>113</v>
      </c>
      <c r="Y5" s="298" t="s">
        <v>114</v>
      </c>
    </row>
    <row r="6" spans="1:25" s="156" customFormat="1" ht="22.5" customHeight="1">
      <c r="A6" s="294"/>
      <c r="B6" s="294"/>
      <c r="C6" s="294"/>
      <c r="D6" s="294"/>
      <c r="E6" s="162" t="s">
        <v>115</v>
      </c>
      <c r="F6" s="162" t="s">
        <v>116</v>
      </c>
      <c r="G6" s="162" t="s">
        <v>117</v>
      </c>
      <c r="H6" s="162" t="s">
        <v>118</v>
      </c>
      <c r="I6" s="162" t="s">
        <v>119</v>
      </c>
      <c r="J6" s="294"/>
      <c r="K6" s="163" t="s">
        <v>120</v>
      </c>
      <c r="L6" s="163" t="s">
        <v>121</v>
      </c>
      <c r="M6" s="163" t="s">
        <v>122</v>
      </c>
      <c r="N6" s="302"/>
      <c r="O6" s="163" t="s">
        <v>120</v>
      </c>
      <c r="P6" s="163" t="s">
        <v>121</v>
      </c>
      <c r="Q6" s="163" t="s">
        <v>122</v>
      </c>
      <c r="R6" s="302"/>
      <c r="S6" s="302"/>
      <c r="T6" s="302"/>
      <c r="U6" s="294"/>
      <c r="X6" s="298"/>
      <c r="Y6" s="298"/>
    </row>
    <row r="7" spans="1:21" s="156" customFormat="1" ht="37.5" customHeight="1" hidden="1">
      <c r="A7" s="164" t="s">
        <v>123</v>
      </c>
      <c r="B7" s="164" t="s">
        <v>124</v>
      </c>
      <c r="C7" s="164" t="s">
        <v>125</v>
      </c>
      <c r="D7" s="164" t="s">
        <v>126</v>
      </c>
      <c r="E7" s="162">
        <v>5</v>
      </c>
      <c r="F7" s="162"/>
      <c r="G7" s="162">
        <v>6</v>
      </c>
      <c r="H7" s="162"/>
      <c r="I7" s="162"/>
      <c r="J7" s="165" t="s">
        <v>127</v>
      </c>
      <c r="K7" s="163">
        <v>9</v>
      </c>
      <c r="L7" s="163"/>
      <c r="M7" s="163">
        <v>10</v>
      </c>
      <c r="N7" s="163"/>
      <c r="O7" s="163">
        <v>11</v>
      </c>
      <c r="P7" s="163"/>
      <c r="Q7" s="163">
        <v>12</v>
      </c>
      <c r="R7" s="162"/>
      <c r="S7" s="162"/>
      <c r="T7" s="162"/>
      <c r="U7" s="164" t="s">
        <v>128</v>
      </c>
    </row>
    <row r="8" spans="1:24" s="156" customFormat="1" ht="25.5" customHeight="1">
      <c r="A8" s="166"/>
      <c r="B8" s="166" t="s">
        <v>4</v>
      </c>
      <c r="C8" s="166"/>
      <c r="D8" s="167">
        <f aca="true" t="shared" si="0" ref="D8:T8">D9+D27</f>
        <v>0</v>
      </c>
      <c r="E8" s="167">
        <f t="shared" si="0"/>
        <v>0</v>
      </c>
      <c r="F8" s="167">
        <f t="shared" si="0"/>
        <v>0</v>
      </c>
      <c r="G8" s="167">
        <f t="shared" si="0"/>
        <v>0</v>
      </c>
      <c r="H8" s="167">
        <f t="shared" si="0"/>
        <v>0</v>
      </c>
      <c r="I8" s="167">
        <f t="shared" si="0"/>
        <v>0</v>
      </c>
      <c r="J8" s="167">
        <f t="shared" si="0"/>
        <v>0</v>
      </c>
      <c r="K8" s="167">
        <f t="shared" si="0"/>
        <v>0</v>
      </c>
      <c r="L8" s="167">
        <f t="shared" si="0"/>
        <v>0</v>
      </c>
      <c r="M8" s="167">
        <f t="shared" si="0"/>
        <v>0</v>
      </c>
      <c r="N8" s="167">
        <f t="shared" si="0"/>
        <v>0</v>
      </c>
      <c r="O8" s="167">
        <f t="shared" si="0"/>
        <v>0</v>
      </c>
      <c r="P8" s="167">
        <f t="shared" si="0"/>
        <v>0</v>
      </c>
      <c r="Q8" s="167">
        <f t="shared" si="0"/>
        <v>0</v>
      </c>
      <c r="R8" s="167">
        <f t="shared" si="0"/>
        <v>0</v>
      </c>
      <c r="S8" s="167" t="e">
        <f t="shared" si="0"/>
        <v>#REF!</v>
      </c>
      <c r="T8" s="168">
        <f t="shared" si="0"/>
        <v>18000</v>
      </c>
      <c r="U8" s="169"/>
      <c r="V8" s="170"/>
      <c r="W8" s="171"/>
      <c r="X8" s="171"/>
    </row>
    <row r="9" spans="1:25" s="156" customFormat="1" ht="33" customHeight="1">
      <c r="A9" s="166" t="s">
        <v>6</v>
      </c>
      <c r="B9" s="172" t="s">
        <v>129</v>
      </c>
      <c r="C9" s="172"/>
      <c r="D9" s="167">
        <f>D10+D17</f>
        <v>0</v>
      </c>
      <c r="E9" s="167">
        <f aca="true" t="shared" si="1" ref="E9:S9">E10+E17</f>
        <v>0</v>
      </c>
      <c r="F9" s="167">
        <f t="shared" si="1"/>
        <v>0</v>
      </c>
      <c r="G9" s="167">
        <f t="shared" si="1"/>
        <v>0</v>
      </c>
      <c r="H9" s="167">
        <f t="shared" si="1"/>
        <v>0</v>
      </c>
      <c r="I9" s="167">
        <f t="shared" si="1"/>
        <v>0</v>
      </c>
      <c r="J9" s="167">
        <f t="shared" si="1"/>
        <v>0</v>
      </c>
      <c r="K9" s="167">
        <f t="shared" si="1"/>
        <v>0</v>
      </c>
      <c r="L9" s="167">
        <f t="shared" si="1"/>
        <v>0</v>
      </c>
      <c r="M9" s="167">
        <f t="shared" si="1"/>
        <v>0</v>
      </c>
      <c r="N9" s="167">
        <f t="shared" si="1"/>
        <v>0</v>
      </c>
      <c r="O9" s="167">
        <f t="shared" si="1"/>
        <v>0</v>
      </c>
      <c r="P9" s="167">
        <f t="shared" si="1"/>
        <v>0</v>
      </c>
      <c r="Q9" s="167">
        <f t="shared" si="1"/>
        <v>0</v>
      </c>
      <c r="R9" s="167">
        <f t="shared" si="1"/>
        <v>0</v>
      </c>
      <c r="S9" s="167">
        <f t="shared" si="1"/>
        <v>23524.548000000003</v>
      </c>
      <c r="T9" s="168">
        <f>T10+T17</f>
        <v>14760</v>
      </c>
      <c r="U9" s="173"/>
      <c r="V9" s="170"/>
      <c r="W9" s="174">
        <f>X9+Y9</f>
        <v>14760</v>
      </c>
      <c r="X9" s="174">
        <f>18000*90/100*80/100</f>
        <v>12960</v>
      </c>
      <c r="Y9" s="174">
        <f>2000*90/100</f>
        <v>1800</v>
      </c>
    </row>
    <row r="10" spans="1:23" s="156" customFormat="1" ht="33" customHeight="1" hidden="1">
      <c r="A10" s="166" t="s">
        <v>7</v>
      </c>
      <c r="B10" s="172" t="s">
        <v>21</v>
      </c>
      <c r="C10" s="172"/>
      <c r="D10" s="167">
        <f>SUM(D11:D16)</f>
        <v>0</v>
      </c>
      <c r="E10" s="167">
        <f aca="true" t="shared" si="2" ref="E10:T10">SUM(E11:E16)</f>
        <v>0</v>
      </c>
      <c r="F10" s="167">
        <f t="shared" si="2"/>
        <v>0</v>
      </c>
      <c r="G10" s="167">
        <f t="shared" si="2"/>
        <v>0</v>
      </c>
      <c r="H10" s="167">
        <f t="shared" si="2"/>
        <v>0</v>
      </c>
      <c r="I10" s="167">
        <f t="shared" si="2"/>
        <v>0</v>
      </c>
      <c r="J10" s="167">
        <f t="shared" si="2"/>
        <v>0</v>
      </c>
      <c r="K10" s="167">
        <f t="shared" si="2"/>
        <v>0</v>
      </c>
      <c r="L10" s="167">
        <f t="shared" si="2"/>
        <v>0</v>
      </c>
      <c r="M10" s="167">
        <f t="shared" si="2"/>
        <v>0</v>
      </c>
      <c r="N10" s="167">
        <f t="shared" si="2"/>
        <v>0</v>
      </c>
      <c r="O10" s="167">
        <f t="shared" si="2"/>
        <v>0</v>
      </c>
      <c r="P10" s="167">
        <f t="shared" si="2"/>
        <v>0</v>
      </c>
      <c r="Q10" s="167">
        <f t="shared" si="2"/>
        <v>0</v>
      </c>
      <c r="R10" s="167">
        <f t="shared" si="2"/>
        <v>0</v>
      </c>
      <c r="S10" s="167">
        <f t="shared" si="2"/>
        <v>10224.548</v>
      </c>
      <c r="T10" s="168">
        <f t="shared" si="2"/>
        <v>0</v>
      </c>
      <c r="U10" s="173"/>
      <c r="V10" s="170"/>
      <c r="W10" s="170"/>
    </row>
    <row r="11" spans="1:23" ht="33" customHeight="1" hidden="1">
      <c r="A11" s="175">
        <v>1</v>
      </c>
      <c r="B11" s="176" t="s">
        <v>9</v>
      </c>
      <c r="C11" s="177" t="s">
        <v>57</v>
      </c>
      <c r="D11" s="178"/>
      <c r="E11" s="178"/>
      <c r="F11" s="178"/>
      <c r="G11" s="178"/>
      <c r="H11" s="178"/>
      <c r="I11" s="178"/>
      <c r="J11" s="179"/>
      <c r="K11" s="179"/>
      <c r="L11" s="179"/>
      <c r="M11" s="179"/>
      <c r="N11" s="179"/>
      <c r="O11" s="179"/>
      <c r="P11" s="179"/>
      <c r="Q11" s="179"/>
      <c r="R11" s="179"/>
      <c r="S11" s="179">
        <v>207.202</v>
      </c>
      <c r="T11" s="180"/>
      <c r="U11" s="177" t="s">
        <v>130</v>
      </c>
      <c r="V11" s="170">
        <f>+K11-O11</f>
        <v>0</v>
      </c>
      <c r="W11" s="181"/>
    </row>
    <row r="12" spans="1:23" ht="33" customHeight="1" hidden="1">
      <c r="A12" s="182">
        <v>2</v>
      </c>
      <c r="B12" s="183" t="s">
        <v>13</v>
      </c>
      <c r="C12" s="177" t="s">
        <v>57</v>
      </c>
      <c r="D12" s="178"/>
      <c r="E12" s="178"/>
      <c r="F12" s="178"/>
      <c r="G12" s="178"/>
      <c r="H12" s="178"/>
      <c r="I12" s="178"/>
      <c r="J12" s="179"/>
      <c r="K12" s="179"/>
      <c r="L12" s="184"/>
      <c r="M12" s="179"/>
      <c r="N12" s="179"/>
      <c r="O12" s="179"/>
      <c r="P12" s="179"/>
      <c r="Q12" s="179"/>
      <c r="R12" s="179"/>
      <c r="S12" s="185">
        <v>1765</v>
      </c>
      <c r="T12" s="180"/>
      <c r="U12" s="177" t="s">
        <v>131</v>
      </c>
      <c r="V12" s="170">
        <f>+K12-O12</f>
        <v>0</v>
      </c>
      <c r="W12" s="181"/>
    </row>
    <row r="13" spans="1:23" s="156" customFormat="1" ht="33" customHeight="1" hidden="1">
      <c r="A13" s="182">
        <v>3</v>
      </c>
      <c r="B13" s="183" t="s">
        <v>12</v>
      </c>
      <c r="C13" s="177" t="s">
        <v>57</v>
      </c>
      <c r="D13" s="178"/>
      <c r="E13" s="178"/>
      <c r="F13" s="178"/>
      <c r="G13" s="178"/>
      <c r="H13" s="178"/>
      <c r="I13" s="178"/>
      <c r="J13" s="179"/>
      <c r="K13" s="179"/>
      <c r="L13" s="179"/>
      <c r="M13" s="179"/>
      <c r="N13" s="179"/>
      <c r="O13" s="179"/>
      <c r="P13" s="179"/>
      <c r="Q13" s="179"/>
      <c r="R13" s="179"/>
      <c r="S13" s="185">
        <v>1400</v>
      </c>
      <c r="T13" s="180"/>
      <c r="U13" s="177" t="s">
        <v>131</v>
      </c>
      <c r="V13" s="170">
        <f>+K13-O13</f>
        <v>0</v>
      </c>
      <c r="W13" s="181"/>
    </row>
    <row r="14" spans="1:23" s="156" customFormat="1" ht="33" customHeight="1" hidden="1">
      <c r="A14" s="182">
        <v>4</v>
      </c>
      <c r="B14" s="183" t="s">
        <v>132</v>
      </c>
      <c r="C14" s="177" t="s">
        <v>133</v>
      </c>
      <c r="D14" s="186"/>
      <c r="E14" s="178"/>
      <c r="F14" s="178"/>
      <c r="G14" s="178"/>
      <c r="H14" s="178"/>
      <c r="I14" s="178"/>
      <c r="J14" s="179"/>
      <c r="K14" s="179"/>
      <c r="L14" s="184"/>
      <c r="M14" s="184"/>
      <c r="N14" s="179"/>
      <c r="O14" s="184"/>
      <c r="P14" s="184"/>
      <c r="Q14" s="184"/>
      <c r="R14" s="179"/>
      <c r="S14" s="184">
        <v>4000</v>
      </c>
      <c r="T14" s="180"/>
      <c r="U14" s="177" t="s">
        <v>131</v>
      </c>
      <c r="V14" s="170"/>
      <c r="W14" s="181"/>
    </row>
    <row r="15" spans="1:23" s="156" customFormat="1" ht="33" customHeight="1" hidden="1">
      <c r="A15" s="182">
        <v>5</v>
      </c>
      <c r="B15" s="183" t="s">
        <v>134</v>
      </c>
      <c r="C15" s="177" t="s">
        <v>57</v>
      </c>
      <c r="D15" s="186"/>
      <c r="E15" s="178"/>
      <c r="F15" s="178"/>
      <c r="G15" s="178"/>
      <c r="H15" s="178"/>
      <c r="I15" s="178"/>
      <c r="J15" s="179"/>
      <c r="K15" s="179"/>
      <c r="L15" s="184"/>
      <c r="M15" s="184"/>
      <c r="N15" s="179"/>
      <c r="O15" s="184"/>
      <c r="P15" s="184"/>
      <c r="Q15" s="184"/>
      <c r="R15" s="179"/>
      <c r="S15" s="184">
        <v>97.346</v>
      </c>
      <c r="T15" s="180"/>
      <c r="U15" s="177" t="s">
        <v>130</v>
      </c>
      <c r="V15" s="170"/>
      <c r="W15" s="181"/>
    </row>
    <row r="16" spans="1:23" ht="33" customHeight="1" hidden="1">
      <c r="A16" s="187">
        <v>6</v>
      </c>
      <c r="B16" s="188" t="s">
        <v>26</v>
      </c>
      <c r="C16" s="189" t="s">
        <v>30</v>
      </c>
      <c r="D16" s="178"/>
      <c r="E16" s="178"/>
      <c r="F16" s="178"/>
      <c r="G16" s="178"/>
      <c r="H16" s="178"/>
      <c r="I16" s="178"/>
      <c r="J16" s="179"/>
      <c r="K16" s="179"/>
      <c r="L16" s="184"/>
      <c r="M16" s="184"/>
      <c r="N16" s="179"/>
      <c r="O16" s="179"/>
      <c r="P16" s="179"/>
      <c r="Q16" s="179"/>
      <c r="R16" s="179"/>
      <c r="S16" s="179">
        <v>2755</v>
      </c>
      <c r="T16" s="180"/>
      <c r="U16" s="177" t="s">
        <v>130</v>
      </c>
      <c r="V16" s="170">
        <f>+K16-O16</f>
        <v>0</v>
      </c>
      <c r="W16" s="181"/>
    </row>
    <row r="17" spans="1:23" s="156" customFormat="1" ht="33" customHeight="1">
      <c r="A17" s="190" t="s">
        <v>7</v>
      </c>
      <c r="B17" s="172" t="s">
        <v>36</v>
      </c>
      <c r="C17" s="191"/>
      <c r="D17" s="167">
        <f>SUM(D18:D25)</f>
        <v>0</v>
      </c>
      <c r="E17" s="167">
        <f aca="true" t="shared" si="3" ref="E17:S17">SUM(E18:E25)</f>
        <v>0</v>
      </c>
      <c r="F17" s="167">
        <f t="shared" si="3"/>
        <v>0</v>
      </c>
      <c r="G17" s="167">
        <f t="shared" si="3"/>
        <v>0</v>
      </c>
      <c r="H17" s="167">
        <f t="shared" si="3"/>
        <v>0</v>
      </c>
      <c r="I17" s="167">
        <f t="shared" si="3"/>
        <v>0</v>
      </c>
      <c r="J17" s="167">
        <f t="shared" si="3"/>
        <v>0</v>
      </c>
      <c r="K17" s="167">
        <f t="shared" si="3"/>
        <v>0</v>
      </c>
      <c r="L17" s="167">
        <f t="shared" si="3"/>
        <v>0</v>
      </c>
      <c r="M17" s="167">
        <f t="shared" si="3"/>
        <v>0</v>
      </c>
      <c r="N17" s="167">
        <f t="shared" si="3"/>
        <v>0</v>
      </c>
      <c r="O17" s="167">
        <f t="shared" si="3"/>
        <v>0</v>
      </c>
      <c r="P17" s="167">
        <f t="shared" si="3"/>
        <v>0</v>
      </c>
      <c r="Q17" s="167">
        <f t="shared" si="3"/>
        <v>0</v>
      </c>
      <c r="R17" s="167">
        <f t="shared" si="3"/>
        <v>0</v>
      </c>
      <c r="S17" s="167">
        <f t="shared" si="3"/>
        <v>13300</v>
      </c>
      <c r="T17" s="168">
        <f>SUM(T18:T26)</f>
        <v>14760</v>
      </c>
      <c r="U17" s="192"/>
      <c r="V17" s="243">
        <f>SUM(V18:V26)</f>
        <v>9</v>
      </c>
      <c r="W17" s="170"/>
    </row>
    <row r="18" spans="1:23" s="156" customFormat="1" ht="33" customHeight="1">
      <c r="A18" s="187">
        <v>1</v>
      </c>
      <c r="B18" s="128" t="s">
        <v>135</v>
      </c>
      <c r="C18" s="127" t="s">
        <v>57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79"/>
      <c r="O18" s="167"/>
      <c r="P18" s="167"/>
      <c r="Q18" s="167"/>
      <c r="R18" s="179"/>
      <c r="S18" s="179">
        <v>3000</v>
      </c>
      <c r="T18" s="180">
        <v>3260</v>
      </c>
      <c r="U18" s="192"/>
      <c r="V18" s="243">
        <v>1</v>
      </c>
      <c r="W18" s="170"/>
    </row>
    <row r="19" spans="1:23" s="156" customFormat="1" ht="33" customHeight="1">
      <c r="A19" s="187">
        <v>2</v>
      </c>
      <c r="B19" s="128" t="s">
        <v>136</v>
      </c>
      <c r="C19" s="127" t="s">
        <v>74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79"/>
      <c r="O19" s="167"/>
      <c r="P19" s="167"/>
      <c r="Q19" s="167"/>
      <c r="R19" s="179"/>
      <c r="S19" s="179">
        <v>1500</v>
      </c>
      <c r="T19" s="180">
        <v>1550</v>
      </c>
      <c r="U19" s="192"/>
      <c r="V19" s="243">
        <v>1</v>
      </c>
      <c r="W19" s="170"/>
    </row>
    <row r="20" spans="1:23" s="156" customFormat="1" ht="33" customHeight="1">
      <c r="A20" s="187">
        <v>3</v>
      </c>
      <c r="B20" s="128" t="s">
        <v>137</v>
      </c>
      <c r="C20" s="127" t="s">
        <v>73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79"/>
      <c r="O20" s="167"/>
      <c r="P20" s="167"/>
      <c r="Q20" s="167"/>
      <c r="R20" s="179"/>
      <c r="S20" s="179">
        <v>2000</v>
      </c>
      <c r="T20" s="180">
        <v>2050</v>
      </c>
      <c r="U20" s="192"/>
      <c r="V20" s="243">
        <v>1</v>
      </c>
      <c r="W20" s="170"/>
    </row>
    <row r="21" spans="1:23" s="156" customFormat="1" ht="33" customHeight="1">
      <c r="A21" s="187">
        <v>4</v>
      </c>
      <c r="B21" s="128" t="s">
        <v>138</v>
      </c>
      <c r="C21" s="127" t="s">
        <v>31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79"/>
      <c r="O21" s="167"/>
      <c r="P21" s="167"/>
      <c r="Q21" s="167"/>
      <c r="R21" s="179"/>
      <c r="S21" s="179">
        <v>1500</v>
      </c>
      <c r="T21" s="180">
        <v>1500</v>
      </c>
      <c r="U21" s="192"/>
      <c r="V21" s="243">
        <v>1</v>
      </c>
      <c r="W21" s="170" t="s">
        <v>139</v>
      </c>
    </row>
    <row r="22" spans="1:23" s="156" customFormat="1" ht="33" customHeight="1">
      <c r="A22" s="187">
        <v>5</v>
      </c>
      <c r="B22" s="128" t="s">
        <v>140</v>
      </c>
      <c r="C22" s="127" t="s">
        <v>85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79"/>
      <c r="O22" s="167"/>
      <c r="P22" s="167"/>
      <c r="Q22" s="167"/>
      <c r="R22" s="179"/>
      <c r="S22" s="179">
        <v>1500</v>
      </c>
      <c r="T22" s="180">
        <v>1500</v>
      </c>
      <c r="U22" s="192"/>
      <c r="V22" s="243">
        <v>1</v>
      </c>
      <c r="W22" s="170"/>
    </row>
    <row r="23" spans="1:23" ht="33" customHeight="1">
      <c r="A23" s="187">
        <v>6</v>
      </c>
      <c r="B23" s="128" t="s">
        <v>141</v>
      </c>
      <c r="C23" s="127" t="s">
        <v>75</v>
      </c>
      <c r="D23" s="178"/>
      <c r="E23" s="178"/>
      <c r="F23" s="178"/>
      <c r="G23" s="178"/>
      <c r="H23" s="178"/>
      <c r="I23" s="178"/>
      <c r="J23" s="179"/>
      <c r="K23" s="179"/>
      <c r="L23" s="184"/>
      <c r="M23" s="184"/>
      <c r="N23" s="179">
        <f aca="true" t="shared" si="4" ref="N23:N30">M23</f>
        <v>0</v>
      </c>
      <c r="O23" s="179"/>
      <c r="P23" s="179"/>
      <c r="Q23" s="179"/>
      <c r="R23" s="179">
        <f aca="true" t="shared" si="5" ref="R23:R30">Q23</f>
        <v>0</v>
      </c>
      <c r="S23" s="179">
        <v>1500</v>
      </c>
      <c r="T23" s="180">
        <v>1500</v>
      </c>
      <c r="U23" s="177"/>
      <c r="V23" s="243">
        <v>1</v>
      </c>
      <c r="W23" s="170" t="s">
        <v>139</v>
      </c>
    </row>
    <row r="24" spans="1:23" ht="33" customHeight="1">
      <c r="A24" s="187">
        <v>7</v>
      </c>
      <c r="B24" s="193" t="s">
        <v>142</v>
      </c>
      <c r="C24" s="127" t="s">
        <v>75</v>
      </c>
      <c r="D24" s="178"/>
      <c r="E24" s="178"/>
      <c r="F24" s="178"/>
      <c r="G24" s="178"/>
      <c r="H24" s="178"/>
      <c r="I24" s="178"/>
      <c r="J24" s="179"/>
      <c r="K24" s="179"/>
      <c r="L24" s="184"/>
      <c r="M24" s="184"/>
      <c r="N24" s="179">
        <f t="shared" si="4"/>
        <v>0</v>
      </c>
      <c r="O24" s="179"/>
      <c r="P24" s="179"/>
      <c r="Q24" s="179"/>
      <c r="R24" s="179">
        <f t="shared" si="5"/>
        <v>0</v>
      </c>
      <c r="S24" s="179">
        <v>800</v>
      </c>
      <c r="T24" s="180">
        <v>800</v>
      </c>
      <c r="U24" s="177"/>
      <c r="V24" s="243">
        <v>1</v>
      </c>
      <c r="W24" s="181"/>
    </row>
    <row r="25" spans="1:23" ht="33" customHeight="1">
      <c r="A25" s="187">
        <v>8</v>
      </c>
      <c r="B25" s="193" t="s">
        <v>143</v>
      </c>
      <c r="C25" s="127" t="s">
        <v>56</v>
      </c>
      <c r="D25" s="178"/>
      <c r="E25" s="178"/>
      <c r="F25" s="178"/>
      <c r="G25" s="178"/>
      <c r="H25" s="178"/>
      <c r="I25" s="178"/>
      <c r="J25" s="179"/>
      <c r="K25" s="179"/>
      <c r="L25" s="184"/>
      <c r="M25" s="184"/>
      <c r="N25" s="179">
        <f t="shared" si="4"/>
        <v>0</v>
      </c>
      <c r="O25" s="179"/>
      <c r="P25" s="179"/>
      <c r="Q25" s="179"/>
      <c r="R25" s="179">
        <f t="shared" si="5"/>
        <v>0</v>
      </c>
      <c r="S25" s="179">
        <v>1500</v>
      </c>
      <c r="T25" s="180">
        <v>1500</v>
      </c>
      <c r="U25" s="177"/>
      <c r="V25" s="243">
        <v>1</v>
      </c>
      <c r="W25" s="181"/>
    </row>
    <row r="26" spans="1:23" ht="33" customHeight="1">
      <c r="A26" s="187">
        <v>9</v>
      </c>
      <c r="B26" s="193" t="s">
        <v>144</v>
      </c>
      <c r="C26" s="127" t="s">
        <v>57</v>
      </c>
      <c r="D26" s="178"/>
      <c r="E26" s="178"/>
      <c r="F26" s="178"/>
      <c r="G26" s="178"/>
      <c r="H26" s="178"/>
      <c r="I26" s="178"/>
      <c r="J26" s="179"/>
      <c r="K26" s="179"/>
      <c r="L26" s="184"/>
      <c r="M26" s="184"/>
      <c r="N26" s="179"/>
      <c r="O26" s="179"/>
      <c r="P26" s="179"/>
      <c r="Q26" s="179"/>
      <c r="R26" s="179"/>
      <c r="S26" s="179"/>
      <c r="T26" s="180">
        <v>1100</v>
      </c>
      <c r="U26" s="177"/>
      <c r="V26" s="243">
        <v>1</v>
      </c>
      <c r="W26" s="181"/>
    </row>
    <row r="27" spans="1:23" s="156" customFormat="1" ht="33" customHeight="1">
      <c r="A27" s="194" t="s">
        <v>10</v>
      </c>
      <c r="B27" s="195" t="s">
        <v>145</v>
      </c>
      <c r="C27" s="192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 t="e">
        <f>S28+#REF!</f>
        <v>#REF!</v>
      </c>
      <c r="T27" s="168">
        <v>3240</v>
      </c>
      <c r="U27" s="173"/>
      <c r="V27" s="170"/>
      <c r="W27" s="174">
        <f>18000*90/100*20/100</f>
        <v>3240</v>
      </c>
    </row>
    <row r="28" spans="1:23" s="156" customFormat="1" ht="33" customHeight="1" hidden="1">
      <c r="A28" s="166" t="s">
        <v>7</v>
      </c>
      <c r="B28" s="172" t="s">
        <v>21</v>
      </c>
      <c r="C28" s="177"/>
      <c r="D28" s="167">
        <f>D29+D30</f>
        <v>7100</v>
      </c>
      <c r="E28" s="167">
        <f aca="true" t="shared" si="6" ref="E28:T28">E29+E30</f>
        <v>0</v>
      </c>
      <c r="F28" s="167">
        <f t="shared" si="6"/>
        <v>0</v>
      </c>
      <c r="G28" s="167">
        <f t="shared" si="6"/>
        <v>3240</v>
      </c>
      <c r="H28" s="167">
        <f t="shared" si="6"/>
        <v>0</v>
      </c>
      <c r="I28" s="167">
        <f t="shared" si="6"/>
        <v>1627.863</v>
      </c>
      <c r="J28" s="167">
        <f t="shared" si="6"/>
        <v>4867.863</v>
      </c>
      <c r="K28" s="167">
        <f t="shared" si="6"/>
        <v>0</v>
      </c>
      <c r="L28" s="167">
        <f t="shared" si="6"/>
        <v>4980</v>
      </c>
      <c r="M28" s="167">
        <f t="shared" si="6"/>
        <v>6357.863</v>
      </c>
      <c r="N28" s="167">
        <f t="shared" si="6"/>
        <v>6357.863</v>
      </c>
      <c r="O28" s="167">
        <f t="shared" si="6"/>
        <v>0</v>
      </c>
      <c r="P28" s="167">
        <f t="shared" si="6"/>
        <v>4867.863</v>
      </c>
      <c r="Q28" s="167">
        <f t="shared" si="6"/>
        <v>4867.863</v>
      </c>
      <c r="R28" s="167">
        <f t="shared" si="6"/>
        <v>4867.863</v>
      </c>
      <c r="S28" s="167">
        <f t="shared" si="6"/>
        <v>2232.1369999999997</v>
      </c>
      <c r="T28" s="168">
        <f t="shared" si="6"/>
        <v>2232.037</v>
      </c>
      <c r="U28" s="173"/>
      <c r="V28" s="170"/>
      <c r="W28" s="181"/>
    </row>
    <row r="29" spans="1:23" s="156" customFormat="1" ht="33" customHeight="1" hidden="1">
      <c r="A29" s="182">
        <v>1</v>
      </c>
      <c r="B29" s="183" t="s">
        <v>146</v>
      </c>
      <c r="C29" s="177" t="s">
        <v>57</v>
      </c>
      <c r="D29" s="178">
        <v>3400</v>
      </c>
      <c r="E29" s="178"/>
      <c r="F29" s="178"/>
      <c r="G29" s="178">
        <v>1600</v>
      </c>
      <c r="H29" s="178"/>
      <c r="I29" s="178">
        <v>800</v>
      </c>
      <c r="J29" s="179">
        <f>E29+F29+G29+I29</f>
        <v>2400</v>
      </c>
      <c r="K29" s="179"/>
      <c r="L29" s="178">
        <v>2400</v>
      </c>
      <c r="M29" s="179">
        <v>2950</v>
      </c>
      <c r="N29" s="179">
        <f t="shared" si="4"/>
        <v>2950</v>
      </c>
      <c r="O29" s="179"/>
      <c r="P29" s="178">
        <v>2400</v>
      </c>
      <c r="Q29" s="179">
        <v>2400</v>
      </c>
      <c r="R29" s="179">
        <f t="shared" si="5"/>
        <v>2400</v>
      </c>
      <c r="S29" s="185">
        <f>D29-Q29</f>
        <v>1000</v>
      </c>
      <c r="T29" s="196">
        <f>S29</f>
        <v>1000</v>
      </c>
      <c r="U29" s="177" t="s">
        <v>131</v>
      </c>
      <c r="V29" s="170"/>
      <c r="W29" s="181"/>
    </row>
    <row r="30" spans="1:23" s="156" customFormat="1" ht="33" customHeight="1" hidden="1">
      <c r="A30" s="182">
        <v>2</v>
      </c>
      <c r="B30" s="183" t="s">
        <v>147</v>
      </c>
      <c r="C30" s="177" t="s">
        <v>57</v>
      </c>
      <c r="D30" s="178">
        <v>3700</v>
      </c>
      <c r="E30" s="178"/>
      <c r="F30" s="178"/>
      <c r="G30" s="178">
        <v>1640</v>
      </c>
      <c r="H30" s="178"/>
      <c r="I30" s="178">
        <v>827.863</v>
      </c>
      <c r="J30" s="179">
        <f>E30+F30+G30+I30</f>
        <v>2467.8630000000003</v>
      </c>
      <c r="K30" s="179"/>
      <c r="L30" s="179">
        <v>2580</v>
      </c>
      <c r="M30" s="179">
        <v>3407.8630000000003</v>
      </c>
      <c r="N30" s="179">
        <f t="shared" si="4"/>
        <v>3407.8630000000003</v>
      </c>
      <c r="O30" s="179"/>
      <c r="P30" s="178">
        <v>2467.8630000000003</v>
      </c>
      <c r="Q30" s="179">
        <v>2467.8630000000003</v>
      </c>
      <c r="R30" s="179">
        <f t="shared" si="5"/>
        <v>2467.8630000000003</v>
      </c>
      <c r="S30" s="185">
        <f>D30-Q30</f>
        <v>1232.1369999999997</v>
      </c>
      <c r="T30" s="196">
        <f>S30-0.1</f>
        <v>1232.0369999999998</v>
      </c>
      <c r="U30" s="177" t="s">
        <v>130</v>
      </c>
      <c r="V30" s="170"/>
      <c r="W30" s="181"/>
    </row>
    <row r="31" spans="6:9" ht="15.75">
      <c r="F31" s="198"/>
      <c r="G31" s="199"/>
      <c r="H31" s="199"/>
      <c r="I31" s="199"/>
    </row>
    <row r="32" spans="5:9" ht="15.75">
      <c r="E32" s="199"/>
      <c r="F32" s="199"/>
      <c r="H32" s="199"/>
      <c r="I32" s="199"/>
    </row>
    <row r="33" spans="3:8" ht="40.5" customHeight="1">
      <c r="C33" s="299"/>
      <c r="D33" s="299"/>
      <c r="E33" s="199"/>
      <c r="F33" s="199"/>
      <c r="H33" s="199"/>
    </row>
    <row r="34" spans="5:8" ht="15.75">
      <c r="E34" s="198"/>
      <c r="H34" s="199"/>
    </row>
    <row r="35" spans="5:9" ht="15.75">
      <c r="E35" s="199"/>
      <c r="F35" s="199"/>
      <c r="H35" s="199"/>
      <c r="I35" s="199"/>
    </row>
    <row r="36" spans="5:9" ht="15.75">
      <c r="E36" s="199"/>
      <c r="H36" s="199"/>
      <c r="I36" s="199"/>
    </row>
    <row r="37" ht="15.75"/>
    <row r="39" ht="15.75">
      <c r="F39" s="199"/>
    </row>
    <row r="40" ht="15.75">
      <c r="I40" s="199"/>
    </row>
    <row r="41" ht="15.75">
      <c r="F41" s="199"/>
    </row>
    <row r="42" ht="15.75">
      <c r="F42" s="199"/>
    </row>
    <row r="44" ht="15.75">
      <c r="I44" s="199"/>
    </row>
    <row r="52" ht="15.75">
      <c r="E52" s="199"/>
    </row>
  </sheetData>
  <sheetProtection/>
  <mergeCells count="19">
    <mergeCell ref="X5:X6"/>
    <mergeCell ref="Y5:Y6"/>
    <mergeCell ref="C33:D33"/>
    <mergeCell ref="K5:M5"/>
    <mergeCell ref="N5:N6"/>
    <mergeCell ref="O5:Q5"/>
    <mergeCell ref="R5:R6"/>
    <mergeCell ref="S5:S6"/>
    <mergeCell ref="T5:T6"/>
    <mergeCell ref="A2:U2"/>
    <mergeCell ref="A3:U3"/>
    <mergeCell ref="J4:U4"/>
    <mergeCell ref="A5:A6"/>
    <mergeCell ref="B5:B6"/>
    <mergeCell ref="C5:C6"/>
    <mergeCell ref="D5:D6"/>
    <mergeCell ref="E5:I5"/>
    <mergeCell ref="J5:J6"/>
    <mergeCell ref="U5:U6"/>
  </mergeCells>
  <printOptions/>
  <pageMargins left="0.5905511811023623" right="0.3937007874015748" top="0.5118110236220472" bottom="0.5511811023622047" header="0.1968503937007874" footer="0.1968503937007874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65" sqref="A65"/>
    </sheetView>
  </sheetViews>
  <sheetFormatPr defaultColWidth="8.75390625" defaultRowHeight="15.75"/>
  <cols>
    <col min="1" max="1" width="5.625" style="29" customWidth="1"/>
    <col min="2" max="2" width="49.75390625" style="28" customWidth="1"/>
    <col min="3" max="3" width="18.375" style="28" customWidth="1"/>
    <col min="4" max="4" width="12.375" style="40" customWidth="1"/>
    <col min="5" max="5" width="16.50390625" style="40" customWidth="1"/>
    <col min="6" max="6" width="11.25390625" style="41" hidden="1" customWidth="1"/>
    <col min="7" max="7" width="11.50390625" style="41" hidden="1" customWidth="1"/>
    <col min="8" max="13" width="11.00390625" style="32" hidden="1" customWidth="1"/>
    <col min="14" max="14" width="12.375" style="32" hidden="1" customWidth="1"/>
    <col min="15" max="15" width="11.00390625" style="32" hidden="1" customWidth="1"/>
    <col min="16" max="16" width="13.875" style="33" customWidth="1"/>
    <col min="17" max="17" width="24.00390625" style="42" customWidth="1"/>
    <col min="18" max="18" width="5.625" style="42" customWidth="1"/>
    <col min="19" max="16384" width="8.75390625" style="28" customWidth="1"/>
  </cols>
  <sheetData>
    <row r="1" spans="1:18" ht="15.75" customHeight="1">
      <c r="A1" s="229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0.25" customHeight="1">
      <c r="A2" s="305" t="s">
        <v>148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207"/>
    </row>
    <row r="3" spans="1:18" ht="20.25" customHeight="1">
      <c r="A3" s="306" t="str">
        <f>'Dau gia dat'!A3:T3</f>
        <v>(Kèm theo Nghị quyết số             /NQ-HĐND ngày         tháng 12 năm 2021 của HĐND huyện Tuần Giáo)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208"/>
    </row>
    <row r="4" spans="2:18" ht="27.75" customHeight="1">
      <c r="B4" s="30"/>
      <c r="C4" s="30"/>
      <c r="D4" s="31"/>
      <c r="E4" s="303"/>
      <c r="F4" s="303"/>
      <c r="G4" s="303"/>
      <c r="P4" s="304" t="s">
        <v>35</v>
      </c>
      <c r="Q4" s="304"/>
      <c r="R4" s="220"/>
    </row>
    <row r="5" spans="1:18" s="36" customFormat="1" ht="75.75" customHeight="1">
      <c r="A5" s="11" t="s">
        <v>0</v>
      </c>
      <c r="B5" s="12" t="s">
        <v>1</v>
      </c>
      <c r="C5" s="13" t="s">
        <v>29</v>
      </c>
      <c r="D5" s="11" t="s">
        <v>2</v>
      </c>
      <c r="E5" s="11" t="s">
        <v>100</v>
      </c>
      <c r="F5" s="34" t="s">
        <v>17</v>
      </c>
      <c r="G5" s="34" t="s">
        <v>16</v>
      </c>
      <c r="H5" s="13" t="s">
        <v>18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19</v>
      </c>
      <c r="N5" s="13" t="s">
        <v>20</v>
      </c>
      <c r="O5" s="13" t="s">
        <v>27</v>
      </c>
      <c r="P5" s="35" t="s">
        <v>101</v>
      </c>
      <c r="Q5" s="11" t="s">
        <v>3</v>
      </c>
      <c r="R5" s="221"/>
    </row>
    <row r="6" spans="1:18" s="36" customFormat="1" ht="24.75" customHeight="1">
      <c r="A6" s="12"/>
      <c r="B6" s="12" t="s">
        <v>4</v>
      </c>
      <c r="C6" s="12"/>
      <c r="D6" s="210">
        <f aca="true" t="shared" si="0" ref="D6:P6">D7+D40+D52</f>
        <v>173840</v>
      </c>
      <c r="E6" s="210">
        <f t="shared" si="0"/>
        <v>79393.56999999999</v>
      </c>
      <c r="F6" s="210" t="e">
        <f t="shared" si="0"/>
        <v>#REF!</v>
      </c>
      <c r="G6" s="210" t="e">
        <f t="shared" si="0"/>
        <v>#REF!</v>
      </c>
      <c r="H6" s="210" t="e">
        <f t="shared" si="0"/>
        <v>#REF!</v>
      </c>
      <c r="I6" s="210" t="e">
        <f t="shared" si="0"/>
        <v>#REF!</v>
      </c>
      <c r="J6" s="210" t="e">
        <f t="shared" si="0"/>
        <v>#REF!</v>
      </c>
      <c r="K6" s="210" t="e">
        <f t="shared" si="0"/>
        <v>#REF!</v>
      </c>
      <c r="L6" s="210" t="e">
        <f t="shared" si="0"/>
        <v>#REF!</v>
      </c>
      <c r="M6" s="210" t="e">
        <f t="shared" si="0"/>
        <v>#REF!</v>
      </c>
      <c r="N6" s="210" t="e">
        <f t="shared" si="0"/>
        <v>#REF!</v>
      </c>
      <c r="O6" s="210" t="e">
        <f t="shared" si="0"/>
        <v>#REF!</v>
      </c>
      <c r="P6" s="210">
        <f t="shared" si="0"/>
        <v>36343</v>
      </c>
      <c r="Q6" s="16"/>
      <c r="R6" s="244"/>
    </row>
    <row r="7" spans="1:18" ht="33.75" customHeight="1">
      <c r="A7" s="11" t="s">
        <v>5</v>
      </c>
      <c r="B7" s="37" t="s">
        <v>11</v>
      </c>
      <c r="C7" s="37"/>
      <c r="D7" s="210">
        <f aca="true" t="shared" si="1" ref="D7:P7">D8+D33</f>
        <v>114090</v>
      </c>
      <c r="E7" s="210">
        <f t="shared" si="1"/>
        <v>70653.06899999999</v>
      </c>
      <c r="F7" s="210" t="e">
        <f t="shared" si="1"/>
        <v>#REF!</v>
      </c>
      <c r="G7" s="210" t="e">
        <f t="shared" si="1"/>
        <v>#REF!</v>
      </c>
      <c r="H7" s="210" t="e">
        <f t="shared" si="1"/>
        <v>#REF!</v>
      </c>
      <c r="I7" s="210" t="e">
        <f t="shared" si="1"/>
        <v>#REF!</v>
      </c>
      <c r="J7" s="210" t="e">
        <f t="shared" si="1"/>
        <v>#REF!</v>
      </c>
      <c r="K7" s="210" t="e">
        <f t="shared" si="1"/>
        <v>#REF!</v>
      </c>
      <c r="L7" s="210" t="e">
        <f t="shared" si="1"/>
        <v>#REF!</v>
      </c>
      <c r="M7" s="210" t="e">
        <f t="shared" si="1"/>
        <v>#REF!</v>
      </c>
      <c r="N7" s="210" t="e">
        <f t="shared" si="1"/>
        <v>#REF!</v>
      </c>
      <c r="O7" s="210" t="e">
        <f t="shared" si="1"/>
        <v>#REF!</v>
      </c>
      <c r="P7" s="210">
        <f t="shared" si="1"/>
        <v>21958</v>
      </c>
      <c r="Q7" s="227"/>
      <c r="R7" s="212">
        <f>R8+R33</f>
        <v>28</v>
      </c>
    </row>
    <row r="8" spans="1:18" s="36" customFormat="1" ht="33.75" customHeight="1">
      <c r="A8" s="12" t="s">
        <v>6</v>
      </c>
      <c r="B8" s="17" t="s">
        <v>21</v>
      </c>
      <c r="C8" s="17"/>
      <c r="D8" s="210">
        <f>D9</f>
        <v>103980</v>
      </c>
      <c r="E8" s="210">
        <f>E9</f>
        <v>70653.06899999999</v>
      </c>
      <c r="F8" s="210">
        <f>F9</f>
        <v>0</v>
      </c>
      <c r="G8" s="210">
        <f>G9</f>
        <v>0</v>
      </c>
      <c r="H8" s="210">
        <f>H9</f>
        <v>0</v>
      </c>
      <c r="I8" s="210"/>
      <c r="J8" s="210"/>
      <c r="K8" s="210"/>
      <c r="L8" s="210"/>
      <c r="M8" s="210">
        <f>M9</f>
        <v>0</v>
      </c>
      <c r="N8" s="210">
        <f>N9</f>
        <v>0</v>
      </c>
      <c r="O8" s="210">
        <f>O9</f>
        <v>0</v>
      </c>
      <c r="P8" s="210">
        <f>P9</f>
        <v>15858</v>
      </c>
      <c r="Q8" s="18"/>
      <c r="R8" s="245">
        <f>A32</f>
        <v>23</v>
      </c>
    </row>
    <row r="9" spans="1:18" s="36" customFormat="1" ht="39.75" customHeight="1">
      <c r="A9" s="12" t="s">
        <v>7</v>
      </c>
      <c r="B9" s="17" t="s">
        <v>8</v>
      </c>
      <c r="C9" s="17"/>
      <c r="D9" s="210">
        <f aca="true" t="shared" si="2" ref="D9:P9">SUM(D10:D32)</f>
        <v>103980</v>
      </c>
      <c r="E9" s="210">
        <f t="shared" si="2"/>
        <v>70653.06899999999</v>
      </c>
      <c r="F9" s="210">
        <f t="shared" si="2"/>
        <v>0</v>
      </c>
      <c r="G9" s="210">
        <f t="shared" si="2"/>
        <v>0</v>
      </c>
      <c r="H9" s="210">
        <f t="shared" si="2"/>
        <v>0</v>
      </c>
      <c r="I9" s="210">
        <f t="shared" si="2"/>
        <v>0</v>
      </c>
      <c r="J9" s="210">
        <f t="shared" si="2"/>
        <v>0</v>
      </c>
      <c r="K9" s="210">
        <f t="shared" si="2"/>
        <v>0</v>
      </c>
      <c r="L9" s="210">
        <f t="shared" si="2"/>
        <v>0</v>
      </c>
      <c r="M9" s="210">
        <f t="shared" si="2"/>
        <v>0</v>
      </c>
      <c r="N9" s="210">
        <f t="shared" si="2"/>
        <v>0</v>
      </c>
      <c r="O9" s="210">
        <f t="shared" si="2"/>
        <v>0</v>
      </c>
      <c r="P9" s="210">
        <f t="shared" si="2"/>
        <v>15858</v>
      </c>
      <c r="Q9" s="45"/>
      <c r="R9" s="246"/>
    </row>
    <row r="10" spans="1:18" s="36" customFormat="1" ht="39.75" customHeight="1">
      <c r="A10" s="9">
        <v>1</v>
      </c>
      <c r="B10" s="206" t="s">
        <v>157</v>
      </c>
      <c r="C10" s="9" t="s">
        <v>85</v>
      </c>
      <c r="D10" s="217">
        <v>5000</v>
      </c>
      <c r="E10" s="217">
        <v>4823.093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8">
        <v>91.767</v>
      </c>
      <c r="Q10" s="242" t="s">
        <v>242</v>
      </c>
      <c r="R10" s="247"/>
    </row>
    <row r="11" spans="1:18" s="36" customFormat="1" ht="39.75" customHeight="1">
      <c r="A11" s="9">
        <v>2</v>
      </c>
      <c r="B11" s="206" t="s">
        <v>158</v>
      </c>
      <c r="C11" s="9" t="s">
        <v>85</v>
      </c>
      <c r="D11" s="217">
        <v>5200</v>
      </c>
      <c r="E11" s="217">
        <v>4567.095</v>
      </c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8">
        <v>244.798</v>
      </c>
      <c r="Q11" s="242" t="s">
        <v>242</v>
      </c>
      <c r="R11" s="247"/>
    </row>
    <row r="12" spans="1:18" s="36" customFormat="1" ht="39.75" customHeight="1">
      <c r="A12" s="9">
        <v>3</v>
      </c>
      <c r="B12" s="206" t="s">
        <v>159</v>
      </c>
      <c r="C12" s="9" t="s">
        <v>191</v>
      </c>
      <c r="D12" s="217">
        <v>4500</v>
      </c>
      <c r="E12" s="217">
        <v>4049.308</v>
      </c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8">
        <v>199.115</v>
      </c>
      <c r="Q12" s="242" t="s">
        <v>242</v>
      </c>
      <c r="R12" s="247"/>
    </row>
    <row r="13" spans="1:18" s="36" customFormat="1" ht="39.75" customHeight="1">
      <c r="A13" s="9">
        <v>4</v>
      </c>
      <c r="B13" s="206" t="s">
        <v>160</v>
      </c>
      <c r="C13" s="9" t="s">
        <v>85</v>
      </c>
      <c r="D13" s="217">
        <v>5300</v>
      </c>
      <c r="E13" s="217">
        <v>5000</v>
      </c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8">
        <v>53.551</v>
      </c>
      <c r="Q13" s="242" t="s">
        <v>242</v>
      </c>
      <c r="R13" s="247"/>
    </row>
    <row r="14" spans="1:18" s="36" customFormat="1" ht="39.75" customHeight="1">
      <c r="A14" s="9">
        <v>5</v>
      </c>
      <c r="B14" s="206" t="s">
        <v>161</v>
      </c>
      <c r="C14" s="9" t="s">
        <v>85</v>
      </c>
      <c r="D14" s="217">
        <v>2150</v>
      </c>
      <c r="E14" s="217">
        <v>1996.262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8">
        <v>11.617</v>
      </c>
      <c r="Q14" s="242" t="s">
        <v>243</v>
      </c>
      <c r="R14" s="247"/>
    </row>
    <row r="15" spans="1:18" s="36" customFormat="1" ht="39.75" customHeight="1">
      <c r="A15" s="9">
        <v>6</v>
      </c>
      <c r="B15" s="206" t="s">
        <v>162</v>
      </c>
      <c r="C15" s="9" t="s">
        <v>85</v>
      </c>
      <c r="D15" s="217">
        <v>2500</v>
      </c>
      <c r="E15" s="217">
        <v>2256.194</v>
      </c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8">
        <v>66.519</v>
      </c>
      <c r="Q15" s="242" t="s">
        <v>242</v>
      </c>
      <c r="R15" s="247"/>
    </row>
    <row r="16" spans="1:18" s="36" customFormat="1" ht="39.75" customHeight="1">
      <c r="A16" s="9">
        <v>7</v>
      </c>
      <c r="B16" s="206" t="s">
        <v>163</v>
      </c>
      <c r="C16" s="9" t="s">
        <v>57</v>
      </c>
      <c r="D16" s="217">
        <v>5000</v>
      </c>
      <c r="E16" s="217">
        <v>4411.64</v>
      </c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8">
        <v>450</v>
      </c>
      <c r="Q16" s="242" t="s">
        <v>242</v>
      </c>
      <c r="R16" s="247"/>
    </row>
    <row r="17" spans="1:18" s="36" customFormat="1" ht="39.75" customHeight="1">
      <c r="A17" s="9">
        <v>8</v>
      </c>
      <c r="B17" s="206" t="s">
        <v>164</v>
      </c>
      <c r="C17" s="9" t="s">
        <v>192</v>
      </c>
      <c r="D17" s="217">
        <v>4000</v>
      </c>
      <c r="E17" s="217">
        <v>2999.999</v>
      </c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8">
        <f>809.656-0.205</f>
        <v>809.4509999999999</v>
      </c>
      <c r="Q17" s="242" t="s">
        <v>242</v>
      </c>
      <c r="R17" s="247"/>
    </row>
    <row r="18" spans="1:18" s="36" customFormat="1" ht="39.75" customHeight="1">
      <c r="A18" s="9">
        <v>9</v>
      </c>
      <c r="B18" s="206" t="s">
        <v>165</v>
      </c>
      <c r="C18" s="9" t="s">
        <v>75</v>
      </c>
      <c r="D18" s="217">
        <v>2650</v>
      </c>
      <c r="E18" s="217">
        <v>2496.63</v>
      </c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7">
        <v>106.182</v>
      </c>
      <c r="Q18" s="242" t="s">
        <v>244</v>
      </c>
      <c r="R18" s="247"/>
    </row>
    <row r="19" spans="1:18" s="36" customFormat="1" ht="39.75" customHeight="1">
      <c r="A19" s="9">
        <v>10</v>
      </c>
      <c r="B19" s="206" t="s">
        <v>166</v>
      </c>
      <c r="C19" s="9" t="s">
        <v>85</v>
      </c>
      <c r="D19" s="217">
        <v>10700</v>
      </c>
      <c r="E19" s="217">
        <v>9000</v>
      </c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7">
        <v>1000</v>
      </c>
      <c r="Q19" s="242" t="s">
        <v>245</v>
      </c>
      <c r="R19" s="247"/>
    </row>
    <row r="20" spans="1:18" s="36" customFormat="1" ht="39.75" customHeight="1">
      <c r="A20" s="9">
        <v>11</v>
      </c>
      <c r="B20" s="206" t="s">
        <v>167</v>
      </c>
      <c r="C20" s="9" t="s">
        <v>191</v>
      </c>
      <c r="D20" s="217">
        <v>3000</v>
      </c>
      <c r="E20" s="217">
        <v>2700</v>
      </c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7">
        <v>150</v>
      </c>
      <c r="Q20" s="242" t="s">
        <v>246</v>
      </c>
      <c r="R20" s="247"/>
    </row>
    <row r="21" spans="1:18" s="36" customFormat="1" ht="39.75" customHeight="1">
      <c r="A21" s="9">
        <v>12</v>
      </c>
      <c r="B21" s="206" t="s">
        <v>168</v>
      </c>
      <c r="C21" s="9" t="s">
        <v>191</v>
      </c>
      <c r="D21" s="217">
        <v>2500</v>
      </c>
      <c r="E21" s="217">
        <v>2000</v>
      </c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7">
        <v>350</v>
      </c>
      <c r="Q21" s="242" t="s">
        <v>245</v>
      </c>
      <c r="R21" s="247"/>
    </row>
    <row r="22" spans="1:18" s="36" customFormat="1" ht="39.75" customHeight="1">
      <c r="A22" s="9">
        <v>13</v>
      </c>
      <c r="B22" s="206" t="s">
        <v>169</v>
      </c>
      <c r="C22" s="9" t="s">
        <v>192</v>
      </c>
      <c r="D22" s="217">
        <v>3200</v>
      </c>
      <c r="E22" s="217">
        <v>2879.65</v>
      </c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7">
        <v>147</v>
      </c>
      <c r="Q22" s="242" t="s">
        <v>246</v>
      </c>
      <c r="R22" s="247"/>
    </row>
    <row r="23" spans="1:18" s="36" customFormat="1" ht="39.75" customHeight="1">
      <c r="A23" s="9">
        <v>14</v>
      </c>
      <c r="B23" s="206" t="s">
        <v>170</v>
      </c>
      <c r="C23" s="9" t="s">
        <v>191</v>
      </c>
      <c r="D23" s="217">
        <v>2300</v>
      </c>
      <c r="E23" s="217">
        <v>2016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7">
        <v>85</v>
      </c>
      <c r="Q23" s="242" t="s">
        <v>246</v>
      </c>
      <c r="R23" s="247"/>
    </row>
    <row r="24" spans="1:18" s="36" customFormat="1" ht="39.75" customHeight="1">
      <c r="A24" s="9">
        <v>15</v>
      </c>
      <c r="B24" s="206" t="s">
        <v>171</v>
      </c>
      <c r="C24" s="9" t="s">
        <v>193</v>
      </c>
      <c r="D24" s="217">
        <v>8300</v>
      </c>
      <c r="E24" s="217">
        <v>3000</v>
      </c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7">
        <v>1500</v>
      </c>
      <c r="Q24" s="45"/>
      <c r="R24" s="246"/>
    </row>
    <row r="25" spans="1:18" s="36" customFormat="1" ht="39.75" customHeight="1">
      <c r="A25" s="9">
        <v>16</v>
      </c>
      <c r="B25" s="206" t="s">
        <v>172</v>
      </c>
      <c r="C25" s="9" t="s">
        <v>75</v>
      </c>
      <c r="D25" s="217">
        <v>9800</v>
      </c>
      <c r="E25" s="217">
        <v>2000</v>
      </c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7">
        <f>4250-620-467</f>
        <v>3163</v>
      </c>
      <c r="Q25" s="45"/>
      <c r="R25" s="246"/>
    </row>
    <row r="26" spans="1:18" s="36" customFormat="1" ht="39.75" customHeight="1">
      <c r="A26" s="9">
        <v>17</v>
      </c>
      <c r="B26" s="206" t="s">
        <v>173</v>
      </c>
      <c r="C26" s="9" t="s">
        <v>31</v>
      </c>
      <c r="D26" s="217">
        <v>4500</v>
      </c>
      <c r="E26" s="217">
        <v>2000</v>
      </c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7">
        <v>1000</v>
      </c>
      <c r="Q26" s="45"/>
      <c r="R26" s="246"/>
    </row>
    <row r="27" spans="1:18" s="36" customFormat="1" ht="39.75" customHeight="1">
      <c r="A27" s="9">
        <v>18</v>
      </c>
      <c r="B27" s="206" t="s">
        <v>174</v>
      </c>
      <c r="C27" s="9" t="s">
        <v>31</v>
      </c>
      <c r="D27" s="217">
        <v>4000</v>
      </c>
      <c r="E27" s="217">
        <v>1927.613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7">
        <v>1500</v>
      </c>
      <c r="Q27" s="45"/>
      <c r="R27" s="246"/>
    </row>
    <row r="28" spans="1:18" s="36" customFormat="1" ht="39.75" customHeight="1">
      <c r="A28" s="9">
        <v>19</v>
      </c>
      <c r="B28" s="206" t="s">
        <v>175</v>
      </c>
      <c r="C28" s="9" t="s">
        <v>75</v>
      </c>
      <c r="D28" s="217">
        <v>2600</v>
      </c>
      <c r="E28" s="217">
        <v>1000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7">
        <v>1400</v>
      </c>
      <c r="Q28" s="242" t="s">
        <v>245</v>
      </c>
      <c r="R28" s="247"/>
    </row>
    <row r="29" spans="1:18" s="36" customFormat="1" ht="39.75" customHeight="1">
      <c r="A29" s="9">
        <v>20</v>
      </c>
      <c r="B29" s="206" t="s">
        <v>176</v>
      </c>
      <c r="C29" s="9" t="s">
        <v>133</v>
      </c>
      <c r="D29" s="217">
        <v>4500</v>
      </c>
      <c r="E29" s="217">
        <v>4100</v>
      </c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7">
        <v>400</v>
      </c>
      <c r="Q29" s="242" t="s">
        <v>245</v>
      </c>
      <c r="R29" s="247"/>
    </row>
    <row r="30" spans="1:18" s="36" customFormat="1" ht="39.75" customHeight="1">
      <c r="A30" s="9">
        <v>21</v>
      </c>
      <c r="B30" s="206" t="s">
        <v>177</v>
      </c>
      <c r="C30" s="9" t="s">
        <v>194</v>
      </c>
      <c r="D30" s="217">
        <v>6000</v>
      </c>
      <c r="E30" s="217">
        <v>2475.295</v>
      </c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7">
        <v>2800</v>
      </c>
      <c r="Q30" s="45"/>
      <c r="R30" s="246"/>
    </row>
    <row r="31" spans="1:18" s="36" customFormat="1" ht="39.75" customHeight="1">
      <c r="A31" s="9">
        <v>22</v>
      </c>
      <c r="B31" s="206" t="s">
        <v>178</v>
      </c>
      <c r="C31" s="9" t="s">
        <v>31</v>
      </c>
      <c r="D31" s="217">
        <v>1200</v>
      </c>
      <c r="E31" s="217">
        <v>1000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7">
        <v>120</v>
      </c>
      <c r="Q31" s="242" t="s">
        <v>245</v>
      </c>
      <c r="R31" s="247"/>
    </row>
    <row r="32" spans="1:18" s="36" customFormat="1" ht="39.75" customHeight="1">
      <c r="A32" s="9">
        <v>23</v>
      </c>
      <c r="B32" s="206" t="s">
        <v>190</v>
      </c>
      <c r="C32" s="9" t="s">
        <v>57</v>
      </c>
      <c r="D32" s="217">
        <v>5080</v>
      </c>
      <c r="E32" s="217">
        <f>4900.918-2946.628</f>
        <v>1954.2899999999995</v>
      </c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7">
        <v>210</v>
      </c>
      <c r="Q32" s="18" t="s">
        <v>209</v>
      </c>
      <c r="R32" s="248"/>
    </row>
    <row r="33" spans="1:18" s="36" customFormat="1" ht="39.75" customHeight="1">
      <c r="A33" s="53" t="s">
        <v>10</v>
      </c>
      <c r="B33" s="54" t="s">
        <v>36</v>
      </c>
      <c r="C33" s="48"/>
      <c r="D33" s="210">
        <f>D34</f>
        <v>10110</v>
      </c>
      <c r="E33" s="210">
        <f aca="true" t="shared" si="3" ref="E33:P33">E34</f>
        <v>0</v>
      </c>
      <c r="F33" s="210" t="e">
        <f t="shared" si="3"/>
        <v>#REF!</v>
      </c>
      <c r="G33" s="210" t="e">
        <f t="shared" si="3"/>
        <v>#REF!</v>
      </c>
      <c r="H33" s="210" t="e">
        <f t="shared" si="3"/>
        <v>#REF!</v>
      </c>
      <c r="I33" s="210" t="e">
        <f t="shared" si="3"/>
        <v>#REF!</v>
      </c>
      <c r="J33" s="210" t="e">
        <f t="shared" si="3"/>
        <v>#REF!</v>
      </c>
      <c r="K33" s="210" t="e">
        <f t="shared" si="3"/>
        <v>#REF!</v>
      </c>
      <c r="L33" s="210" t="e">
        <f t="shared" si="3"/>
        <v>#REF!</v>
      </c>
      <c r="M33" s="210" t="e">
        <f t="shared" si="3"/>
        <v>#REF!</v>
      </c>
      <c r="N33" s="210" t="e">
        <f t="shared" si="3"/>
        <v>#REF!</v>
      </c>
      <c r="O33" s="210" t="e">
        <f t="shared" si="3"/>
        <v>#REF!</v>
      </c>
      <c r="P33" s="210">
        <f t="shared" si="3"/>
        <v>6100</v>
      </c>
      <c r="Q33" s="45"/>
      <c r="R33" s="248">
        <f>A39</f>
        <v>5</v>
      </c>
    </row>
    <row r="34" spans="1:18" s="36" customFormat="1" ht="39.75" customHeight="1">
      <c r="A34" s="25" t="s">
        <v>7</v>
      </c>
      <c r="B34" s="22" t="s">
        <v>33</v>
      </c>
      <c r="C34" s="48"/>
      <c r="D34" s="210">
        <f>SUM(D35:D39)</f>
        <v>10110</v>
      </c>
      <c r="E34" s="210">
        <f aca="true" t="shared" si="4" ref="E34:P34">SUM(E35:E39)</f>
        <v>0</v>
      </c>
      <c r="F34" s="210" t="e">
        <f t="shared" si="4"/>
        <v>#REF!</v>
      </c>
      <c r="G34" s="210" t="e">
        <f t="shared" si="4"/>
        <v>#REF!</v>
      </c>
      <c r="H34" s="210" t="e">
        <f t="shared" si="4"/>
        <v>#REF!</v>
      </c>
      <c r="I34" s="210" t="e">
        <f t="shared" si="4"/>
        <v>#REF!</v>
      </c>
      <c r="J34" s="210" t="e">
        <f t="shared" si="4"/>
        <v>#REF!</v>
      </c>
      <c r="K34" s="210" t="e">
        <f t="shared" si="4"/>
        <v>#REF!</v>
      </c>
      <c r="L34" s="210" t="e">
        <f t="shared" si="4"/>
        <v>#REF!</v>
      </c>
      <c r="M34" s="210" t="e">
        <f t="shared" si="4"/>
        <v>#REF!</v>
      </c>
      <c r="N34" s="210" t="e">
        <f t="shared" si="4"/>
        <v>#REF!</v>
      </c>
      <c r="O34" s="210" t="e">
        <f t="shared" si="4"/>
        <v>#REF!</v>
      </c>
      <c r="P34" s="210">
        <f t="shared" si="4"/>
        <v>6100</v>
      </c>
      <c r="Q34" s="45"/>
      <c r="R34" s="223"/>
    </row>
    <row r="35" spans="1:18" s="36" customFormat="1" ht="39.75" customHeight="1">
      <c r="A35" s="23">
        <v>1</v>
      </c>
      <c r="B35" s="206" t="s">
        <v>197</v>
      </c>
      <c r="C35" s="48"/>
      <c r="D35" s="211">
        <v>1500</v>
      </c>
      <c r="E35" s="219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1">
        <v>1200</v>
      </c>
      <c r="Q35" s="45"/>
      <c r="R35" s="223"/>
    </row>
    <row r="36" spans="1:18" s="36" customFormat="1" ht="39.75" customHeight="1">
      <c r="A36" s="23">
        <v>2</v>
      </c>
      <c r="B36" s="206" t="s">
        <v>198</v>
      </c>
      <c r="C36" s="48"/>
      <c r="D36" s="211">
        <v>1500</v>
      </c>
      <c r="E36" s="219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1">
        <v>1200</v>
      </c>
      <c r="Q36" s="45"/>
      <c r="R36" s="223"/>
    </row>
    <row r="37" spans="1:18" s="36" customFormat="1" ht="39.75" customHeight="1">
      <c r="A37" s="23">
        <v>3</v>
      </c>
      <c r="B37" s="206" t="s">
        <v>199</v>
      </c>
      <c r="C37" s="48"/>
      <c r="D37" s="211">
        <v>1500</v>
      </c>
      <c r="E37" s="219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1">
        <v>1100</v>
      </c>
      <c r="Q37" s="45"/>
      <c r="R37" s="223"/>
    </row>
    <row r="38" spans="1:18" ht="71.25" customHeight="1">
      <c r="A38" s="23">
        <v>4</v>
      </c>
      <c r="B38" s="206" t="s">
        <v>201</v>
      </c>
      <c r="C38" s="24"/>
      <c r="D38" s="211">
        <v>110</v>
      </c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>
        <v>100</v>
      </c>
      <c r="Q38" s="18"/>
      <c r="R38" s="222"/>
    </row>
    <row r="39" spans="1:18" ht="39.75" customHeight="1">
      <c r="A39" s="23">
        <v>5</v>
      </c>
      <c r="B39" s="206" t="s">
        <v>203</v>
      </c>
      <c r="C39" s="9"/>
      <c r="D39" s="211">
        <v>5500</v>
      </c>
      <c r="E39" s="211"/>
      <c r="F39" s="211" t="e">
        <f>F40+#REF!</f>
        <v>#REF!</v>
      </c>
      <c r="G39" s="211" t="e">
        <f>G40+#REF!</f>
        <v>#REF!</v>
      </c>
      <c r="H39" s="211" t="e">
        <f>H40+#REF!</f>
        <v>#REF!</v>
      </c>
      <c r="I39" s="211" t="e">
        <f>I40+#REF!</f>
        <v>#REF!</v>
      </c>
      <c r="J39" s="211" t="e">
        <f>J40+#REF!</f>
        <v>#REF!</v>
      </c>
      <c r="K39" s="211" t="e">
        <f>K40+#REF!</f>
        <v>#REF!</v>
      </c>
      <c r="L39" s="211" t="e">
        <f>L40+#REF!</f>
        <v>#REF!</v>
      </c>
      <c r="M39" s="211" t="e">
        <f>M40+#REF!</f>
        <v>#REF!</v>
      </c>
      <c r="N39" s="211" t="e">
        <f>N40+#REF!</f>
        <v>#REF!</v>
      </c>
      <c r="O39" s="211" t="e">
        <f>O40+#REF!</f>
        <v>#REF!</v>
      </c>
      <c r="P39" s="211">
        <v>2500</v>
      </c>
      <c r="Q39" s="44"/>
      <c r="R39" s="228"/>
    </row>
    <row r="40" spans="1:18" ht="39.75" customHeight="1">
      <c r="A40" s="12" t="s">
        <v>208</v>
      </c>
      <c r="B40" s="17" t="s">
        <v>14</v>
      </c>
      <c r="C40" s="9"/>
      <c r="D40" s="210">
        <f>D41</f>
        <v>31600</v>
      </c>
      <c r="E40" s="210">
        <f aca="true" t="shared" si="5" ref="E40:P40">E41</f>
        <v>2272.236</v>
      </c>
      <c r="F40" s="210">
        <f t="shared" si="5"/>
        <v>0</v>
      </c>
      <c r="G40" s="210">
        <f t="shared" si="5"/>
        <v>0</v>
      </c>
      <c r="H40" s="210">
        <f t="shared" si="5"/>
        <v>0</v>
      </c>
      <c r="I40" s="210">
        <f t="shared" si="5"/>
        <v>0</v>
      </c>
      <c r="J40" s="210">
        <f t="shared" si="5"/>
        <v>0</v>
      </c>
      <c r="K40" s="210">
        <f t="shared" si="5"/>
        <v>0</v>
      </c>
      <c r="L40" s="210">
        <f t="shared" si="5"/>
        <v>0</v>
      </c>
      <c r="M40" s="210">
        <f t="shared" si="5"/>
        <v>0</v>
      </c>
      <c r="N40" s="210">
        <f t="shared" si="5"/>
        <v>0</v>
      </c>
      <c r="O40" s="210">
        <f t="shared" si="5"/>
        <v>0</v>
      </c>
      <c r="P40" s="210">
        <f t="shared" si="5"/>
        <v>7300</v>
      </c>
      <c r="Q40" s="18"/>
      <c r="R40" s="248">
        <f>R41</f>
        <v>6</v>
      </c>
    </row>
    <row r="41" spans="1:18" ht="33.75" customHeight="1">
      <c r="A41" s="12" t="s">
        <v>6</v>
      </c>
      <c r="B41" s="17" t="s">
        <v>21</v>
      </c>
      <c r="C41" s="9"/>
      <c r="D41" s="210">
        <f>SUM(D43:D48)</f>
        <v>31600</v>
      </c>
      <c r="E41" s="210">
        <f aca="true" t="shared" si="6" ref="E41:P41">SUM(E43:E48)</f>
        <v>2272.236</v>
      </c>
      <c r="F41" s="210">
        <f t="shared" si="6"/>
        <v>0</v>
      </c>
      <c r="G41" s="210">
        <f t="shared" si="6"/>
        <v>0</v>
      </c>
      <c r="H41" s="210">
        <f t="shared" si="6"/>
        <v>0</v>
      </c>
      <c r="I41" s="210">
        <f t="shared" si="6"/>
        <v>0</v>
      </c>
      <c r="J41" s="210">
        <f t="shared" si="6"/>
        <v>0</v>
      </c>
      <c r="K41" s="210">
        <f t="shared" si="6"/>
        <v>0</v>
      </c>
      <c r="L41" s="210">
        <f t="shared" si="6"/>
        <v>0</v>
      </c>
      <c r="M41" s="210">
        <f t="shared" si="6"/>
        <v>0</v>
      </c>
      <c r="N41" s="210">
        <f t="shared" si="6"/>
        <v>0</v>
      </c>
      <c r="O41" s="210">
        <f t="shared" si="6"/>
        <v>0</v>
      </c>
      <c r="P41" s="210">
        <f t="shared" si="6"/>
        <v>7300</v>
      </c>
      <c r="Q41" s="50"/>
      <c r="R41" s="249">
        <f>A48</f>
        <v>6</v>
      </c>
    </row>
    <row r="42" spans="1:18" ht="33.75" customHeight="1">
      <c r="A42" s="48"/>
      <c r="B42" s="17" t="s">
        <v>8</v>
      </c>
      <c r="C42" s="48"/>
      <c r="D42" s="46"/>
      <c r="E42" s="46"/>
      <c r="F42" s="47"/>
      <c r="G42" s="47"/>
      <c r="H42" s="39"/>
      <c r="I42" s="39"/>
      <c r="J42" s="39"/>
      <c r="K42" s="39"/>
      <c r="L42" s="39"/>
      <c r="M42" s="39"/>
      <c r="N42" s="39"/>
      <c r="O42" s="39"/>
      <c r="P42" s="39"/>
      <c r="Q42" s="49"/>
      <c r="R42" s="224"/>
    </row>
    <row r="43" spans="1:18" s="36" customFormat="1" ht="39.75" customHeight="1">
      <c r="A43" s="9">
        <v>1</v>
      </c>
      <c r="B43" s="206" t="s">
        <v>180</v>
      </c>
      <c r="C43" s="9" t="s">
        <v>195</v>
      </c>
      <c r="D43" s="209">
        <v>3000</v>
      </c>
      <c r="E43" s="211">
        <v>1272.236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6">
        <v>1300</v>
      </c>
      <c r="Q43" s="45"/>
      <c r="R43" s="223"/>
    </row>
    <row r="44" spans="1:18" s="36" customFormat="1" ht="39.75" customHeight="1">
      <c r="A44" s="9">
        <v>2</v>
      </c>
      <c r="B44" s="206" t="s">
        <v>181</v>
      </c>
      <c r="C44" s="9" t="s">
        <v>31</v>
      </c>
      <c r="D44" s="209">
        <v>2500</v>
      </c>
      <c r="E44" s="211">
        <v>1000</v>
      </c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6">
        <v>1050</v>
      </c>
      <c r="Q44" s="45"/>
      <c r="R44" s="223"/>
    </row>
    <row r="45" spans="1:18" s="36" customFormat="1" ht="39.75" customHeight="1">
      <c r="A45" s="9">
        <v>3</v>
      </c>
      <c r="B45" s="206" t="s">
        <v>182</v>
      </c>
      <c r="C45" s="9" t="s">
        <v>31</v>
      </c>
      <c r="D45" s="209">
        <v>1250</v>
      </c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6">
        <v>450</v>
      </c>
      <c r="Q45" s="18" t="s">
        <v>207</v>
      </c>
      <c r="R45" s="222"/>
    </row>
    <row r="46" spans="1:18" s="36" customFormat="1" ht="39.75" customHeight="1">
      <c r="A46" s="9">
        <v>4</v>
      </c>
      <c r="B46" s="206" t="s">
        <v>183</v>
      </c>
      <c r="C46" s="9" t="s">
        <v>194</v>
      </c>
      <c r="D46" s="209">
        <v>3900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6">
        <v>1500</v>
      </c>
      <c r="Q46" s="18" t="s">
        <v>206</v>
      </c>
      <c r="R46" s="222"/>
    </row>
    <row r="47" spans="1:18" s="36" customFormat="1" ht="45" customHeight="1">
      <c r="A47" s="9">
        <v>5</v>
      </c>
      <c r="B47" s="206" t="s">
        <v>187</v>
      </c>
      <c r="C47" s="9" t="s">
        <v>31</v>
      </c>
      <c r="D47" s="209">
        <v>6000</v>
      </c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6">
        <v>500</v>
      </c>
      <c r="Q47" s="18" t="s">
        <v>205</v>
      </c>
      <c r="R47" s="222"/>
    </row>
    <row r="48" spans="1:18" s="36" customFormat="1" ht="45" customHeight="1">
      <c r="A48" s="9">
        <v>6</v>
      </c>
      <c r="B48" s="206" t="s">
        <v>188</v>
      </c>
      <c r="C48" s="9" t="s">
        <v>194</v>
      </c>
      <c r="D48" s="209">
        <v>14950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6">
        <v>2500</v>
      </c>
      <c r="Q48" s="18" t="s">
        <v>204</v>
      </c>
      <c r="R48" s="222"/>
    </row>
    <row r="49" spans="1:18" s="7" customFormat="1" ht="18.75" hidden="1">
      <c r="A49" s="12" t="s">
        <v>7</v>
      </c>
      <c r="B49" s="54" t="s">
        <v>36</v>
      </c>
      <c r="C49" s="12"/>
      <c r="D49" s="56">
        <f>SUM(D50:D51)</f>
        <v>0</v>
      </c>
      <c r="E49" s="56">
        <f aca="true" t="shared" si="7" ref="E49:P49">SUM(E50:E51)</f>
        <v>0</v>
      </c>
      <c r="F49" s="56">
        <f t="shared" si="7"/>
        <v>0</v>
      </c>
      <c r="G49" s="56">
        <f t="shared" si="7"/>
        <v>0</v>
      </c>
      <c r="H49" s="56">
        <f t="shared" si="7"/>
        <v>0</v>
      </c>
      <c r="I49" s="56">
        <f t="shared" si="7"/>
        <v>0</v>
      </c>
      <c r="J49" s="56">
        <f t="shared" si="7"/>
        <v>0</v>
      </c>
      <c r="K49" s="56">
        <f t="shared" si="7"/>
        <v>0</v>
      </c>
      <c r="L49" s="56">
        <f t="shared" si="7"/>
        <v>0</v>
      </c>
      <c r="M49" s="56">
        <f t="shared" si="7"/>
        <v>0</v>
      </c>
      <c r="N49" s="56">
        <f t="shared" si="7"/>
        <v>0</v>
      </c>
      <c r="O49" s="56">
        <f t="shared" si="7"/>
        <v>0</v>
      </c>
      <c r="P49" s="56">
        <f t="shared" si="7"/>
        <v>0</v>
      </c>
      <c r="Q49" s="55"/>
      <c r="R49" s="116"/>
    </row>
    <row r="50" spans="1:18" ht="33.75" customHeight="1" hidden="1">
      <c r="A50" s="9"/>
      <c r="B50" s="22" t="s">
        <v>33</v>
      </c>
      <c r="C50" s="9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9"/>
      <c r="R50" s="224"/>
    </row>
    <row r="51" spans="1:18" ht="33.75" customHeight="1" hidden="1">
      <c r="A51" s="9"/>
      <c r="B51" s="43"/>
      <c r="C51" s="9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9"/>
      <c r="R51" s="224"/>
    </row>
    <row r="52" spans="1:18" ht="33.75" customHeight="1">
      <c r="A52" s="12" t="s">
        <v>34</v>
      </c>
      <c r="B52" s="37" t="s">
        <v>15</v>
      </c>
      <c r="C52" s="37"/>
      <c r="D52" s="210">
        <f>D53+D60</f>
        <v>28150</v>
      </c>
      <c r="E52" s="210">
        <f aca="true" t="shared" si="8" ref="E52:P52">E53+E60</f>
        <v>6468.265</v>
      </c>
      <c r="F52" s="210">
        <f t="shared" si="8"/>
        <v>0</v>
      </c>
      <c r="G52" s="210">
        <f t="shared" si="8"/>
        <v>0</v>
      </c>
      <c r="H52" s="210">
        <f t="shared" si="8"/>
        <v>0</v>
      </c>
      <c r="I52" s="210">
        <f t="shared" si="8"/>
        <v>0</v>
      </c>
      <c r="J52" s="210">
        <f t="shared" si="8"/>
        <v>0</v>
      </c>
      <c r="K52" s="210">
        <f t="shared" si="8"/>
        <v>0</v>
      </c>
      <c r="L52" s="210">
        <f t="shared" si="8"/>
        <v>0</v>
      </c>
      <c r="M52" s="210">
        <f t="shared" si="8"/>
        <v>0</v>
      </c>
      <c r="N52" s="210">
        <f t="shared" si="8"/>
        <v>0</v>
      </c>
      <c r="O52" s="210">
        <f t="shared" si="8"/>
        <v>0</v>
      </c>
      <c r="P52" s="210">
        <f t="shared" si="8"/>
        <v>7085</v>
      </c>
      <c r="Q52" s="227"/>
      <c r="R52" s="212">
        <f>R53+R60</f>
        <v>8</v>
      </c>
    </row>
    <row r="53" spans="1:18" ht="33.75" customHeight="1">
      <c r="A53" s="12" t="s">
        <v>6</v>
      </c>
      <c r="B53" s="14" t="s">
        <v>21</v>
      </c>
      <c r="C53" s="14"/>
      <c r="D53" s="210">
        <f>SUM(D55:D59)</f>
        <v>22850</v>
      </c>
      <c r="E53" s="210">
        <f aca="true" t="shared" si="9" ref="E53:P53">SUM(E55:E59)</f>
        <v>6468.265</v>
      </c>
      <c r="F53" s="210">
        <f t="shared" si="9"/>
        <v>0</v>
      </c>
      <c r="G53" s="210">
        <f t="shared" si="9"/>
        <v>0</v>
      </c>
      <c r="H53" s="210">
        <f t="shared" si="9"/>
        <v>0</v>
      </c>
      <c r="I53" s="210">
        <f t="shared" si="9"/>
        <v>0</v>
      </c>
      <c r="J53" s="210">
        <f t="shared" si="9"/>
        <v>0</v>
      </c>
      <c r="K53" s="210">
        <f t="shared" si="9"/>
        <v>0</v>
      </c>
      <c r="L53" s="210">
        <f t="shared" si="9"/>
        <v>0</v>
      </c>
      <c r="M53" s="210">
        <f t="shared" si="9"/>
        <v>0</v>
      </c>
      <c r="N53" s="210">
        <f t="shared" si="9"/>
        <v>0</v>
      </c>
      <c r="O53" s="210">
        <f t="shared" si="9"/>
        <v>0</v>
      </c>
      <c r="P53" s="210">
        <f t="shared" si="9"/>
        <v>5718</v>
      </c>
      <c r="Q53" s="18"/>
      <c r="R53" s="248">
        <f>A59</f>
        <v>5</v>
      </c>
    </row>
    <row r="54" spans="1:18" s="36" customFormat="1" ht="39.75" customHeight="1">
      <c r="A54" s="51"/>
      <c r="B54" s="17" t="s">
        <v>8</v>
      </c>
      <c r="C54" s="52"/>
      <c r="D54" s="46"/>
      <c r="E54" s="46"/>
      <c r="F54" s="47"/>
      <c r="G54" s="47"/>
      <c r="H54" s="39"/>
      <c r="I54" s="39"/>
      <c r="J54" s="39"/>
      <c r="K54" s="39"/>
      <c r="L54" s="39"/>
      <c r="M54" s="39"/>
      <c r="N54" s="39"/>
      <c r="O54" s="39"/>
      <c r="P54" s="39"/>
      <c r="Q54" s="18"/>
      <c r="R54" s="222"/>
    </row>
    <row r="55" spans="1:18" s="36" customFormat="1" ht="39.75" customHeight="1">
      <c r="A55" s="9">
        <v>1</v>
      </c>
      <c r="B55" s="206" t="s">
        <v>179</v>
      </c>
      <c r="C55" s="9" t="s">
        <v>57</v>
      </c>
      <c r="D55" s="213">
        <v>9300</v>
      </c>
      <c r="E55" s="211">
        <v>500</v>
      </c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6">
        <v>2000</v>
      </c>
      <c r="Q55" s="45"/>
      <c r="R55" s="223"/>
    </row>
    <row r="56" spans="1:18" s="36" customFormat="1" ht="39.75" customHeight="1">
      <c r="A56" s="9">
        <v>2</v>
      </c>
      <c r="B56" s="206" t="s">
        <v>184</v>
      </c>
      <c r="C56" s="9" t="s">
        <v>57</v>
      </c>
      <c r="D56" s="213">
        <v>5300</v>
      </c>
      <c r="E56" s="211">
        <v>2209.207</v>
      </c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6">
        <v>2200</v>
      </c>
      <c r="Q56" s="45"/>
      <c r="R56" s="223"/>
    </row>
    <row r="57" spans="1:18" s="36" customFormat="1" ht="39.75" customHeight="1">
      <c r="A57" s="9">
        <v>3</v>
      </c>
      <c r="B57" s="206" t="s">
        <v>185</v>
      </c>
      <c r="C57" s="9" t="s">
        <v>57</v>
      </c>
      <c r="D57" s="213">
        <v>3300</v>
      </c>
      <c r="E57" s="211">
        <v>2000</v>
      </c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6">
        <v>550</v>
      </c>
      <c r="Q57" s="45"/>
      <c r="R57" s="223"/>
    </row>
    <row r="58" spans="1:18" s="36" customFormat="1" ht="39.75" customHeight="1">
      <c r="A58" s="9">
        <v>4</v>
      </c>
      <c r="B58" s="206" t="s">
        <v>186</v>
      </c>
      <c r="C58" s="19" t="s">
        <v>196</v>
      </c>
      <c r="D58" s="213">
        <v>3500</v>
      </c>
      <c r="E58" s="211">
        <v>1000</v>
      </c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6">
        <v>843</v>
      </c>
      <c r="Q58" s="45"/>
      <c r="R58" s="223"/>
    </row>
    <row r="59" spans="1:18" s="36" customFormat="1" ht="37.5" customHeight="1">
      <c r="A59" s="9">
        <v>5</v>
      </c>
      <c r="B59" s="206" t="s">
        <v>189</v>
      </c>
      <c r="C59" s="9" t="s">
        <v>85</v>
      </c>
      <c r="D59" s="213">
        <v>1450</v>
      </c>
      <c r="E59" s="211">
        <v>759.058</v>
      </c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6">
        <v>125</v>
      </c>
      <c r="Q59" s="45"/>
      <c r="R59" s="223"/>
    </row>
    <row r="60" spans="1:18" s="36" customFormat="1" ht="33.75" customHeight="1">
      <c r="A60" s="12" t="s">
        <v>7</v>
      </c>
      <c r="B60" s="54" t="s">
        <v>36</v>
      </c>
      <c r="C60" s="12"/>
      <c r="D60" s="210">
        <f>SUM(D61:D61)</f>
        <v>5300</v>
      </c>
      <c r="E60" s="210"/>
      <c r="F60" s="210">
        <f aca="true" t="shared" si="10" ref="F60:P60">SUM(F61:F61)</f>
        <v>0</v>
      </c>
      <c r="G60" s="210">
        <f t="shared" si="10"/>
        <v>0</v>
      </c>
      <c r="H60" s="210">
        <f t="shared" si="10"/>
        <v>0</v>
      </c>
      <c r="I60" s="210">
        <f t="shared" si="10"/>
        <v>0</v>
      </c>
      <c r="J60" s="210">
        <f t="shared" si="10"/>
        <v>0</v>
      </c>
      <c r="K60" s="210">
        <f t="shared" si="10"/>
        <v>0</v>
      </c>
      <c r="L60" s="210">
        <f t="shared" si="10"/>
        <v>0</v>
      </c>
      <c r="M60" s="210">
        <f t="shared" si="10"/>
        <v>0</v>
      </c>
      <c r="N60" s="210">
        <f t="shared" si="10"/>
        <v>0</v>
      </c>
      <c r="O60" s="210">
        <f t="shared" si="10"/>
        <v>0</v>
      </c>
      <c r="P60" s="210">
        <f t="shared" si="10"/>
        <v>1367</v>
      </c>
      <c r="Q60" s="14"/>
      <c r="R60" s="225">
        <f>A64</f>
        <v>3</v>
      </c>
    </row>
    <row r="61" spans="1:18" s="36" customFormat="1" ht="33.75" customHeight="1">
      <c r="A61" s="23"/>
      <c r="B61" s="22" t="s">
        <v>33</v>
      </c>
      <c r="C61" s="24"/>
      <c r="D61" s="215">
        <f>SUM(D62:D64)</f>
        <v>5300</v>
      </c>
      <c r="E61" s="215"/>
      <c r="F61" s="215">
        <f aca="true" t="shared" si="11" ref="F61:P61">SUM(F62:F64)</f>
        <v>0</v>
      </c>
      <c r="G61" s="215">
        <f t="shared" si="11"/>
        <v>0</v>
      </c>
      <c r="H61" s="215">
        <f t="shared" si="11"/>
        <v>0</v>
      </c>
      <c r="I61" s="215">
        <f t="shared" si="11"/>
        <v>0</v>
      </c>
      <c r="J61" s="215">
        <f t="shared" si="11"/>
        <v>0</v>
      </c>
      <c r="K61" s="215">
        <f t="shared" si="11"/>
        <v>0</v>
      </c>
      <c r="L61" s="215">
        <f t="shared" si="11"/>
        <v>0</v>
      </c>
      <c r="M61" s="215">
        <f t="shared" si="11"/>
        <v>0</v>
      </c>
      <c r="N61" s="215">
        <f t="shared" si="11"/>
        <v>0</v>
      </c>
      <c r="O61" s="215">
        <f t="shared" si="11"/>
        <v>0</v>
      </c>
      <c r="P61" s="215">
        <f t="shared" si="11"/>
        <v>1367</v>
      </c>
      <c r="Q61" s="43"/>
      <c r="R61" s="226"/>
    </row>
    <row r="62" spans="1:18" ht="39.75" customHeight="1">
      <c r="A62" s="23">
        <v>1</v>
      </c>
      <c r="B62" s="206" t="s">
        <v>200</v>
      </c>
      <c r="C62" s="214"/>
      <c r="D62" s="213">
        <v>2500</v>
      </c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>
        <v>500</v>
      </c>
      <c r="Q62" s="18"/>
      <c r="R62" s="222"/>
    </row>
    <row r="63" spans="1:18" ht="71.25" customHeight="1">
      <c r="A63" s="23">
        <v>2</v>
      </c>
      <c r="B63" s="206" t="s">
        <v>202</v>
      </c>
      <c r="C63" s="24"/>
      <c r="D63" s="213">
        <v>1500</v>
      </c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>
        <v>500</v>
      </c>
      <c r="Q63" s="18"/>
      <c r="R63" s="222"/>
    </row>
    <row r="64" spans="1:17" s="132" customFormat="1" ht="81" customHeight="1">
      <c r="A64" s="23">
        <v>3</v>
      </c>
      <c r="B64" s="256" t="s">
        <v>248</v>
      </c>
      <c r="C64" s="24"/>
      <c r="D64" s="257">
        <v>1300</v>
      </c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>
        <v>367</v>
      </c>
      <c r="Q64" s="242"/>
    </row>
    <row r="65" ht="18.75"/>
    <row r="66" ht="18.75"/>
    <row r="67" ht="18.75"/>
    <row r="68" ht="18.75"/>
  </sheetData>
  <sheetProtection/>
  <mergeCells count="4">
    <mergeCell ref="E4:G4"/>
    <mergeCell ref="P4:Q4"/>
    <mergeCell ref="A2:Q2"/>
    <mergeCell ref="A3:Q3"/>
  </mergeCells>
  <printOptions/>
  <pageMargins left="0.5905511811023623" right="0.2362204724409449" top="0.5905511811023623" bottom="0.5511811023622047" header="0.31496062992125984" footer="0.31496062992125984"/>
  <pageSetup horizontalDpi="600" verticalDpi="600" orientation="landscape" paperSize="9" scale="92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Normal="85" zoomScaleSheetLayoutView="100" zoomScalePageLayoutView="0" workbookViewId="0" topLeftCell="A1">
      <selection activeCell="D9" sqref="D9"/>
    </sheetView>
  </sheetViews>
  <sheetFormatPr defaultColWidth="9.00390625" defaultRowHeight="15.75"/>
  <cols>
    <col min="1" max="1" width="5.625" style="4" customWidth="1"/>
    <col min="2" max="2" width="52.375" style="3" customWidth="1"/>
    <col min="3" max="3" width="15.125" style="4" customWidth="1"/>
    <col min="4" max="4" width="12.50390625" style="1" customWidth="1"/>
    <col min="5" max="5" width="13.75390625" style="1" customWidth="1"/>
    <col min="6" max="6" width="16.125" style="8" customWidth="1"/>
    <col min="7" max="7" width="18.00390625" style="2" customWidth="1"/>
    <col min="8" max="8" width="13.125" style="15" customWidth="1"/>
    <col min="9" max="9" width="9.75390625" style="3" bestFit="1" customWidth="1"/>
    <col min="10" max="10" width="13.875" style="3" customWidth="1"/>
    <col min="11" max="16384" width="9.00390625" style="3" customWidth="1"/>
  </cols>
  <sheetData>
    <row r="1" spans="1:7" ht="15.75" customHeight="1">
      <c r="A1" s="57" t="s">
        <v>77</v>
      </c>
      <c r="B1" s="36"/>
      <c r="C1" s="36"/>
      <c r="D1" s="36"/>
      <c r="E1" s="36"/>
      <c r="F1" s="36"/>
      <c r="G1" s="36"/>
    </row>
    <row r="2" spans="1:7" ht="15.75" customHeight="1">
      <c r="A2" s="305" t="s">
        <v>149</v>
      </c>
      <c r="B2" s="305"/>
      <c r="C2" s="305"/>
      <c r="D2" s="305"/>
      <c r="E2" s="305"/>
      <c r="F2" s="305"/>
      <c r="G2" s="305"/>
    </row>
    <row r="3" spans="1:7" ht="19.5" customHeight="1">
      <c r="A3" s="306" t="str">
        <f>'SN có TCĐT'!A3:Q3</f>
        <v>(Kèm theo Nghị quyết số             /NQ-HĐND ngày         tháng 12 năm 2021 của HĐND huyện Tuần Giáo)</v>
      </c>
      <c r="B3" s="306"/>
      <c r="C3" s="306"/>
      <c r="D3" s="306"/>
      <c r="E3" s="306"/>
      <c r="F3" s="306"/>
      <c r="G3" s="306"/>
    </row>
    <row r="4" spans="2:7" ht="18.75">
      <c r="B4" s="5"/>
      <c r="C4" s="10"/>
      <c r="D4" s="6"/>
      <c r="E4" s="6"/>
      <c r="F4" s="304" t="s">
        <v>35</v>
      </c>
      <c r="G4" s="304"/>
    </row>
    <row r="5" spans="1:7" ht="54" customHeight="1">
      <c r="A5" s="11" t="s">
        <v>0</v>
      </c>
      <c r="B5" s="12" t="s">
        <v>1</v>
      </c>
      <c r="C5" s="13" t="s">
        <v>29</v>
      </c>
      <c r="D5" s="11" t="s">
        <v>2</v>
      </c>
      <c r="E5" s="11" t="s">
        <v>100</v>
      </c>
      <c r="F5" s="13" t="s">
        <v>101</v>
      </c>
      <c r="G5" s="11" t="s">
        <v>32</v>
      </c>
    </row>
    <row r="6" spans="1:7" ht="21.75" customHeight="1">
      <c r="A6" s="12"/>
      <c r="B6" s="12" t="s">
        <v>4</v>
      </c>
      <c r="C6" s="12"/>
      <c r="D6" s="21">
        <f aca="true" t="shared" si="0" ref="D6:F7">D7</f>
        <v>11000</v>
      </c>
      <c r="E6" s="21">
        <f t="shared" si="0"/>
        <v>1600</v>
      </c>
      <c r="F6" s="21">
        <f t="shared" si="0"/>
        <v>2537</v>
      </c>
      <c r="G6" s="16"/>
    </row>
    <row r="7" spans="1:8" s="7" customFormat="1" ht="36" customHeight="1">
      <c r="A7" s="25"/>
      <c r="B7" s="14" t="s">
        <v>250</v>
      </c>
      <c r="C7" s="26"/>
      <c r="D7" s="20">
        <f t="shared" si="0"/>
        <v>11000</v>
      </c>
      <c r="E7" s="20">
        <f t="shared" si="0"/>
        <v>1600</v>
      </c>
      <c r="F7" s="20">
        <f t="shared" si="0"/>
        <v>2537</v>
      </c>
      <c r="G7" s="27"/>
      <c r="H7" s="140">
        <v>2</v>
      </c>
    </row>
    <row r="8" spans="1:8" s="7" customFormat="1" ht="24" customHeight="1">
      <c r="A8" s="25"/>
      <c r="B8" s="22" t="s">
        <v>33</v>
      </c>
      <c r="C8" s="26"/>
      <c r="D8" s="20">
        <f>SUM(D9:D10)</f>
        <v>11000</v>
      </c>
      <c r="E8" s="20">
        <f>SUM(E9:E10)</f>
        <v>1600</v>
      </c>
      <c r="F8" s="20">
        <f>SUM(F9:F10)</f>
        <v>2537</v>
      </c>
      <c r="G8" s="27"/>
      <c r="H8" s="261"/>
    </row>
    <row r="9" spans="1:8" ht="31.5">
      <c r="A9" s="202">
        <v>1</v>
      </c>
      <c r="B9" s="203" t="s">
        <v>155</v>
      </c>
      <c r="C9" s="126" t="s">
        <v>31</v>
      </c>
      <c r="D9" s="204">
        <v>5500</v>
      </c>
      <c r="E9" s="204">
        <v>800</v>
      </c>
      <c r="F9" s="204">
        <v>1250</v>
      </c>
      <c r="G9" s="177"/>
      <c r="H9" s="205"/>
    </row>
    <row r="10" spans="1:8" ht="31.5">
      <c r="A10" s="202">
        <v>2</v>
      </c>
      <c r="B10" s="203" t="s">
        <v>156</v>
      </c>
      <c r="C10" s="126" t="s">
        <v>57</v>
      </c>
      <c r="D10" s="204">
        <v>5500</v>
      </c>
      <c r="E10" s="204">
        <v>800</v>
      </c>
      <c r="F10" s="204">
        <f>2537-F9</f>
        <v>1287</v>
      </c>
      <c r="G10" s="177"/>
      <c r="H10" s="205"/>
    </row>
  </sheetData>
  <sheetProtection/>
  <mergeCells count="3">
    <mergeCell ref="F4:G4"/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1">
      <selection activeCell="A5" sqref="A5:A6"/>
    </sheetView>
  </sheetViews>
  <sheetFormatPr defaultColWidth="9.00390625" defaultRowHeight="15.75"/>
  <cols>
    <col min="1" max="1" width="3.875" style="3" customWidth="1"/>
    <col min="2" max="2" width="43.875" style="3" customWidth="1"/>
    <col min="3" max="3" width="14.875" style="4" customWidth="1"/>
    <col min="4" max="4" width="12.25390625" style="3" customWidth="1"/>
    <col min="5" max="5" width="13.375" style="114" customWidth="1"/>
    <col min="6" max="6" width="13.875" style="114" customWidth="1"/>
    <col min="7" max="7" width="15.00390625" style="3" hidden="1" customWidth="1"/>
    <col min="8" max="9" width="11.25390625" style="120" hidden="1" customWidth="1"/>
    <col min="10" max="10" width="13.25390625" style="120" customWidth="1"/>
    <col min="11" max="11" width="11.75390625" style="3" customWidth="1"/>
    <col min="12" max="12" width="5.125" style="3" customWidth="1"/>
    <col min="13" max="16384" width="9.00390625" style="3" customWidth="1"/>
  </cols>
  <sheetData>
    <row r="1" spans="1:10" ht="15.75" customHeight="1">
      <c r="A1" s="313" t="s">
        <v>86</v>
      </c>
      <c r="B1" s="313"/>
      <c r="G1" s="113"/>
      <c r="H1" s="115"/>
      <c r="I1" s="115"/>
      <c r="J1" s="115"/>
    </row>
    <row r="2" spans="1:12" ht="22.5" customHeight="1">
      <c r="A2" s="314" t="s">
        <v>150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116"/>
    </row>
    <row r="3" spans="1:12" ht="16.5" customHeight="1">
      <c r="A3" s="315" t="str">
        <f>'Dat lua'!A3:G3</f>
        <v>(Kèm theo Nghị quyết số             /NQ-HĐND ngày         tháng 12 năm 2021 của HĐND huyện Tuần Giáo)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116"/>
    </row>
    <row r="4" spans="1:12" ht="18" customHeight="1">
      <c r="A4" s="117"/>
      <c r="B4" s="117"/>
      <c r="C4" s="117"/>
      <c r="D4" s="117"/>
      <c r="E4" s="316"/>
      <c r="F4" s="316"/>
      <c r="G4" s="316"/>
      <c r="H4" s="316"/>
      <c r="I4" s="316"/>
      <c r="J4" s="316"/>
      <c r="K4" s="316"/>
      <c r="L4" s="118"/>
    </row>
    <row r="5" spans="1:11" ht="42.75" customHeight="1">
      <c r="A5" s="307" t="s">
        <v>40</v>
      </c>
      <c r="B5" s="307" t="s">
        <v>1</v>
      </c>
      <c r="C5" s="307" t="s">
        <v>81</v>
      </c>
      <c r="D5" s="307" t="s">
        <v>2</v>
      </c>
      <c r="E5" s="309" t="s">
        <v>154</v>
      </c>
      <c r="F5" s="311" t="s">
        <v>151</v>
      </c>
      <c r="G5" s="307" t="s">
        <v>3</v>
      </c>
      <c r="H5" s="317" t="s">
        <v>83</v>
      </c>
      <c r="I5" s="317" t="s">
        <v>84</v>
      </c>
      <c r="J5" s="311" t="s">
        <v>152</v>
      </c>
      <c r="K5" s="307" t="s">
        <v>3</v>
      </c>
    </row>
    <row r="6" spans="1:11" ht="42.75" customHeight="1">
      <c r="A6" s="308"/>
      <c r="B6" s="308"/>
      <c r="C6" s="308"/>
      <c r="D6" s="308"/>
      <c r="E6" s="310"/>
      <c r="F6" s="312"/>
      <c r="G6" s="308"/>
      <c r="H6" s="318"/>
      <c r="I6" s="318"/>
      <c r="J6" s="312"/>
      <c r="K6" s="308"/>
    </row>
    <row r="7" spans="1:11" ht="29.25" customHeight="1">
      <c r="A7" s="91"/>
      <c r="B7" s="91" t="s">
        <v>4</v>
      </c>
      <c r="C7" s="91"/>
      <c r="D7" s="121">
        <f aca="true" t="shared" si="0" ref="D7:J7">D8+D21</f>
        <v>48350</v>
      </c>
      <c r="E7" s="121">
        <f t="shared" si="0"/>
        <v>24626.444</v>
      </c>
      <c r="F7" s="121">
        <f t="shared" si="0"/>
        <v>11969</v>
      </c>
      <c r="G7" s="121">
        <f t="shared" si="0"/>
        <v>0</v>
      </c>
      <c r="H7" s="121">
        <f t="shared" si="0"/>
        <v>0</v>
      </c>
      <c r="I7" s="121">
        <f t="shared" si="0"/>
        <v>0</v>
      </c>
      <c r="J7" s="121">
        <f t="shared" si="0"/>
        <v>25318.802</v>
      </c>
      <c r="K7" s="122"/>
    </row>
    <row r="8" spans="1:12" s="7" customFormat="1" ht="29.25" customHeight="1">
      <c r="A8" s="91" t="s">
        <v>6</v>
      </c>
      <c r="B8" s="123" t="s">
        <v>21</v>
      </c>
      <c r="C8" s="91"/>
      <c r="D8" s="121">
        <f>SUM(D10:D20)</f>
        <v>26050</v>
      </c>
      <c r="E8" s="121">
        <f aca="true" t="shared" si="1" ref="E8:J8">SUM(E10:E20)</f>
        <v>24626.444</v>
      </c>
      <c r="F8" s="121">
        <f t="shared" si="1"/>
        <v>11969</v>
      </c>
      <c r="G8" s="121">
        <f t="shared" si="1"/>
        <v>0</v>
      </c>
      <c r="H8" s="121">
        <f t="shared" si="1"/>
        <v>0</v>
      </c>
      <c r="I8" s="121">
        <f t="shared" si="1"/>
        <v>0</v>
      </c>
      <c r="J8" s="121">
        <f t="shared" si="1"/>
        <v>13718.802</v>
      </c>
      <c r="K8" s="122"/>
      <c r="L8" s="250">
        <f>A20</f>
        <v>11</v>
      </c>
    </row>
    <row r="9" spans="1:11" s="7" customFormat="1" ht="29.25" customHeight="1">
      <c r="A9" s="91" t="s">
        <v>7</v>
      </c>
      <c r="B9" s="123" t="s">
        <v>87</v>
      </c>
      <c r="C9" s="91"/>
      <c r="D9" s="124"/>
      <c r="E9" s="124"/>
      <c r="F9" s="124"/>
      <c r="G9" s="124"/>
      <c r="H9" s="124"/>
      <c r="I9" s="124"/>
      <c r="J9" s="124"/>
      <c r="K9" s="122"/>
    </row>
    <row r="10" spans="1:12" ht="40.5" customHeight="1">
      <c r="A10" s="230">
        <v>1</v>
      </c>
      <c r="B10" s="231" t="s">
        <v>210</v>
      </c>
      <c r="C10" s="189" t="s">
        <v>211</v>
      </c>
      <c r="D10" s="179">
        <v>3000</v>
      </c>
      <c r="E10" s="125">
        <v>2978.102</v>
      </c>
      <c r="F10" s="125">
        <v>2597.3</v>
      </c>
      <c r="G10" s="125"/>
      <c r="H10" s="125"/>
      <c r="I10" s="125"/>
      <c r="J10" s="125">
        <v>380.8019999999997</v>
      </c>
      <c r="K10" s="90"/>
      <c r="L10" s="119"/>
    </row>
    <row r="11" spans="1:12" ht="40.5" customHeight="1">
      <c r="A11" s="232">
        <v>2</v>
      </c>
      <c r="B11" s="233" t="s">
        <v>212</v>
      </c>
      <c r="C11" s="232" t="s">
        <v>75</v>
      </c>
      <c r="D11" s="179">
        <v>2400</v>
      </c>
      <c r="E11" s="125">
        <v>2399</v>
      </c>
      <c r="F11" s="125">
        <v>1000</v>
      </c>
      <c r="G11" s="125"/>
      <c r="H11" s="125"/>
      <c r="I11" s="125"/>
      <c r="J11" s="125">
        <v>1399</v>
      </c>
      <c r="K11" s="90"/>
      <c r="L11" s="119"/>
    </row>
    <row r="12" spans="1:12" ht="40.5" customHeight="1">
      <c r="A12" s="230">
        <v>3</v>
      </c>
      <c r="B12" s="233" t="s">
        <v>213</v>
      </c>
      <c r="C12" s="232" t="s">
        <v>85</v>
      </c>
      <c r="D12" s="179">
        <v>2300</v>
      </c>
      <c r="E12" s="125">
        <v>1800</v>
      </c>
      <c r="F12" s="125">
        <v>971.7</v>
      </c>
      <c r="G12" s="125"/>
      <c r="H12" s="125"/>
      <c r="I12" s="125"/>
      <c r="J12" s="125">
        <v>1327</v>
      </c>
      <c r="K12" s="90"/>
      <c r="L12" s="119"/>
    </row>
    <row r="13" spans="1:12" ht="40.5" customHeight="1">
      <c r="A13" s="232">
        <v>4</v>
      </c>
      <c r="B13" s="233" t="s">
        <v>214</v>
      </c>
      <c r="C13" s="232" t="s">
        <v>215</v>
      </c>
      <c r="D13" s="179">
        <v>2650</v>
      </c>
      <c r="E13" s="125">
        <v>2463</v>
      </c>
      <c r="F13" s="125">
        <v>1100</v>
      </c>
      <c r="G13" s="125"/>
      <c r="H13" s="125"/>
      <c r="I13" s="125"/>
      <c r="J13" s="125">
        <v>1543</v>
      </c>
      <c r="K13" s="90"/>
      <c r="L13" s="119"/>
    </row>
    <row r="14" spans="1:12" ht="40.5" customHeight="1">
      <c r="A14" s="230">
        <v>5</v>
      </c>
      <c r="B14" s="233" t="s">
        <v>216</v>
      </c>
      <c r="C14" s="232" t="s">
        <v>31</v>
      </c>
      <c r="D14" s="179">
        <v>2700</v>
      </c>
      <c r="E14" s="125">
        <v>2661</v>
      </c>
      <c r="F14" s="125">
        <v>1100</v>
      </c>
      <c r="G14" s="125"/>
      <c r="H14" s="125"/>
      <c r="I14" s="125"/>
      <c r="J14" s="125">
        <v>1561</v>
      </c>
      <c r="K14" s="90"/>
      <c r="L14" s="119"/>
    </row>
    <row r="15" spans="1:12" ht="40.5" customHeight="1">
      <c r="A15" s="232">
        <v>6</v>
      </c>
      <c r="B15" s="233" t="s">
        <v>217</v>
      </c>
      <c r="C15" s="232" t="s">
        <v>74</v>
      </c>
      <c r="D15" s="179">
        <v>2200</v>
      </c>
      <c r="E15" s="125">
        <v>1800</v>
      </c>
      <c r="F15" s="125">
        <v>800</v>
      </c>
      <c r="G15" s="125"/>
      <c r="H15" s="125"/>
      <c r="I15" s="125"/>
      <c r="J15" s="125">
        <v>1382</v>
      </c>
      <c r="K15" s="90"/>
      <c r="L15" s="119"/>
    </row>
    <row r="16" spans="1:12" ht="40.5" customHeight="1">
      <c r="A16" s="230">
        <v>7</v>
      </c>
      <c r="B16" s="233" t="s">
        <v>218</v>
      </c>
      <c r="C16" s="232" t="s">
        <v>219</v>
      </c>
      <c r="D16" s="179">
        <v>2100</v>
      </c>
      <c r="E16" s="125">
        <v>2010</v>
      </c>
      <c r="F16" s="125">
        <v>800</v>
      </c>
      <c r="G16" s="125"/>
      <c r="H16" s="125"/>
      <c r="I16" s="125"/>
      <c r="J16" s="125">
        <v>1210</v>
      </c>
      <c r="K16" s="90"/>
      <c r="L16" s="119"/>
    </row>
    <row r="17" spans="1:12" ht="40.5" customHeight="1">
      <c r="A17" s="230">
        <v>8</v>
      </c>
      <c r="B17" s="233" t="s">
        <v>220</v>
      </c>
      <c r="C17" s="232" t="s">
        <v>221</v>
      </c>
      <c r="D17" s="179">
        <v>2000</v>
      </c>
      <c r="E17" s="125">
        <v>1993</v>
      </c>
      <c r="F17" s="125">
        <v>800</v>
      </c>
      <c r="G17" s="125"/>
      <c r="H17" s="125"/>
      <c r="I17" s="125"/>
      <c r="J17" s="125">
        <v>1193</v>
      </c>
      <c r="K17" s="90"/>
      <c r="L17" s="119"/>
    </row>
    <row r="18" spans="1:12" ht="40.5" customHeight="1">
      <c r="A18" s="232">
        <v>9</v>
      </c>
      <c r="B18" s="233" t="s">
        <v>222</v>
      </c>
      <c r="C18" s="232" t="s">
        <v>223</v>
      </c>
      <c r="D18" s="179">
        <v>1800</v>
      </c>
      <c r="E18" s="125">
        <v>1735</v>
      </c>
      <c r="F18" s="125">
        <v>800</v>
      </c>
      <c r="G18" s="125"/>
      <c r="H18" s="125"/>
      <c r="I18" s="125"/>
      <c r="J18" s="125">
        <v>935</v>
      </c>
      <c r="K18" s="90"/>
      <c r="L18" s="119"/>
    </row>
    <row r="19" spans="1:12" ht="40.5" customHeight="1">
      <c r="A19" s="230">
        <v>10</v>
      </c>
      <c r="B19" s="233" t="s">
        <v>224</v>
      </c>
      <c r="C19" s="232" t="s">
        <v>191</v>
      </c>
      <c r="D19" s="179">
        <v>2300</v>
      </c>
      <c r="E19" s="125">
        <v>2190</v>
      </c>
      <c r="F19" s="125">
        <v>900</v>
      </c>
      <c r="G19" s="125"/>
      <c r="H19" s="125"/>
      <c r="I19" s="125"/>
      <c r="J19" s="125">
        <v>1290</v>
      </c>
      <c r="K19" s="90"/>
      <c r="L19" s="119"/>
    </row>
    <row r="20" spans="1:12" ht="40.5" customHeight="1">
      <c r="A20" s="232">
        <v>11</v>
      </c>
      <c r="B20" s="233" t="s">
        <v>225</v>
      </c>
      <c r="C20" s="232" t="s">
        <v>226</v>
      </c>
      <c r="D20" s="179">
        <v>2600</v>
      </c>
      <c r="E20" s="125">
        <v>2597.342</v>
      </c>
      <c r="F20" s="125">
        <v>1100</v>
      </c>
      <c r="G20" s="125"/>
      <c r="H20" s="125"/>
      <c r="I20" s="125"/>
      <c r="J20" s="125">
        <v>1498</v>
      </c>
      <c r="K20" s="90"/>
      <c r="L20" s="119"/>
    </row>
    <row r="21" spans="1:12" s="7" customFormat="1" ht="40.5" customHeight="1">
      <c r="A21" s="55" t="s">
        <v>10</v>
      </c>
      <c r="B21" s="55" t="s">
        <v>153</v>
      </c>
      <c r="C21" s="129"/>
      <c r="D21" s="238">
        <f>SUM(D23:D32)</f>
        <v>22300</v>
      </c>
      <c r="E21" s="238"/>
      <c r="F21" s="238"/>
      <c r="G21" s="238">
        <f>SUM(G23:G32)</f>
        <v>0</v>
      </c>
      <c r="H21" s="238">
        <f>SUM(H23:H32)</f>
        <v>0</v>
      </c>
      <c r="I21" s="238">
        <f>SUM(I23:I32)</f>
        <v>0</v>
      </c>
      <c r="J21" s="238">
        <f>SUM(J23:J32)</f>
        <v>11600</v>
      </c>
      <c r="K21" s="55"/>
      <c r="L21" s="7">
        <f>A32</f>
        <v>10</v>
      </c>
    </row>
    <row r="22" spans="1:11" s="7" customFormat="1" ht="29.25" customHeight="1">
      <c r="A22" s="91" t="s">
        <v>7</v>
      </c>
      <c r="B22" s="123" t="s">
        <v>87</v>
      </c>
      <c r="C22" s="91"/>
      <c r="D22" s="238"/>
      <c r="E22" s="124"/>
      <c r="F22" s="124"/>
      <c r="G22" s="124">
        <f>SUM(G23:G32)</f>
        <v>0</v>
      </c>
      <c r="H22" s="124">
        <f>SUM(H23:H32)</f>
        <v>0</v>
      </c>
      <c r="I22" s="124">
        <f>SUM(I23:I32)</f>
        <v>0</v>
      </c>
      <c r="J22" s="124"/>
      <c r="K22" s="122"/>
    </row>
    <row r="23" spans="1:11" ht="40.5" customHeight="1">
      <c r="A23" s="234">
        <v>1</v>
      </c>
      <c r="B23" s="231" t="s">
        <v>227</v>
      </c>
      <c r="C23" s="235" t="s">
        <v>56</v>
      </c>
      <c r="D23" s="239">
        <v>2500</v>
      </c>
      <c r="E23" s="125"/>
      <c r="F23" s="125"/>
      <c r="G23" s="125"/>
      <c r="H23" s="125"/>
      <c r="I23" s="125"/>
      <c r="J23" s="125">
        <v>1200</v>
      </c>
      <c r="K23" s="126"/>
    </row>
    <row r="24" spans="1:11" ht="40.5" customHeight="1">
      <c r="A24" s="234">
        <v>2</v>
      </c>
      <c r="B24" s="231" t="s">
        <v>228</v>
      </c>
      <c r="C24" s="235" t="s">
        <v>194</v>
      </c>
      <c r="D24" s="239">
        <v>2000</v>
      </c>
      <c r="E24" s="125"/>
      <c r="F24" s="125"/>
      <c r="G24" s="125"/>
      <c r="H24" s="125"/>
      <c r="I24" s="125"/>
      <c r="J24" s="125">
        <v>1000</v>
      </c>
      <c r="K24" s="126"/>
    </row>
    <row r="25" spans="1:11" ht="40.5" customHeight="1">
      <c r="A25" s="234">
        <v>3</v>
      </c>
      <c r="B25" s="231" t="s">
        <v>229</v>
      </c>
      <c r="C25" s="234" t="s">
        <v>133</v>
      </c>
      <c r="D25" s="240">
        <v>2000</v>
      </c>
      <c r="E25" s="125"/>
      <c r="F25" s="125"/>
      <c r="G25" s="125"/>
      <c r="H25" s="125"/>
      <c r="I25" s="125"/>
      <c r="J25" s="125">
        <v>1000</v>
      </c>
      <c r="K25" s="126"/>
    </row>
    <row r="26" spans="1:11" ht="40.5" customHeight="1">
      <c r="A26" s="234">
        <v>4</v>
      </c>
      <c r="B26" s="231" t="s">
        <v>230</v>
      </c>
      <c r="C26" s="234" t="s">
        <v>231</v>
      </c>
      <c r="D26" s="240">
        <v>2500</v>
      </c>
      <c r="E26" s="125"/>
      <c r="F26" s="125"/>
      <c r="G26" s="125"/>
      <c r="H26" s="125"/>
      <c r="I26" s="125"/>
      <c r="J26" s="125">
        <v>1300</v>
      </c>
      <c r="K26" s="126"/>
    </row>
    <row r="27" spans="1:11" ht="40.5" customHeight="1">
      <c r="A27" s="234">
        <v>5</v>
      </c>
      <c r="B27" s="231" t="s">
        <v>232</v>
      </c>
      <c r="C27" s="234" t="s">
        <v>233</v>
      </c>
      <c r="D27" s="240">
        <v>2300</v>
      </c>
      <c r="E27" s="125"/>
      <c r="F27" s="125"/>
      <c r="G27" s="125"/>
      <c r="H27" s="125"/>
      <c r="I27" s="125"/>
      <c r="J27" s="125">
        <v>1100</v>
      </c>
      <c r="K27" s="126"/>
    </row>
    <row r="28" spans="1:11" ht="40.5" customHeight="1">
      <c r="A28" s="234">
        <v>6</v>
      </c>
      <c r="B28" s="231" t="s">
        <v>234</v>
      </c>
      <c r="C28" s="234" t="s">
        <v>235</v>
      </c>
      <c r="D28" s="240">
        <v>3500</v>
      </c>
      <c r="E28" s="125"/>
      <c r="F28" s="125"/>
      <c r="G28" s="125"/>
      <c r="H28" s="125"/>
      <c r="I28" s="125"/>
      <c r="J28" s="125">
        <v>1800</v>
      </c>
      <c r="K28" s="126"/>
    </row>
    <row r="29" spans="1:11" ht="40.5" customHeight="1">
      <c r="A29" s="234">
        <v>7</v>
      </c>
      <c r="B29" s="231" t="s">
        <v>236</v>
      </c>
      <c r="C29" s="234" t="s">
        <v>237</v>
      </c>
      <c r="D29" s="240">
        <v>1900</v>
      </c>
      <c r="E29" s="125"/>
      <c r="F29" s="125"/>
      <c r="G29" s="125"/>
      <c r="H29" s="125"/>
      <c r="I29" s="125"/>
      <c r="J29" s="125">
        <v>1000</v>
      </c>
      <c r="K29" s="126"/>
    </row>
    <row r="30" spans="1:11" ht="40.5" customHeight="1">
      <c r="A30" s="234">
        <v>8</v>
      </c>
      <c r="B30" s="231" t="s">
        <v>238</v>
      </c>
      <c r="C30" s="234" t="s">
        <v>235</v>
      </c>
      <c r="D30" s="240">
        <v>2500</v>
      </c>
      <c r="E30" s="125"/>
      <c r="F30" s="125"/>
      <c r="G30" s="125"/>
      <c r="H30" s="125"/>
      <c r="I30" s="125"/>
      <c r="J30" s="125">
        <v>1200</v>
      </c>
      <c r="K30" s="126"/>
    </row>
    <row r="31" spans="1:11" ht="40.5" customHeight="1">
      <c r="A31" s="234">
        <v>9</v>
      </c>
      <c r="B31" s="231" t="s">
        <v>239</v>
      </c>
      <c r="C31" s="234" t="s">
        <v>240</v>
      </c>
      <c r="D31" s="240">
        <v>1500</v>
      </c>
      <c r="E31" s="125"/>
      <c r="F31" s="125"/>
      <c r="G31" s="125"/>
      <c r="H31" s="125"/>
      <c r="I31" s="125"/>
      <c r="J31" s="125">
        <v>1000</v>
      </c>
      <c r="K31" s="126"/>
    </row>
    <row r="32" spans="1:11" ht="40.5" customHeight="1" thickBot="1">
      <c r="A32" s="236">
        <v>10</v>
      </c>
      <c r="B32" s="237" t="s">
        <v>241</v>
      </c>
      <c r="C32" s="236" t="s">
        <v>231</v>
      </c>
      <c r="D32" s="241">
        <v>1600</v>
      </c>
      <c r="E32" s="125"/>
      <c r="F32" s="125"/>
      <c r="G32" s="125"/>
      <c r="H32" s="125"/>
      <c r="I32" s="125"/>
      <c r="J32" s="125">
        <v>1000</v>
      </c>
      <c r="K32" s="126"/>
    </row>
    <row r="33" ht="16.5" thickTop="1"/>
  </sheetData>
  <sheetProtection/>
  <mergeCells count="15">
    <mergeCell ref="C5:C6"/>
    <mergeCell ref="D5:D6"/>
    <mergeCell ref="H5:H6"/>
    <mergeCell ref="I5:I6"/>
    <mergeCell ref="J5:J6"/>
    <mergeCell ref="K5:K6"/>
    <mergeCell ref="E5:E6"/>
    <mergeCell ref="F5:F6"/>
    <mergeCell ref="G5:G6"/>
    <mergeCell ref="A1:B1"/>
    <mergeCell ref="A2:K2"/>
    <mergeCell ref="A3:K3"/>
    <mergeCell ref="E4:K4"/>
    <mergeCell ref="A5:A6"/>
    <mergeCell ref="B5:B6"/>
  </mergeCells>
  <printOptions/>
  <pageMargins left="0.67" right="0.35433070866141736" top="0.4724409448818898" bottom="0.4330708661417323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2021-12-11T09:55:13Z</cp:lastPrinted>
  <dcterms:created xsi:type="dcterms:W3CDTF">2020-09-08T09:01:28Z</dcterms:created>
  <dcterms:modified xsi:type="dcterms:W3CDTF">2021-12-13T00:49:01Z</dcterms:modified>
  <cp:category/>
  <cp:version/>
  <cp:contentType/>
  <cp:contentStatus/>
</cp:coreProperties>
</file>