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ÁC DỰ THẢO HỌP TVUBND\NGHỊ QUYẾT NÔNG NGHIỆP\"/>
    </mc:Choice>
  </mc:AlternateContent>
  <xr:revisionPtr revIDLastSave="0" documentId="13_ncr:1_{EE77E7AC-731F-491E-A0CA-7269517F3BF4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Bieu 01" sheetId="1" r:id="rId1"/>
    <sheet name="Biểu 02" sheetId="4" r:id="rId2"/>
    <sheet name="Biểu 03" sheetId="6" r:id="rId3"/>
    <sheet name="Bieu 4" sheetId="9" r:id="rId4"/>
  </sheets>
  <definedNames>
    <definedName name="_xlnm.Print_Titles" localSheetId="1">'Biểu 02'!$6:$7</definedName>
  </definedNames>
  <calcPr calcId="191029"/>
</workbook>
</file>

<file path=xl/calcChain.xml><?xml version="1.0" encoding="utf-8"?>
<calcChain xmlns="http://schemas.openxmlformats.org/spreadsheetml/2006/main">
  <c r="K14" i="1" l="1"/>
  <c r="L106" i="1" l="1"/>
  <c r="L104" i="1" l="1"/>
  <c r="L105" i="1"/>
  <c r="L85" i="1"/>
  <c r="L86" i="1"/>
  <c r="I86" i="1"/>
  <c r="F131" i="1" l="1"/>
  <c r="L129" i="1"/>
  <c r="I129" i="1"/>
  <c r="I128" i="1"/>
  <c r="I127" i="1"/>
  <c r="I126" i="1"/>
  <c r="I125" i="1"/>
  <c r="G125" i="1"/>
  <c r="F125" i="1"/>
  <c r="I124" i="1"/>
  <c r="I123" i="1"/>
  <c r="H122" i="1"/>
  <c r="I122" i="1" s="1"/>
  <c r="G122" i="1"/>
  <c r="I120" i="1"/>
  <c r="I119" i="1"/>
  <c r="I118" i="1"/>
  <c r="F118" i="1"/>
  <c r="I117" i="1"/>
  <c r="I116" i="1"/>
  <c r="I115" i="1"/>
  <c r="H114" i="1"/>
  <c r="I113" i="1"/>
  <c r="I112" i="1"/>
  <c r="L112" i="1" s="1"/>
  <c r="I111" i="1"/>
  <c r="I109" i="1"/>
  <c r="I108" i="1"/>
  <c r="H107" i="1"/>
  <c r="G107" i="1"/>
  <c r="F107" i="1"/>
  <c r="E107" i="1"/>
  <c r="D107" i="1"/>
  <c r="K107" i="1" s="1"/>
  <c r="J105" i="1"/>
  <c r="I105" i="1"/>
  <c r="J104" i="1"/>
  <c r="I104" i="1"/>
  <c r="I103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I95" i="1"/>
  <c r="I94" i="1"/>
  <c r="I93" i="1"/>
  <c r="I92" i="1"/>
  <c r="I91" i="1"/>
  <c r="I90" i="1"/>
  <c r="I89" i="1"/>
  <c r="I88" i="1"/>
  <c r="I87" i="1"/>
  <c r="F86" i="1"/>
  <c r="I85" i="1"/>
  <c r="I84" i="1"/>
  <c r="I83" i="1"/>
  <c r="H82" i="1"/>
  <c r="G82" i="1"/>
  <c r="F82" i="1"/>
  <c r="E82" i="1"/>
  <c r="D82" i="1"/>
  <c r="I81" i="1"/>
  <c r="I80" i="1"/>
  <c r="I79" i="1"/>
  <c r="H78" i="1"/>
  <c r="G78" i="1"/>
  <c r="G74" i="1" s="1"/>
  <c r="F78" i="1"/>
  <c r="F74" i="1" s="1"/>
  <c r="E78" i="1"/>
  <c r="E74" i="1" s="1"/>
  <c r="D78" i="1"/>
  <c r="I77" i="1"/>
  <c r="I76" i="1"/>
  <c r="I75" i="1"/>
  <c r="H74" i="1"/>
  <c r="D74" i="1"/>
  <c r="H73" i="1"/>
  <c r="G73" i="1"/>
  <c r="F73" i="1"/>
  <c r="E73" i="1"/>
  <c r="D73" i="1"/>
  <c r="I72" i="1"/>
  <c r="H71" i="1"/>
  <c r="G71" i="1"/>
  <c r="F71" i="1"/>
  <c r="E71" i="1"/>
  <c r="D71" i="1"/>
  <c r="I70" i="1"/>
  <c r="I69" i="1"/>
  <c r="I68" i="1"/>
  <c r="H67" i="1"/>
  <c r="G67" i="1"/>
  <c r="F67" i="1"/>
  <c r="F63" i="1" s="1"/>
  <c r="E67" i="1"/>
  <c r="D67" i="1"/>
  <c r="I66" i="1"/>
  <c r="I65" i="1"/>
  <c r="I64" i="1"/>
  <c r="H63" i="1"/>
  <c r="I63" i="1" s="1"/>
  <c r="G63" i="1"/>
  <c r="H62" i="1"/>
  <c r="I62" i="1" s="1"/>
  <c r="G62" i="1"/>
  <c r="F62" i="1"/>
  <c r="I61" i="1"/>
  <c r="I60" i="1"/>
  <c r="I59" i="1"/>
  <c r="H58" i="1"/>
  <c r="G58" i="1"/>
  <c r="F58" i="1"/>
  <c r="E58" i="1"/>
  <c r="D58" i="1"/>
  <c r="I57" i="1"/>
  <c r="I56" i="1"/>
  <c r="I55" i="1"/>
  <c r="H54" i="1"/>
  <c r="G54" i="1"/>
  <c r="F54" i="1"/>
  <c r="F50" i="1" s="1"/>
  <c r="E54" i="1"/>
  <c r="D54" i="1"/>
  <c r="I54" i="1" s="1"/>
  <c r="I53" i="1"/>
  <c r="I52" i="1"/>
  <c r="I51" i="1"/>
  <c r="I50" i="1"/>
  <c r="I49" i="1"/>
  <c r="G49" i="1"/>
  <c r="F49" i="1"/>
  <c r="I48" i="1"/>
  <c r="G47" i="1"/>
  <c r="F47" i="1"/>
  <c r="E47" i="1"/>
  <c r="D47" i="1"/>
  <c r="I44" i="1"/>
  <c r="H43" i="1"/>
  <c r="G43" i="1"/>
  <c r="F43" i="1"/>
  <c r="E43" i="1"/>
  <c r="D43" i="1"/>
  <c r="I43" i="1" s="1"/>
  <c r="I42" i="1"/>
  <c r="I41" i="1"/>
  <c r="I40" i="1"/>
  <c r="H39" i="1"/>
  <c r="G39" i="1"/>
  <c r="G34" i="1" s="1"/>
  <c r="F39" i="1"/>
  <c r="E39" i="1"/>
  <c r="D39" i="1"/>
  <c r="I39" i="1" s="1"/>
  <c r="I38" i="1"/>
  <c r="I37" i="1"/>
  <c r="I36" i="1"/>
  <c r="I35" i="1"/>
  <c r="D34" i="1"/>
  <c r="D11" i="1" s="1"/>
  <c r="D15" i="1" s="1"/>
  <c r="H33" i="1"/>
  <c r="G33" i="1"/>
  <c r="F33" i="1"/>
  <c r="E33" i="1"/>
  <c r="D33" i="1"/>
  <c r="I32" i="1"/>
  <c r="H31" i="1"/>
  <c r="G31" i="1"/>
  <c r="F31" i="1"/>
  <c r="E31" i="1"/>
  <c r="D31" i="1"/>
  <c r="I30" i="1"/>
  <c r="I29" i="1"/>
  <c r="I28" i="1"/>
  <c r="H27" i="1"/>
  <c r="G27" i="1"/>
  <c r="G14" i="1" s="1"/>
  <c r="F27" i="1"/>
  <c r="E27" i="1"/>
  <c r="D27" i="1"/>
  <c r="I26" i="1"/>
  <c r="I25" i="1"/>
  <c r="I24" i="1"/>
  <c r="I23" i="1"/>
  <c r="H22" i="1"/>
  <c r="G22" i="1"/>
  <c r="F22" i="1"/>
  <c r="E22" i="1"/>
  <c r="D22" i="1"/>
  <c r="I21" i="1"/>
  <c r="I20" i="1"/>
  <c r="I19" i="1"/>
  <c r="F18" i="1"/>
  <c r="F13" i="1" s="1"/>
  <c r="H17" i="1"/>
  <c r="G17" i="1"/>
  <c r="G10" i="1" s="1"/>
  <c r="F17" i="1"/>
  <c r="F10" i="1" s="1"/>
  <c r="E17" i="1"/>
  <c r="E10" i="1" s="1"/>
  <c r="I16" i="1"/>
  <c r="J14" i="1"/>
  <c r="J13" i="1"/>
  <c r="I12" i="1"/>
  <c r="H10" i="1"/>
  <c r="D10" i="1"/>
  <c r="F34" i="1" l="1"/>
  <c r="I114" i="1"/>
  <c r="I27" i="1"/>
  <c r="I58" i="1"/>
  <c r="I107" i="1"/>
  <c r="I31" i="1"/>
  <c r="I17" i="1"/>
  <c r="I74" i="1"/>
  <c r="I78" i="1"/>
  <c r="H18" i="1"/>
  <c r="I33" i="1"/>
  <c r="H34" i="1"/>
  <c r="H11" i="1" s="1"/>
  <c r="I82" i="1"/>
  <c r="G121" i="1"/>
  <c r="E34" i="1"/>
  <c r="E11" i="1" s="1"/>
  <c r="E15" i="1" s="1"/>
  <c r="G18" i="1"/>
  <c r="G13" i="1" s="1"/>
  <c r="I67" i="1"/>
  <c r="I73" i="1"/>
  <c r="I10" i="1"/>
  <c r="F14" i="1"/>
  <c r="G50" i="1"/>
  <c r="I71" i="1"/>
  <c r="G11" i="1"/>
  <c r="G15" i="1" s="1"/>
  <c r="L10" i="1"/>
  <c r="F11" i="1"/>
  <c r="I22" i="1"/>
  <c r="I34" i="1"/>
  <c r="H121" i="1"/>
  <c r="H13" i="1"/>
  <c r="L13" i="1" s="1"/>
  <c r="H14" i="1"/>
  <c r="I121" i="1" l="1"/>
  <c r="F15" i="1"/>
  <c r="I18" i="1"/>
  <c r="I11" i="1"/>
  <c r="L11" i="1"/>
  <c r="I13" i="1"/>
  <c r="I14" i="1"/>
  <c r="H15" i="1"/>
  <c r="I15" i="1" s="1"/>
  <c r="D25" i="6" l="1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W7" i="6"/>
  <c r="V7" i="6"/>
  <c r="U7" i="6"/>
  <c r="T7" i="6"/>
  <c r="S7" i="6"/>
  <c r="R7" i="6"/>
  <c r="Q7" i="6"/>
  <c r="P7" i="6"/>
  <c r="M7" i="6"/>
  <c r="L7" i="6"/>
  <c r="K7" i="6"/>
  <c r="J7" i="6"/>
  <c r="I7" i="6"/>
  <c r="H7" i="6"/>
  <c r="G7" i="6"/>
  <c r="F7" i="6"/>
  <c r="E7" i="6"/>
  <c r="D7" i="6" l="1"/>
  <c r="D26" i="6" s="1"/>
  <c r="D9" i="9"/>
  <c r="C13" i="9"/>
  <c r="C12" i="9"/>
  <c r="A3" i="9" l="1"/>
  <c r="C19" i="9" l="1"/>
  <c r="C18" i="9"/>
  <c r="C17" i="9"/>
  <c r="C14" i="9"/>
  <c r="C11" i="9"/>
  <c r="C10" i="9"/>
  <c r="H9" i="9"/>
  <c r="G9" i="9"/>
  <c r="F9" i="9"/>
  <c r="F8" i="9" s="1"/>
  <c r="E9" i="9"/>
  <c r="E8" i="9" s="1"/>
  <c r="D8" i="9"/>
  <c r="H8" i="9" l="1"/>
  <c r="G8" i="9"/>
  <c r="C20" i="9"/>
  <c r="C9" i="9"/>
  <c r="C8" i="9" l="1"/>
</calcChain>
</file>

<file path=xl/sharedStrings.xml><?xml version="1.0" encoding="utf-8"?>
<sst xmlns="http://schemas.openxmlformats.org/spreadsheetml/2006/main" count="408" uniqueCount="249">
  <si>
    <t>STT</t>
  </si>
  <si>
    <t>ĐVT</t>
  </si>
  <si>
    <t>Tấn</t>
  </si>
  <si>
    <t>%</t>
  </si>
  <si>
    <t>Con</t>
  </si>
  <si>
    <t xml:space="preserve"> -</t>
  </si>
  <si>
    <t>Đơn vị: Triệu đồng</t>
  </si>
  <si>
    <t>Stt</t>
  </si>
  <si>
    <t>Nội dung</t>
  </si>
  <si>
    <t>Tổng số</t>
  </si>
  <si>
    <t>Năm 2016</t>
  </si>
  <si>
    <t>Năm 2017</t>
  </si>
  <si>
    <t>Năm 2018</t>
  </si>
  <si>
    <t>Thực hiện năm 2016</t>
  </si>
  <si>
    <t>A</t>
  </si>
  <si>
    <t>B</t>
  </si>
  <si>
    <t>I</t>
  </si>
  <si>
    <t>Các chính sách hỗ trợ</t>
  </si>
  <si>
    <t>Kinh phí phòng chống, chữa cháy rừng</t>
  </si>
  <si>
    <t>Hỗ trợ phát triển cây cao su</t>
  </si>
  <si>
    <t>Hỗ trợ thực hiện chính sách miễn thu thủy lợi phí</t>
  </si>
  <si>
    <t>Kinh phí bảo vệ và phát triển đất trồng lúa</t>
  </si>
  <si>
    <t>Kinh phí thực hiện giao đất, giao rừng, cấp giấy CNQSD đất lâm nghiệp (Kế hoạch 388)</t>
  </si>
  <si>
    <t>Hỗ trợ người dân hộ nghèo vùng khó khăn theo QĐ 102</t>
  </si>
  <si>
    <t>II</t>
  </si>
  <si>
    <t>Vốn đầu tư</t>
  </si>
  <si>
    <t>Vốn sự nghiệp</t>
  </si>
  <si>
    <t>III</t>
  </si>
  <si>
    <t>Chương trình mục tiêu phát triển lâm nghiệp bền vững</t>
  </si>
  <si>
    <t>Chương trình mục tiêu Tái cơ cấu kinh tế nông nghiệp và phòng chống giảm nhẹ thiên tai, ổn định đời sống dân cư</t>
  </si>
  <si>
    <t>Chương trình mục tiêu Giáo dục nghề nghiệp - việc làm và an toàn lao động</t>
  </si>
  <si>
    <t>Đào tạo cán bộ hợp tác và tổ hợp tác xã</t>
  </si>
  <si>
    <t>Khắc phục thiệt hại do rét đậm rét hại gây ra</t>
  </si>
  <si>
    <t>Khắc phục hậu quả hạn hán vụ Đông Xuân</t>
  </si>
  <si>
    <t>IV</t>
  </si>
  <si>
    <t>V</t>
  </si>
  <si>
    <t>TT</t>
  </si>
  <si>
    <t xml:space="preserve"> +</t>
  </si>
  <si>
    <t>Kinh phí phân bổ giai đoạn 2016-2020</t>
  </si>
  <si>
    <t>Kinh phí thực hiện giai đoạn 2016-2020</t>
  </si>
  <si>
    <t>Năm 2019</t>
  </si>
  <si>
    <t>Năm 2020</t>
  </si>
  <si>
    <t>Thực hiện năm 2017</t>
  </si>
  <si>
    <t>Thực hiện năm 2018</t>
  </si>
  <si>
    <t>Thực hiện năm 2019</t>
  </si>
  <si>
    <t>1=2+3+4+5+6</t>
  </si>
  <si>
    <t>VỐN HỖ TRỢ TRỰC TIẾP CHO SẢN XUẤT NÔNG, LÂM NGHIỆP</t>
  </si>
  <si>
    <t>Chính sách hỗ trợ phát triển sản xuất nông nghiệp, lâm nghiệp, thủy sản (QĐ 02/2014/QĐ-UBND; 45/2018/QĐ-UBND)</t>
  </si>
  <si>
    <t>Kinh phí thực hiện khuyến nông (tỉnh, huyện)</t>
  </si>
  <si>
    <t>Kinh phí huyện</t>
  </si>
  <si>
    <t>Vốn sự nghiệp chương trình mục tiêu quốc gia</t>
  </si>
  <si>
    <t>Chương trình giảm nghèo bền vững (hỗ trợ sản xuất)</t>
  </si>
  <si>
    <t>Chương trình xây dựng nông thôn mới (hỗ trợ sản xuất)</t>
  </si>
  <si>
    <t>Chương trình mục tiêu, nhiệm vụ khác</t>
  </si>
  <si>
    <t>VI</t>
  </si>
  <si>
    <t>Nguồn vốn huy động</t>
  </si>
  <si>
    <t>Huy động và bố trí vốn</t>
  </si>
  <si>
    <t>Ngân sách Trung ương</t>
  </si>
  <si>
    <t>Trái phiếu chính phủ</t>
  </si>
  <si>
    <t>Đầu tư phát triển</t>
  </si>
  <si>
    <t>Sự nghiệp kinh tế</t>
  </si>
  <si>
    <t>Ngân sách địa phương</t>
  </si>
  <si>
    <t>Tỉnh</t>
  </si>
  <si>
    <t>Huyện</t>
  </si>
  <si>
    <t>Xã</t>
  </si>
  <si>
    <t>Vốn lồng ghép</t>
  </si>
  <si>
    <t>Vốn tín dụng</t>
  </si>
  <si>
    <t>Vốn doanh nghiệp, Hợp tác xã</t>
  </si>
  <si>
    <t>Vốn huy động từ cộng đồng dân cư</t>
  </si>
  <si>
    <t>Nợ đọng xây dựng cơ bản</t>
  </si>
  <si>
    <t>Nguồn vốn NSTW</t>
  </si>
  <si>
    <t>Nguồn vốn NSĐP</t>
  </si>
  <si>
    <t>Giai đoạn 2016-2020 (triệu đồng)</t>
  </si>
  <si>
    <t>Kết quả huy động nguồn lực thực hiện Chương trình MTQG xây dựng NTM 
giai đoạn 2016-2020</t>
  </si>
  <si>
    <t>KẾT QUẢ THỰC HIỆN TIÊU CHÍ VỀ XÂY DỰNG NÔNG THÔN MỚI  NĂM 2020 HUYỆN TUẦN GIÁO</t>
  </si>
  <si>
    <t>TÊN ĐƠN VỊ</t>
  </si>
  <si>
    <t xml:space="preserve">Kết quả  </t>
  </si>
  <si>
    <t>Nội dung tiêu chí</t>
  </si>
  <si>
    <t xml:space="preserve">Quy hoạch </t>
  </si>
  <si>
    <t>Giao thông</t>
  </si>
  <si>
    <t>Thủy lợi</t>
  </si>
  <si>
    <t xml:space="preserve">Điện </t>
  </si>
  <si>
    <t>Trường học</t>
  </si>
  <si>
    <t>Cơ sở vật chất văn hóa</t>
  </si>
  <si>
    <t>Cơ sở hạ tầng thương mại nông thôn</t>
  </si>
  <si>
    <t>Thông tin và truyền thông</t>
  </si>
  <si>
    <t>Nhà ở dân cư</t>
  </si>
  <si>
    <t>Thu nhập</t>
  </si>
  <si>
    <t>Hộ nghèo</t>
  </si>
  <si>
    <t xml:space="preserve">Lao động có việc làm </t>
  </si>
  <si>
    <t>Tổ chức sản xuất</t>
  </si>
  <si>
    <t xml:space="preserve">Giáo dục và đào tạo </t>
  </si>
  <si>
    <t>Y tế</t>
  </si>
  <si>
    <t>Văn hóa</t>
  </si>
  <si>
    <t>Môi trường và an toàn thực phẩm</t>
  </si>
  <si>
    <t>Hệ thống tổ chức chính trị và tiếp cận pháp luật</t>
  </si>
  <si>
    <t>Quốc phòng và an ninh</t>
  </si>
  <si>
    <t>Huyện Tuần Giáo</t>
  </si>
  <si>
    <t>Xã Chiềng Đông</t>
  </si>
  <si>
    <t>Xã Chiềng Sinh</t>
  </si>
  <si>
    <t>Xã Nà Sáy</t>
  </si>
  <si>
    <t>Xã Mường Khong</t>
  </si>
  <si>
    <t>Xã Mường Thín</t>
  </si>
  <si>
    <t>Xã Quài Tở</t>
  </si>
  <si>
    <t>Xã Tỏa Tình</t>
  </si>
  <si>
    <t>Xã Tênh Phông</t>
  </si>
  <si>
    <t>Xã Quài Cang</t>
  </si>
  <si>
    <t>Xã Quài Nưa</t>
  </si>
  <si>
    <t>Xã Pú Nhung</t>
  </si>
  <si>
    <t>Xã Rạng Đông</t>
  </si>
  <si>
    <t>Xã Phình Sáng</t>
  </si>
  <si>
    <t>Xã Ta Ma</t>
  </si>
  <si>
    <t>Xã Mùn Chung</t>
  </si>
  <si>
    <t>Xã Nà Tòng</t>
  </si>
  <si>
    <t>Xã Mường Mùn</t>
  </si>
  <si>
    <t>Xã Pú Xi</t>
  </si>
  <si>
    <t>Tổng số xã/tiêu chí</t>
  </si>
  <si>
    <t>Thực hiện năm 2020</t>
  </si>
  <si>
    <t>Chương trình MTQG việc làm và dạy nghề (dạy nghề NN)</t>
  </si>
  <si>
    <t>Kinh phí phòng chống, chữa cháy rừng (nguồn dự phòng Trung ương)</t>
  </si>
  <si>
    <t>Chương trình bố trí dân cư theo QĐ 1776</t>
  </si>
  <si>
    <t>Khắc phục hậu quả thiên tai</t>
  </si>
  <si>
    <t>Khắc phục hậu quả thiệt hại do Dịch tả lợn Châu Phi gây ra năm 2019</t>
  </si>
  <si>
    <t>CHỈ TIÊU</t>
  </si>
  <si>
    <t>Thực hiện  năm 2016</t>
  </si>
  <si>
    <t>Thực hiện  năm 2017</t>
  </si>
  <si>
    <t>Thực hiện  năm 2018</t>
  </si>
  <si>
    <t>TH năm 2020</t>
  </si>
  <si>
    <t>So sánh năm 2020 với năm 2016</t>
  </si>
  <si>
    <t>So sánh với NQ</t>
  </si>
  <si>
    <t>Mục tiêu đến năm 2020 (NQĐH XXII)</t>
  </si>
  <si>
    <t>So sánh KH 2020 với NQĐH XXII (%)</t>
  </si>
  <si>
    <t>Mục tiêu đến năm 2025 (NQ ĐH XXIII)</t>
  </si>
  <si>
    <t>Ghi chú</t>
  </si>
  <si>
    <t>Nông nghiệp</t>
  </si>
  <si>
    <t>SX cây lương thực</t>
  </si>
  <si>
    <t>Cây lương thực có hạt:</t>
  </si>
  <si>
    <t>*</t>
  </si>
  <si>
    <t>Tổng diện tích gieo trồng:</t>
  </si>
  <si>
    <t xml:space="preserve">Tổng Sản lượng lương thực: </t>
  </si>
  <si>
    <t xml:space="preserve"> Trong đó: </t>
  </si>
  <si>
    <t xml:space="preserve"> - Thóc</t>
  </si>
  <si>
    <t xml:space="preserve"> - Riêng thóc ruộng</t>
  </si>
  <si>
    <t xml:space="preserve"> - Cơ cấu thóc ruộng trong TSLLT</t>
  </si>
  <si>
    <t xml:space="preserve"> Lúa cả năm</t>
  </si>
  <si>
    <t xml:space="preserve">          Tổng diện tích lúa:</t>
  </si>
  <si>
    <t>ha</t>
  </si>
  <si>
    <t xml:space="preserve">          Tổng Sản lượng lúa:</t>
  </si>
  <si>
    <t>tấn</t>
  </si>
  <si>
    <t>a</t>
  </si>
  <si>
    <t>Lúa xuân:</t>
  </si>
  <si>
    <t xml:space="preserve">                  + Diện tích</t>
  </si>
  <si>
    <t xml:space="preserve">                  + Năng suất</t>
  </si>
  <si>
    <t>tạ/ ha</t>
  </si>
  <si>
    <t xml:space="preserve">                  + Sản lượng</t>
  </si>
  <si>
    <t>b</t>
  </si>
  <si>
    <t>Lúa mùa:</t>
  </si>
  <si>
    <t>Diện tích cho thu hoạch</t>
  </si>
  <si>
    <t xml:space="preserve">                  + Năng suất </t>
  </si>
  <si>
    <t>c</t>
  </si>
  <si>
    <t>Lúa nương:</t>
  </si>
  <si>
    <t>d</t>
  </si>
  <si>
    <t>Cây ngô:</t>
  </si>
  <si>
    <t xml:space="preserve">             Tổng diện tích</t>
  </si>
  <si>
    <t xml:space="preserve">             Tổng sản lượng</t>
  </si>
  <si>
    <t xml:space="preserve"> - Ngô vụ xuân</t>
  </si>
  <si>
    <t xml:space="preserve"> - Ngô vụ thu</t>
  </si>
  <si>
    <t xml:space="preserve">                  + Diện tích </t>
  </si>
  <si>
    <t xml:space="preserve"> - Ngô vụ Đông</t>
  </si>
  <si>
    <t xml:space="preserve">                  + Sản lượng </t>
  </si>
  <si>
    <t>Các loại cây lấy bột:</t>
  </si>
  <si>
    <t xml:space="preserve">                  + Tổng diện tích</t>
  </si>
  <si>
    <t xml:space="preserve">                  + Tổng sản lượng</t>
  </si>
  <si>
    <t xml:space="preserve"> Cây sắn:</t>
  </si>
  <si>
    <t>Cây chất bột khác:</t>
  </si>
  <si>
    <t>Cây công nghiệp:</t>
  </si>
  <si>
    <t>Cây công nghiêp ngắn ngày:</t>
  </si>
  <si>
    <t>Cây đậu tương:</t>
  </si>
  <si>
    <t>Đậu tương vụ xuân:</t>
  </si>
  <si>
    <t xml:space="preserve">Đậu tương vụ thu: </t>
  </si>
  <si>
    <t>Cây lạc:</t>
  </si>
  <si>
    <t xml:space="preserve">             Tổng diện tích:</t>
  </si>
  <si>
    <t xml:space="preserve">             Tổng sản lượng:</t>
  </si>
  <si>
    <t>Lạc vụ xuân:</t>
  </si>
  <si>
    <t>Lạc vụ thu:</t>
  </si>
  <si>
    <t>Cây công nghiệp dài ngày:</t>
  </si>
  <si>
    <t>Cây cà phê:</t>
  </si>
  <si>
    <t xml:space="preserve">           + Diện tích</t>
  </si>
  <si>
    <t xml:space="preserve">           + Sản lượng cà phê nhân</t>
  </si>
  <si>
    <t xml:space="preserve"> Thảo quả:</t>
  </si>
  <si>
    <t xml:space="preserve"> Diện tích</t>
  </si>
  <si>
    <t>Sa nhân:</t>
  </si>
  <si>
    <t>Táo mèo:</t>
  </si>
  <si>
    <t>đ</t>
  </si>
  <si>
    <t>Cây cao su:</t>
  </si>
  <si>
    <t xml:space="preserve"> Diện tích       </t>
  </si>
  <si>
    <t>Trong đó trồng mới</t>
  </si>
  <si>
    <t>Sản lượng mủ khô</t>
  </si>
  <si>
    <t>Chăn nuôi:</t>
  </si>
  <si>
    <t xml:space="preserve"> - Tổng đàn trâu: </t>
  </si>
  <si>
    <t>Tốc độ tăng đàn bình quân 4%/năm</t>
  </si>
  <si>
    <t xml:space="preserve"> Tốc độ tăng đàn</t>
  </si>
  <si>
    <t xml:space="preserve"> - Tổng đàn bò:</t>
  </si>
  <si>
    <t xml:space="preserve"> - Tổng đàn lợn:</t>
  </si>
  <si>
    <t xml:space="preserve">Đàn Gia cầm </t>
  </si>
  <si>
    <t>Thủy sản:</t>
  </si>
  <si>
    <t xml:space="preserve"> Diện tích nuôi thả </t>
  </si>
  <si>
    <t xml:space="preserve"> Sản lượng</t>
  </si>
  <si>
    <t>Trồng rừng tập trung</t>
  </si>
  <si>
    <t>Trồng rừng phòng hộ thay thế công trình</t>
  </si>
  <si>
    <t>Trồng rừng sản xuất</t>
  </si>
  <si>
    <t>Trồng rừng phòng hộ</t>
  </si>
  <si>
    <t xml:space="preserve"> </t>
  </si>
  <si>
    <t xml:space="preserve"> Trong đó diện tích cây mắc ca trồng mới</t>
  </si>
  <si>
    <t>Diện tích cây Mắc ca hiện có</t>
  </si>
  <si>
    <t>Trồng rừng thay thế nương rẫy</t>
  </si>
  <si>
    <t>Chăm sóc rừng trồng</t>
  </si>
  <si>
    <t>Rừng phòng hộ</t>
  </si>
  <si>
    <t>Rừng thay thế</t>
  </si>
  <si>
    <t>Khoán bảo vệ rừng</t>
  </si>
  <si>
    <t>Hỗ trợ bảo vệ rừng (Lưu vực Sông Mã)</t>
  </si>
  <si>
    <t>Bảo vệ rừng hỗ trợ gạo</t>
  </si>
  <si>
    <t>Bảo vệ rừng tự nhiên</t>
  </si>
  <si>
    <t xml:space="preserve">KN tái sinh </t>
  </si>
  <si>
    <t xml:space="preserve"> 4.1</t>
  </si>
  <si>
    <t>KNTS mới</t>
  </si>
  <si>
    <t>KNTS chuyển tiếp</t>
  </si>
  <si>
    <t xml:space="preserve"> 4.2</t>
  </si>
  <si>
    <t>Ban QLRPH Tuần Giáo</t>
  </si>
  <si>
    <t>Phong trào tết trồng cây + Trồng cây phân tán (trồng rừng tập trung)</t>
  </si>
  <si>
    <t>Nghìn cây</t>
  </si>
  <si>
    <t>Độ che phủ rừng(%)</t>
  </si>
  <si>
    <t xml:space="preserve">(Kèm theo báo cáo số:          /BC-UBND ngày      tháng      năm 2021 của UBND huyện Tuần Giáo) </t>
  </si>
  <si>
    <t>Phụ biểu 01</t>
  </si>
  <si>
    <t>Phụ biểu 02</t>
  </si>
  <si>
    <t>BIỂU TỔNG HỢP KINH PHÍ PHÁT TRIỂN SẢN XUẤT NÔNG, LÂM NGHIỆP-THỰC HIỆN NGHỊ QUYẾT SỐ 03-NQ/HU GIAI ĐOẠN 2016-2020 TRÊN ĐỊA BÀN HUYỆN</t>
  </si>
  <si>
    <t xml:space="preserve">(Kèm theo báo cáo số:          /BC-UBND ngày      tháng 9 năm 2021 của UBND huyện Tuần Giáo) </t>
  </si>
  <si>
    <t xml:space="preserve"> -   </t>
  </si>
  <si>
    <t>VỐN HỖ TRỢ/ĐẦU TƯ GIÁN TIẾP CHO SẢN XUẤT NÔNG, LÂM NGHIỆP (Xây dựng công trình thủy lợi, NSH: Kênh, mương, đập đầu mối, hồ chứa, kè đất sản xuất; đường giao thông nội đồng,…)</t>
  </si>
  <si>
    <t>Đầu tư từ nguồn thu tiền sử dụng đất</t>
  </si>
  <si>
    <t>Kinh phí sự nghiệp thủy lợi</t>
  </si>
  <si>
    <t>Kinh phí sự nghiệp giao thông</t>
  </si>
  <si>
    <t>Chương trình MTQG giảm nghèo bền vững</t>
  </si>
  <si>
    <t>Chương trình MTQG xây dựng nông thôn mới</t>
  </si>
  <si>
    <t>Thực hiện QĐ 755</t>
  </si>
  <si>
    <t>Phụ biểu 04</t>
  </si>
  <si>
    <t>Phụ biểu 03</t>
  </si>
  <si>
    <t>KẾT QUẢ SẢN XUẤT NÔNG, LÂM NGHIỆP TRÊN ĐỊA BÀN HUYỆN  ĐẾN NĂM 2020 SO VỚI NGHỊ QUYẾT SỐ 03-NQ/HU</t>
  </si>
  <si>
    <t>Lâm nghiệp (Trồng rừng mới+KNTS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</si>
</sst>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₫_-;\-* #,##0.00\ _₫_-;_-* &quot;-&quot;??\ _₫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-* #,##0.00_-;\-* #,##0.00_-;_-* &quot;-&quot;??_-;_-@_-"/>
    <numFmt numFmtId="169" formatCode="_-* #,##0_-;\-* #,##0_-;_-* &quot;-&quot;_-;_-@_-"/>
    <numFmt numFmtId="170" formatCode="_-* #,##0.0_-;\-* #,##0.0_-;_-* &quot;-&quot;??_-;_-@_-"/>
    <numFmt numFmtId="171" formatCode="_-* #,##0_-;\-* #,##0_-;_-* &quot;-&quot;??_-;_-@_-"/>
  </numFmts>
  <fonts count="36" x14ac:knownFonts="1">
    <font>
      <sz val="14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2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  <charset val="163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color indexed="10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u/>
      <sz val="12"/>
      <name val="Times New Roman"/>
      <family val="1"/>
      <charset val="163"/>
    </font>
    <font>
      <sz val="12"/>
      <name val="Cambria"/>
      <family val="1"/>
      <charset val="163"/>
      <scheme val="major"/>
    </font>
    <font>
      <sz val="13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i/>
      <sz val="11.5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/>
    <xf numFmtId="164" fontId="11" fillId="0" borderId="0" applyFont="0" applyFill="0" applyBorder="0" applyAlignment="0" applyProtection="0"/>
    <xf numFmtId="0" fontId="19" fillId="0" borderId="0"/>
    <xf numFmtId="0" fontId="11" fillId="0" borderId="0"/>
    <xf numFmtId="0" fontId="20" fillId="0" borderId="0"/>
    <xf numFmtId="0" fontId="18" fillId="0" borderId="0"/>
    <xf numFmtId="0" fontId="21" fillId="0" borderId="0"/>
    <xf numFmtId="168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1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8" fillId="0" borderId="0"/>
    <xf numFmtId="168" fontId="30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 applyFill="1"/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8" fillId="0" borderId="0" xfId="0" applyFont="1" applyFill="1"/>
    <xf numFmtId="0" fontId="24" fillId="0" borderId="0" xfId="0" applyFont="1" applyFill="1"/>
    <xf numFmtId="0" fontId="2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12" fillId="0" borderId="1" xfId="0" applyFont="1" applyFill="1" applyBorder="1"/>
    <xf numFmtId="0" fontId="1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0" xfId="0" applyFont="1" applyFill="1"/>
    <xf numFmtId="0" fontId="27" fillId="0" borderId="1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/>
    </xf>
    <xf numFmtId="0" fontId="9" fillId="0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2" fillId="3" borderId="1" xfId="0" applyFont="1" applyFill="1" applyBorder="1"/>
    <xf numFmtId="3" fontId="14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3" fontId="12" fillId="3" borderId="1" xfId="0" applyNumberFormat="1" applyFont="1" applyFill="1" applyBorder="1"/>
    <xf numFmtId="3" fontId="12" fillId="3" borderId="1" xfId="0" quotePrefix="1" applyNumberFormat="1" applyFont="1" applyFill="1" applyBorder="1" applyAlignment="1">
      <alignment horizontal="right"/>
    </xf>
    <xf numFmtId="0" fontId="12" fillId="3" borderId="1" xfId="0" quotePrefix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4" fontId="8" fillId="3" borderId="1" xfId="10" applyNumberFormat="1" applyFont="1" applyFill="1" applyBorder="1" applyAlignment="1">
      <alignment horizontal="center" vertical="center" wrapText="1"/>
    </xf>
    <xf numFmtId="3" fontId="8" fillId="3" borderId="1" xfId="10" applyNumberFormat="1" applyFont="1" applyFill="1" applyBorder="1" applyAlignment="1">
      <alignment vertical="center" wrapText="1"/>
    </xf>
    <xf numFmtId="4" fontId="28" fillId="3" borderId="1" xfId="11" applyNumberFormat="1" applyFont="1" applyFill="1" applyBorder="1" applyAlignment="1">
      <alignment horizontal="center" vertical="center"/>
    </xf>
    <xf numFmtId="4" fontId="8" fillId="3" borderId="1" xfId="33" applyNumberFormat="1" applyFont="1" applyFill="1" applyBorder="1" applyAlignment="1">
      <alignment horizontal="center" vertical="center" wrapText="1"/>
    </xf>
    <xf numFmtId="3" fontId="8" fillId="3" borderId="1" xfId="33" applyNumberFormat="1" applyFont="1" applyFill="1" applyBorder="1" applyAlignment="1">
      <alignment vertical="center" wrapText="1"/>
    </xf>
    <xf numFmtId="4" fontId="8" fillId="3" borderId="1" xfId="22" applyNumberFormat="1" applyFont="1" applyFill="1" applyBorder="1" applyAlignment="1">
      <alignment horizontal="center" vertical="center" wrapText="1"/>
    </xf>
    <xf numFmtId="4" fontId="12" fillId="3" borderId="1" xfId="31" applyNumberFormat="1" applyFont="1" applyFill="1" applyBorder="1" applyAlignment="1">
      <alignment horizontal="center" vertical="center" wrapText="1"/>
    </xf>
    <xf numFmtId="4" fontId="29" fillId="3" borderId="1" xfId="7" applyNumberFormat="1" applyFont="1" applyFill="1" applyBorder="1" applyAlignment="1">
      <alignment vertical="center" wrapText="1"/>
    </xf>
    <xf numFmtId="4" fontId="12" fillId="3" borderId="1" xfId="22" applyNumberFormat="1" applyFont="1" applyFill="1" applyBorder="1" applyAlignment="1">
      <alignment horizontal="center" vertical="center" wrapText="1"/>
    </xf>
    <xf numFmtId="4" fontId="12" fillId="3" borderId="1" xfId="33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6" fontId="3" fillId="0" borderId="3" xfId="2" applyNumberFormat="1" applyFont="1" applyBorder="1" applyAlignment="1">
      <alignment vertical="center" wrapText="1"/>
    </xf>
    <xf numFmtId="166" fontId="5" fillId="0" borderId="3" xfId="2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66" fontId="2" fillId="0" borderId="3" xfId="2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166" fontId="3" fillId="0" borderId="3" xfId="2" applyNumberFormat="1" applyFont="1" applyBorder="1" applyAlignment="1">
      <alignment horizontal="center" vertical="center"/>
    </xf>
    <xf numFmtId="171" fontId="12" fillId="0" borderId="0" xfId="36" applyNumberFormat="1" applyFont="1" applyFill="1"/>
    <xf numFmtId="171" fontId="12" fillId="4" borderId="1" xfId="36" applyNumberFormat="1" applyFont="1" applyFill="1" applyBorder="1" applyAlignment="1">
      <alignment vertical="center"/>
    </xf>
    <xf numFmtId="171" fontId="12" fillId="4" borderId="1" xfId="36" applyNumberFormat="1" applyFont="1" applyFill="1" applyBorder="1"/>
    <xf numFmtId="171" fontId="14" fillId="4" borderId="1" xfId="36" applyNumberFormat="1" applyFont="1" applyFill="1" applyBorder="1" applyAlignment="1">
      <alignment vertical="center"/>
    </xf>
    <xf numFmtId="170" fontId="14" fillId="4" borderId="1" xfId="36" applyNumberFormat="1" applyFont="1" applyFill="1" applyBorder="1" applyAlignment="1">
      <alignment vertical="center"/>
    </xf>
    <xf numFmtId="170" fontId="14" fillId="0" borderId="1" xfId="36" applyNumberFormat="1" applyFont="1" applyFill="1" applyBorder="1" applyAlignment="1">
      <alignment vertical="center" wrapText="1"/>
    </xf>
    <xf numFmtId="170" fontId="14" fillId="0" borderId="1" xfId="36" applyNumberFormat="1" applyFont="1" applyFill="1" applyBorder="1"/>
    <xf numFmtId="171" fontId="13" fillId="4" borderId="1" xfId="36" applyNumberFormat="1" applyFont="1" applyFill="1" applyBorder="1"/>
    <xf numFmtId="170" fontId="13" fillId="4" borderId="1" xfId="36" applyNumberFormat="1" applyFont="1" applyFill="1" applyBorder="1" applyAlignment="1">
      <alignment horizontal="center" vertical="center"/>
    </xf>
    <xf numFmtId="170" fontId="13" fillId="4" borderId="1" xfId="36" applyNumberFormat="1" applyFont="1" applyFill="1" applyBorder="1"/>
    <xf numFmtId="170" fontId="6" fillId="4" borderId="1" xfId="35" applyNumberFormat="1" applyFont="1" applyFill="1" applyBorder="1" applyAlignment="1">
      <alignment vertical="center"/>
    </xf>
    <xf numFmtId="170" fontId="12" fillId="4" borderId="1" xfId="36" applyNumberFormat="1" applyFont="1" applyFill="1" applyBorder="1" applyAlignment="1">
      <alignment horizontal="center" vertical="center"/>
    </xf>
    <xf numFmtId="170" fontId="12" fillId="4" borderId="1" xfId="36" applyNumberFormat="1" applyFont="1" applyFill="1" applyBorder="1" applyAlignment="1">
      <alignment vertical="center"/>
    </xf>
    <xf numFmtId="170" fontId="12" fillId="0" borderId="1" xfId="36" applyNumberFormat="1" applyFont="1" applyFill="1" applyBorder="1" applyAlignment="1">
      <alignment horizontal="center" vertical="center"/>
    </xf>
    <xf numFmtId="170" fontId="12" fillId="0" borderId="1" xfId="36" applyNumberFormat="1" applyFont="1" applyFill="1" applyBorder="1" applyAlignment="1">
      <alignment vertical="center"/>
    </xf>
    <xf numFmtId="170" fontId="6" fillId="0" borderId="1" xfId="36" applyNumberFormat="1" applyFont="1" applyFill="1" applyBorder="1" applyAlignment="1">
      <alignment horizontal="center" vertical="center"/>
    </xf>
    <xf numFmtId="168" fontId="32" fillId="4" borderId="1" xfId="35" applyNumberFormat="1" applyFont="1" applyFill="1" applyBorder="1" applyAlignment="1">
      <alignment vertical="center"/>
    </xf>
    <xf numFmtId="170" fontId="14" fillId="0" borderId="1" xfId="36" applyNumberFormat="1" applyFont="1" applyFill="1" applyBorder="1" applyAlignment="1">
      <alignment vertical="center"/>
    </xf>
    <xf numFmtId="170" fontId="33" fillId="4" borderId="1" xfId="35" applyNumberFormat="1" applyFont="1" applyFill="1" applyBorder="1" applyAlignment="1">
      <alignment vertical="center"/>
    </xf>
    <xf numFmtId="170" fontId="6" fillId="4" borderId="1" xfId="37" applyNumberFormat="1" applyFont="1" applyFill="1" applyBorder="1" applyAlignment="1">
      <alignment vertical="center"/>
    </xf>
    <xf numFmtId="170" fontId="13" fillId="4" borderId="1" xfId="36" applyNumberFormat="1" applyFont="1" applyFill="1" applyBorder="1" applyAlignment="1">
      <alignment vertical="center"/>
    </xf>
    <xf numFmtId="171" fontId="13" fillId="4" borderId="1" xfId="36" applyNumberFormat="1" applyFont="1" applyFill="1" applyBorder="1" applyAlignment="1">
      <alignment vertical="center"/>
    </xf>
    <xf numFmtId="170" fontId="31" fillId="4" borderId="1" xfId="35" applyNumberFormat="1" applyFont="1" applyFill="1" applyBorder="1" applyAlignment="1">
      <alignment vertical="center"/>
    </xf>
    <xf numFmtId="168" fontId="12" fillId="4" borderId="1" xfId="36" applyNumberFormat="1" applyFont="1" applyFill="1" applyBorder="1" applyAlignment="1">
      <alignment vertical="center"/>
    </xf>
    <xf numFmtId="170" fontId="13" fillId="0" borderId="1" xfId="36" applyNumberFormat="1" applyFont="1" applyFill="1" applyBorder="1" applyAlignment="1">
      <alignment vertical="center"/>
    </xf>
    <xf numFmtId="170" fontId="6" fillId="4" borderId="1" xfId="36" applyNumberFormat="1" applyFont="1" applyFill="1" applyBorder="1" applyAlignment="1">
      <alignment vertical="center"/>
    </xf>
    <xf numFmtId="170" fontId="17" fillId="4" borderId="1" xfId="36" applyNumberFormat="1" applyFont="1" applyFill="1" applyBorder="1" applyAlignment="1">
      <alignment horizontal="center" vertical="center"/>
    </xf>
    <xf numFmtId="170" fontId="17" fillId="4" borderId="1" xfId="36" applyNumberFormat="1" applyFont="1" applyFill="1" applyBorder="1" applyAlignment="1">
      <alignment vertical="center"/>
    </xf>
    <xf numFmtId="170" fontId="7" fillId="4" borderId="1" xfId="35" applyNumberFormat="1" applyFont="1" applyFill="1" applyBorder="1" applyAlignment="1">
      <alignment vertical="center"/>
    </xf>
    <xf numFmtId="170" fontId="33" fillId="0" borderId="1" xfId="36" applyNumberFormat="1" applyFont="1" applyFill="1" applyBorder="1" applyAlignment="1">
      <alignment vertical="center"/>
    </xf>
    <xf numFmtId="170" fontId="6" fillId="0" borderId="1" xfId="36" applyNumberFormat="1" applyFont="1" applyFill="1" applyBorder="1" applyAlignment="1">
      <alignment vertical="center"/>
    </xf>
    <xf numFmtId="170" fontId="12" fillId="4" borderId="1" xfId="36" applyNumberFormat="1" applyFont="1" applyFill="1" applyBorder="1" applyAlignment="1">
      <alignment horizontal="right" vertical="center"/>
    </xf>
    <xf numFmtId="170" fontId="14" fillId="4" borderId="1" xfId="36" applyNumberFormat="1" applyFont="1" applyFill="1" applyBorder="1" applyAlignment="1">
      <alignment horizontal="center" vertical="center"/>
    </xf>
    <xf numFmtId="168" fontId="14" fillId="4" borderId="1" xfId="36" applyNumberFormat="1" applyFont="1" applyFill="1" applyBorder="1" applyAlignment="1">
      <alignment horizontal="center" vertical="center"/>
    </xf>
    <xf numFmtId="168" fontId="12" fillId="4" borderId="1" xfId="36" applyNumberFormat="1" applyFont="1" applyFill="1" applyBorder="1" applyAlignment="1">
      <alignment horizontal="right" vertical="center"/>
    </xf>
    <xf numFmtId="170" fontId="12" fillId="0" borderId="1" xfId="36" applyNumberFormat="1" applyFont="1" applyFill="1" applyBorder="1" applyAlignment="1"/>
    <xf numFmtId="170" fontId="14" fillId="0" borderId="1" xfId="36" applyNumberFormat="1" applyFont="1" applyFill="1" applyBorder="1" applyAlignment="1"/>
    <xf numFmtId="170" fontId="13" fillId="0" borderId="1" xfId="36" applyNumberFormat="1" applyFont="1" applyFill="1" applyBorder="1" applyAlignment="1"/>
    <xf numFmtId="170" fontId="7" fillId="0" borderId="1" xfId="36" applyNumberFormat="1" applyFont="1" applyFill="1" applyBorder="1" applyAlignment="1">
      <alignment vertical="center"/>
    </xf>
    <xf numFmtId="170" fontId="33" fillId="0" borderId="1" xfId="35" applyNumberFormat="1" applyFont="1" applyFill="1" applyBorder="1" applyAlignment="1">
      <alignment vertical="center"/>
    </xf>
    <xf numFmtId="168" fontId="13" fillId="4" borderId="1" xfId="36" applyNumberFormat="1" applyFont="1" applyFill="1" applyBorder="1" applyAlignment="1">
      <alignment horizontal="center" vertical="center"/>
    </xf>
    <xf numFmtId="168" fontId="13" fillId="4" borderId="1" xfId="36" applyNumberFormat="1" applyFont="1" applyFill="1" applyBorder="1" applyAlignment="1">
      <alignment vertical="center"/>
    </xf>
    <xf numFmtId="171" fontId="13" fillId="4" borderId="1" xfId="36" applyNumberFormat="1" applyFont="1" applyFill="1" applyBorder="1" applyAlignment="1">
      <alignment horizontal="center" vertical="center"/>
    </xf>
    <xf numFmtId="170" fontId="14" fillId="4" borderId="1" xfId="36" applyNumberFormat="1" applyFont="1" applyFill="1" applyBorder="1" applyAlignment="1">
      <alignment horizontal="center" vertical="center" wrapText="1"/>
    </xf>
    <xf numFmtId="170" fontId="13" fillId="3" borderId="1" xfId="36" applyNumberFormat="1" applyFont="1" applyFill="1" applyBorder="1" applyAlignment="1">
      <alignment vertical="center"/>
    </xf>
    <xf numFmtId="170" fontId="12" fillId="3" borderId="1" xfId="36" applyNumberFormat="1" applyFont="1" applyFill="1" applyBorder="1" applyAlignment="1">
      <alignment horizontal="center" vertical="center"/>
    </xf>
    <xf numFmtId="170" fontId="12" fillId="3" borderId="1" xfId="36" applyNumberFormat="1" applyFont="1" applyFill="1" applyBorder="1" applyAlignment="1">
      <alignment vertical="center"/>
    </xf>
    <xf numFmtId="171" fontId="12" fillId="3" borderId="0" xfId="36" applyNumberFormat="1" applyFont="1" applyFill="1"/>
    <xf numFmtId="171" fontId="12" fillId="3" borderId="1" xfId="36" applyNumberFormat="1" applyFont="1" applyFill="1" applyBorder="1"/>
    <xf numFmtId="171" fontId="13" fillId="3" borderId="1" xfId="36" applyNumberFormat="1" applyFont="1" applyFill="1" applyBorder="1"/>
    <xf numFmtId="171" fontId="13" fillId="3" borderId="1" xfId="36" applyNumberFormat="1" applyFont="1" applyFill="1" applyBorder="1" applyAlignment="1">
      <alignment vertical="center"/>
    </xf>
    <xf numFmtId="171" fontId="12" fillId="3" borderId="1" xfId="36" applyNumberFormat="1" applyFont="1" applyFill="1" applyBorder="1" applyAlignment="1"/>
    <xf numFmtId="170" fontId="12" fillId="3" borderId="1" xfId="36" applyNumberFormat="1" applyFont="1" applyFill="1" applyBorder="1" applyAlignment="1"/>
    <xf numFmtId="171" fontId="13" fillId="3" borderId="1" xfId="36" applyNumberFormat="1" applyFont="1" applyFill="1" applyBorder="1" applyAlignment="1"/>
    <xf numFmtId="170" fontId="13" fillId="3" borderId="1" xfId="36" applyNumberFormat="1" applyFont="1" applyFill="1" applyBorder="1" applyAlignment="1"/>
    <xf numFmtId="170" fontId="14" fillId="3" borderId="1" xfId="36" applyNumberFormat="1" applyFont="1" applyFill="1" applyBorder="1" applyAlignment="1"/>
    <xf numFmtId="170" fontId="14" fillId="3" borderId="1" xfId="36" applyNumberFormat="1" applyFont="1" applyFill="1" applyBorder="1" applyAlignment="1">
      <alignment vertical="center"/>
    </xf>
    <xf numFmtId="171" fontId="14" fillId="3" borderId="1" xfId="36" applyNumberFormat="1" applyFont="1" applyFill="1" applyBorder="1" applyAlignment="1">
      <alignment vertical="center"/>
    </xf>
    <xf numFmtId="171" fontId="14" fillId="3" borderId="1" xfId="36" applyNumberFormat="1" applyFont="1" applyFill="1" applyBorder="1" applyAlignment="1"/>
    <xf numFmtId="0" fontId="14" fillId="0" borderId="0" xfId="0" applyFont="1" applyFill="1" applyBorder="1" applyAlignment="1"/>
    <xf numFmtId="0" fontId="14" fillId="0" borderId="1" xfId="0" applyFont="1" applyFill="1" applyBorder="1" applyAlignment="1">
      <alignment horizontal="center"/>
    </xf>
    <xf numFmtId="167" fontId="6" fillId="0" borderId="1" xfId="0" applyNumberFormat="1" applyFont="1" applyFill="1" applyBorder="1"/>
    <xf numFmtId="0" fontId="13" fillId="0" borderId="1" xfId="0" applyFont="1" applyFill="1" applyBorder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70" fontId="33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170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170" fontId="12" fillId="4" borderId="1" xfId="0" applyNumberFormat="1" applyFont="1" applyFill="1" applyBorder="1" applyAlignment="1">
      <alignment vertical="center"/>
    </xf>
    <xf numFmtId="170" fontId="12" fillId="3" borderId="1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70" fontId="13" fillId="4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0" fontId="6" fillId="0" borderId="1" xfId="0" applyNumberFormat="1" applyFont="1" applyFill="1" applyBorder="1" applyAlignment="1">
      <alignment vertical="center"/>
    </xf>
    <xf numFmtId="170" fontId="6" fillId="0" borderId="0" xfId="0" applyNumberFormat="1" applyFont="1" applyFill="1" applyAlignment="1">
      <alignment vertical="center"/>
    </xf>
    <xf numFmtId="0" fontId="14" fillId="0" borderId="0" xfId="0" applyFont="1" applyFill="1"/>
    <xf numFmtId="0" fontId="17" fillId="0" borderId="1" xfId="0" applyFont="1" applyFill="1" applyBorder="1"/>
    <xf numFmtId="0" fontId="17" fillId="0" borderId="0" xfId="0" applyFont="1" applyFill="1"/>
    <xf numFmtId="170" fontId="31" fillId="0" borderId="1" xfId="0" applyNumberFormat="1" applyFont="1" applyFill="1" applyBorder="1" applyAlignment="1">
      <alignment vertical="center"/>
    </xf>
    <xf numFmtId="170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/>
    </xf>
    <xf numFmtId="170" fontId="12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14" fillId="0" borderId="1" xfId="0" applyNumberFormat="1" applyFont="1" applyFill="1" applyBorder="1" applyAlignment="1">
      <alignment vertical="center"/>
    </xf>
    <xf numFmtId="170" fontId="12" fillId="0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70" fontId="33" fillId="4" borderId="1" xfId="0" applyNumberFormat="1" applyFont="1" applyFill="1" applyBorder="1" applyAlignment="1">
      <alignment vertical="center"/>
    </xf>
    <xf numFmtId="170" fontId="13" fillId="5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4" borderId="1" xfId="0" applyFont="1" applyFill="1" applyBorder="1"/>
    <xf numFmtId="170" fontId="14" fillId="3" borderId="1" xfId="0" applyNumberFormat="1" applyFont="1" applyFill="1" applyBorder="1" applyAlignment="1">
      <alignment vertical="center"/>
    </xf>
    <xf numFmtId="43" fontId="12" fillId="0" borderId="0" xfId="0" applyNumberFormat="1" applyFont="1" applyFill="1"/>
    <xf numFmtId="166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center"/>
    </xf>
    <xf numFmtId="166" fontId="3" fillId="0" borderId="16" xfId="2" applyNumberFormat="1" applyFont="1" applyBorder="1" applyAlignment="1">
      <alignment vertical="center" wrapText="1"/>
    </xf>
    <xf numFmtId="0" fontId="14" fillId="0" borderId="0" xfId="0" applyFont="1" applyAlignment="1"/>
    <xf numFmtId="0" fontId="9" fillId="0" borderId="0" xfId="0" applyFont="1" applyFill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/>
    </xf>
    <xf numFmtId="171" fontId="14" fillId="3" borderId="1" xfId="36" applyNumberFormat="1" applyFont="1" applyFill="1" applyBorder="1" applyAlignment="1">
      <alignment horizontal="center" vertical="center" wrapText="1"/>
    </xf>
    <xf numFmtId="170" fontId="14" fillId="0" borderId="1" xfId="36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0" fontId="14" fillId="0" borderId="5" xfId="36" applyNumberFormat="1" applyFont="1" applyFill="1" applyBorder="1" applyAlignment="1">
      <alignment horizontal="center" vertical="center" wrapText="1"/>
    </xf>
    <xf numFmtId="170" fontId="14" fillId="0" borderId="15" xfId="36" applyNumberFormat="1" applyFont="1" applyFill="1" applyBorder="1" applyAlignment="1">
      <alignment horizontal="center" vertical="center" wrapText="1"/>
    </xf>
    <xf numFmtId="170" fontId="14" fillId="0" borderId="6" xfId="36" applyNumberFormat="1" applyFont="1" applyFill="1" applyBorder="1" applyAlignment="1">
      <alignment horizontal="center" vertical="center" wrapText="1"/>
    </xf>
    <xf numFmtId="171" fontId="14" fillId="4" borderId="5" xfId="36" applyNumberFormat="1" applyFont="1" applyFill="1" applyBorder="1" applyAlignment="1">
      <alignment horizontal="center" vertical="center" wrapText="1"/>
    </xf>
    <xf numFmtId="171" fontId="14" fillId="4" borderId="15" xfId="36" applyNumberFormat="1" applyFont="1" applyFill="1" applyBorder="1" applyAlignment="1">
      <alignment horizontal="center" vertical="center" wrapText="1"/>
    </xf>
    <xf numFmtId="171" fontId="14" fillId="4" borderId="6" xfId="36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71" fontId="1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1" fontId="13" fillId="4" borderId="5" xfId="36" applyNumberFormat="1" applyFont="1" applyFill="1" applyBorder="1" applyAlignment="1">
      <alignment horizontal="center" vertical="center" wrapText="1"/>
    </xf>
    <xf numFmtId="171" fontId="13" fillId="4" borderId="15" xfId="36" applyNumberFormat="1" applyFont="1" applyFill="1" applyBorder="1" applyAlignment="1">
      <alignment horizontal="center" vertical="center" wrapText="1"/>
    </xf>
    <xf numFmtId="171" fontId="13" fillId="4" borderId="6" xfId="36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26" fillId="0" borderId="7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2" fontId="9" fillId="0" borderId="7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3" fillId="0" borderId="3" xfId="2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center" wrapText="1"/>
    </xf>
    <xf numFmtId="166" fontId="3" fillId="3" borderId="3" xfId="2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vertical="center"/>
    </xf>
    <xf numFmtId="166" fontId="3" fillId="0" borderId="16" xfId="2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38">
    <cellStyle name="Comma 2" xfId="2" xr:uid="{00000000-0005-0000-0000-000000000000}"/>
    <cellStyle name="Comma 2 2" xfId="12" xr:uid="{00000000-0005-0000-0000-000001000000}"/>
    <cellStyle name="Comma 3" xfId="6" xr:uid="{00000000-0005-0000-0000-000002000000}"/>
    <cellStyle name="Comma 4" xfId="13" xr:uid="{00000000-0005-0000-0000-000003000000}"/>
    <cellStyle name="Comma 5" xfId="14" xr:uid="{00000000-0005-0000-0000-000004000000}"/>
    <cellStyle name="Comma 6" xfId="36" xr:uid="{00000000-0005-0000-0000-000005000000}"/>
    <cellStyle name="Comma 7" xfId="15" xr:uid="{00000000-0005-0000-0000-000006000000}"/>
    <cellStyle name="Comma 8" xfId="16" xr:uid="{00000000-0005-0000-0000-000007000000}"/>
    <cellStyle name="Comma 9" xfId="17" xr:uid="{00000000-0005-0000-0000-000008000000}"/>
    <cellStyle name="Chuẩn 2" xfId="35" xr:uid="{00000000-0005-0000-0000-000009000000}"/>
    <cellStyle name="Dấu phảy 2" xfId="37" xr:uid="{00000000-0005-0000-0000-00000A000000}"/>
    <cellStyle name="Excel Built-in Normal" xfId="18" xr:uid="{00000000-0005-0000-0000-00000B000000}"/>
    <cellStyle name="Normal" xfId="0" builtinId="0"/>
    <cellStyle name="Normal 10" xfId="19" xr:uid="{00000000-0005-0000-0000-00000D000000}"/>
    <cellStyle name="Normal 10 2" xfId="20" xr:uid="{00000000-0005-0000-0000-00000E000000}"/>
    <cellStyle name="Normal 11" xfId="33" xr:uid="{00000000-0005-0000-0000-00000F000000}"/>
    <cellStyle name="Normal 12" xfId="34" xr:uid="{00000000-0005-0000-0000-000010000000}"/>
    <cellStyle name="Normal 19" xfId="21" xr:uid="{00000000-0005-0000-0000-000011000000}"/>
    <cellStyle name="Normal 2" xfId="1" xr:uid="{00000000-0005-0000-0000-000012000000}"/>
    <cellStyle name="Normal 2 2" xfId="8" xr:uid="{00000000-0005-0000-0000-000013000000}"/>
    <cellStyle name="Normal 2 2 2" xfId="23" xr:uid="{00000000-0005-0000-0000-000014000000}"/>
    <cellStyle name="Normal 2 3" xfId="7" xr:uid="{00000000-0005-0000-0000-000015000000}"/>
    <cellStyle name="Normal 2 3 2" xfId="24" xr:uid="{00000000-0005-0000-0000-000016000000}"/>
    <cellStyle name="Normal 2 4" xfId="22" xr:uid="{00000000-0005-0000-0000-000017000000}"/>
    <cellStyle name="Normal 2 5" xfId="25" xr:uid="{00000000-0005-0000-0000-000018000000}"/>
    <cellStyle name="Normal 2_PHU LỤC HUONG DAN THUC HIEN 2015 (24-12)" xfId="9" xr:uid="{00000000-0005-0000-0000-000019000000}"/>
    <cellStyle name="Normal 3" xfId="5" xr:uid="{00000000-0005-0000-0000-00001A000000}"/>
    <cellStyle name="Normal 3 2" xfId="26" xr:uid="{00000000-0005-0000-0000-00001B000000}"/>
    <cellStyle name="Normal 4" xfId="4" xr:uid="{00000000-0005-0000-0000-00001C000000}"/>
    <cellStyle name="Normal 5" xfId="10" xr:uid="{00000000-0005-0000-0000-00001D000000}"/>
    <cellStyle name="Normal 6" xfId="11" xr:uid="{00000000-0005-0000-0000-00001E000000}"/>
    <cellStyle name="Normal 7" xfId="30" xr:uid="{00000000-0005-0000-0000-00001F000000}"/>
    <cellStyle name="Normal 8" xfId="32" xr:uid="{00000000-0005-0000-0000-000020000000}"/>
    <cellStyle name="Normal 9" xfId="31" xr:uid="{00000000-0005-0000-0000-000021000000}"/>
    <cellStyle name="Percent 2" xfId="3" xr:uid="{00000000-0005-0000-0000-000022000000}"/>
    <cellStyle name="Percent 2 2" xfId="28" xr:uid="{00000000-0005-0000-0000-000023000000}"/>
    <cellStyle name="Percent 3" xfId="27" xr:uid="{00000000-0005-0000-0000-000024000000}"/>
    <cellStyle name="Style 1" xfId="2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31"/>
  <sheetViews>
    <sheetView topLeftCell="A124" zoomScale="75" zoomScaleNormal="75" workbookViewId="0">
      <selection activeCell="F12" sqref="F12"/>
    </sheetView>
  </sheetViews>
  <sheetFormatPr defaultRowHeight="15.75" x14ac:dyDescent="0.25"/>
  <cols>
    <col min="1" max="1" width="6.44140625" style="14" customWidth="1"/>
    <col min="2" max="2" width="33" style="14" customWidth="1"/>
    <col min="3" max="3" width="6.88671875" style="14" customWidth="1"/>
    <col min="4" max="4" width="10.77734375" style="1" customWidth="1"/>
    <col min="5" max="5" width="12.44140625" style="1" customWidth="1"/>
    <col min="6" max="6" width="12.21875" style="14" customWidth="1"/>
    <col min="7" max="8" width="11.44140625" style="14" customWidth="1"/>
    <col min="9" max="9" width="11.88671875" style="14" customWidth="1"/>
    <col min="10" max="10" width="1.77734375" style="14" hidden="1" customWidth="1"/>
    <col min="11" max="11" width="12.6640625" style="55" customWidth="1"/>
    <col min="12" max="12" width="12.21875" style="55" customWidth="1"/>
    <col min="13" max="13" width="13.88671875" style="102" customWidth="1"/>
    <col min="14" max="14" width="8" style="14" customWidth="1"/>
    <col min="15" max="256" width="8.88671875" style="14"/>
    <col min="257" max="257" width="6.44140625" style="14" customWidth="1"/>
    <col min="258" max="258" width="33" style="14" customWidth="1"/>
    <col min="259" max="259" width="6.88671875" style="14" customWidth="1"/>
    <col min="260" max="260" width="10.77734375" style="14" customWidth="1"/>
    <col min="261" max="261" width="12.44140625" style="14" customWidth="1"/>
    <col min="262" max="262" width="12.21875" style="14" customWidth="1"/>
    <col min="263" max="264" width="11.44140625" style="14" customWidth="1"/>
    <col min="265" max="265" width="11.88671875" style="14" customWidth="1"/>
    <col min="266" max="266" width="0" style="14" hidden="1" customWidth="1"/>
    <col min="267" max="267" width="12.6640625" style="14" customWidth="1"/>
    <col min="268" max="268" width="12.21875" style="14" customWidth="1"/>
    <col min="269" max="269" width="13.88671875" style="14" customWidth="1"/>
    <col min="270" max="270" width="13.33203125" style="14" customWidth="1"/>
    <col min="271" max="512" width="8.88671875" style="14"/>
    <col min="513" max="513" width="6.44140625" style="14" customWidth="1"/>
    <col min="514" max="514" width="33" style="14" customWidth="1"/>
    <col min="515" max="515" width="6.88671875" style="14" customWidth="1"/>
    <col min="516" max="516" width="10.77734375" style="14" customWidth="1"/>
    <col min="517" max="517" width="12.44140625" style="14" customWidth="1"/>
    <col min="518" max="518" width="12.21875" style="14" customWidth="1"/>
    <col min="519" max="520" width="11.44140625" style="14" customWidth="1"/>
    <col min="521" max="521" width="11.88671875" style="14" customWidth="1"/>
    <col min="522" max="522" width="0" style="14" hidden="1" customWidth="1"/>
    <col min="523" max="523" width="12.6640625" style="14" customWidth="1"/>
    <col min="524" max="524" width="12.21875" style="14" customWidth="1"/>
    <col min="525" max="525" width="13.88671875" style="14" customWidth="1"/>
    <col min="526" max="526" width="13.33203125" style="14" customWidth="1"/>
    <col min="527" max="768" width="8.88671875" style="14"/>
    <col min="769" max="769" width="6.44140625" style="14" customWidth="1"/>
    <col min="770" max="770" width="33" style="14" customWidth="1"/>
    <col min="771" max="771" width="6.88671875" style="14" customWidth="1"/>
    <col min="772" max="772" width="10.77734375" style="14" customWidth="1"/>
    <col min="773" max="773" width="12.44140625" style="14" customWidth="1"/>
    <col min="774" max="774" width="12.21875" style="14" customWidth="1"/>
    <col min="775" max="776" width="11.44140625" style="14" customWidth="1"/>
    <col min="777" max="777" width="11.88671875" style="14" customWidth="1"/>
    <col min="778" max="778" width="0" style="14" hidden="1" customWidth="1"/>
    <col min="779" max="779" width="12.6640625" style="14" customWidth="1"/>
    <col min="780" max="780" width="12.21875" style="14" customWidth="1"/>
    <col min="781" max="781" width="13.88671875" style="14" customWidth="1"/>
    <col min="782" max="782" width="13.33203125" style="14" customWidth="1"/>
    <col min="783" max="1024" width="8.88671875" style="14"/>
    <col min="1025" max="1025" width="6.44140625" style="14" customWidth="1"/>
    <col min="1026" max="1026" width="33" style="14" customWidth="1"/>
    <col min="1027" max="1027" width="6.88671875" style="14" customWidth="1"/>
    <col min="1028" max="1028" width="10.77734375" style="14" customWidth="1"/>
    <col min="1029" max="1029" width="12.44140625" style="14" customWidth="1"/>
    <col min="1030" max="1030" width="12.21875" style="14" customWidth="1"/>
    <col min="1031" max="1032" width="11.44140625" style="14" customWidth="1"/>
    <col min="1033" max="1033" width="11.88671875" style="14" customWidth="1"/>
    <col min="1034" max="1034" width="0" style="14" hidden="1" customWidth="1"/>
    <col min="1035" max="1035" width="12.6640625" style="14" customWidth="1"/>
    <col min="1036" max="1036" width="12.21875" style="14" customWidth="1"/>
    <col min="1037" max="1037" width="13.88671875" style="14" customWidth="1"/>
    <col min="1038" max="1038" width="13.33203125" style="14" customWidth="1"/>
    <col min="1039" max="1280" width="8.88671875" style="14"/>
    <col min="1281" max="1281" width="6.44140625" style="14" customWidth="1"/>
    <col min="1282" max="1282" width="33" style="14" customWidth="1"/>
    <col min="1283" max="1283" width="6.88671875" style="14" customWidth="1"/>
    <col min="1284" max="1284" width="10.77734375" style="14" customWidth="1"/>
    <col min="1285" max="1285" width="12.44140625" style="14" customWidth="1"/>
    <col min="1286" max="1286" width="12.21875" style="14" customWidth="1"/>
    <col min="1287" max="1288" width="11.44140625" style="14" customWidth="1"/>
    <col min="1289" max="1289" width="11.88671875" style="14" customWidth="1"/>
    <col min="1290" max="1290" width="0" style="14" hidden="1" customWidth="1"/>
    <col min="1291" max="1291" width="12.6640625" style="14" customWidth="1"/>
    <col min="1292" max="1292" width="12.21875" style="14" customWidth="1"/>
    <col min="1293" max="1293" width="13.88671875" style="14" customWidth="1"/>
    <col min="1294" max="1294" width="13.33203125" style="14" customWidth="1"/>
    <col min="1295" max="1536" width="8.88671875" style="14"/>
    <col min="1537" max="1537" width="6.44140625" style="14" customWidth="1"/>
    <col min="1538" max="1538" width="33" style="14" customWidth="1"/>
    <col min="1539" max="1539" width="6.88671875" style="14" customWidth="1"/>
    <col min="1540" max="1540" width="10.77734375" style="14" customWidth="1"/>
    <col min="1541" max="1541" width="12.44140625" style="14" customWidth="1"/>
    <col min="1542" max="1542" width="12.21875" style="14" customWidth="1"/>
    <col min="1543" max="1544" width="11.44140625" style="14" customWidth="1"/>
    <col min="1545" max="1545" width="11.88671875" style="14" customWidth="1"/>
    <col min="1546" max="1546" width="0" style="14" hidden="1" customWidth="1"/>
    <col min="1547" max="1547" width="12.6640625" style="14" customWidth="1"/>
    <col min="1548" max="1548" width="12.21875" style="14" customWidth="1"/>
    <col min="1549" max="1549" width="13.88671875" style="14" customWidth="1"/>
    <col min="1550" max="1550" width="13.33203125" style="14" customWidth="1"/>
    <col min="1551" max="1792" width="8.88671875" style="14"/>
    <col min="1793" max="1793" width="6.44140625" style="14" customWidth="1"/>
    <col min="1794" max="1794" width="33" style="14" customWidth="1"/>
    <col min="1795" max="1795" width="6.88671875" style="14" customWidth="1"/>
    <col min="1796" max="1796" width="10.77734375" style="14" customWidth="1"/>
    <col min="1797" max="1797" width="12.44140625" style="14" customWidth="1"/>
    <col min="1798" max="1798" width="12.21875" style="14" customWidth="1"/>
    <col min="1799" max="1800" width="11.44140625" style="14" customWidth="1"/>
    <col min="1801" max="1801" width="11.88671875" style="14" customWidth="1"/>
    <col min="1802" max="1802" width="0" style="14" hidden="1" customWidth="1"/>
    <col min="1803" max="1803" width="12.6640625" style="14" customWidth="1"/>
    <col min="1804" max="1804" width="12.21875" style="14" customWidth="1"/>
    <col min="1805" max="1805" width="13.88671875" style="14" customWidth="1"/>
    <col min="1806" max="1806" width="13.33203125" style="14" customWidth="1"/>
    <col min="1807" max="2048" width="8.88671875" style="14"/>
    <col min="2049" max="2049" width="6.44140625" style="14" customWidth="1"/>
    <col min="2050" max="2050" width="33" style="14" customWidth="1"/>
    <col min="2051" max="2051" width="6.88671875" style="14" customWidth="1"/>
    <col min="2052" max="2052" width="10.77734375" style="14" customWidth="1"/>
    <col min="2053" max="2053" width="12.44140625" style="14" customWidth="1"/>
    <col min="2054" max="2054" width="12.21875" style="14" customWidth="1"/>
    <col min="2055" max="2056" width="11.44140625" style="14" customWidth="1"/>
    <col min="2057" max="2057" width="11.88671875" style="14" customWidth="1"/>
    <col min="2058" max="2058" width="0" style="14" hidden="1" customWidth="1"/>
    <col min="2059" max="2059" width="12.6640625" style="14" customWidth="1"/>
    <col min="2060" max="2060" width="12.21875" style="14" customWidth="1"/>
    <col min="2061" max="2061" width="13.88671875" style="14" customWidth="1"/>
    <col min="2062" max="2062" width="13.33203125" style="14" customWidth="1"/>
    <col min="2063" max="2304" width="8.88671875" style="14"/>
    <col min="2305" max="2305" width="6.44140625" style="14" customWidth="1"/>
    <col min="2306" max="2306" width="33" style="14" customWidth="1"/>
    <col min="2307" max="2307" width="6.88671875" style="14" customWidth="1"/>
    <col min="2308" max="2308" width="10.77734375" style="14" customWidth="1"/>
    <col min="2309" max="2309" width="12.44140625" style="14" customWidth="1"/>
    <col min="2310" max="2310" width="12.21875" style="14" customWidth="1"/>
    <col min="2311" max="2312" width="11.44140625" style="14" customWidth="1"/>
    <col min="2313" max="2313" width="11.88671875" style="14" customWidth="1"/>
    <col min="2314" max="2314" width="0" style="14" hidden="1" customWidth="1"/>
    <col min="2315" max="2315" width="12.6640625" style="14" customWidth="1"/>
    <col min="2316" max="2316" width="12.21875" style="14" customWidth="1"/>
    <col min="2317" max="2317" width="13.88671875" style="14" customWidth="1"/>
    <col min="2318" max="2318" width="13.33203125" style="14" customWidth="1"/>
    <col min="2319" max="2560" width="8.88671875" style="14"/>
    <col min="2561" max="2561" width="6.44140625" style="14" customWidth="1"/>
    <col min="2562" max="2562" width="33" style="14" customWidth="1"/>
    <col min="2563" max="2563" width="6.88671875" style="14" customWidth="1"/>
    <col min="2564" max="2564" width="10.77734375" style="14" customWidth="1"/>
    <col min="2565" max="2565" width="12.44140625" style="14" customWidth="1"/>
    <col min="2566" max="2566" width="12.21875" style="14" customWidth="1"/>
    <col min="2567" max="2568" width="11.44140625" style="14" customWidth="1"/>
    <col min="2569" max="2569" width="11.88671875" style="14" customWidth="1"/>
    <col min="2570" max="2570" width="0" style="14" hidden="1" customWidth="1"/>
    <col min="2571" max="2571" width="12.6640625" style="14" customWidth="1"/>
    <col min="2572" max="2572" width="12.21875" style="14" customWidth="1"/>
    <col min="2573" max="2573" width="13.88671875" style="14" customWidth="1"/>
    <col min="2574" max="2574" width="13.33203125" style="14" customWidth="1"/>
    <col min="2575" max="2816" width="8.88671875" style="14"/>
    <col min="2817" max="2817" width="6.44140625" style="14" customWidth="1"/>
    <col min="2818" max="2818" width="33" style="14" customWidth="1"/>
    <col min="2819" max="2819" width="6.88671875" style="14" customWidth="1"/>
    <col min="2820" max="2820" width="10.77734375" style="14" customWidth="1"/>
    <col min="2821" max="2821" width="12.44140625" style="14" customWidth="1"/>
    <col min="2822" max="2822" width="12.21875" style="14" customWidth="1"/>
    <col min="2823" max="2824" width="11.44140625" style="14" customWidth="1"/>
    <col min="2825" max="2825" width="11.88671875" style="14" customWidth="1"/>
    <col min="2826" max="2826" width="0" style="14" hidden="1" customWidth="1"/>
    <col min="2827" max="2827" width="12.6640625" style="14" customWidth="1"/>
    <col min="2828" max="2828" width="12.21875" style="14" customWidth="1"/>
    <col min="2829" max="2829" width="13.88671875" style="14" customWidth="1"/>
    <col min="2830" max="2830" width="13.33203125" style="14" customWidth="1"/>
    <col min="2831" max="3072" width="8.88671875" style="14"/>
    <col min="3073" max="3073" width="6.44140625" style="14" customWidth="1"/>
    <col min="3074" max="3074" width="33" style="14" customWidth="1"/>
    <col min="3075" max="3075" width="6.88671875" style="14" customWidth="1"/>
    <col min="3076" max="3076" width="10.77734375" style="14" customWidth="1"/>
    <col min="3077" max="3077" width="12.44140625" style="14" customWidth="1"/>
    <col min="3078" max="3078" width="12.21875" style="14" customWidth="1"/>
    <col min="3079" max="3080" width="11.44140625" style="14" customWidth="1"/>
    <col min="3081" max="3081" width="11.88671875" style="14" customWidth="1"/>
    <col min="3082" max="3082" width="0" style="14" hidden="1" customWidth="1"/>
    <col min="3083" max="3083" width="12.6640625" style="14" customWidth="1"/>
    <col min="3084" max="3084" width="12.21875" style="14" customWidth="1"/>
    <col min="3085" max="3085" width="13.88671875" style="14" customWidth="1"/>
    <col min="3086" max="3086" width="13.33203125" style="14" customWidth="1"/>
    <col min="3087" max="3328" width="8.88671875" style="14"/>
    <col min="3329" max="3329" width="6.44140625" style="14" customWidth="1"/>
    <col min="3330" max="3330" width="33" style="14" customWidth="1"/>
    <col min="3331" max="3331" width="6.88671875" style="14" customWidth="1"/>
    <col min="3332" max="3332" width="10.77734375" style="14" customWidth="1"/>
    <col min="3333" max="3333" width="12.44140625" style="14" customWidth="1"/>
    <col min="3334" max="3334" width="12.21875" style="14" customWidth="1"/>
    <col min="3335" max="3336" width="11.44140625" style="14" customWidth="1"/>
    <col min="3337" max="3337" width="11.88671875" style="14" customWidth="1"/>
    <col min="3338" max="3338" width="0" style="14" hidden="1" customWidth="1"/>
    <col min="3339" max="3339" width="12.6640625" style="14" customWidth="1"/>
    <col min="3340" max="3340" width="12.21875" style="14" customWidth="1"/>
    <col min="3341" max="3341" width="13.88671875" style="14" customWidth="1"/>
    <col min="3342" max="3342" width="13.33203125" style="14" customWidth="1"/>
    <col min="3343" max="3584" width="8.88671875" style="14"/>
    <col min="3585" max="3585" width="6.44140625" style="14" customWidth="1"/>
    <col min="3586" max="3586" width="33" style="14" customWidth="1"/>
    <col min="3587" max="3587" width="6.88671875" style="14" customWidth="1"/>
    <col min="3588" max="3588" width="10.77734375" style="14" customWidth="1"/>
    <col min="3589" max="3589" width="12.44140625" style="14" customWidth="1"/>
    <col min="3590" max="3590" width="12.21875" style="14" customWidth="1"/>
    <col min="3591" max="3592" width="11.44140625" style="14" customWidth="1"/>
    <col min="3593" max="3593" width="11.88671875" style="14" customWidth="1"/>
    <col min="3594" max="3594" width="0" style="14" hidden="1" customWidth="1"/>
    <col min="3595" max="3595" width="12.6640625" style="14" customWidth="1"/>
    <col min="3596" max="3596" width="12.21875" style="14" customWidth="1"/>
    <col min="3597" max="3597" width="13.88671875" style="14" customWidth="1"/>
    <col min="3598" max="3598" width="13.33203125" style="14" customWidth="1"/>
    <col min="3599" max="3840" width="8.88671875" style="14"/>
    <col min="3841" max="3841" width="6.44140625" style="14" customWidth="1"/>
    <col min="3842" max="3842" width="33" style="14" customWidth="1"/>
    <col min="3843" max="3843" width="6.88671875" style="14" customWidth="1"/>
    <col min="3844" max="3844" width="10.77734375" style="14" customWidth="1"/>
    <col min="3845" max="3845" width="12.44140625" style="14" customWidth="1"/>
    <col min="3846" max="3846" width="12.21875" style="14" customWidth="1"/>
    <col min="3847" max="3848" width="11.44140625" style="14" customWidth="1"/>
    <col min="3849" max="3849" width="11.88671875" style="14" customWidth="1"/>
    <col min="3850" max="3850" width="0" style="14" hidden="1" customWidth="1"/>
    <col min="3851" max="3851" width="12.6640625" style="14" customWidth="1"/>
    <col min="3852" max="3852" width="12.21875" style="14" customWidth="1"/>
    <col min="3853" max="3853" width="13.88671875" style="14" customWidth="1"/>
    <col min="3854" max="3854" width="13.33203125" style="14" customWidth="1"/>
    <col min="3855" max="4096" width="8.88671875" style="14"/>
    <col min="4097" max="4097" width="6.44140625" style="14" customWidth="1"/>
    <col min="4098" max="4098" width="33" style="14" customWidth="1"/>
    <col min="4099" max="4099" width="6.88671875" style="14" customWidth="1"/>
    <col min="4100" max="4100" width="10.77734375" style="14" customWidth="1"/>
    <col min="4101" max="4101" width="12.44140625" style="14" customWidth="1"/>
    <col min="4102" max="4102" width="12.21875" style="14" customWidth="1"/>
    <col min="4103" max="4104" width="11.44140625" style="14" customWidth="1"/>
    <col min="4105" max="4105" width="11.88671875" style="14" customWidth="1"/>
    <col min="4106" max="4106" width="0" style="14" hidden="1" customWidth="1"/>
    <col min="4107" max="4107" width="12.6640625" style="14" customWidth="1"/>
    <col min="4108" max="4108" width="12.21875" style="14" customWidth="1"/>
    <col min="4109" max="4109" width="13.88671875" style="14" customWidth="1"/>
    <col min="4110" max="4110" width="13.33203125" style="14" customWidth="1"/>
    <col min="4111" max="4352" width="8.88671875" style="14"/>
    <col min="4353" max="4353" width="6.44140625" style="14" customWidth="1"/>
    <col min="4354" max="4354" width="33" style="14" customWidth="1"/>
    <col min="4355" max="4355" width="6.88671875" style="14" customWidth="1"/>
    <col min="4356" max="4356" width="10.77734375" style="14" customWidth="1"/>
    <col min="4357" max="4357" width="12.44140625" style="14" customWidth="1"/>
    <col min="4358" max="4358" width="12.21875" style="14" customWidth="1"/>
    <col min="4359" max="4360" width="11.44140625" style="14" customWidth="1"/>
    <col min="4361" max="4361" width="11.88671875" style="14" customWidth="1"/>
    <col min="4362" max="4362" width="0" style="14" hidden="1" customWidth="1"/>
    <col min="4363" max="4363" width="12.6640625" style="14" customWidth="1"/>
    <col min="4364" max="4364" width="12.21875" style="14" customWidth="1"/>
    <col min="4365" max="4365" width="13.88671875" style="14" customWidth="1"/>
    <col min="4366" max="4366" width="13.33203125" style="14" customWidth="1"/>
    <col min="4367" max="4608" width="8.88671875" style="14"/>
    <col min="4609" max="4609" width="6.44140625" style="14" customWidth="1"/>
    <col min="4610" max="4610" width="33" style="14" customWidth="1"/>
    <col min="4611" max="4611" width="6.88671875" style="14" customWidth="1"/>
    <col min="4612" max="4612" width="10.77734375" style="14" customWidth="1"/>
    <col min="4613" max="4613" width="12.44140625" style="14" customWidth="1"/>
    <col min="4614" max="4614" width="12.21875" style="14" customWidth="1"/>
    <col min="4615" max="4616" width="11.44140625" style="14" customWidth="1"/>
    <col min="4617" max="4617" width="11.88671875" style="14" customWidth="1"/>
    <col min="4618" max="4618" width="0" style="14" hidden="1" customWidth="1"/>
    <col min="4619" max="4619" width="12.6640625" style="14" customWidth="1"/>
    <col min="4620" max="4620" width="12.21875" style="14" customWidth="1"/>
    <col min="4621" max="4621" width="13.88671875" style="14" customWidth="1"/>
    <col min="4622" max="4622" width="13.33203125" style="14" customWidth="1"/>
    <col min="4623" max="4864" width="8.88671875" style="14"/>
    <col min="4865" max="4865" width="6.44140625" style="14" customWidth="1"/>
    <col min="4866" max="4866" width="33" style="14" customWidth="1"/>
    <col min="4867" max="4867" width="6.88671875" style="14" customWidth="1"/>
    <col min="4868" max="4868" width="10.77734375" style="14" customWidth="1"/>
    <col min="4869" max="4869" width="12.44140625" style="14" customWidth="1"/>
    <col min="4870" max="4870" width="12.21875" style="14" customWidth="1"/>
    <col min="4871" max="4872" width="11.44140625" style="14" customWidth="1"/>
    <col min="4873" max="4873" width="11.88671875" style="14" customWidth="1"/>
    <col min="4874" max="4874" width="0" style="14" hidden="1" customWidth="1"/>
    <col min="4875" max="4875" width="12.6640625" style="14" customWidth="1"/>
    <col min="4876" max="4876" width="12.21875" style="14" customWidth="1"/>
    <col min="4877" max="4877" width="13.88671875" style="14" customWidth="1"/>
    <col min="4878" max="4878" width="13.33203125" style="14" customWidth="1"/>
    <col min="4879" max="5120" width="8.88671875" style="14"/>
    <col min="5121" max="5121" width="6.44140625" style="14" customWidth="1"/>
    <col min="5122" max="5122" width="33" style="14" customWidth="1"/>
    <col min="5123" max="5123" width="6.88671875" style="14" customWidth="1"/>
    <col min="5124" max="5124" width="10.77734375" style="14" customWidth="1"/>
    <col min="5125" max="5125" width="12.44140625" style="14" customWidth="1"/>
    <col min="5126" max="5126" width="12.21875" style="14" customWidth="1"/>
    <col min="5127" max="5128" width="11.44140625" style="14" customWidth="1"/>
    <col min="5129" max="5129" width="11.88671875" style="14" customWidth="1"/>
    <col min="5130" max="5130" width="0" style="14" hidden="1" customWidth="1"/>
    <col min="5131" max="5131" width="12.6640625" style="14" customWidth="1"/>
    <col min="5132" max="5132" width="12.21875" style="14" customWidth="1"/>
    <col min="5133" max="5133" width="13.88671875" style="14" customWidth="1"/>
    <col min="5134" max="5134" width="13.33203125" style="14" customWidth="1"/>
    <col min="5135" max="5376" width="8.88671875" style="14"/>
    <col min="5377" max="5377" width="6.44140625" style="14" customWidth="1"/>
    <col min="5378" max="5378" width="33" style="14" customWidth="1"/>
    <col min="5379" max="5379" width="6.88671875" style="14" customWidth="1"/>
    <col min="5380" max="5380" width="10.77734375" style="14" customWidth="1"/>
    <col min="5381" max="5381" width="12.44140625" style="14" customWidth="1"/>
    <col min="5382" max="5382" width="12.21875" style="14" customWidth="1"/>
    <col min="5383" max="5384" width="11.44140625" style="14" customWidth="1"/>
    <col min="5385" max="5385" width="11.88671875" style="14" customWidth="1"/>
    <col min="5386" max="5386" width="0" style="14" hidden="1" customWidth="1"/>
    <col min="5387" max="5387" width="12.6640625" style="14" customWidth="1"/>
    <col min="5388" max="5388" width="12.21875" style="14" customWidth="1"/>
    <col min="5389" max="5389" width="13.88671875" style="14" customWidth="1"/>
    <col min="5390" max="5390" width="13.33203125" style="14" customWidth="1"/>
    <col min="5391" max="5632" width="8.88671875" style="14"/>
    <col min="5633" max="5633" width="6.44140625" style="14" customWidth="1"/>
    <col min="5634" max="5634" width="33" style="14" customWidth="1"/>
    <col min="5635" max="5635" width="6.88671875" style="14" customWidth="1"/>
    <col min="5636" max="5636" width="10.77734375" style="14" customWidth="1"/>
    <col min="5637" max="5637" width="12.44140625" style="14" customWidth="1"/>
    <col min="5638" max="5638" width="12.21875" style="14" customWidth="1"/>
    <col min="5639" max="5640" width="11.44140625" style="14" customWidth="1"/>
    <col min="5641" max="5641" width="11.88671875" style="14" customWidth="1"/>
    <col min="5642" max="5642" width="0" style="14" hidden="1" customWidth="1"/>
    <col min="5643" max="5643" width="12.6640625" style="14" customWidth="1"/>
    <col min="5644" max="5644" width="12.21875" style="14" customWidth="1"/>
    <col min="5645" max="5645" width="13.88671875" style="14" customWidth="1"/>
    <col min="5646" max="5646" width="13.33203125" style="14" customWidth="1"/>
    <col min="5647" max="5888" width="8.88671875" style="14"/>
    <col min="5889" max="5889" width="6.44140625" style="14" customWidth="1"/>
    <col min="5890" max="5890" width="33" style="14" customWidth="1"/>
    <col min="5891" max="5891" width="6.88671875" style="14" customWidth="1"/>
    <col min="5892" max="5892" width="10.77734375" style="14" customWidth="1"/>
    <col min="5893" max="5893" width="12.44140625" style="14" customWidth="1"/>
    <col min="5894" max="5894" width="12.21875" style="14" customWidth="1"/>
    <col min="5895" max="5896" width="11.44140625" style="14" customWidth="1"/>
    <col min="5897" max="5897" width="11.88671875" style="14" customWidth="1"/>
    <col min="5898" max="5898" width="0" style="14" hidden="1" customWidth="1"/>
    <col min="5899" max="5899" width="12.6640625" style="14" customWidth="1"/>
    <col min="5900" max="5900" width="12.21875" style="14" customWidth="1"/>
    <col min="5901" max="5901" width="13.88671875" style="14" customWidth="1"/>
    <col min="5902" max="5902" width="13.33203125" style="14" customWidth="1"/>
    <col min="5903" max="6144" width="8.88671875" style="14"/>
    <col min="6145" max="6145" width="6.44140625" style="14" customWidth="1"/>
    <col min="6146" max="6146" width="33" style="14" customWidth="1"/>
    <col min="6147" max="6147" width="6.88671875" style="14" customWidth="1"/>
    <col min="6148" max="6148" width="10.77734375" style="14" customWidth="1"/>
    <col min="6149" max="6149" width="12.44140625" style="14" customWidth="1"/>
    <col min="6150" max="6150" width="12.21875" style="14" customWidth="1"/>
    <col min="6151" max="6152" width="11.44140625" style="14" customWidth="1"/>
    <col min="6153" max="6153" width="11.88671875" style="14" customWidth="1"/>
    <col min="6154" max="6154" width="0" style="14" hidden="1" customWidth="1"/>
    <col min="6155" max="6155" width="12.6640625" style="14" customWidth="1"/>
    <col min="6156" max="6156" width="12.21875" style="14" customWidth="1"/>
    <col min="6157" max="6157" width="13.88671875" style="14" customWidth="1"/>
    <col min="6158" max="6158" width="13.33203125" style="14" customWidth="1"/>
    <col min="6159" max="6400" width="8.88671875" style="14"/>
    <col min="6401" max="6401" width="6.44140625" style="14" customWidth="1"/>
    <col min="6402" max="6402" width="33" style="14" customWidth="1"/>
    <col min="6403" max="6403" width="6.88671875" style="14" customWidth="1"/>
    <col min="6404" max="6404" width="10.77734375" style="14" customWidth="1"/>
    <col min="6405" max="6405" width="12.44140625" style="14" customWidth="1"/>
    <col min="6406" max="6406" width="12.21875" style="14" customWidth="1"/>
    <col min="6407" max="6408" width="11.44140625" style="14" customWidth="1"/>
    <col min="6409" max="6409" width="11.88671875" style="14" customWidth="1"/>
    <col min="6410" max="6410" width="0" style="14" hidden="1" customWidth="1"/>
    <col min="6411" max="6411" width="12.6640625" style="14" customWidth="1"/>
    <col min="6412" max="6412" width="12.21875" style="14" customWidth="1"/>
    <col min="6413" max="6413" width="13.88671875" style="14" customWidth="1"/>
    <col min="6414" max="6414" width="13.33203125" style="14" customWidth="1"/>
    <col min="6415" max="6656" width="8.88671875" style="14"/>
    <col min="6657" max="6657" width="6.44140625" style="14" customWidth="1"/>
    <col min="6658" max="6658" width="33" style="14" customWidth="1"/>
    <col min="6659" max="6659" width="6.88671875" style="14" customWidth="1"/>
    <col min="6660" max="6660" width="10.77734375" style="14" customWidth="1"/>
    <col min="6661" max="6661" width="12.44140625" style="14" customWidth="1"/>
    <col min="6662" max="6662" width="12.21875" style="14" customWidth="1"/>
    <col min="6663" max="6664" width="11.44140625" style="14" customWidth="1"/>
    <col min="6665" max="6665" width="11.88671875" style="14" customWidth="1"/>
    <col min="6666" max="6666" width="0" style="14" hidden="1" customWidth="1"/>
    <col min="6667" max="6667" width="12.6640625" style="14" customWidth="1"/>
    <col min="6668" max="6668" width="12.21875" style="14" customWidth="1"/>
    <col min="6669" max="6669" width="13.88671875" style="14" customWidth="1"/>
    <col min="6670" max="6670" width="13.33203125" style="14" customWidth="1"/>
    <col min="6671" max="6912" width="8.88671875" style="14"/>
    <col min="6913" max="6913" width="6.44140625" style="14" customWidth="1"/>
    <col min="6914" max="6914" width="33" style="14" customWidth="1"/>
    <col min="6915" max="6915" width="6.88671875" style="14" customWidth="1"/>
    <col min="6916" max="6916" width="10.77734375" style="14" customWidth="1"/>
    <col min="6917" max="6917" width="12.44140625" style="14" customWidth="1"/>
    <col min="6918" max="6918" width="12.21875" style="14" customWidth="1"/>
    <col min="6919" max="6920" width="11.44140625" style="14" customWidth="1"/>
    <col min="6921" max="6921" width="11.88671875" style="14" customWidth="1"/>
    <col min="6922" max="6922" width="0" style="14" hidden="1" customWidth="1"/>
    <col min="6923" max="6923" width="12.6640625" style="14" customWidth="1"/>
    <col min="6924" max="6924" width="12.21875" style="14" customWidth="1"/>
    <col min="6925" max="6925" width="13.88671875" style="14" customWidth="1"/>
    <col min="6926" max="6926" width="13.33203125" style="14" customWidth="1"/>
    <col min="6927" max="7168" width="8.88671875" style="14"/>
    <col min="7169" max="7169" width="6.44140625" style="14" customWidth="1"/>
    <col min="7170" max="7170" width="33" style="14" customWidth="1"/>
    <col min="7171" max="7171" width="6.88671875" style="14" customWidth="1"/>
    <col min="7172" max="7172" width="10.77734375" style="14" customWidth="1"/>
    <col min="7173" max="7173" width="12.44140625" style="14" customWidth="1"/>
    <col min="7174" max="7174" width="12.21875" style="14" customWidth="1"/>
    <col min="7175" max="7176" width="11.44140625" style="14" customWidth="1"/>
    <col min="7177" max="7177" width="11.88671875" style="14" customWidth="1"/>
    <col min="7178" max="7178" width="0" style="14" hidden="1" customWidth="1"/>
    <col min="7179" max="7179" width="12.6640625" style="14" customWidth="1"/>
    <col min="7180" max="7180" width="12.21875" style="14" customWidth="1"/>
    <col min="7181" max="7181" width="13.88671875" style="14" customWidth="1"/>
    <col min="7182" max="7182" width="13.33203125" style="14" customWidth="1"/>
    <col min="7183" max="7424" width="8.88671875" style="14"/>
    <col min="7425" max="7425" width="6.44140625" style="14" customWidth="1"/>
    <col min="7426" max="7426" width="33" style="14" customWidth="1"/>
    <col min="7427" max="7427" width="6.88671875" style="14" customWidth="1"/>
    <col min="7428" max="7428" width="10.77734375" style="14" customWidth="1"/>
    <col min="7429" max="7429" width="12.44140625" style="14" customWidth="1"/>
    <col min="7430" max="7430" width="12.21875" style="14" customWidth="1"/>
    <col min="7431" max="7432" width="11.44140625" style="14" customWidth="1"/>
    <col min="7433" max="7433" width="11.88671875" style="14" customWidth="1"/>
    <col min="7434" max="7434" width="0" style="14" hidden="1" customWidth="1"/>
    <col min="7435" max="7435" width="12.6640625" style="14" customWidth="1"/>
    <col min="7436" max="7436" width="12.21875" style="14" customWidth="1"/>
    <col min="7437" max="7437" width="13.88671875" style="14" customWidth="1"/>
    <col min="7438" max="7438" width="13.33203125" style="14" customWidth="1"/>
    <col min="7439" max="7680" width="8.88671875" style="14"/>
    <col min="7681" max="7681" width="6.44140625" style="14" customWidth="1"/>
    <col min="7682" max="7682" width="33" style="14" customWidth="1"/>
    <col min="7683" max="7683" width="6.88671875" style="14" customWidth="1"/>
    <col min="7684" max="7684" width="10.77734375" style="14" customWidth="1"/>
    <col min="7685" max="7685" width="12.44140625" style="14" customWidth="1"/>
    <col min="7686" max="7686" width="12.21875" style="14" customWidth="1"/>
    <col min="7687" max="7688" width="11.44140625" style="14" customWidth="1"/>
    <col min="7689" max="7689" width="11.88671875" style="14" customWidth="1"/>
    <col min="7690" max="7690" width="0" style="14" hidden="1" customWidth="1"/>
    <col min="7691" max="7691" width="12.6640625" style="14" customWidth="1"/>
    <col min="7692" max="7692" width="12.21875" style="14" customWidth="1"/>
    <col min="7693" max="7693" width="13.88671875" style="14" customWidth="1"/>
    <col min="7694" max="7694" width="13.33203125" style="14" customWidth="1"/>
    <col min="7695" max="7936" width="8.88671875" style="14"/>
    <col min="7937" max="7937" width="6.44140625" style="14" customWidth="1"/>
    <col min="7938" max="7938" width="33" style="14" customWidth="1"/>
    <col min="7939" max="7939" width="6.88671875" style="14" customWidth="1"/>
    <col min="7940" max="7940" width="10.77734375" style="14" customWidth="1"/>
    <col min="7941" max="7941" width="12.44140625" style="14" customWidth="1"/>
    <col min="7942" max="7942" width="12.21875" style="14" customWidth="1"/>
    <col min="7943" max="7944" width="11.44140625" style="14" customWidth="1"/>
    <col min="7945" max="7945" width="11.88671875" style="14" customWidth="1"/>
    <col min="7946" max="7946" width="0" style="14" hidden="1" customWidth="1"/>
    <col min="7947" max="7947" width="12.6640625" style="14" customWidth="1"/>
    <col min="7948" max="7948" width="12.21875" style="14" customWidth="1"/>
    <col min="7949" max="7949" width="13.88671875" style="14" customWidth="1"/>
    <col min="7950" max="7950" width="13.33203125" style="14" customWidth="1"/>
    <col min="7951" max="8192" width="8.88671875" style="14"/>
    <col min="8193" max="8193" width="6.44140625" style="14" customWidth="1"/>
    <col min="8194" max="8194" width="33" style="14" customWidth="1"/>
    <col min="8195" max="8195" width="6.88671875" style="14" customWidth="1"/>
    <col min="8196" max="8196" width="10.77734375" style="14" customWidth="1"/>
    <col min="8197" max="8197" width="12.44140625" style="14" customWidth="1"/>
    <col min="8198" max="8198" width="12.21875" style="14" customWidth="1"/>
    <col min="8199" max="8200" width="11.44140625" style="14" customWidth="1"/>
    <col min="8201" max="8201" width="11.88671875" style="14" customWidth="1"/>
    <col min="8202" max="8202" width="0" style="14" hidden="1" customWidth="1"/>
    <col min="8203" max="8203" width="12.6640625" style="14" customWidth="1"/>
    <col min="8204" max="8204" width="12.21875" style="14" customWidth="1"/>
    <col min="8205" max="8205" width="13.88671875" style="14" customWidth="1"/>
    <col min="8206" max="8206" width="13.33203125" style="14" customWidth="1"/>
    <col min="8207" max="8448" width="8.88671875" style="14"/>
    <col min="8449" max="8449" width="6.44140625" style="14" customWidth="1"/>
    <col min="8450" max="8450" width="33" style="14" customWidth="1"/>
    <col min="8451" max="8451" width="6.88671875" style="14" customWidth="1"/>
    <col min="8452" max="8452" width="10.77734375" style="14" customWidth="1"/>
    <col min="8453" max="8453" width="12.44140625" style="14" customWidth="1"/>
    <col min="8454" max="8454" width="12.21875" style="14" customWidth="1"/>
    <col min="8455" max="8456" width="11.44140625" style="14" customWidth="1"/>
    <col min="8457" max="8457" width="11.88671875" style="14" customWidth="1"/>
    <col min="8458" max="8458" width="0" style="14" hidden="1" customWidth="1"/>
    <col min="8459" max="8459" width="12.6640625" style="14" customWidth="1"/>
    <col min="8460" max="8460" width="12.21875" style="14" customWidth="1"/>
    <col min="8461" max="8461" width="13.88671875" style="14" customWidth="1"/>
    <col min="8462" max="8462" width="13.33203125" style="14" customWidth="1"/>
    <col min="8463" max="8704" width="8.88671875" style="14"/>
    <col min="8705" max="8705" width="6.44140625" style="14" customWidth="1"/>
    <col min="8706" max="8706" width="33" style="14" customWidth="1"/>
    <col min="8707" max="8707" width="6.88671875" style="14" customWidth="1"/>
    <col min="8708" max="8708" width="10.77734375" style="14" customWidth="1"/>
    <col min="8709" max="8709" width="12.44140625" style="14" customWidth="1"/>
    <col min="8710" max="8710" width="12.21875" style="14" customWidth="1"/>
    <col min="8711" max="8712" width="11.44140625" style="14" customWidth="1"/>
    <col min="8713" max="8713" width="11.88671875" style="14" customWidth="1"/>
    <col min="8714" max="8714" width="0" style="14" hidden="1" customWidth="1"/>
    <col min="8715" max="8715" width="12.6640625" style="14" customWidth="1"/>
    <col min="8716" max="8716" width="12.21875" style="14" customWidth="1"/>
    <col min="8717" max="8717" width="13.88671875" style="14" customWidth="1"/>
    <col min="8718" max="8718" width="13.33203125" style="14" customWidth="1"/>
    <col min="8719" max="8960" width="8.88671875" style="14"/>
    <col min="8961" max="8961" width="6.44140625" style="14" customWidth="1"/>
    <col min="8962" max="8962" width="33" style="14" customWidth="1"/>
    <col min="8963" max="8963" width="6.88671875" style="14" customWidth="1"/>
    <col min="8964" max="8964" width="10.77734375" style="14" customWidth="1"/>
    <col min="8965" max="8965" width="12.44140625" style="14" customWidth="1"/>
    <col min="8966" max="8966" width="12.21875" style="14" customWidth="1"/>
    <col min="8967" max="8968" width="11.44140625" style="14" customWidth="1"/>
    <col min="8969" max="8969" width="11.88671875" style="14" customWidth="1"/>
    <col min="8970" max="8970" width="0" style="14" hidden="1" customWidth="1"/>
    <col min="8971" max="8971" width="12.6640625" style="14" customWidth="1"/>
    <col min="8972" max="8972" width="12.21875" style="14" customWidth="1"/>
    <col min="8973" max="8973" width="13.88671875" style="14" customWidth="1"/>
    <col min="8974" max="8974" width="13.33203125" style="14" customWidth="1"/>
    <col min="8975" max="9216" width="8.88671875" style="14"/>
    <col min="9217" max="9217" width="6.44140625" style="14" customWidth="1"/>
    <col min="9218" max="9218" width="33" style="14" customWidth="1"/>
    <col min="9219" max="9219" width="6.88671875" style="14" customWidth="1"/>
    <col min="9220" max="9220" width="10.77734375" style="14" customWidth="1"/>
    <col min="9221" max="9221" width="12.44140625" style="14" customWidth="1"/>
    <col min="9222" max="9222" width="12.21875" style="14" customWidth="1"/>
    <col min="9223" max="9224" width="11.44140625" style="14" customWidth="1"/>
    <col min="9225" max="9225" width="11.88671875" style="14" customWidth="1"/>
    <col min="9226" max="9226" width="0" style="14" hidden="1" customWidth="1"/>
    <col min="9227" max="9227" width="12.6640625" style="14" customWidth="1"/>
    <col min="9228" max="9228" width="12.21875" style="14" customWidth="1"/>
    <col min="9229" max="9229" width="13.88671875" style="14" customWidth="1"/>
    <col min="9230" max="9230" width="13.33203125" style="14" customWidth="1"/>
    <col min="9231" max="9472" width="8.88671875" style="14"/>
    <col min="9473" max="9473" width="6.44140625" style="14" customWidth="1"/>
    <col min="9474" max="9474" width="33" style="14" customWidth="1"/>
    <col min="9475" max="9475" width="6.88671875" style="14" customWidth="1"/>
    <col min="9476" max="9476" width="10.77734375" style="14" customWidth="1"/>
    <col min="9477" max="9477" width="12.44140625" style="14" customWidth="1"/>
    <col min="9478" max="9478" width="12.21875" style="14" customWidth="1"/>
    <col min="9479" max="9480" width="11.44140625" style="14" customWidth="1"/>
    <col min="9481" max="9481" width="11.88671875" style="14" customWidth="1"/>
    <col min="9482" max="9482" width="0" style="14" hidden="1" customWidth="1"/>
    <col min="9483" max="9483" width="12.6640625" style="14" customWidth="1"/>
    <col min="9484" max="9484" width="12.21875" style="14" customWidth="1"/>
    <col min="9485" max="9485" width="13.88671875" style="14" customWidth="1"/>
    <col min="9486" max="9486" width="13.33203125" style="14" customWidth="1"/>
    <col min="9487" max="9728" width="8.88671875" style="14"/>
    <col min="9729" max="9729" width="6.44140625" style="14" customWidth="1"/>
    <col min="9730" max="9730" width="33" style="14" customWidth="1"/>
    <col min="9731" max="9731" width="6.88671875" style="14" customWidth="1"/>
    <col min="9732" max="9732" width="10.77734375" style="14" customWidth="1"/>
    <col min="9733" max="9733" width="12.44140625" style="14" customWidth="1"/>
    <col min="9734" max="9734" width="12.21875" style="14" customWidth="1"/>
    <col min="9735" max="9736" width="11.44140625" style="14" customWidth="1"/>
    <col min="9737" max="9737" width="11.88671875" style="14" customWidth="1"/>
    <col min="9738" max="9738" width="0" style="14" hidden="1" customWidth="1"/>
    <col min="9739" max="9739" width="12.6640625" style="14" customWidth="1"/>
    <col min="9740" max="9740" width="12.21875" style="14" customWidth="1"/>
    <col min="9741" max="9741" width="13.88671875" style="14" customWidth="1"/>
    <col min="9742" max="9742" width="13.33203125" style="14" customWidth="1"/>
    <col min="9743" max="9984" width="8.88671875" style="14"/>
    <col min="9985" max="9985" width="6.44140625" style="14" customWidth="1"/>
    <col min="9986" max="9986" width="33" style="14" customWidth="1"/>
    <col min="9987" max="9987" width="6.88671875" style="14" customWidth="1"/>
    <col min="9988" max="9988" width="10.77734375" style="14" customWidth="1"/>
    <col min="9989" max="9989" width="12.44140625" style="14" customWidth="1"/>
    <col min="9990" max="9990" width="12.21875" style="14" customWidth="1"/>
    <col min="9991" max="9992" width="11.44140625" style="14" customWidth="1"/>
    <col min="9993" max="9993" width="11.88671875" style="14" customWidth="1"/>
    <col min="9994" max="9994" width="0" style="14" hidden="1" customWidth="1"/>
    <col min="9995" max="9995" width="12.6640625" style="14" customWidth="1"/>
    <col min="9996" max="9996" width="12.21875" style="14" customWidth="1"/>
    <col min="9997" max="9997" width="13.88671875" style="14" customWidth="1"/>
    <col min="9998" max="9998" width="13.33203125" style="14" customWidth="1"/>
    <col min="9999" max="10240" width="8.88671875" style="14"/>
    <col min="10241" max="10241" width="6.44140625" style="14" customWidth="1"/>
    <col min="10242" max="10242" width="33" style="14" customWidth="1"/>
    <col min="10243" max="10243" width="6.88671875" style="14" customWidth="1"/>
    <col min="10244" max="10244" width="10.77734375" style="14" customWidth="1"/>
    <col min="10245" max="10245" width="12.44140625" style="14" customWidth="1"/>
    <col min="10246" max="10246" width="12.21875" style="14" customWidth="1"/>
    <col min="10247" max="10248" width="11.44140625" style="14" customWidth="1"/>
    <col min="10249" max="10249" width="11.88671875" style="14" customWidth="1"/>
    <col min="10250" max="10250" width="0" style="14" hidden="1" customWidth="1"/>
    <col min="10251" max="10251" width="12.6640625" style="14" customWidth="1"/>
    <col min="10252" max="10252" width="12.21875" style="14" customWidth="1"/>
    <col min="10253" max="10253" width="13.88671875" style="14" customWidth="1"/>
    <col min="10254" max="10254" width="13.33203125" style="14" customWidth="1"/>
    <col min="10255" max="10496" width="8.88671875" style="14"/>
    <col min="10497" max="10497" width="6.44140625" style="14" customWidth="1"/>
    <col min="10498" max="10498" width="33" style="14" customWidth="1"/>
    <col min="10499" max="10499" width="6.88671875" style="14" customWidth="1"/>
    <col min="10500" max="10500" width="10.77734375" style="14" customWidth="1"/>
    <col min="10501" max="10501" width="12.44140625" style="14" customWidth="1"/>
    <col min="10502" max="10502" width="12.21875" style="14" customWidth="1"/>
    <col min="10503" max="10504" width="11.44140625" style="14" customWidth="1"/>
    <col min="10505" max="10505" width="11.88671875" style="14" customWidth="1"/>
    <col min="10506" max="10506" width="0" style="14" hidden="1" customWidth="1"/>
    <col min="10507" max="10507" width="12.6640625" style="14" customWidth="1"/>
    <col min="10508" max="10508" width="12.21875" style="14" customWidth="1"/>
    <col min="10509" max="10509" width="13.88671875" style="14" customWidth="1"/>
    <col min="10510" max="10510" width="13.33203125" style="14" customWidth="1"/>
    <col min="10511" max="10752" width="8.88671875" style="14"/>
    <col min="10753" max="10753" width="6.44140625" style="14" customWidth="1"/>
    <col min="10754" max="10754" width="33" style="14" customWidth="1"/>
    <col min="10755" max="10755" width="6.88671875" style="14" customWidth="1"/>
    <col min="10756" max="10756" width="10.77734375" style="14" customWidth="1"/>
    <col min="10757" max="10757" width="12.44140625" style="14" customWidth="1"/>
    <col min="10758" max="10758" width="12.21875" style="14" customWidth="1"/>
    <col min="10759" max="10760" width="11.44140625" style="14" customWidth="1"/>
    <col min="10761" max="10761" width="11.88671875" style="14" customWidth="1"/>
    <col min="10762" max="10762" width="0" style="14" hidden="1" customWidth="1"/>
    <col min="10763" max="10763" width="12.6640625" style="14" customWidth="1"/>
    <col min="10764" max="10764" width="12.21875" style="14" customWidth="1"/>
    <col min="10765" max="10765" width="13.88671875" style="14" customWidth="1"/>
    <col min="10766" max="10766" width="13.33203125" style="14" customWidth="1"/>
    <col min="10767" max="11008" width="8.88671875" style="14"/>
    <col min="11009" max="11009" width="6.44140625" style="14" customWidth="1"/>
    <col min="11010" max="11010" width="33" style="14" customWidth="1"/>
    <col min="11011" max="11011" width="6.88671875" style="14" customWidth="1"/>
    <col min="11012" max="11012" width="10.77734375" style="14" customWidth="1"/>
    <col min="11013" max="11013" width="12.44140625" style="14" customWidth="1"/>
    <col min="11014" max="11014" width="12.21875" style="14" customWidth="1"/>
    <col min="11015" max="11016" width="11.44140625" style="14" customWidth="1"/>
    <col min="11017" max="11017" width="11.88671875" style="14" customWidth="1"/>
    <col min="11018" max="11018" width="0" style="14" hidden="1" customWidth="1"/>
    <col min="11019" max="11019" width="12.6640625" style="14" customWidth="1"/>
    <col min="11020" max="11020" width="12.21875" style="14" customWidth="1"/>
    <col min="11021" max="11021" width="13.88671875" style="14" customWidth="1"/>
    <col min="11022" max="11022" width="13.33203125" style="14" customWidth="1"/>
    <col min="11023" max="11264" width="8.88671875" style="14"/>
    <col min="11265" max="11265" width="6.44140625" style="14" customWidth="1"/>
    <col min="11266" max="11266" width="33" style="14" customWidth="1"/>
    <col min="11267" max="11267" width="6.88671875" style="14" customWidth="1"/>
    <col min="11268" max="11268" width="10.77734375" style="14" customWidth="1"/>
    <col min="11269" max="11269" width="12.44140625" style="14" customWidth="1"/>
    <col min="11270" max="11270" width="12.21875" style="14" customWidth="1"/>
    <col min="11271" max="11272" width="11.44140625" style="14" customWidth="1"/>
    <col min="11273" max="11273" width="11.88671875" style="14" customWidth="1"/>
    <col min="11274" max="11274" width="0" style="14" hidden="1" customWidth="1"/>
    <col min="11275" max="11275" width="12.6640625" style="14" customWidth="1"/>
    <col min="11276" max="11276" width="12.21875" style="14" customWidth="1"/>
    <col min="11277" max="11277" width="13.88671875" style="14" customWidth="1"/>
    <col min="11278" max="11278" width="13.33203125" style="14" customWidth="1"/>
    <col min="11279" max="11520" width="8.88671875" style="14"/>
    <col min="11521" max="11521" width="6.44140625" style="14" customWidth="1"/>
    <col min="11522" max="11522" width="33" style="14" customWidth="1"/>
    <col min="11523" max="11523" width="6.88671875" style="14" customWidth="1"/>
    <col min="11524" max="11524" width="10.77734375" style="14" customWidth="1"/>
    <col min="11525" max="11525" width="12.44140625" style="14" customWidth="1"/>
    <col min="11526" max="11526" width="12.21875" style="14" customWidth="1"/>
    <col min="11527" max="11528" width="11.44140625" style="14" customWidth="1"/>
    <col min="11529" max="11529" width="11.88671875" style="14" customWidth="1"/>
    <col min="11530" max="11530" width="0" style="14" hidden="1" customWidth="1"/>
    <col min="11531" max="11531" width="12.6640625" style="14" customWidth="1"/>
    <col min="11532" max="11532" width="12.21875" style="14" customWidth="1"/>
    <col min="11533" max="11533" width="13.88671875" style="14" customWidth="1"/>
    <col min="11534" max="11534" width="13.33203125" style="14" customWidth="1"/>
    <col min="11535" max="11776" width="8.88671875" style="14"/>
    <col min="11777" max="11777" width="6.44140625" style="14" customWidth="1"/>
    <col min="11778" max="11778" width="33" style="14" customWidth="1"/>
    <col min="11779" max="11779" width="6.88671875" style="14" customWidth="1"/>
    <col min="11780" max="11780" width="10.77734375" style="14" customWidth="1"/>
    <col min="11781" max="11781" width="12.44140625" style="14" customWidth="1"/>
    <col min="11782" max="11782" width="12.21875" style="14" customWidth="1"/>
    <col min="11783" max="11784" width="11.44140625" style="14" customWidth="1"/>
    <col min="11785" max="11785" width="11.88671875" style="14" customWidth="1"/>
    <col min="11786" max="11786" width="0" style="14" hidden="1" customWidth="1"/>
    <col min="11787" max="11787" width="12.6640625" style="14" customWidth="1"/>
    <col min="11788" max="11788" width="12.21875" style="14" customWidth="1"/>
    <col min="11789" max="11789" width="13.88671875" style="14" customWidth="1"/>
    <col min="11790" max="11790" width="13.33203125" style="14" customWidth="1"/>
    <col min="11791" max="12032" width="8.88671875" style="14"/>
    <col min="12033" max="12033" width="6.44140625" style="14" customWidth="1"/>
    <col min="12034" max="12034" width="33" style="14" customWidth="1"/>
    <col min="12035" max="12035" width="6.88671875" style="14" customWidth="1"/>
    <col min="12036" max="12036" width="10.77734375" style="14" customWidth="1"/>
    <col min="12037" max="12037" width="12.44140625" style="14" customWidth="1"/>
    <col min="12038" max="12038" width="12.21875" style="14" customWidth="1"/>
    <col min="12039" max="12040" width="11.44140625" style="14" customWidth="1"/>
    <col min="12041" max="12041" width="11.88671875" style="14" customWidth="1"/>
    <col min="12042" max="12042" width="0" style="14" hidden="1" customWidth="1"/>
    <col min="12043" max="12043" width="12.6640625" style="14" customWidth="1"/>
    <col min="12044" max="12044" width="12.21875" style="14" customWidth="1"/>
    <col min="12045" max="12045" width="13.88671875" style="14" customWidth="1"/>
    <col min="12046" max="12046" width="13.33203125" style="14" customWidth="1"/>
    <col min="12047" max="12288" width="8.88671875" style="14"/>
    <col min="12289" max="12289" width="6.44140625" style="14" customWidth="1"/>
    <col min="12290" max="12290" width="33" style="14" customWidth="1"/>
    <col min="12291" max="12291" width="6.88671875" style="14" customWidth="1"/>
    <col min="12292" max="12292" width="10.77734375" style="14" customWidth="1"/>
    <col min="12293" max="12293" width="12.44140625" style="14" customWidth="1"/>
    <col min="12294" max="12294" width="12.21875" style="14" customWidth="1"/>
    <col min="12295" max="12296" width="11.44140625" style="14" customWidth="1"/>
    <col min="12297" max="12297" width="11.88671875" style="14" customWidth="1"/>
    <col min="12298" max="12298" width="0" style="14" hidden="1" customWidth="1"/>
    <col min="12299" max="12299" width="12.6640625" style="14" customWidth="1"/>
    <col min="12300" max="12300" width="12.21875" style="14" customWidth="1"/>
    <col min="12301" max="12301" width="13.88671875" style="14" customWidth="1"/>
    <col min="12302" max="12302" width="13.33203125" style="14" customWidth="1"/>
    <col min="12303" max="12544" width="8.88671875" style="14"/>
    <col min="12545" max="12545" width="6.44140625" style="14" customWidth="1"/>
    <col min="12546" max="12546" width="33" style="14" customWidth="1"/>
    <col min="12547" max="12547" width="6.88671875" style="14" customWidth="1"/>
    <col min="12548" max="12548" width="10.77734375" style="14" customWidth="1"/>
    <col min="12549" max="12549" width="12.44140625" style="14" customWidth="1"/>
    <col min="12550" max="12550" width="12.21875" style="14" customWidth="1"/>
    <col min="12551" max="12552" width="11.44140625" style="14" customWidth="1"/>
    <col min="12553" max="12553" width="11.88671875" style="14" customWidth="1"/>
    <col min="12554" max="12554" width="0" style="14" hidden="1" customWidth="1"/>
    <col min="12555" max="12555" width="12.6640625" style="14" customWidth="1"/>
    <col min="12556" max="12556" width="12.21875" style="14" customWidth="1"/>
    <col min="12557" max="12557" width="13.88671875" style="14" customWidth="1"/>
    <col min="12558" max="12558" width="13.33203125" style="14" customWidth="1"/>
    <col min="12559" max="12800" width="8.88671875" style="14"/>
    <col min="12801" max="12801" width="6.44140625" style="14" customWidth="1"/>
    <col min="12802" max="12802" width="33" style="14" customWidth="1"/>
    <col min="12803" max="12803" width="6.88671875" style="14" customWidth="1"/>
    <col min="12804" max="12804" width="10.77734375" style="14" customWidth="1"/>
    <col min="12805" max="12805" width="12.44140625" style="14" customWidth="1"/>
    <col min="12806" max="12806" width="12.21875" style="14" customWidth="1"/>
    <col min="12807" max="12808" width="11.44140625" style="14" customWidth="1"/>
    <col min="12809" max="12809" width="11.88671875" style="14" customWidth="1"/>
    <col min="12810" max="12810" width="0" style="14" hidden="1" customWidth="1"/>
    <col min="12811" max="12811" width="12.6640625" style="14" customWidth="1"/>
    <col min="12812" max="12812" width="12.21875" style="14" customWidth="1"/>
    <col min="12813" max="12813" width="13.88671875" style="14" customWidth="1"/>
    <col min="12814" max="12814" width="13.33203125" style="14" customWidth="1"/>
    <col min="12815" max="13056" width="8.88671875" style="14"/>
    <col min="13057" max="13057" width="6.44140625" style="14" customWidth="1"/>
    <col min="13058" max="13058" width="33" style="14" customWidth="1"/>
    <col min="13059" max="13059" width="6.88671875" style="14" customWidth="1"/>
    <col min="13060" max="13060" width="10.77734375" style="14" customWidth="1"/>
    <col min="13061" max="13061" width="12.44140625" style="14" customWidth="1"/>
    <col min="13062" max="13062" width="12.21875" style="14" customWidth="1"/>
    <col min="13063" max="13064" width="11.44140625" style="14" customWidth="1"/>
    <col min="13065" max="13065" width="11.88671875" style="14" customWidth="1"/>
    <col min="13066" max="13066" width="0" style="14" hidden="1" customWidth="1"/>
    <col min="13067" max="13067" width="12.6640625" style="14" customWidth="1"/>
    <col min="13068" max="13068" width="12.21875" style="14" customWidth="1"/>
    <col min="13069" max="13069" width="13.88671875" style="14" customWidth="1"/>
    <col min="13070" max="13070" width="13.33203125" style="14" customWidth="1"/>
    <col min="13071" max="13312" width="8.88671875" style="14"/>
    <col min="13313" max="13313" width="6.44140625" style="14" customWidth="1"/>
    <col min="13314" max="13314" width="33" style="14" customWidth="1"/>
    <col min="13315" max="13315" width="6.88671875" style="14" customWidth="1"/>
    <col min="13316" max="13316" width="10.77734375" style="14" customWidth="1"/>
    <col min="13317" max="13317" width="12.44140625" style="14" customWidth="1"/>
    <col min="13318" max="13318" width="12.21875" style="14" customWidth="1"/>
    <col min="13319" max="13320" width="11.44140625" style="14" customWidth="1"/>
    <col min="13321" max="13321" width="11.88671875" style="14" customWidth="1"/>
    <col min="13322" max="13322" width="0" style="14" hidden="1" customWidth="1"/>
    <col min="13323" max="13323" width="12.6640625" style="14" customWidth="1"/>
    <col min="13324" max="13324" width="12.21875" style="14" customWidth="1"/>
    <col min="13325" max="13325" width="13.88671875" style="14" customWidth="1"/>
    <col min="13326" max="13326" width="13.33203125" style="14" customWidth="1"/>
    <col min="13327" max="13568" width="8.88671875" style="14"/>
    <col min="13569" max="13569" width="6.44140625" style="14" customWidth="1"/>
    <col min="13570" max="13570" width="33" style="14" customWidth="1"/>
    <col min="13571" max="13571" width="6.88671875" style="14" customWidth="1"/>
    <col min="13572" max="13572" width="10.77734375" style="14" customWidth="1"/>
    <col min="13573" max="13573" width="12.44140625" style="14" customWidth="1"/>
    <col min="13574" max="13574" width="12.21875" style="14" customWidth="1"/>
    <col min="13575" max="13576" width="11.44140625" style="14" customWidth="1"/>
    <col min="13577" max="13577" width="11.88671875" style="14" customWidth="1"/>
    <col min="13578" max="13578" width="0" style="14" hidden="1" customWidth="1"/>
    <col min="13579" max="13579" width="12.6640625" style="14" customWidth="1"/>
    <col min="13580" max="13580" width="12.21875" style="14" customWidth="1"/>
    <col min="13581" max="13581" width="13.88671875" style="14" customWidth="1"/>
    <col min="13582" max="13582" width="13.33203125" style="14" customWidth="1"/>
    <col min="13583" max="13824" width="8.88671875" style="14"/>
    <col min="13825" max="13825" width="6.44140625" style="14" customWidth="1"/>
    <col min="13826" max="13826" width="33" style="14" customWidth="1"/>
    <col min="13827" max="13827" width="6.88671875" style="14" customWidth="1"/>
    <col min="13828" max="13828" width="10.77734375" style="14" customWidth="1"/>
    <col min="13829" max="13829" width="12.44140625" style="14" customWidth="1"/>
    <col min="13830" max="13830" width="12.21875" style="14" customWidth="1"/>
    <col min="13831" max="13832" width="11.44140625" style="14" customWidth="1"/>
    <col min="13833" max="13833" width="11.88671875" style="14" customWidth="1"/>
    <col min="13834" max="13834" width="0" style="14" hidden="1" customWidth="1"/>
    <col min="13835" max="13835" width="12.6640625" style="14" customWidth="1"/>
    <col min="13836" max="13836" width="12.21875" style="14" customWidth="1"/>
    <col min="13837" max="13837" width="13.88671875" style="14" customWidth="1"/>
    <col min="13838" max="13838" width="13.33203125" style="14" customWidth="1"/>
    <col min="13839" max="14080" width="8.88671875" style="14"/>
    <col min="14081" max="14081" width="6.44140625" style="14" customWidth="1"/>
    <col min="14082" max="14082" width="33" style="14" customWidth="1"/>
    <col min="14083" max="14083" width="6.88671875" style="14" customWidth="1"/>
    <col min="14084" max="14084" width="10.77734375" style="14" customWidth="1"/>
    <col min="14085" max="14085" width="12.44140625" style="14" customWidth="1"/>
    <col min="14086" max="14086" width="12.21875" style="14" customWidth="1"/>
    <col min="14087" max="14088" width="11.44140625" style="14" customWidth="1"/>
    <col min="14089" max="14089" width="11.88671875" style="14" customWidth="1"/>
    <col min="14090" max="14090" width="0" style="14" hidden="1" customWidth="1"/>
    <col min="14091" max="14091" width="12.6640625" style="14" customWidth="1"/>
    <col min="14092" max="14092" width="12.21875" style="14" customWidth="1"/>
    <col min="14093" max="14093" width="13.88671875" style="14" customWidth="1"/>
    <col min="14094" max="14094" width="13.33203125" style="14" customWidth="1"/>
    <col min="14095" max="14336" width="8.88671875" style="14"/>
    <col min="14337" max="14337" width="6.44140625" style="14" customWidth="1"/>
    <col min="14338" max="14338" width="33" style="14" customWidth="1"/>
    <col min="14339" max="14339" width="6.88671875" style="14" customWidth="1"/>
    <col min="14340" max="14340" width="10.77734375" style="14" customWidth="1"/>
    <col min="14341" max="14341" width="12.44140625" style="14" customWidth="1"/>
    <col min="14342" max="14342" width="12.21875" style="14" customWidth="1"/>
    <col min="14343" max="14344" width="11.44140625" style="14" customWidth="1"/>
    <col min="14345" max="14345" width="11.88671875" style="14" customWidth="1"/>
    <col min="14346" max="14346" width="0" style="14" hidden="1" customWidth="1"/>
    <col min="14347" max="14347" width="12.6640625" style="14" customWidth="1"/>
    <col min="14348" max="14348" width="12.21875" style="14" customWidth="1"/>
    <col min="14349" max="14349" width="13.88671875" style="14" customWidth="1"/>
    <col min="14350" max="14350" width="13.33203125" style="14" customWidth="1"/>
    <col min="14351" max="14592" width="8.88671875" style="14"/>
    <col min="14593" max="14593" width="6.44140625" style="14" customWidth="1"/>
    <col min="14594" max="14594" width="33" style="14" customWidth="1"/>
    <col min="14595" max="14595" width="6.88671875" style="14" customWidth="1"/>
    <col min="14596" max="14596" width="10.77734375" style="14" customWidth="1"/>
    <col min="14597" max="14597" width="12.44140625" style="14" customWidth="1"/>
    <col min="14598" max="14598" width="12.21875" style="14" customWidth="1"/>
    <col min="14599" max="14600" width="11.44140625" style="14" customWidth="1"/>
    <col min="14601" max="14601" width="11.88671875" style="14" customWidth="1"/>
    <col min="14602" max="14602" width="0" style="14" hidden="1" customWidth="1"/>
    <col min="14603" max="14603" width="12.6640625" style="14" customWidth="1"/>
    <col min="14604" max="14604" width="12.21875" style="14" customWidth="1"/>
    <col min="14605" max="14605" width="13.88671875" style="14" customWidth="1"/>
    <col min="14606" max="14606" width="13.33203125" style="14" customWidth="1"/>
    <col min="14607" max="14848" width="8.88671875" style="14"/>
    <col min="14849" max="14849" width="6.44140625" style="14" customWidth="1"/>
    <col min="14850" max="14850" width="33" style="14" customWidth="1"/>
    <col min="14851" max="14851" width="6.88671875" style="14" customWidth="1"/>
    <col min="14852" max="14852" width="10.77734375" style="14" customWidth="1"/>
    <col min="14853" max="14853" width="12.44140625" style="14" customWidth="1"/>
    <col min="14854" max="14854" width="12.21875" style="14" customWidth="1"/>
    <col min="14855" max="14856" width="11.44140625" style="14" customWidth="1"/>
    <col min="14857" max="14857" width="11.88671875" style="14" customWidth="1"/>
    <col min="14858" max="14858" width="0" style="14" hidden="1" customWidth="1"/>
    <col min="14859" max="14859" width="12.6640625" style="14" customWidth="1"/>
    <col min="14860" max="14860" width="12.21875" style="14" customWidth="1"/>
    <col min="14861" max="14861" width="13.88671875" style="14" customWidth="1"/>
    <col min="14862" max="14862" width="13.33203125" style="14" customWidth="1"/>
    <col min="14863" max="15104" width="8.88671875" style="14"/>
    <col min="15105" max="15105" width="6.44140625" style="14" customWidth="1"/>
    <col min="15106" max="15106" width="33" style="14" customWidth="1"/>
    <col min="15107" max="15107" width="6.88671875" style="14" customWidth="1"/>
    <col min="15108" max="15108" width="10.77734375" style="14" customWidth="1"/>
    <col min="15109" max="15109" width="12.44140625" style="14" customWidth="1"/>
    <col min="15110" max="15110" width="12.21875" style="14" customWidth="1"/>
    <col min="15111" max="15112" width="11.44140625" style="14" customWidth="1"/>
    <col min="15113" max="15113" width="11.88671875" style="14" customWidth="1"/>
    <col min="15114" max="15114" width="0" style="14" hidden="1" customWidth="1"/>
    <col min="15115" max="15115" width="12.6640625" style="14" customWidth="1"/>
    <col min="15116" max="15116" width="12.21875" style="14" customWidth="1"/>
    <col min="15117" max="15117" width="13.88671875" style="14" customWidth="1"/>
    <col min="15118" max="15118" width="13.33203125" style="14" customWidth="1"/>
    <col min="15119" max="15360" width="8.88671875" style="14"/>
    <col min="15361" max="15361" width="6.44140625" style="14" customWidth="1"/>
    <col min="15362" max="15362" width="33" style="14" customWidth="1"/>
    <col min="15363" max="15363" width="6.88671875" style="14" customWidth="1"/>
    <col min="15364" max="15364" width="10.77734375" style="14" customWidth="1"/>
    <col min="15365" max="15365" width="12.44140625" style="14" customWidth="1"/>
    <col min="15366" max="15366" width="12.21875" style="14" customWidth="1"/>
    <col min="15367" max="15368" width="11.44140625" style="14" customWidth="1"/>
    <col min="15369" max="15369" width="11.88671875" style="14" customWidth="1"/>
    <col min="15370" max="15370" width="0" style="14" hidden="1" customWidth="1"/>
    <col min="15371" max="15371" width="12.6640625" style="14" customWidth="1"/>
    <col min="15372" max="15372" width="12.21875" style="14" customWidth="1"/>
    <col min="15373" max="15373" width="13.88671875" style="14" customWidth="1"/>
    <col min="15374" max="15374" width="13.33203125" style="14" customWidth="1"/>
    <col min="15375" max="15616" width="8.88671875" style="14"/>
    <col min="15617" max="15617" width="6.44140625" style="14" customWidth="1"/>
    <col min="15618" max="15618" width="33" style="14" customWidth="1"/>
    <col min="15619" max="15619" width="6.88671875" style="14" customWidth="1"/>
    <col min="15620" max="15620" width="10.77734375" style="14" customWidth="1"/>
    <col min="15621" max="15621" width="12.44140625" style="14" customWidth="1"/>
    <col min="15622" max="15622" width="12.21875" style="14" customWidth="1"/>
    <col min="15623" max="15624" width="11.44140625" style="14" customWidth="1"/>
    <col min="15625" max="15625" width="11.88671875" style="14" customWidth="1"/>
    <col min="15626" max="15626" width="0" style="14" hidden="1" customWidth="1"/>
    <col min="15627" max="15627" width="12.6640625" style="14" customWidth="1"/>
    <col min="15628" max="15628" width="12.21875" style="14" customWidth="1"/>
    <col min="15629" max="15629" width="13.88671875" style="14" customWidth="1"/>
    <col min="15630" max="15630" width="13.33203125" style="14" customWidth="1"/>
    <col min="15631" max="15872" width="8.88671875" style="14"/>
    <col min="15873" max="15873" width="6.44140625" style="14" customWidth="1"/>
    <col min="15874" max="15874" width="33" style="14" customWidth="1"/>
    <col min="15875" max="15875" width="6.88671875" style="14" customWidth="1"/>
    <col min="15876" max="15876" width="10.77734375" style="14" customWidth="1"/>
    <col min="15877" max="15877" width="12.44140625" style="14" customWidth="1"/>
    <col min="15878" max="15878" width="12.21875" style="14" customWidth="1"/>
    <col min="15879" max="15880" width="11.44140625" style="14" customWidth="1"/>
    <col min="15881" max="15881" width="11.88671875" style="14" customWidth="1"/>
    <col min="15882" max="15882" width="0" style="14" hidden="1" customWidth="1"/>
    <col min="15883" max="15883" width="12.6640625" style="14" customWidth="1"/>
    <col min="15884" max="15884" width="12.21875" style="14" customWidth="1"/>
    <col min="15885" max="15885" width="13.88671875" style="14" customWidth="1"/>
    <col min="15886" max="15886" width="13.33203125" style="14" customWidth="1"/>
    <col min="15887" max="16128" width="8.88671875" style="14"/>
    <col min="16129" max="16129" width="6.44140625" style="14" customWidth="1"/>
    <col min="16130" max="16130" width="33" style="14" customWidth="1"/>
    <col min="16131" max="16131" width="6.88671875" style="14" customWidth="1"/>
    <col min="16132" max="16132" width="10.77734375" style="14" customWidth="1"/>
    <col min="16133" max="16133" width="12.44140625" style="14" customWidth="1"/>
    <col min="16134" max="16134" width="12.21875" style="14" customWidth="1"/>
    <col min="16135" max="16136" width="11.44140625" style="14" customWidth="1"/>
    <col min="16137" max="16137" width="11.88671875" style="14" customWidth="1"/>
    <col min="16138" max="16138" width="0" style="14" hidden="1" customWidth="1"/>
    <col min="16139" max="16139" width="12.6640625" style="14" customWidth="1"/>
    <col min="16140" max="16140" width="12.21875" style="14" customWidth="1"/>
    <col min="16141" max="16141" width="13.88671875" style="14" customWidth="1"/>
    <col min="16142" max="16142" width="13.33203125" style="14" customWidth="1"/>
    <col min="16143" max="16384" width="8.88671875" style="14"/>
  </cols>
  <sheetData>
    <row r="1" spans="1:15" ht="18.75" x14ac:dyDescent="0.3">
      <c r="A1" s="168" t="s">
        <v>233</v>
      </c>
      <c r="B1" s="168"/>
    </row>
    <row r="2" spans="1:15" ht="20.25" customHeight="1" x14ac:dyDescent="0.3">
      <c r="A2" s="169" t="s">
        <v>247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14"/>
    </row>
    <row r="3" spans="1:15" ht="18.75" customHeight="1" x14ac:dyDescent="0.25">
      <c r="A3" s="180" t="s">
        <v>232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5" ht="22.5" customHeight="1" x14ac:dyDescent="0.25">
      <c r="A4" s="172" t="s">
        <v>36</v>
      </c>
      <c r="B4" s="172" t="s">
        <v>123</v>
      </c>
      <c r="C4" s="172" t="s">
        <v>1</v>
      </c>
      <c r="D4" s="182" t="s">
        <v>124</v>
      </c>
      <c r="E4" s="182" t="s">
        <v>125</v>
      </c>
      <c r="F4" s="171" t="s">
        <v>126</v>
      </c>
      <c r="G4" s="171" t="s">
        <v>44</v>
      </c>
      <c r="H4" s="173" t="s">
        <v>127</v>
      </c>
      <c r="I4" s="171" t="s">
        <v>128</v>
      </c>
      <c r="J4" s="172" t="s">
        <v>129</v>
      </c>
      <c r="K4" s="170" t="s">
        <v>130</v>
      </c>
      <c r="L4" s="176" t="s">
        <v>131</v>
      </c>
      <c r="M4" s="170" t="s">
        <v>132</v>
      </c>
      <c r="N4" s="179" t="s">
        <v>133</v>
      </c>
    </row>
    <row r="5" spans="1:15" ht="22.5" customHeight="1" x14ac:dyDescent="0.25">
      <c r="A5" s="172"/>
      <c r="B5" s="172"/>
      <c r="C5" s="172"/>
      <c r="D5" s="183"/>
      <c r="E5" s="183"/>
      <c r="F5" s="171"/>
      <c r="G5" s="171"/>
      <c r="H5" s="174"/>
      <c r="I5" s="171"/>
      <c r="J5" s="172"/>
      <c r="K5" s="170"/>
      <c r="L5" s="177"/>
      <c r="M5" s="170"/>
      <c r="N5" s="179"/>
    </row>
    <row r="6" spans="1:15" ht="22.5" customHeight="1" x14ac:dyDescent="0.25">
      <c r="A6" s="172"/>
      <c r="B6" s="172"/>
      <c r="C6" s="172"/>
      <c r="D6" s="184"/>
      <c r="E6" s="184"/>
      <c r="F6" s="171"/>
      <c r="G6" s="171"/>
      <c r="H6" s="175"/>
      <c r="I6" s="171"/>
      <c r="J6" s="172"/>
      <c r="K6" s="170"/>
      <c r="L6" s="178"/>
      <c r="M6" s="170"/>
      <c r="N6" s="179"/>
    </row>
    <row r="7" spans="1:15" ht="22.5" customHeight="1" x14ac:dyDescent="0.25">
      <c r="A7" s="115" t="s">
        <v>14</v>
      </c>
      <c r="B7" s="12" t="s">
        <v>134</v>
      </c>
      <c r="C7" s="115"/>
      <c r="D7" s="116"/>
      <c r="E7" s="116"/>
      <c r="F7" s="60"/>
      <c r="G7" s="60"/>
      <c r="H7" s="60"/>
      <c r="I7" s="60"/>
      <c r="J7" s="11"/>
      <c r="K7" s="57"/>
      <c r="L7" s="57"/>
      <c r="M7" s="103"/>
      <c r="N7" s="11"/>
    </row>
    <row r="8" spans="1:15" s="118" customFormat="1" ht="22.5" customHeight="1" x14ac:dyDescent="0.25">
      <c r="A8" s="115" t="s">
        <v>16</v>
      </c>
      <c r="B8" s="12" t="s">
        <v>135</v>
      </c>
      <c r="C8" s="115"/>
      <c r="D8" s="116"/>
      <c r="E8" s="116"/>
      <c r="F8" s="61"/>
      <c r="G8" s="61"/>
      <c r="H8" s="61"/>
      <c r="I8" s="61"/>
      <c r="J8" s="117"/>
      <c r="K8" s="62"/>
      <c r="L8" s="62"/>
      <c r="M8" s="104"/>
      <c r="N8" s="117"/>
    </row>
    <row r="9" spans="1:15" s="118" customFormat="1" ht="22.5" customHeight="1" x14ac:dyDescent="0.25">
      <c r="A9" s="115">
        <v>1</v>
      </c>
      <c r="B9" s="12" t="s">
        <v>136</v>
      </c>
      <c r="C9" s="115"/>
      <c r="D9" s="116"/>
      <c r="E9" s="116"/>
      <c r="F9" s="61"/>
      <c r="G9" s="61"/>
      <c r="H9" s="61"/>
      <c r="I9" s="61"/>
      <c r="J9" s="117"/>
      <c r="K9" s="62"/>
      <c r="L9" s="62"/>
      <c r="M9" s="104"/>
      <c r="N9" s="117"/>
    </row>
    <row r="10" spans="1:15" s="122" customFormat="1" ht="22.5" customHeight="1" x14ac:dyDescent="0.3">
      <c r="A10" s="119" t="s">
        <v>137</v>
      </c>
      <c r="B10" s="120" t="s">
        <v>138</v>
      </c>
      <c r="C10" s="119"/>
      <c r="D10" s="121">
        <f t="shared" ref="D10:H11" si="0">D17+D33</f>
        <v>12601</v>
      </c>
      <c r="E10" s="121">
        <f t="shared" si="0"/>
        <v>13006.4</v>
      </c>
      <c r="F10" s="121">
        <f t="shared" si="0"/>
        <v>12770.3</v>
      </c>
      <c r="G10" s="121">
        <f t="shared" si="0"/>
        <v>12526.4</v>
      </c>
      <c r="H10" s="121">
        <f t="shared" si="0"/>
        <v>12121.8</v>
      </c>
      <c r="I10" s="79">
        <f>H10-D10</f>
        <v>-479.20000000000073</v>
      </c>
      <c r="J10" s="120"/>
      <c r="K10" s="75">
        <v>12500</v>
      </c>
      <c r="L10" s="75">
        <f>H10/K10*100</f>
        <v>96.974399999999989</v>
      </c>
      <c r="M10" s="105">
        <v>12000</v>
      </c>
      <c r="N10" s="120"/>
    </row>
    <row r="11" spans="1:15" s="122" customFormat="1" ht="22.5" customHeight="1" x14ac:dyDescent="0.3">
      <c r="A11" s="119" t="s">
        <v>137</v>
      </c>
      <c r="B11" s="123" t="s">
        <v>139</v>
      </c>
      <c r="C11" s="119"/>
      <c r="D11" s="121">
        <f t="shared" si="0"/>
        <v>35889.35</v>
      </c>
      <c r="E11" s="121">
        <f t="shared" si="0"/>
        <v>36630.520000000004</v>
      </c>
      <c r="F11" s="121">
        <f t="shared" si="0"/>
        <v>37563.344069999999</v>
      </c>
      <c r="G11" s="121">
        <f t="shared" si="0"/>
        <v>36161.433999999994</v>
      </c>
      <c r="H11" s="121">
        <f t="shared" si="0"/>
        <v>37554.490000000005</v>
      </c>
      <c r="I11" s="79">
        <f t="shared" ref="I11:I74" si="1">H11-D11</f>
        <v>1665.1400000000067</v>
      </c>
      <c r="J11" s="120"/>
      <c r="K11" s="75">
        <v>37500</v>
      </c>
      <c r="L11" s="75">
        <f t="shared" ref="L11:L13" si="2">H11/K11*100</f>
        <v>100.14530666666668</v>
      </c>
      <c r="M11" s="105">
        <v>37500</v>
      </c>
      <c r="N11" s="120"/>
    </row>
    <row r="12" spans="1:15" ht="22.5" customHeight="1" x14ac:dyDescent="0.25">
      <c r="A12" s="124"/>
      <c r="B12" s="123" t="s">
        <v>140</v>
      </c>
      <c r="C12" s="124"/>
      <c r="D12" s="65"/>
      <c r="E12" s="65"/>
      <c r="F12" s="100"/>
      <c r="G12" s="101"/>
      <c r="H12" s="101"/>
      <c r="I12" s="90">
        <f t="shared" si="1"/>
        <v>0</v>
      </c>
      <c r="J12" s="125"/>
      <c r="K12" s="56"/>
      <c r="L12" s="64"/>
      <c r="M12" s="106"/>
      <c r="N12" s="11"/>
    </row>
    <row r="13" spans="1:15" ht="22.5" customHeight="1" x14ac:dyDescent="0.25">
      <c r="A13" s="124"/>
      <c r="B13" s="11" t="s">
        <v>141</v>
      </c>
      <c r="C13" s="126" t="s">
        <v>2</v>
      </c>
      <c r="D13" s="65">
        <v>18099.349999999999</v>
      </c>
      <c r="E13" s="65">
        <v>18282.22</v>
      </c>
      <c r="F13" s="66">
        <f>F18</f>
        <v>19303.854070000001</v>
      </c>
      <c r="G13" s="66">
        <f>G18</f>
        <v>19207.433999999997</v>
      </c>
      <c r="H13" s="67">
        <f>H22+H27+H31</f>
        <v>19497.240000000002</v>
      </c>
      <c r="I13" s="90">
        <f t="shared" si="1"/>
        <v>1397.8900000000031</v>
      </c>
      <c r="J13" s="125" t="e">
        <f>#REF!/K13*100</f>
        <v>#REF!</v>
      </c>
      <c r="K13" s="127">
        <v>18200</v>
      </c>
      <c r="L13" s="64">
        <f t="shared" si="2"/>
        <v>107.12769230769233</v>
      </c>
      <c r="M13" s="128"/>
      <c r="N13" s="11"/>
    </row>
    <row r="14" spans="1:15" ht="22.5" customHeight="1" x14ac:dyDescent="0.25">
      <c r="A14" s="124"/>
      <c r="B14" s="11" t="s">
        <v>142</v>
      </c>
      <c r="C14" s="126" t="s">
        <v>2</v>
      </c>
      <c r="D14" s="65">
        <v>13536.349999999999</v>
      </c>
      <c r="E14" s="65">
        <v>13603.28</v>
      </c>
      <c r="F14" s="66">
        <f>F22+F27</f>
        <v>14592.854069999999</v>
      </c>
      <c r="G14" s="66">
        <f>G22+G27</f>
        <v>14685.433999999997</v>
      </c>
      <c r="H14" s="67">
        <f>H22+H27</f>
        <v>14997.240000000002</v>
      </c>
      <c r="I14" s="90">
        <f t="shared" si="1"/>
        <v>1460.8900000000031</v>
      </c>
      <c r="J14" s="125" t="e">
        <f>#REF!/K14*100</f>
        <v>#REF!</v>
      </c>
      <c r="K14" s="127">
        <f>K13-4355</f>
        <v>13845</v>
      </c>
      <c r="L14" s="64"/>
      <c r="M14" s="128"/>
      <c r="N14" s="11"/>
    </row>
    <row r="15" spans="1:15" ht="22.5" customHeight="1" x14ac:dyDescent="0.25">
      <c r="A15" s="129"/>
      <c r="B15" s="130" t="s">
        <v>143</v>
      </c>
      <c r="C15" s="131" t="s">
        <v>3</v>
      </c>
      <c r="D15" s="70">
        <f>D14/D11*100</f>
        <v>37.716899302996573</v>
      </c>
      <c r="E15" s="70">
        <f>E14/E11*100</f>
        <v>37.136464347216467</v>
      </c>
      <c r="F15" s="68">
        <f>F14/F11*100</f>
        <v>38.848655334855017</v>
      </c>
      <c r="G15" s="68">
        <f>G14/G11*100</f>
        <v>40.61076228337626</v>
      </c>
      <c r="H15" s="68">
        <f>H14/H11*100</f>
        <v>39.934612345953838</v>
      </c>
      <c r="I15" s="90">
        <f t="shared" si="1"/>
        <v>2.2177130429572642</v>
      </c>
      <c r="J15" s="71">
        <v>37.136464347216467</v>
      </c>
      <c r="K15" s="56"/>
      <c r="L15" s="64"/>
      <c r="M15" s="128"/>
      <c r="N15" s="11"/>
    </row>
    <row r="16" spans="1:15" ht="22.5" customHeight="1" x14ac:dyDescent="0.25">
      <c r="A16" s="129"/>
      <c r="B16" s="12" t="s">
        <v>144</v>
      </c>
      <c r="C16" s="126"/>
      <c r="D16" s="65"/>
      <c r="E16" s="65"/>
      <c r="F16" s="66"/>
      <c r="G16" s="66"/>
      <c r="H16" s="67"/>
      <c r="I16" s="90">
        <f t="shared" si="1"/>
        <v>0</v>
      </c>
      <c r="J16" s="125"/>
      <c r="K16" s="56"/>
      <c r="L16" s="64"/>
      <c r="M16" s="128"/>
      <c r="N16" s="11"/>
    </row>
    <row r="17" spans="1:14" s="122" customFormat="1" ht="22.5" customHeight="1" x14ac:dyDescent="0.25">
      <c r="A17" s="119"/>
      <c r="B17" s="120" t="s">
        <v>145</v>
      </c>
      <c r="C17" s="119" t="s">
        <v>146</v>
      </c>
      <c r="D17" s="73">
        <v>6121</v>
      </c>
      <c r="E17" s="73">
        <f>E20+E25+E29</f>
        <v>6144.4</v>
      </c>
      <c r="F17" s="63">
        <f>F20+F25+F29</f>
        <v>6094.5</v>
      </c>
      <c r="G17" s="63">
        <f>G20+G25+G29</f>
        <v>6011.4</v>
      </c>
      <c r="H17" s="75">
        <f>H20+H25+H29</f>
        <v>5814.3</v>
      </c>
      <c r="I17" s="79">
        <f t="shared" si="1"/>
        <v>-306.69999999999982</v>
      </c>
      <c r="J17" s="125"/>
      <c r="K17" s="132"/>
      <c r="L17" s="64"/>
      <c r="M17" s="128"/>
      <c r="N17" s="120"/>
    </row>
    <row r="18" spans="1:14" s="122" customFormat="1" ht="22.5" customHeight="1" x14ac:dyDescent="0.25">
      <c r="A18" s="119"/>
      <c r="B18" s="120" t="s">
        <v>147</v>
      </c>
      <c r="C18" s="119" t="s">
        <v>148</v>
      </c>
      <c r="D18" s="73">
        <v>18099.349999999999</v>
      </c>
      <c r="E18" s="73">
        <v>18282.22</v>
      </c>
      <c r="F18" s="63">
        <f>F22+F27+F31</f>
        <v>19303.854070000001</v>
      </c>
      <c r="G18" s="63">
        <f>G22+G27+G31</f>
        <v>19207.433999999997</v>
      </c>
      <c r="H18" s="75">
        <f>H22+H27+H31</f>
        <v>19497.240000000002</v>
      </c>
      <c r="I18" s="79">
        <f t="shared" si="1"/>
        <v>1397.8900000000031</v>
      </c>
      <c r="J18" s="125"/>
      <c r="K18" s="132"/>
      <c r="L18" s="64"/>
      <c r="M18" s="128"/>
      <c r="N18" s="120"/>
    </row>
    <row r="19" spans="1:14" ht="22.5" customHeight="1" x14ac:dyDescent="0.25">
      <c r="A19" s="115" t="s">
        <v>149</v>
      </c>
      <c r="B19" s="12" t="s">
        <v>150</v>
      </c>
      <c r="C19" s="11"/>
      <c r="D19" s="65"/>
      <c r="E19" s="65"/>
      <c r="F19" s="66"/>
      <c r="G19" s="66"/>
      <c r="H19" s="67"/>
      <c r="I19" s="90">
        <f t="shared" si="1"/>
        <v>0</v>
      </c>
      <c r="J19" s="125"/>
      <c r="K19" s="132"/>
      <c r="L19" s="64"/>
      <c r="M19" s="128"/>
      <c r="N19" s="11"/>
    </row>
    <row r="20" spans="1:14" ht="22.5" customHeight="1" x14ac:dyDescent="0.25">
      <c r="A20" s="115"/>
      <c r="B20" s="11" t="s">
        <v>151</v>
      </c>
      <c r="C20" s="126" t="s">
        <v>146</v>
      </c>
      <c r="D20" s="65">
        <v>873</v>
      </c>
      <c r="E20" s="65">
        <v>892</v>
      </c>
      <c r="F20" s="66">
        <v>995</v>
      </c>
      <c r="G20" s="66">
        <v>1025.8</v>
      </c>
      <c r="H20" s="67">
        <v>1048.8</v>
      </c>
      <c r="I20" s="90">
        <f t="shared" si="1"/>
        <v>175.79999999999995</v>
      </c>
      <c r="J20" s="125"/>
      <c r="K20" s="132"/>
      <c r="L20" s="64"/>
      <c r="M20" s="128"/>
      <c r="N20" s="11"/>
    </row>
    <row r="21" spans="1:14" ht="22.5" customHeight="1" x14ac:dyDescent="0.25">
      <c r="A21" s="115"/>
      <c r="B21" s="11" t="s">
        <v>152</v>
      </c>
      <c r="C21" s="126" t="s">
        <v>153</v>
      </c>
      <c r="D21" s="65">
        <v>58.5</v>
      </c>
      <c r="E21" s="65">
        <v>58.2</v>
      </c>
      <c r="F21" s="66">
        <v>59.5</v>
      </c>
      <c r="G21" s="66">
        <v>59.3</v>
      </c>
      <c r="H21" s="66">
        <v>59.5</v>
      </c>
      <c r="I21" s="90">
        <f t="shared" si="1"/>
        <v>1</v>
      </c>
      <c r="J21" s="125"/>
      <c r="K21" s="132"/>
      <c r="L21" s="64"/>
      <c r="M21" s="128"/>
      <c r="N21" s="11"/>
    </row>
    <row r="22" spans="1:14" s="118" customFormat="1" ht="22.5" customHeight="1" x14ac:dyDescent="0.25">
      <c r="A22" s="115"/>
      <c r="B22" s="11" t="s">
        <v>154</v>
      </c>
      <c r="C22" s="126" t="s">
        <v>148</v>
      </c>
      <c r="D22" s="74">
        <f>D20*D21/10</f>
        <v>5107.05</v>
      </c>
      <c r="E22" s="74">
        <f>E20*E21/10</f>
        <v>5191.4400000000005</v>
      </c>
      <c r="F22" s="74">
        <f>F20*F21/10</f>
        <v>5920.25</v>
      </c>
      <c r="G22" s="74">
        <f>G20*G21/10</f>
        <v>6082.9939999999997</v>
      </c>
      <c r="H22" s="74">
        <f>H20*H21/10</f>
        <v>6240.36</v>
      </c>
      <c r="I22" s="90">
        <f t="shared" si="1"/>
        <v>1133.3099999999995</v>
      </c>
      <c r="J22" s="125"/>
      <c r="K22" s="132"/>
      <c r="L22" s="64"/>
      <c r="M22" s="128"/>
      <c r="N22" s="117"/>
    </row>
    <row r="23" spans="1:14" s="118" customFormat="1" ht="22.5" customHeight="1" x14ac:dyDescent="0.25">
      <c r="A23" s="115" t="s">
        <v>155</v>
      </c>
      <c r="B23" s="12" t="s">
        <v>156</v>
      </c>
      <c r="C23" s="11"/>
      <c r="D23" s="65"/>
      <c r="E23" s="65"/>
      <c r="F23" s="63"/>
      <c r="G23" s="63"/>
      <c r="H23" s="75"/>
      <c r="I23" s="90">
        <f t="shared" si="1"/>
        <v>0</v>
      </c>
      <c r="J23" s="125"/>
      <c r="K23" s="132"/>
      <c r="L23" s="64"/>
      <c r="M23" s="128"/>
      <c r="N23" s="117"/>
    </row>
    <row r="24" spans="1:14" ht="22.5" customHeight="1" x14ac:dyDescent="0.25">
      <c r="A24" s="115"/>
      <c r="B24" s="11" t="s">
        <v>151</v>
      </c>
      <c r="C24" s="126" t="s">
        <v>146</v>
      </c>
      <c r="D24" s="74">
        <v>1738</v>
      </c>
      <c r="E24" s="74">
        <v>1745</v>
      </c>
      <c r="F24" s="66">
        <v>1748</v>
      </c>
      <c r="G24" s="66">
        <v>1755.6</v>
      </c>
      <c r="H24" s="67">
        <v>1765.5</v>
      </c>
      <c r="I24" s="90">
        <f t="shared" si="1"/>
        <v>27.5</v>
      </c>
      <c r="J24" s="125"/>
      <c r="K24" s="132"/>
      <c r="L24" s="64"/>
      <c r="M24" s="128"/>
      <c r="N24" s="11"/>
    </row>
    <row r="25" spans="1:14" ht="22.5" customHeight="1" x14ac:dyDescent="0.25">
      <c r="A25" s="115"/>
      <c r="B25" s="126" t="s">
        <v>157</v>
      </c>
      <c r="C25" s="126"/>
      <c r="D25" s="65">
        <v>48.5</v>
      </c>
      <c r="E25" s="65">
        <v>1734.4</v>
      </c>
      <c r="F25" s="66">
        <v>1734.5</v>
      </c>
      <c r="G25" s="66">
        <v>1755.6</v>
      </c>
      <c r="H25" s="67">
        <v>1765.5</v>
      </c>
      <c r="I25" s="90">
        <f t="shared" si="1"/>
        <v>1717</v>
      </c>
      <c r="J25" s="125"/>
      <c r="K25" s="132"/>
      <c r="L25" s="64"/>
      <c r="M25" s="128"/>
      <c r="N25" s="11"/>
    </row>
    <row r="26" spans="1:14" ht="22.5" customHeight="1" x14ac:dyDescent="0.25">
      <c r="A26" s="115"/>
      <c r="B26" s="11" t="s">
        <v>158</v>
      </c>
      <c r="C26" s="126" t="s">
        <v>153</v>
      </c>
      <c r="D26" s="65">
        <v>48.5</v>
      </c>
      <c r="E26" s="65">
        <v>48.5</v>
      </c>
      <c r="F26" s="66">
        <v>50.000599999999999</v>
      </c>
      <c r="G26" s="66">
        <v>49</v>
      </c>
      <c r="H26" s="66">
        <v>49.6</v>
      </c>
      <c r="I26" s="90">
        <f t="shared" si="1"/>
        <v>1.1000000000000014</v>
      </c>
      <c r="J26" s="125"/>
      <c r="K26" s="132"/>
      <c r="L26" s="64"/>
      <c r="M26" s="128"/>
      <c r="N26" s="11"/>
    </row>
    <row r="27" spans="1:14" ht="22.5" customHeight="1" x14ac:dyDescent="0.25">
      <c r="A27" s="115"/>
      <c r="B27" s="11" t="s">
        <v>154</v>
      </c>
      <c r="C27" s="126" t="s">
        <v>148</v>
      </c>
      <c r="D27" s="74">
        <f>D24*D26</f>
        <v>84293</v>
      </c>
      <c r="E27" s="74">
        <f>E25*E26/10</f>
        <v>8411.84</v>
      </c>
      <c r="F27" s="74">
        <f>F25*F26/10</f>
        <v>8672.6040699999994</v>
      </c>
      <c r="G27" s="74">
        <f>G25*G26/10</f>
        <v>8602.4399999999987</v>
      </c>
      <c r="H27" s="74">
        <f>H25*H26/10</f>
        <v>8756.880000000001</v>
      </c>
      <c r="I27" s="90">
        <f t="shared" si="1"/>
        <v>-75536.12</v>
      </c>
      <c r="J27" s="125"/>
      <c r="K27" s="132"/>
      <c r="L27" s="64"/>
      <c r="M27" s="128"/>
      <c r="N27" s="11"/>
    </row>
    <row r="28" spans="1:14" ht="22.5" customHeight="1" x14ac:dyDescent="0.25">
      <c r="A28" s="115" t="s">
        <v>159</v>
      </c>
      <c r="B28" s="12" t="s">
        <v>160</v>
      </c>
      <c r="C28" s="11"/>
      <c r="D28" s="65"/>
      <c r="E28" s="65"/>
      <c r="F28" s="66"/>
      <c r="G28" s="66"/>
      <c r="H28" s="67"/>
      <c r="I28" s="90">
        <f t="shared" si="1"/>
        <v>0</v>
      </c>
      <c r="J28" s="125"/>
      <c r="K28" s="132"/>
      <c r="L28" s="64"/>
      <c r="M28" s="128"/>
      <c r="N28" s="11"/>
    </row>
    <row r="29" spans="1:14" ht="22.5" customHeight="1" x14ac:dyDescent="0.25">
      <c r="A29" s="115"/>
      <c r="B29" s="11" t="s">
        <v>151</v>
      </c>
      <c r="C29" s="126" t="s">
        <v>146</v>
      </c>
      <c r="D29" s="74">
        <v>3510</v>
      </c>
      <c r="E29" s="74">
        <v>3518</v>
      </c>
      <c r="F29" s="66">
        <v>3365</v>
      </c>
      <c r="G29" s="66">
        <v>3230</v>
      </c>
      <c r="H29" s="66">
        <v>3000</v>
      </c>
      <c r="I29" s="90">
        <f t="shared" si="1"/>
        <v>-510</v>
      </c>
      <c r="J29" s="125"/>
      <c r="K29" s="132"/>
      <c r="L29" s="64"/>
      <c r="M29" s="128"/>
      <c r="N29" s="11"/>
    </row>
    <row r="30" spans="1:14" ht="22.5" customHeight="1" x14ac:dyDescent="0.25">
      <c r="A30" s="115"/>
      <c r="B30" s="11" t="s">
        <v>158</v>
      </c>
      <c r="C30" s="126" t="s">
        <v>153</v>
      </c>
      <c r="D30" s="65">
        <v>13</v>
      </c>
      <c r="E30" s="65">
        <v>13.3</v>
      </c>
      <c r="F30" s="66">
        <v>14</v>
      </c>
      <c r="G30" s="66">
        <v>14</v>
      </c>
      <c r="H30" s="66">
        <v>15</v>
      </c>
      <c r="I30" s="90">
        <f t="shared" si="1"/>
        <v>2</v>
      </c>
      <c r="J30" s="125"/>
      <c r="K30" s="132"/>
      <c r="L30" s="64"/>
      <c r="M30" s="128"/>
      <c r="N30" s="11"/>
    </row>
    <row r="31" spans="1:14" ht="22.5" customHeight="1" x14ac:dyDescent="0.25">
      <c r="A31" s="115"/>
      <c r="B31" s="11" t="s">
        <v>154</v>
      </c>
      <c r="C31" s="126" t="s">
        <v>148</v>
      </c>
      <c r="D31" s="74">
        <f>D29*D30/10</f>
        <v>4563</v>
      </c>
      <c r="E31" s="74">
        <f>E29*E30/10</f>
        <v>4678.9400000000005</v>
      </c>
      <c r="F31" s="74">
        <f>F29*F30/10</f>
        <v>4711</v>
      </c>
      <c r="G31" s="74">
        <f>G29*G30/10</f>
        <v>4522</v>
      </c>
      <c r="H31" s="74">
        <f>H29*H30/10</f>
        <v>4500</v>
      </c>
      <c r="I31" s="90">
        <f t="shared" si="1"/>
        <v>-63</v>
      </c>
      <c r="J31" s="125"/>
      <c r="K31" s="132"/>
      <c r="L31" s="64"/>
      <c r="M31" s="128"/>
      <c r="N31" s="11"/>
    </row>
    <row r="32" spans="1:14" ht="22.5" customHeight="1" x14ac:dyDescent="0.25">
      <c r="A32" s="115" t="s">
        <v>161</v>
      </c>
      <c r="B32" s="12" t="s">
        <v>162</v>
      </c>
      <c r="C32" s="126"/>
      <c r="D32" s="65"/>
      <c r="E32" s="65"/>
      <c r="F32" s="66"/>
      <c r="G32" s="66"/>
      <c r="H32" s="67"/>
      <c r="I32" s="90">
        <f t="shared" si="1"/>
        <v>0</v>
      </c>
      <c r="J32" s="125"/>
      <c r="K32" s="132"/>
      <c r="L32" s="64"/>
      <c r="M32" s="128"/>
      <c r="N32" s="11"/>
    </row>
    <row r="33" spans="1:14" s="135" customFormat="1" ht="22.5" customHeight="1" x14ac:dyDescent="0.25">
      <c r="A33" s="133"/>
      <c r="B33" s="120" t="s">
        <v>163</v>
      </c>
      <c r="C33" s="133" t="s">
        <v>146</v>
      </c>
      <c r="D33" s="73">
        <f>D36+D41+D45</f>
        <v>6480</v>
      </c>
      <c r="E33" s="73">
        <f>E36+E41+E45</f>
        <v>6862</v>
      </c>
      <c r="F33" s="73">
        <f>F37+F41+F45</f>
        <v>6675.8</v>
      </c>
      <c r="G33" s="73">
        <f>G36+G41+G45</f>
        <v>6515</v>
      </c>
      <c r="H33" s="73">
        <f>H36+H41+H45</f>
        <v>6307.5</v>
      </c>
      <c r="I33" s="79">
        <f t="shared" si="1"/>
        <v>-172.5</v>
      </c>
      <c r="J33" s="125"/>
      <c r="K33" s="132"/>
      <c r="L33" s="64"/>
      <c r="M33" s="128"/>
      <c r="N33" s="134"/>
    </row>
    <row r="34" spans="1:14" s="135" customFormat="1" ht="22.5" customHeight="1" x14ac:dyDescent="0.25">
      <c r="A34" s="133"/>
      <c r="B34" s="120" t="s">
        <v>164</v>
      </c>
      <c r="C34" s="133" t="s">
        <v>148</v>
      </c>
      <c r="D34" s="73">
        <f>D39+D43+D47</f>
        <v>17790</v>
      </c>
      <c r="E34" s="73">
        <f>E39+E43+E47</f>
        <v>18348.3</v>
      </c>
      <c r="F34" s="73">
        <f>F39+F43+F47</f>
        <v>18259.489999999998</v>
      </c>
      <c r="G34" s="73">
        <f>G39+G43+G47</f>
        <v>16954</v>
      </c>
      <c r="H34" s="73">
        <f>H39+H43+H47</f>
        <v>18057.25</v>
      </c>
      <c r="I34" s="79">
        <f t="shared" si="1"/>
        <v>267.25</v>
      </c>
      <c r="J34" s="125"/>
      <c r="K34" s="132"/>
      <c r="L34" s="64"/>
      <c r="M34" s="128"/>
      <c r="N34" s="134"/>
    </row>
    <row r="35" spans="1:14" ht="22.5" customHeight="1" x14ac:dyDescent="0.25">
      <c r="A35" s="124"/>
      <c r="B35" s="12" t="s">
        <v>165</v>
      </c>
      <c r="C35" s="11"/>
      <c r="D35" s="65"/>
      <c r="E35" s="65"/>
      <c r="F35" s="66"/>
      <c r="G35" s="66"/>
      <c r="H35" s="67"/>
      <c r="I35" s="90">
        <f t="shared" si="1"/>
        <v>0</v>
      </c>
      <c r="J35" s="125"/>
      <c r="K35" s="132"/>
      <c r="L35" s="64"/>
      <c r="M35" s="128"/>
      <c r="N35" s="11"/>
    </row>
    <row r="36" spans="1:14" s="118" customFormat="1" ht="22.5" customHeight="1" x14ac:dyDescent="0.25">
      <c r="A36" s="115"/>
      <c r="B36" s="11" t="s">
        <v>151</v>
      </c>
      <c r="C36" s="126" t="s">
        <v>146</v>
      </c>
      <c r="D36" s="65">
        <v>6200</v>
      </c>
      <c r="E36" s="65">
        <v>6300</v>
      </c>
      <c r="F36" s="66">
        <v>6310</v>
      </c>
      <c r="G36" s="66">
        <v>6220</v>
      </c>
      <c r="H36" s="67">
        <v>6140</v>
      </c>
      <c r="I36" s="90">
        <f t="shared" si="1"/>
        <v>-60</v>
      </c>
      <c r="J36" s="125"/>
      <c r="K36" s="132"/>
      <c r="L36" s="64"/>
      <c r="M36" s="128"/>
      <c r="N36" s="117"/>
    </row>
    <row r="37" spans="1:14" s="118" customFormat="1" ht="22.5" customHeight="1" x14ac:dyDescent="0.25">
      <c r="A37" s="115"/>
      <c r="B37" s="126" t="s">
        <v>157</v>
      </c>
      <c r="C37" s="126" t="s">
        <v>146</v>
      </c>
      <c r="D37" s="65">
        <v>6200</v>
      </c>
      <c r="E37" s="65">
        <v>6300</v>
      </c>
      <c r="F37" s="66">
        <v>6300.8</v>
      </c>
      <c r="G37" s="66">
        <v>6220</v>
      </c>
      <c r="H37" s="67">
        <v>6140</v>
      </c>
      <c r="I37" s="90">
        <f t="shared" si="1"/>
        <v>-60</v>
      </c>
      <c r="J37" s="125"/>
      <c r="K37" s="132"/>
      <c r="L37" s="64"/>
      <c r="M37" s="128"/>
      <c r="N37" s="117"/>
    </row>
    <row r="38" spans="1:14" s="118" customFormat="1" ht="22.5" customHeight="1" x14ac:dyDescent="0.25">
      <c r="A38" s="115"/>
      <c r="B38" s="11" t="s">
        <v>158</v>
      </c>
      <c r="C38" s="126" t="s">
        <v>153</v>
      </c>
      <c r="D38" s="65">
        <v>28</v>
      </c>
      <c r="E38" s="65">
        <v>27.7</v>
      </c>
      <c r="F38" s="66">
        <v>28</v>
      </c>
      <c r="G38" s="66">
        <v>26.5</v>
      </c>
      <c r="H38" s="67">
        <v>29</v>
      </c>
      <c r="I38" s="90">
        <f t="shared" si="1"/>
        <v>1</v>
      </c>
      <c r="J38" s="125"/>
      <c r="K38" s="132"/>
      <c r="L38" s="64"/>
      <c r="M38" s="128"/>
      <c r="N38" s="117"/>
    </row>
    <row r="39" spans="1:14" ht="22.5" customHeight="1" x14ac:dyDescent="0.25">
      <c r="A39" s="115"/>
      <c r="B39" s="11" t="s">
        <v>154</v>
      </c>
      <c r="C39" s="126" t="s">
        <v>148</v>
      </c>
      <c r="D39" s="74">
        <f>D37*D38/10</f>
        <v>17360</v>
      </c>
      <c r="E39" s="74">
        <f>E37*E38/10</f>
        <v>17451</v>
      </c>
      <c r="F39" s="74">
        <f>F37*F38/10</f>
        <v>17642.239999999998</v>
      </c>
      <c r="G39" s="74">
        <f>G37*G38/10</f>
        <v>16483</v>
      </c>
      <c r="H39" s="74">
        <f>H37*H38/10</f>
        <v>17806</v>
      </c>
      <c r="I39" s="90">
        <f t="shared" si="1"/>
        <v>446</v>
      </c>
      <c r="J39" s="125"/>
      <c r="K39" s="132"/>
      <c r="L39" s="64"/>
      <c r="M39" s="128"/>
      <c r="N39" s="11"/>
    </row>
    <row r="40" spans="1:14" ht="22.5" customHeight="1" x14ac:dyDescent="0.25">
      <c r="A40" s="115"/>
      <c r="B40" s="12" t="s">
        <v>166</v>
      </c>
      <c r="C40" s="11"/>
      <c r="D40" s="77"/>
      <c r="E40" s="77"/>
      <c r="F40" s="66"/>
      <c r="G40" s="66"/>
      <c r="H40" s="67"/>
      <c r="I40" s="90">
        <f t="shared" si="1"/>
        <v>0</v>
      </c>
      <c r="J40" s="125"/>
      <c r="K40" s="132"/>
      <c r="L40" s="64"/>
      <c r="M40" s="128"/>
      <c r="N40" s="11"/>
    </row>
    <row r="41" spans="1:14" ht="22.5" customHeight="1" x14ac:dyDescent="0.25">
      <c r="A41" s="115"/>
      <c r="B41" s="11" t="s">
        <v>167</v>
      </c>
      <c r="C41" s="126" t="s">
        <v>146</v>
      </c>
      <c r="D41" s="65">
        <v>100</v>
      </c>
      <c r="E41" s="65">
        <v>362</v>
      </c>
      <c r="F41" s="66">
        <v>365</v>
      </c>
      <c r="G41" s="66">
        <v>285</v>
      </c>
      <c r="H41" s="67">
        <v>167.5</v>
      </c>
      <c r="I41" s="90">
        <f t="shared" si="1"/>
        <v>67.5</v>
      </c>
      <c r="J41" s="125"/>
      <c r="K41" s="132"/>
      <c r="L41" s="64"/>
      <c r="M41" s="128"/>
      <c r="N41" s="11"/>
    </row>
    <row r="42" spans="1:14" ht="22.5" customHeight="1" x14ac:dyDescent="0.25">
      <c r="A42" s="115"/>
      <c r="B42" s="11" t="s">
        <v>158</v>
      </c>
      <c r="C42" s="126" t="s">
        <v>153</v>
      </c>
      <c r="D42" s="65">
        <v>16</v>
      </c>
      <c r="E42" s="65">
        <v>16.5</v>
      </c>
      <c r="F42" s="66">
        <v>16.5</v>
      </c>
      <c r="G42" s="66">
        <v>16</v>
      </c>
      <c r="H42" s="67">
        <v>15</v>
      </c>
      <c r="I42" s="90">
        <f t="shared" si="1"/>
        <v>-1</v>
      </c>
      <c r="J42" s="125"/>
      <c r="K42" s="132"/>
      <c r="L42" s="64"/>
      <c r="M42" s="128"/>
      <c r="N42" s="11"/>
    </row>
    <row r="43" spans="1:14" ht="22.5" customHeight="1" x14ac:dyDescent="0.25">
      <c r="A43" s="115"/>
      <c r="B43" s="11" t="s">
        <v>154</v>
      </c>
      <c r="C43" s="126" t="s">
        <v>148</v>
      </c>
      <c r="D43" s="65">
        <f>D41*D42/10</f>
        <v>160</v>
      </c>
      <c r="E43" s="65">
        <f>E41*E42/10</f>
        <v>597.29999999999995</v>
      </c>
      <c r="F43" s="65">
        <f>F41*F42/10</f>
        <v>602.25</v>
      </c>
      <c r="G43" s="65">
        <f>G41*G42/10</f>
        <v>456</v>
      </c>
      <c r="H43" s="65">
        <f>H41*H42/10</f>
        <v>251.25</v>
      </c>
      <c r="I43" s="90">
        <f t="shared" si="1"/>
        <v>91.25</v>
      </c>
      <c r="J43" s="125"/>
      <c r="K43" s="132"/>
      <c r="L43" s="64"/>
      <c r="M43" s="128"/>
      <c r="N43" s="11"/>
    </row>
    <row r="44" spans="1:14" ht="22.5" customHeight="1" x14ac:dyDescent="0.25">
      <c r="A44" s="115"/>
      <c r="B44" s="12" t="s">
        <v>168</v>
      </c>
      <c r="C44" s="11"/>
      <c r="D44" s="136"/>
      <c r="E44" s="137"/>
      <c r="F44" s="66"/>
      <c r="G44" s="66"/>
      <c r="H44" s="67"/>
      <c r="I44" s="90">
        <f t="shared" si="1"/>
        <v>0</v>
      </c>
      <c r="J44" s="125"/>
      <c r="K44" s="132"/>
      <c r="L44" s="64"/>
      <c r="M44" s="128"/>
      <c r="N44" s="11"/>
    </row>
    <row r="45" spans="1:14" ht="22.5" customHeight="1" x14ac:dyDescent="0.25">
      <c r="A45" s="115"/>
      <c r="B45" s="11" t="s">
        <v>167</v>
      </c>
      <c r="C45" s="126" t="s">
        <v>146</v>
      </c>
      <c r="D45" s="65">
        <v>180</v>
      </c>
      <c r="E45" s="65">
        <v>200</v>
      </c>
      <c r="F45" s="66">
        <v>10</v>
      </c>
      <c r="G45" s="100">
        <v>10</v>
      </c>
      <c r="H45" s="101"/>
      <c r="I45" s="107"/>
      <c r="J45" s="125"/>
      <c r="K45" s="132"/>
      <c r="L45" s="64"/>
      <c r="M45" s="128"/>
      <c r="N45" s="11"/>
    </row>
    <row r="46" spans="1:14" ht="22.5" customHeight="1" x14ac:dyDescent="0.25">
      <c r="A46" s="115"/>
      <c r="B46" s="11" t="s">
        <v>158</v>
      </c>
      <c r="C46" s="126" t="s">
        <v>153</v>
      </c>
      <c r="D46" s="65">
        <v>15</v>
      </c>
      <c r="E46" s="65">
        <v>15</v>
      </c>
      <c r="F46" s="66">
        <v>15</v>
      </c>
      <c r="G46" s="66">
        <v>15</v>
      </c>
      <c r="H46" s="67"/>
      <c r="I46" s="90"/>
      <c r="J46" s="125"/>
      <c r="K46" s="132"/>
      <c r="L46" s="64"/>
      <c r="M46" s="128"/>
      <c r="N46" s="11"/>
    </row>
    <row r="47" spans="1:14" ht="22.5" customHeight="1" x14ac:dyDescent="0.25">
      <c r="A47" s="115"/>
      <c r="B47" s="11" t="s">
        <v>169</v>
      </c>
      <c r="C47" s="126" t="s">
        <v>148</v>
      </c>
      <c r="D47" s="65">
        <f>D45*D46/10</f>
        <v>270</v>
      </c>
      <c r="E47" s="65">
        <f>E45*E46/10</f>
        <v>300</v>
      </c>
      <c r="F47" s="65">
        <f>F45*F46/10</f>
        <v>15</v>
      </c>
      <c r="G47" s="65">
        <f>G45*G46/10</f>
        <v>15</v>
      </c>
      <c r="H47" s="67"/>
      <c r="I47" s="90"/>
      <c r="J47" s="125"/>
      <c r="K47" s="132"/>
      <c r="L47" s="64"/>
      <c r="M47" s="128"/>
      <c r="N47" s="11"/>
    </row>
    <row r="48" spans="1:14" ht="22.5" customHeight="1" x14ac:dyDescent="0.25">
      <c r="A48" s="115">
        <v>2</v>
      </c>
      <c r="B48" s="12" t="s">
        <v>170</v>
      </c>
      <c r="C48" s="12"/>
      <c r="D48" s="137"/>
      <c r="E48" s="136"/>
      <c r="F48" s="66"/>
      <c r="G48" s="66"/>
      <c r="H48" s="67"/>
      <c r="I48" s="90">
        <f t="shared" si="1"/>
        <v>0</v>
      </c>
      <c r="J48" s="125"/>
      <c r="K48" s="132"/>
      <c r="L48" s="64"/>
      <c r="M48" s="128"/>
      <c r="N48" s="11"/>
    </row>
    <row r="49" spans="1:14" s="122" customFormat="1" ht="22.5" customHeight="1" x14ac:dyDescent="0.25">
      <c r="A49" s="119"/>
      <c r="B49" s="120" t="s">
        <v>171</v>
      </c>
      <c r="C49" s="119" t="s">
        <v>146</v>
      </c>
      <c r="D49" s="73">
        <v>1907</v>
      </c>
      <c r="E49" s="73">
        <v>1910</v>
      </c>
      <c r="F49" s="63">
        <f>F52+F56</f>
        <v>1919</v>
      </c>
      <c r="G49" s="63">
        <f>G52+G56</f>
        <v>1820</v>
      </c>
      <c r="H49" s="75">
        <v>1420</v>
      </c>
      <c r="I49" s="79">
        <f t="shared" si="1"/>
        <v>-487</v>
      </c>
      <c r="J49" s="125"/>
      <c r="K49" s="132"/>
      <c r="L49" s="64"/>
      <c r="M49" s="128"/>
      <c r="N49" s="120"/>
    </row>
    <row r="50" spans="1:14" s="122" customFormat="1" ht="22.5" customHeight="1" x14ac:dyDescent="0.25">
      <c r="A50" s="119"/>
      <c r="B50" s="120" t="s">
        <v>172</v>
      </c>
      <c r="C50" s="119" t="s">
        <v>148</v>
      </c>
      <c r="D50" s="73">
        <v>12889</v>
      </c>
      <c r="E50" s="73">
        <v>12748</v>
      </c>
      <c r="F50" s="63">
        <f>F54+F58</f>
        <v>12801.3</v>
      </c>
      <c r="G50" s="63">
        <f>G54+G58</f>
        <v>11795</v>
      </c>
      <c r="H50" s="75">
        <v>9195</v>
      </c>
      <c r="I50" s="79">
        <f t="shared" si="1"/>
        <v>-3694</v>
      </c>
      <c r="J50" s="125"/>
      <c r="K50" s="132"/>
      <c r="L50" s="64"/>
      <c r="M50" s="128"/>
      <c r="N50" s="120"/>
    </row>
    <row r="51" spans="1:14" ht="22.5" customHeight="1" x14ac:dyDescent="0.25">
      <c r="A51" s="115" t="s">
        <v>149</v>
      </c>
      <c r="B51" s="12" t="s">
        <v>173</v>
      </c>
      <c r="C51" s="11"/>
      <c r="D51" s="65"/>
      <c r="E51" s="65"/>
      <c r="F51" s="66"/>
      <c r="G51" s="66"/>
      <c r="H51" s="67">
        <v>0</v>
      </c>
      <c r="I51" s="90">
        <f t="shared" si="1"/>
        <v>0</v>
      </c>
      <c r="J51" s="125"/>
      <c r="K51" s="132"/>
      <c r="L51" s="64"/>
      <c r="M51" s="128"/>
      <c r="N51" s="11"/>
    </row>
    <row r="52" spans="1:14" ht="22.5" customHeight="1" x14ac:dyDescent="0.25">
      <c r="A52" s="115"/>
      <c r="B52" s="11" t="s">
        <v>151</v>
      </c>
      <c r="C52" s="126" t="s">
        <v>146</v>
      </c>
      <c r="D52" s="74">
        <v>1840</v>
      </c>
      <c r="E52" s="65">
        <v>1840</v>
      </c>
      <c r="F52" s="66">
        <v>1839</v>
      </c>
      <c r="G52" s="66">
        <v>1750</v>
      </c>
      <c r="H52" s="67">
        <v>1355</v>
      </c>
      <c r="I52" s="90">
        <f t="shared" si="1"/>
        <v>-485</v>
      </c>
      <c r="J52" s="125"/>
      <c r="K52" s="132"/>
      <c r="L52" s="64"/>
      <c r="M52" s="128"/>
      <c r="N52" s="11"/>
    </row>
    <row r="53" spans="1:14" ht="22.5" customHeight="1" x14ac:dyDescent="0.25">
      <c r="A53" s="115"/>
      <c r="B53" s="11" t="s">
        <v>158</v>
      </c>
      <c r="C53" s="126" t="s">
        <v>153</v>
      </c>
      <c r="D53" s="65">
        <v>67.5</v>
      </c>
      <c r="E53" s="65">
        <v>67</v>
      </c>
      <c r="F53" s="66">
        <v>67</v>
      </c>
      <c r="G53" s="66">
        <v>65</v>
      </c>
      <c r="H53" s="67">
        <v>65</v>
      </c>
      <c r="I53" s="90">
        <f t="shared" si="1"/>
        <v>-2.5</v>
      </c>
      <c r="J53" s="125"/>
      <c r="K53" s="132"/>
      <c r="L53" s="64"/>
      <c r="M53" s="128"/>
      <c r="N53" s="11"/>
    </row>
    <row r="54" spans="1:14" ht="22.5" customHeight="1" x14ac:dyDescent="0.25">
      <c r="A54" s="115"/>
      <c r="B54" s="11" t="s">
        <v>154</v>
      </c>
      <c r="C54" s="126" t="s">
        <v>148</v>
      </c>
      <c r="D54" s="74">
        <f>D52*D53/10</f>
        <v>12420</v>
      </c>
      <c r="E54" s="74">
        <f>E52*E53/10</f>
        <v>12328</v>
      </c>
      <c r="F54" s="74">
        <f>F52*F53/10</f>
        <v>12321.3</v>
      </c>
      <c r="G54" s="74">
        <f>G52*G53/10</f>
        <v>11375</v>
      </c>
      <c r="H54" s="74">
        <f>H52*H53/10</f>
        <v>8807.5</v>
      </c>
      <c r="I54" s="90">
        <f t="shared" si="1"/>
        <v>-3612.5</v>
      </c>
      <c r="J54" s="125"/>
      <c r="K54" s="132"/>
      <c r="L54" s="64"/>
      <c r="M54" s="128"/>
      <c r="N54" s="11"/>
    </row>
    <row r="55" spans="1:14" ht="22.5" customHeight="1" x14ac:dyDescent="0.25">
      <c r="A55" s="115" t="s">
        <v>155</v>
      </c>
      <c r="B55" s="12" t="s">
        <v>174</v>
      </c>
      <c r="C55" s="11"/>
      <c r="D55" s="65"/>
      <c r="E55" s="65"/>
      <c r="F55" s="66"/>
      <c r="G55" s="66"/>
      <c r="H55" s="67"/>
      <c r="I55" s="90">
        <f t="shared" si="1"/>
        <v>0</v>
      </c>
      <c r="J55" s="125"/>
      <c r="K55" s="132"/>
      <c r="L55" s="64"/>
      <c r="M55" s="128"/>
      <c r="N55" s="11"/>
    </row>
    <row r="56" spans="1:14" s="138" customFormat="1" ht="22.5" customHeight="1" x14ac:dyDescent="0.25">
      <c r="A56" s="126"/>
      <c r="B56" s="11" t="s">
        <v>151</v>
      </c>
      <c r="C56" s="126" t="s">
        <v>146</v>
      </c>
      <c r="D56" s="65">
        <v>67</v>
      </c>
      <c r="E56" s="65">
        <v>70</v>
      </c>
      <c r="F56" s="66">
        <v>80</v>
      </c>
      <c r="G56" s="66">
        <v>70</v>
      </c>
      <c r="H56" s="67">
        <v>70</v>
      </c>
      <c r="I56" s="90">
        <f t="shared" si="1"/>
        <v>3</v>
      </c>
      <c r="J56" s="125"/>
      <c r="K56" s="132"/>
      <c r="L56" s="64"/>
      <c r="M56" s="128"/>
      <c r="N56" s="12"/>
    </row>
    <row r="57" spans="1:14" ht="22.5" customHeight="1" x14ac:dyDescent="0.25">
      <c r="A57" s="115"/>
      <c r="B57" s="11" t="s">
        <v>152</v>
      </c>
      <c r="C57" s="126" t="s">
        <v>153</v>
      </c>
      <c r="D57" s="65">
        <v>70</v>
      </c>
      <c r="E57" s="65">
        <v>60</v>
      </c>
      <c r="F57" s="66">
        <v>60</v>
      </c>
      <c r="G57" s="66">
        <v>60</v>
      </c>
      <c r="H57" s="67">
        <v>60</v>
      </c>
      <c r="I57" s="90">
        <f t="shared" si="1"/>
        <v>-10</v>
      </c>
      <c r="J57" s="125"/>
      <c r="K57" s="132"/>
      <c r="L57" s="64"/>
      <c r="M57" s="128"/>
      <c r="N57" s="11"/>
    </row>
    <row r="58" spans="1:14" ht="22.5" customHeight="1" x14ac:dyDescent="0.25">
      <c r="A58" s="115"/>
      <c r="B58" s="11" t="s">
        <v>154</v>
      </c>
      <c r="C58" s="126" t="s">
        <v>148</v>
      </c>
      <c r="D58" s="65">
        <f>D56*D57/10</f>
        <v>469</v>
      </c>
      <c r="E58" s="65">
        <f>E56*E57/10</f>
        <v>420</v>
      </c>
      <c r="F58" s="65">
        <f>F56*F57/10</f>
        <v>480</v>
      </c>
      <c r="G58" s="65">
        <f>G56*G57/10</f>
        <v>420</v>
      </c>
      <c r="H58" s="65">
        <f>H56*H57/10</f>
        <v>420</v>
      </c>
      <c r="I58" s="90">
        <f t="shared" si="1"/>
        <v>-49</v>
      </c>
      <c r="J58" s="125"/>
      <c r="K58" s="132"/>
      <c r="L58" s="64"/>
      <c r="M58" s="128"/>
      <c r="N58" s="11"/>
    </row>
    <row r="59" spans="1:14" ht="22.5" customHeight="1" x14ac:dyDescent="0.25">
      <c r="A59" s="115" t="s">
        <v>24</v>
      </c>
      <c r="B59" s="12" t="s">
        <v>175</v>
      </c>
      <c r="C59" s="115"/>
      <c r="D59" s="65"/>
      <c r="E59" s="65"/>
      <c r="F59" s="66"/>
      <c r="G59" s="66"/>
      <c r="H59" s="67"/>
      <c r="I59" s="90">
        <f t="shared" si="1"/>
        <v>0</v>
      </c>
      <c r="J59" s="125"/>
      <c r="K59" s="132"/>
      <c r="L59" s="64"/>
      <c r="M59" s="128"/>
      <c r="N59" s="11"/>
    </row>
    <row r="60" spans="1:14" ht="22.5" customHeight="1" x14ac:dyDescent="0.25">
      <c r="A60" s="115">
        <v>1</v>
      </c>
      <c r="B60" s="12" t="s">
        <v>176</v>
      </c>
      <c r="C60" s="115"/>
      <c r="D60" s="65"/>
      <c r="E60" s="65"/>
      <c r="F60" s="66"/>
      <c r="G60" s="66"/>
      <c r="H60" s="67"/>
      <c r="I60" s="90">
        <f t="shared" si="1"/>
        <v>0</v>
      </c>
      <c r="J60" s="125"/>
      <c r="K60" s="132"/>
      <c r="L60" s="64"/>
      <c r="M60" s="128"/>
      <c r="N60" s="11"/>
    </row>
    <row r="61" spans="1:14" ht="22.5" customHeight="1" x14ac:dyDescent="0.25">
      <c r="A61" s="115" t="s">
        <v>149</v>
      </c>
      <c r="B61" s="12" t="s">
        <v>177</v>
      </c>
      <c r="C61" s="115"/>
      <c r="D61" s="65"/>
      <c r="E61" s="65"/>
      <c r="F61" s="66"/>
      <c r="G61" s="66"/>
      <c r="H61" s="67"/>
      <c r="I61" s="90">
        <f t="shared" si="1"/>
        <v>0</v>
      </c>
      <c r="J61" s="125"/>
      <c r="K61" s="132"/>
      <c r="L61" s="64"/>
      <c r="M61" s="128"/>
      <c r="N61" s="11"/>
    </row>
    <row r="62" spans="1:14" s="122" customFormat="1" ht="22.5" customHeight="1" x14ac:dyDescent="0.25">
      <c r="A62" s="119"/>
      <c r="B62" s="120" t="s">
        <v>163</v>
      </c>
      <c r="C62" s="119" t="s">
        <v>146</v>
      </c>
      <c r="D62" s="73">
        <v>348</v>
      </c>
      <c r="E62" s="73">
        <v>174.6</v>
      </c>
      <c r="F62" s="63">
        <f>F65+F69</f>
        <v>283</v>
      </c>
      <c r="G62" s="63">
        <f>G65+G69</f>
        <v>250</v>
      </c>
      <c r="H62" s="75">
        <f>H65+H69</f>
        <v>152</v>
      </c>
      <c r="I62" s="79">
        <f t="shared" si="1"/>
        <v>-196</v>
      </c>
      <c r="J62" s="125"/>
      <c r="K62" s="132"/>
      <c r="L62" s="64"/>
      <c r="M62" s="128"/>
      <c r="N62" s="120"/>
    </row>
    <row r="63" spans="1:14" s="122" customFormat="1" ht="22.5" customHeight="1" x14ac:dyDescent="0.25">
      <c r="A63" s="119"/>
      <c r="B63" s="120" t="s">
        <v>164</v>
      </c>
      <c r="C63" s="119" t="s">
        <v>148</v>
      </c>
      <c r="D63" s="73">
        <v>469.8</v>
      </c>
      <c r="E63" s="73">
        <v>235.70999999999998</v>
      </c>
      <c r="F63" s="63">
        <f>F67+F71</f>
        <v>382.05</v>
      </c>
      <c r="G63" s="63">
        <f>G67+G71</f>
        <v>337.5</v>
      </c>
      <c r="H63" s="75">
        <f>H67+H71</f>
        <v>203.2</v>
      </c>
      <c r="I63" s="79">
        <f t="shared" si="1"/>
        <v>-266.60000000000002</v>
      </c>
      <c r="J63" s="125"/>
      <c r="K63" s="132"/>
      <c r="L63" s="64"/>
      <c r="M63" s="128"/>
      <c r="N63" s="120"/>
    </row>
    <row r="64" spans="1:14" ht="22.5" customHeight="1" x14ac:dyDescent="0.25">
      <c r="A64" s="115" t="s">
        <v>5</v>
      </c>
      <c r="B64" s="12" t="s">
        <v>178</v>
      </c>
      <c r="C64" s="11"/>
      <c r="D64" s="65"/>
      <c r="E64" s="65"/>
      <c r="F64" s="66"/>
      <c r="G64" s="66"/>
      <c r="H64" s="67">
        <v>0</v>
      </c>
      <c r="I64" s="90">
        <f t="shared" si="1"/>
        <v>0</v>
      </c>
      <c r="J64" s="125"/>
      <c r="K64" s="132"/>
      <c r="L64" s="64"/>
      <c r="M64" s="128"/>
      <c r="N64" s="11"/>
    </row>
    <row r="65" spans="1:14" s="138" customFormat="1" ht="22.5" customHeight="1" x14ac:dyDescent="0.25">
      <c r="A65" s="115"/>
      <c r="B65" s="11" t="s">
        <v>151</v>
      </c>
      <c r="C65" s="126" t="s">
        <v>146</v>
      </c>
      <c r="D65" s="65">
        <v>170</v>
      </c>
      <c r="E65" s="80">
        <v>110</v>
      </c>
      <c r="F65" s="66">
        <v>100</v>
      </c>
      <c r="G65" s="66">
        <v>90</v>
      </c>
      <c r="H65" s="67">
        <v>52</v>
      </c>
      <c r="I65" s="90">
        <f t="shared" si="1"/>
        <v>-118</v>
      </c>
      <c r="J65" s="125"/>
      <c r="K65" s="132"/>
      <c r="L65" s="64"/>
      <c r="M65" s="128"/>
      <c r="N65" s="12"/>
    </row>
    <row r="66" spans="1:14" ht="22.5" customHeight="1" x14ac:dyDescent="0.25">
      <c r="A66" s="115"/>
      <c r="B66" s="11" t="s">
        <v>158</v>
      </c>
      <c r="C66" s="126" t="s">
        <v>153</v>
      </c>
      <c r="D66" s="65">
        <v>13.5</v>
      </c>
      <c r="E66" s="65">
        <v>13.5</v>
      </c>
      <c r="F66" s="66">
        <v>13.5</v>
      </c>
      <c r="G66" s="66">
        <v>13.5</v>
      </c>
      <c r="H66" s="67">
        <v>13.5</v>
      </c>
      <c r="I66" s="90">
        <f t="shared" si="1"/>
        <v>0</v>
      </c>
      <c r="J66" s="125"/>
      <c r="K66" s="132"/>
      <c r="L66" s="64"/>
      <c r="M66" s="128"/>
      <c r="N66" s="11"/>
    </row>
    <row r="67" spans="1:14" ht="22.5" customHeight="1" x14ac:dyDescent="0.25">
      <c r="A67" s="115"/>
      <c r="B67" s="11" t="s">
        <v>154</v>
      </c>
      <c r="C67" s="126" t="s">
        <v>148</v>
      </c>
      <c r="D67" s="65">
        <f>D65*D66/10</f>
        <v>229.5</v>
      </c>
      <c r="E67" s="65">
        <f>E65*E66/10</f>
        <v>148.5</v>
      </c>
      <c r="F67" s="65">
        <f>F65*F66/10</f>
        <v>135</v>
      </c>
      <c r="G67" s="65">
        <f>G65*G66/10</f>
        <v>121.5</v>
      </c>
      <c r="H67" s="65">
        <f>H65*H66/10</f>
        <v>70.2</v>
      </c>
      <c r="I67" s="90">
        <f t="shared" si="1"/>
        <v>-159.30000000000001</v>
      </c>
      <c r="J67" s="125"/>
      <c r="K67" s="132"/>
      <c r="L67" s="64"/>
      <c r="M67" s="128"/>
      <c r="N67" s="11"/>
    </row>
    <row r="68" spans="1:14" ht="22.5" customHeight="1" x14ac:dyDescent="0.25">
      <c r="A68" s="115" t="s">
        <v>5</v>
      </c>
      <c r="B68" s="12" t="s">
        <v>179</v>
      </c>
      <c r="C68" s="11"/>
      <c r="D68" s="65"/>
      <c r="E68" s="65"/>
      <c r="F68" s="66"/>
      <c r="G68" s="66"/>
      <c r="H68" s="67">
        <v>0</v>
      </c>
      <c r="I68" s="90">
        <f t="shared" si="1"/>
        <v>0</v>
      </c>
      <c r="J68" s="125"/>
      <c r="K68" s="132"/>
      <c r="L68" s="64"/>
      <c r="M68" s="128"/>
      <c r="N68" s="11"/>
    </row>
    <row r="69" spans="1:14" s="138" customFormat="1" ht="22.5" customHeight="1" x14ac:dyDescent="0.25">
      <c r="A69" s="115"/>
      <c r="B69" s="11" t="s">
        <v>167</v>
      </c>
      <c r="C69" s="126" t="s">
        <v>146</v>
      </c>
      <c r="D69" s="65">
        <v>178</v>
      </c>
      <c r="E69" s="65">
        <v>64.599999999999994</v>
      </c>
      <c r="F69" s="66">
        <v>183</v>
      </c>
      <c r="G69" s="66">
        <v>160</v>
      </c>
      <c r="H69" s="67">
        <v>100</v>
      </c>
      <c r="I69" s="90">
        <f t="shared" si="1"/>
        <v>-78</v>
      </c>
      <c r="J69" s="125"/>
      <c r="K69" s="132"/>
      <c r="L69" s="64"/>
      <c r="M69" s="128"/>
      <c r="N69" s="12"/>
    </row>
    <row r="70" spans="1:14" s="138" customFormat="1" ht="22.5" customHeight="1" x14ac:dyDescent="0.25">
      <c r="A70" s="115"/>
      <c r="B70" s="11" t="s">
        <v>158</v>
      </c>
      <c r="C70" s="126" t="s">
        <v>153</v>
      </c>
      <c r="D70" s="136">
        <v>13.5</v>
      </c>
      <c r="E70" s="137">
        <v>13.5</v>
      </c>
      <c r="F70" s="66">
        <v>13.5</v>
      </c>
      <c r="G70" s="66">
        <v>13.5</v>
      </c>
      <c r="H70" s="67">
        <v>13.3</v>
      </c>
      <c r="I70" s="90">
        <f t="shared" si="1"/>
        <v>-0.19999999999999929</v>
      </c>
      <c r="J70" s="125"/>
      <c r="K70" s="132"/>
      <c r="L70" s="64"/>
      <c r="M70" s="128"/>
      <c r="N70" s="12"/>
    </row>
    <row r="71" spans="1:14" ht="22.5" customHeight="1" x14ac:dyDescent="0.25">
      <c r="A71" s="115"/>
      <c r="B71" s="11" t="s">
        <v>154</v>
      </c>
      <c r="C71" s="126" t="s">
        <v>148</v>
      </c>
      <c r="D71" s="74">
        <f>D69*D70/10</f>
        <v>240.3</v>
      </c>
      <c r="E71" s="74">
        <f>E69*E70/10</f>
        <v>87.21</v>
      </c>
      <c r="F71" s="74">
        <f>F69*F70/10</f>
        <v>247.05</v>
      </c>
      <c r="G71" s="74">
        <f>G69*G70/10</f>
        <v>216</v>
      </c>
      <c r="H71" s="74">
        <f>H69*H70/10</f>
        <v>133</v>
      </c>
      <c r="I71" s="90">
        <f t="shared" si="1"/>
        <v>-107.30000000000001</v>
      </c>
      <c r="J71" s="125"/>
      <c r="K71" s="132"/>
      <c r="L71" s="64"/>
      <c r="M71" s="128"/>
      <c r="N71" s="11"/>
    </row>
    <row r="72" spans="1:14" ht="22.5" customHeight="1" x14ac:dyDescent="0.25">
      <c r="A72" s="115" t="s">
        <v>159</v>
      </c>
      <c r="B72" s="12" t="s">
        <v>180</v>
      </c>
      <c r="C72" s="115"/>
      <c r="D72" s="65"/>
      <c r="E72" s="65"/>
      <c r="F72" s="66"/>
      <c r="G72" s="66"/>
      <c r="H72" s="67"/>
      <c r="I72" s="90">
        <f t="shared" si="1"/>
        <v>0</v>
      </c>
      <c r="J72" s="125"/>
      <c r="K72" s="132"/>
      <c r="L72" s="64"/>
      <c r="M72" s="128"/>
      <c r="N72" s="11"/>
    </row>
    <row r="73" spans="1:14" s="118" customFormat="1" ht="22.5" customHeight="1" x14ac:dyDescent="0.25">
      <c r="A73" s="124"/>
      <c r="B73" s="117" t="s">
        <v>181</v>
      </c>
      <c r="C73" s="124" t="s">
        <v>146</v>
      </c>
      <c r="D73" s="73">
        <f>D76+D80</f>
        <v>240.5</v>
      </c>
      <c r="E73" s="73">
        <f>E76+E80</f>
        <v>252.5</v>
      </c>
      <c r="F73" s="73">
        <f>F76+F80</f>
        <v>259</v>
      </c>
      <c r="G73" s="73">
        <f>G76+G80</f>
        <v>250</v>
      </c>
      <c r="H73" s="73">
        <f>H76+H80</f>
        <v>255</v>
      </c>
      <c r="I73" s="90">
        <f t="shared" si="1"/>
        <v>14.5</v>
      </c>
      <c r="J73" s="125"/>
      <c r="K73" s="132"/>
      <c r="L73" s="64"/>
      <c r="M73" s="128"/>
      <c r="N73" s="117"/>
    </row>
    <row r="74" spans="1:14" s="118" customFormat="1" ht="22.5" customHeight="1" x14ac:dyDescent="0.25">
      <c r="A74" s="124"/>
      <c r="B74" s="117" t="s">
        <v>182</v>
      </c>
      <c r="C74" s="124" t="s">
        <v>148</v>
      </c>
      <c r="D74" s="73">
        <f>D78+D82</f>
        <v>221.27</v>
      </c>
      <c r="E74" s="73">
        <f>E78+E82</f>
        <v>228.5</v>
      </c>
      <c r="F74" s="73">
        <f>F78+F82</f>
        <v>235.88</v>
      </c>
      <c r="G74" s="73">
        <f>G78+G82</f>
        <v>225</v>
      </c>
      <c r="H74" s="73">
        <f>H78+H82</f>
        <v>234.60000000000002</v>
      </c>
      <c r="I74" s="90">
        <f t="shared" si="1"/>
        <v>13.330000000000013</v>
      </c>
      <c r="J74" s="125"/>
      <c r="K74" s="132"/>
      <c r="L74" s="64"/>
      <c r="M74" s="128"/>
      <c r="N74" s="117"/>
    </row>
    <row r="75" spans="1:14" ht="22.5" customHeight="1" x14ac:dyDescent="0.25">
      <c r="A75" s="126" t="s">
        <v>5</v>
      </c>
      <c r="B75" s="12" t="s">
        <v>183</v>
      </c>
      <c r="C75" s="11"/>
      <c r="D75" s="65"/>
      <c r="E75" s="65"/>
      <c r="F75" s="66"/>
      <c r="G75" s="66"/>
      <c r="H75" s="67">
        <v>0</v>
      </c>
      <c r="I75" s="90">
        <f t="shared" ref="I75:I129" si="3">H75-D75</f>
        <v>0</v>
      </c>
      <c r="J75" s="125"/>
      <c r="K75" s="132"/>
      <c r="L75" s="64"/>
      <c r="M75" s="128"/>
      <c r="N75" s="11"/>
    </row>
    <row r="76" spans="1:14" s="138" customFormat="1" ht="22.5" customHeight="1" x14ac:dyDescent="0.25">
      <c r="A76" s="115"/>
      <c r="B76" s="11" t="s">
        <v>151</v>
      </c>
      <c r="C76" s="126" t="s">
        <v>146</v>
      </c>
      <c r="D76" s="65">
        <v>120</v>
      </c>
      <c r="E76" s="65">
        <v>125</v>
      </c>
      <c r="F76" s="66">
        <v>139</v>
      </c>
      <c r="G76" s="66">
        <v>130</v>
      </c>
      <c r="H76" s="67">
        <v>135</v>
      </c>
      <c r="I76" s="90">
        <f t="shared" si="3"/>
        <v>15</v>
      </c>
      <c r="J76" s="125"/>
      <c r="K76" s="132"/>
      <c r="L76" s="64"/>
      <c r="M76" s="128"/>
      <c r="N76" s="12"/>
    </row>
    <row r="77" spans="1:14" s="118" customFormat="1" ht="22.5" customHeight="1" x14ac:dyDescent="0.25">
      <c r="A77" s="115"/>
      <c r="B77" s="11" t="s">
        <v>158</v>
      </c>
      <c r="C77" s="126" t="s">
        <v>153</v>
      </c>
      <c r="D77" s="65">
        <v>9</v>
      </c>
      <c r="E77" s="65">
        <v>9.1</v>
      </c>
      <c r="F77" s="66">
        <v>9.1999999999999993</v>
      </c>
      <c r="G77" s="66">
        <v>9</v>
      </c>
      <c r="H77" s="67">
        <v>9.1999999999999993</v>
      </c>
      <c r="I77" s="90">
        <f t="shared" si="3"/>
        <v>0.19999999999999929</v>
      </c>
      <c r="J77" s="125"/>
      <c r="K77" s="132"/>
      <c r="L77" s="64"/>
      <c r="M77" s="128"/>
      <c r="N77" s="117"/>
    </row>
    <row r="78" spans="1:14" ht="22.5" customHeight="1" x14ac:dyDescent="0.25">
      <c r="A78" s="115"/>
      <c r="B78" s="11" t="s">
        <v>154</v>
      </c>
      <c r="C78" s="126" t="s">
        <v>148</v>
      </c>
      <c r="D78" s="65">
        <f>D76*D77/10</f>
        <v>108</v>
      </c>
      <c r="E78" s="65">
        <f>E76*E77/10</f>
        <v>113.75</v>
      </c>
      <c r="F78" s="65">
        <f>F76*F77/10</f>
        <v>127.88</v>
      </c>
      <c r="G78" s="65">
        <f>G76*G77/10</f>
        <v>117</v>
      </c>
      <c r="H78" s="65">
        <f>H76*H77/10</f>
        <v>124.2</v>
      </c>
      <c r="I78" s="90">
        <f t="shared" si="3"/>
        <v>16.200000000000003</v>
      </c>
      <c r="J78" s="125"/>
      <c r="K78" s="132"/>
      <c r="L78" s="64"/>
      <c r="M78" s="128"/>
      <c r="N78" s="11"/>
    </row>
    <row r="79" spans="1:14" s="118" customFormat="1" ht="22.5" customHeight="1" x14ac:dyDescent="0.25">
      <c r="A79" s="126" t="s">
        <v>5</v>
      </c>
      <c r="B79" s="12" t="s">
        <v>184</v>
      </c>
      <c r="C79" s="11"/>
      <c r="D79" s="65"/>
      <c r="E79" s="65"/>
      <c r="F79" s="63"/>
      <c r="G79" s="63"/>
      <c r="H79" s="67">
        <v>0</v>
      </c>
      <c r="I79" s="90">
        <f t="shared" si="3"/>
        <v>0</v>
      </c>
      <c r="J79" s="125"/>
      <c r="K79" s="132"/>
      <c r="L79" s="64"/>
      <c r="M79" s="128"/>
      <c r="N79" s="117"/>
    </row>
    <row r="80" spans="1:14" s="140" customFormat="1" ht="22.5" customHeight="1" x14ac:dyDescent="0.25">
      <c r="A80" s="115"/>
      <c r="B80" s="11" t="s">
        <v>151</v>
      </c>
      <c r="C80" s="126" t="s">
        <v>146</v>
      </c>
      <c r="D80" s="65">
        <v>120.5</v>
      </c>
      <c r="E80" s="65">
        <v>127.5</v>
      </c>
      <c r="F80" s="66">
        <v>120</v>
      </c>
      <c r="G80" s="66">
        <v>120</v>
      </c>
      <c r="H80" s="67">
        <v>120</v>
      </c>
      <c r="I80" s="90">
        <f t="shared" si="3"/>
        <v>-0.5</v>
      </c>
      <c r="J80" s="125"/>
      <c r="K80" s="132"/>
      <c r="L80" s="64"/>
      <c r="M80" s="128"/>
      <c r="N80" s="139"/>
    </row>
    <row r="81" spans="1:14" ht="22.5" customHeight="1" x14ac:dyDescent="0.25">
      <c r="A81" s="115"/>
      <c r="B81" s="11" t="s">
        <v>152</v>
      </c>
      <c r="C81" s="126" t="s">
        <v>153</v>
      </c>
      <c r="D81" s="74">
        <v>9.4</v>
      </c>
      <c r="E81" s="74">
        <v>9</v>
      </c>
      <c r="F81" s="66">
        <v>9</v>
      </c>
      <c r="G81" s="66">
        <v>9</v>
      </c>
      <c r="H81" s="67">
        <v>9.1999999999999993</v>
      </c>
      <c r="I81" s="90">
        <f t="shared" si="3"/>
        <v>-0.20000000000000107</v>
      </c>
      <c r="J81" s="125"/>
      <c r="K81" s="132"/>
      <c r="L81" s="64"/>
      <c r="M81" s="128"/>
      <c r="N81" s="11"/>
    </row>
    <row r="82" spans="1:14" ht="22.5" customHeight="1" x14ac:dyDescent="0.25">
      <c r="A82" s="115"/>
      <c r="B82" s="11" t="s">
        <v>154</v>
      </c>
      <c r="C82" s="126" t="s">
        <v>148</v>
      </c>
      <c r="D82" s="74">
        <f>D80*D81/10</f>
        <v>113.27000000000001</v>
      </c>
      <c r="E82" s="74">
        <f>E80*E81/10</f>
        <v>114.75</v>
      </c>
      <c r="F82" s="74">
        <f>F80*F81/10</f>
        <v>108</v>
      </c>
      <c r="G82" s="74">
        <f>G80*G81/10</f>
        <v>108</v>
      </c>
      <c r="H82" s="74">
        <f>H80*H81/10</f>
        <v>110.4</v>
      </c>
      <c r="I82" s="90">
        <f t="shared" si="3"/>
        <v>-2.8700000000000045</v>
      </c>
      <c r="J82" s="125"/>
      <c r="K82" s="132"/>
      <c r="L82" s="64"/>
      <c r="M82" s="128"/>
      <c r="N82" s="11"/>
    </row>
    <row r="83" spans="1:14" s="140" customFormat="1" ht="22.5" customHeight="1" x14ac:dyDescent="0.25">
      <c r="A83" s="115">
        <v>2</v>
      </c>
      <c r="B83" s="12" t="s">
        <v>185</v>
      </c>
      <c r="C83" s="115"/>
      <c r="D83" s="141"/>
      <c r="E83" s="141"/>
      <c r="F83" s="81"/>
      <c r="G83" s="81"/>
      <c r="H83" s="82"/>
      <c r="I83" s="90">
        <f t="shared" si="3"/>
        <v>0</v>
      </c>
      <c r="J83" s="125"/>
      <c r="K83" s="132"/>
      <c r="L83" s="82"/>
      <c r="M83" s="128"/>
      <c r="N83" s="139"/>
    </row>
    <row r="84" spans="1:14" ht="22.5" customHeight="1" x14ac:dyDescent="0.25">
      <c r="A84" s="115" t="s">
        <v>149</v>
      </c>
      <c r="B84" s="12" t="s">
        <v>186</v>
      </c>
      <c r="C84" s="115"/>
      <c r="D84" s="65"/>
      <c r="E84" s="65"/>
      <c r="F84" s="66"/>
      <c r="G84" s="66"/>
      <c r="H84" s="67"/>
      <c r="I84" s="90">
        <f t="shared" si="3"/>
        <v>0</v>
      </c>
      <c r="J84" s="125"/>
      <c r="K84" s="67"/>
      <c r="L84" s="67"/>
      <c r="M84" s="107"/>
      <c r="N84" s="11"/>
    </row>
    <row r="85" spans="1:14" ht="22.5" customHeight="1" x14ac:dyDescent="0.25">
      <c r="A85" s="126"/>
      <c r="B85" s="11" t="s">
        <v>187</v>
      </c>
      <c r="C85" s="126" t="s">
        <v>146</v>
      </c>
      <c r="D85" s="65">
        <v>426.7</v>
      </c>
      <c r="E85" s="65">
        <v>515.6</v>
      </c>
      <c r="F85" s="66">
        <v>525.6</v>
      </c>
      <c r="G85" s="66">
        <v>342</v>
      </c>
      <c r="H85" s="67">
        <v>342</v>
      </c>
      <c r="I85" s="90">
        <f t="shared" si="3"/>
        <v>-84.699999999999989</v>
      </c>
      <c r="J85" s="142"/>
      <c r="K85" s="67">
        <v>525.6</v>
      </c>
      <c r="L85" s="67">
        <f>H85/K85*100</f>
        <v>65.06849315068493</v>
      </c>
      <c r="M85" s="107">
        <v>324</v>
      </c>
      <c r="N85" s="11"/>
    </row>
    <row r="86" spans="1:14" s="140" customFormat="1" ht="22.5" customHeight="1" x14ac:dyDescent="0.25">
      <c r="A86" s="126"/>
      <c r="B86" s="11" t="s">
        <v>188</v>
      </c>
      <c r="C86" s="126" t="s">
        <v>148</v>
      </c>
      <c r="D86" s="65">
        <v>40</v>
      </c>
      <c r="E86" s="65">
        <v>42.4</v>
      </c>
      <c r="F86" s="66">
        <f>F9/10</f>
        <v>0</v>
      </c>
      <c r="G86" s="81">
        <v>400</v>
      </c>
      <c r="H86" s="67">
        <v>427.5</v>
      </c>
      <c r="I86" s="69">
        <f t="shared" si="3"/>
        <v>387.5</v>
      </c>
      <c r="J86" s="125"/>
      <c r="K86" s="67">
        <v>400</v>
      </c>
      <c r="L86" s="82">
        <f>H86/K86*100</f>
        <v>106.87500000000001</v>
      </c>
      <c r="M86" s="107">
        <v>400</v>
      </c>
      <c r="N86" s="139"/>
    </row>
    <row r="87" spans="1:14" ht="22.5" customHeight="1" x14ac:dyDescent="0.25">
      <c r="A87" s="115" t="s">
        <v>155</v>
      </c>
      <c r="B87" s="12" t="s">
        <v>189</v>
      </c>
      <c r="C87" s="115"/>
      <c r="D87" s="65"/>
      <c r="E87" s="65"/>
      <c r="F87" s="66"/>
      <c r="G87" s="66"/>
      <c r="H87" s="67"/>
      <c r="I87" s="90">
        <f t="shared" si="3"/>
        <v>0</v>
      </c>
      <c r="J87" s="125"/>
      <c r="K87" s="67"/>
      <c r="L87" s="67"/>
      <c r="M87" s="107"/>
      <c r="N87" s="11"/>
    </row>
    <row r="88" spans="1:14" s="118" customFormat="1" ht="22.5" customHeight="1" x14ac:dyDescent="0.25">
      <c r="A88" s="126"/>
      <c r="B88" s="11" t="s">
        <v>190</v>
      </c>
      <c r="C88" s="126" t="s">
        <v>146</v>
      </c>
      <c r="D88" s="77">
        <v>43.2</v>
      </c>
      <c r="E88" s="77">
        <v>43.2</v>
      </c>
      <c r="F88" s="66">
        <v>83.5</v>
      </c>
      <c r="G88" s="66">
        <v>83.5</v>
      </c>
      <c r="H88" s="67">
        <v>83.5</v>
      </c>
      <c r="I88" s="90">
        <f t="shared" si="3"/>
        <v>40.299999999999997</v>
      </c>
      <c r="J88" s="125"/>
      <c r="K88" s="59">
        <v>83.5</v>
      </c>
      <c r="L88" s="59"/>
      <c r="M88" s="107"/>
      <c r="N88" s="117"/>
    </row>
    <row r="89" spans="1:14" s="138" customFormat="1" ht="22.5" customHeight="1" x14ac:dyDescent="0.25">
      <c r="A89" s="115" t="s">
        <v>159</v>
      </c>
      <c r="B89" s="12" t="s">
        <v>191</v>
      </c>
      <c r="C89" s="115"/>
      <c r="D89" s="83">
        <v>51</v>
      </c>
      <c r="E89" s="83">
        <v>105</v>
      </c>
      <c r="F89" s="87">
        <v>180</v>
      </c>
      <c r="G89" s="87">
        <v>180</v>
      </c>
      <c r="H89" s="98">
        <v>180</v>
      </c>
      <c r="I89" s="91">
        <f t="shared" si="3"/>
        <v>129</v>
      </c>
      <c r="J89" s="125"/>
      <c r="K89" s="59">
        <v>180</v>
      </c>
      <c r="L89" s="59"/>
      <c r="M89" s="107"/>
      <c r="N89" s="12"/>
    </row>
    <row r="90" spans="1:14" s="138" customFormat="1" ht="22.5" customHeight="1" x14ac:dyDescent="0.25">
      <c r="A90" s="115" t="s">
        <v>161</v>
      </c>
      <c r="B90" s="12" t="s">
        <v>192</v>
      </c>
      <c r="C90" s="115"/>
      <c r="D90" s="83">
        <v>142.6</v>
      </c>
      <c r="E90" s="83">
        <v>171</v>
      </c>
      <c r="F90" s="87">
        <v>206.1</v>
      </c>
      <c r="G90" s="87">
        <v>206.1</v>
      </c>
      <c r="H90" s="59">
        <v>206.1</v>
      </c>
      <c r="I90" s="91">
        <f t="shared" si="3"/>
        <v>63.5</v>
      </c>
      <c r="J90" s="125"/>
      <c r="K90" s="59">
        <v>206.1</v>
      </c>
      <c r="L90" s="59"/>
      <c r="M90" s="107"/>
      <c r="N90" s="12"/>
    </row>
    <row r="91" spans="1:14" ht="22.5" customHeight="1" x14ac:dyDescent="0.25">
      <c r="A91" s="115" t="s">
        <v>193</v>
      </c>
      <c r="B91" s="12" t="s">
        <v>194</v>
      </c>
      <c r="C91" s="126"/>
      <c r="D91" s="77"/>
      <c r="E91" s="77"/>
      <c r="F91" s="66"/>
      <c r="G91" s="66"/>
      <c r="H91" s="67"/>
      <c r="I91" s="90">
        <f t="shared" si="3"/>
        <v>0</v>
      </c>
      <c r="J91" s="125"/>
      <c r="K91" s="67"/>
      <c r="L91" s="67"/>
      <c r="M91" s="107"/>
      <c r="N91" s="11"/>
    </row>
    <row r="92" spans="1:14" ht="22.5" customHeight="1" x14ac:dyDescent="0.25">
      <c r="A92" s="126"/>
      <c r="B92" s="11" t="s">
        <v>195</v>
      </c>
      <c r="C92" s="126" t="s">
        <v>146</v>
      </c>
      <c r="D92" s="65">
        <v>1320.3</v>
      </c>
      <c r="E92" s="65">
        <v>1320.3</v>
      </c>
      <c r="F92" s="66">
        <v>1320.3</v>
      </c>
      <c r="G92" s="66">
        <v>1320.3</v>
      </c>
      <c r="H92" s="67">
        <v>1320.3</v>
      </c>
      <c r="I92" s="90">
        <f t="shared" si="3"/>
        <v>0</v>
      </c>
      <c r="J92" s="125"/>
      <c r="K92" s="59">
        <v>1320.3</v>
      </c>
      <c r="L92" s="59"/>
      <c r="M92" s="110">
        <v>1320.3</v>
      </c>
      <c r="N92" s="11"/>
    </row>
    <row r="93" spans="1:14" ht="22.5" customHeight="1" x14ac:dyDescent="0.25">
      <c r="A93" s="124"/>
      <c r="B93" s="139" t="s">
        <v>196</v>
      </c>
      <c r="C93" s="143" t="s">
        <v>146</v>
      </c>
      <c r="D93" s="65"/>
      <c r="E93" s="65"/>
      <c r="F93" s="66"/>
      <c r="G93" s="66"/>
      <c r="H93" s="67"/>
      <c r="I93" s="90">
        <f t="shared" si="3"/>
        <v>0</v>
      </c>
      <c r="J93" s="125"/>
      <c r="K93" s="67"/>
      <c r="L93" s="67"/>
      <c r="M93" s="107"/>
      <c r="N93" s="11"/>
    </row>
    <row r="94" spans="1:14" ht="22.5" customHeight="1" x14ac:dyDescent="0.25">
      <c r="A94" s="124"/>
      <c r="B94" s="139" t="s">
        <v>197</v>
      </c>
      <c r="C94" s="143"/>
      <c r="D94" s="65"/>
      <c r="E94" s="65"/>
      <c r="F94" s="66"/>
      <c r="G94" s="66"/>
      <c r="H94" s="67">
        <v>250</v>
      </c>
      <c r="I94" s="90">
        <f t="shared" si="3"/>
        <v>250</v>
      </c>
      <c r="J94" s="125"/>
      <c r="K94" s="67"/>
      <c r="L94" s="67"/>
      <c r="M94" s="111">
        <v>1200</v>
      </c>
      <c r="N94" s="11"/>
    </row>
    <row r="95" spans="1:14" ht="22.5" customHeight="1" x14ac:dyDescent="0.25">
      <c r="A95" s="115" t="s">
        <v>27</v>
      </c>
      <c r="B95" s="12" t="s">
        <v>198</v>
      </c>
      <c r="C95" s="12"/>
      <c r="D95" s="74"/>
      <c r="E95" s="74"/>
      <c r="F95" s="66"/>
      <c r="G95" s="66"/>
      <c r="H95" s="67"/>
      <c r="I95" s="90">
        <f t="shared" si="3"/>
        <v>0</v>
      </c>
      <c r="J95" s="125"/>
      <c r="K95" s="67"/>
      <c r="L95" s="67"/>
      <c r="M95" s="107"/>
      <c r="N95" s="11"/>
    </row>
    <row r="96" spans="1:14" s="122" customFormat="1" ht="22.5" customHeight="1" x14ac:dyDescent="0.3">
      <c r="A96" s="119">
        <v>1</v>
      </c>
      <c r="B96" s="120" t="s">
        <v>199</v>
      </c>
      <c r="C96" s="119" t="s">
        <v>4</v>
      </c>
      <c r="D96" s="73">
        <v>20720</v>
      </c>
      <c r="E96" s="73">
        <v>21415</v>
      </c>
      <c r="F96" s="63">
        <v>22120</v>
      </c>
      <c r="G96" s="63">
        <v>22785</v>
      </c>
      <c r="H96" s="75">
        <v>23120</v>
      </c>
      <c r="I96" s="79">
        <f t="shared" si="3"/>
        <v>2400</v>
      </c>
      <c r="J96" s="125" t="e">
        <f>#REF!/K96*100</f>
        <v>#REF!</v>
      </c>
      <c r="K96" s="76">
        <v>23470</v>
      </c>
      <c r="L96" s="185" t="s">
        <v>200</v>
      </c>
      <c r="M96" s="105">
        <v>27520</v>
      </c>
      <c r="N96" s="181" t="s">
        <v>200</v>
      </c>
    </row>
    <row r="97" spans="1:14" ht="22.5" customHeight="1" x14ac:dyDescent="0.25">
      <c r="A97" s="143"/>
      <c r="B97" s="139" t="s">
        <v>201</v>
      </c>
      <c r="C97" s="143" t="s">
        <v>3</v>
      </c>
      <c r="D97" s="65">
        <v>2.2000000000000002</v>
      </c>
      <c r="E97" s="65">
        <v>3.4</v>
      </c>
      <c r="F97" s="66">
        <v>3</v>
      </c>
      <c r="G97" s="66">
        <v>3</v>
      </c>
      <c r="H97" s="67">
        <v>3</v>
      </c>
      <c r="I97" s="90">
        <f t="shared" si="3"/>
        <v>0.79999999999999982</v>
      </c>
      <c r="J97" s="125" t="e">
        <f>#REF!/K97*100</f>
        <v>#REF!</v>
      </c>
      <c r="K97" s="67">
        <v>3</v>
      </c>
      <c r="L97" s="186"/>
      <c r="M97" s="107">
        <v>3</v>
      </c>
      <c r="N97" s="181"/>
    </row>
    <row r="98" spans="1:14" s="122" customFormat="1" ht="22.5" customHeight="1" x14ac:dyDescent="0.3">
      <c r="A98" s="119">
        <v>2</v>
      </c>
      <c r="B98" s="120" t="s">
        <v>202</v>
      </c>
      <c r="C98" s="119" t="s">
        <v>4</v>
      </c>
      <c r="D98" s="94">
        <v>7575</v>
      </c>
      <c r="E98" s="73">
        <v>8023</v>
      </c>
      <c r="F98" s="63">
        <v>8750</v>
      </c>
      <c r="G98" s="63">
        <v>9448</v>
      </c>
      <c r="H98" s="75">
        <v>9830</v>
      </c>
      <c r="I98" s="79">
        <f t="shared" si="3"/>
        <v>2255</v>
      </c>
      <c r="J98" s="125" t="e">
        <f>#REF!/K98*100</f>
        <v>#REF!</v>
      </c>
      <c r="K98" s="76">
        <v>9920</v>
      </c>
      <c r="L98" s="186"/>
      <c r="M98" s="105">
        <v>12070</v>
      </c>
      <c r="N98" s="181"/>
    </row>
    <row r="99" spans="1:14" ht="22.5" customHeight="1" x14ac:dyDescent="0.25">
      <c r="A99" s="124"/>
      <c r="B99" s="139" t="s">
        <v>201</v>
      </c>
      <c r="C99" s="143" t="s">
        <v>3</v>
      </c>
      <c r="D99" s="65">
        <v>3.5</v>
      </c>
      <c r="E99" s="65">
        <v>5.9</v>
      </c>
      <c r="F99" s="66">
        <v>6.5</v>
      </c>
      <c r="G99" s="66">
        <v>5</v>
      </c>
      <c r="H99" s="67">
        <v>5</v>
      </c>
      <c r="I99" s="90">
        <f t="shared" si="3"/>
        <v>1.5</v>
      </c>
      <c r="J99" s="125" t="e">
        <f>#REF!/K99*100</f>
        <v>#REF!</v>
      </c>
      <c r="K99" s="67">
        <v>4</v>
      </c>
      <c r="L99" s="186"/>
      <c r="M99" s="107">
        <v>4</v>
      </c>
      <c r="N99" s="181"/>
    </row>
    <row r="100" spans="1:14" s="122" customFormat="1" ht="22.5" customHeight="1" x14ac:dyDescent="0.3">
      <c r="A100" s="119">
        <v>3</v>
      </c>
      <c r="B100" s="120" t="s">
        <v>203</v>
      </c>
      <c r="C100" s="119" t="s">
        <v>4</v>
      </c>
      <c r="D100" s="84">
        <v>59350</v>
      </c>
      <c r="E100" s="84">
        <v>62450</v>
      </c>
      <c r="F100" s="63">
        <v>64900</v>
      </c>
      <c r="G100" s="63">
        <v>64640</v>
      </c>
      <c r="H100" s="75">
        <v>65050</v>
      </c>
      <c r="I100" s="79">
        <f t="shared" si="3"/>
        <v>5700</v>
      </c>
      <c r="J100" s="125" t="e">
        <f>#REF!/K100*100</f>
        <v>#REF!</v>
      </c>
      <c r="K100" s="76">
        <v>66900</v>
      </c>
      <c r="L100" s="186"/>
      <c r="M100" s="105">
        <v>85383</v>
      </c>
      <c r="N100" s="181"/>
    </row>
    <row r="101" spans="1:14" ht="22.5" customHeight="1" x14ac:dyDescent="0.25">
      <c r="A101" s="126"/>
      <c r="B101" s="11" t="s">
        <v>201</v>
      </c>
      <c r="C101" s="126" t="s">
        <v>3</v>
      </c>
      <c r="D101" s="85">
        <v>5.2</v>
      </c>
      <c r="E101" s="85">
        <v>5.2</v>
      </c>
      <c r="F101" s="66">
        <v>5</v>
      </c>
      <c r="G101" s="66"/>
      <c r="H101" s="67">
        <v>3.5</v>
      </c>
      <c r="I101" s="90">
        <f t="shared" si="3"/>
        <v>-1.7000000000000002</v>
      </c>
      <c r="J101" s="125" t="e">
        <f>#REF!/K101*100</f>
        <v>#REF!</v>
      </c>
      <c r="K101" s="67">
        <v>5</v>
      </c>
      <c r="L101" s="187"/>
      <c r="M101" s="107">
        <v>5</v>
      </c>
      <c r="N101" s="181"/>
    </row>
    <row r="102" spans="1:14" s="118" customFormat="1" ht="22.5" customHeight="1" x14ac:dyDescent="0.25">
      <c r="A102" s="124">
        <v>4</v>
      </c>
      <c r="B102" s="117" t="s">
        <v>204</v>
      </c>
      <c r="C102" s="124"/>
      <c r="D102" s="84">
        <v>706594</v>
      </c>
      <c r="E102" s="84">
        <v>759800</v>
      </c>
      <c r="F102" s="63">
        <v>835800</v>
      </c>
      <c r="G102" s="63">
        <v>900350</v>
      </c>
      <c r="H102" s="75">
        <v>952600</v>
      </c>
      <c r="I102" s="79">
        <f t="shared" si="3"/>
        <v>246006</v>
      </c>
      <c r="J102" s="125"/>
      <c r="K102" s="75">
        <v>963300</v>
      </c>
      <c r="L102" s="76"/>
      <c r="M102" s="109"/>
      <c r="N102" s="117"/>
    </row>
    <row r="103" spans="1:14" ht="18.75" customHeight="1" x14ac:dyDescent="0.25">
      <c r="A103" s="124">
        <v>5</v>
      </c>
      <c r="B103" s="117" t="s">
        <v>205</v>
      </c>
      <c r="C103" s="117"/>
      <c r="D103" s="136"/>
      <c r="E103" s="136"/>
      <c r="F103" s="144"/>
      <c r="G103" s="63"/>
      <c r="H103" s="69"/>
      <c r="I103" s="90">
        <f t="shared" si="3"/>
        <v>0</v>
      </c>
      <c r="J103" s="125"/>
      <c r="K103" s="67"/>
      <c r="L103" s="76"/>
      <c r="M103" s="107"/>
      <c r="N103" s="11"/>
    </row>
    <row r="104" spans="1:14" ht="22.5" customHeight="1" x14ac:dyDescent="0.25">
      <c r="A104" s="11"/>
      <c r="B104" s="11" t="s">
        <v>206</v>
      </c>
      <c r="C104" s="126" t="s">
        <v>146</v>
      </c>
      <c r="D104" s="136">
        <v>215.2</v>
      </c>
      <c r="E104" s="136">
        <v>220</v>
      </c>
      <c r="F104" s="144">
        <v>295</v>
      </c>
      <c r="G104" s="66">
        <v>295</v>
      </c>
      <c r="H104" s="69">
        <v>295</v>
      </c>
      <c r="I104" s="90">
        <f t="shared" si="3"/>
        <v>79.800000000000011</v>
      </c>
      <c r="J104" s="125" t="e">
        <f>#REF!/K104*100</f>
        <v>#REF!</v>
      </c>
      <c r="K104" s="67">
        <v>216</v>
      </c>
      <c r="L104" s="76">
        <f>H104/K104*100</f>
        <v>136.57407407407408</v>
      </c>
      <c r="M104" s="107">
        <v>300</v>
      </c>
      <c r="N104" s="11"/>
    </row>
    <row r="105" spans="1:14" ht="22.5" customHeight="1" x14ac:dyDescent="0.25">
      <c r="A105" s="11"/>
      <c r="B105" s="11" t="s">
        <v>207</v>
      </c>
      <c r="C105" s="126" t="s">
        <v>148</v>
      </c>
      <c r="D105" s="136">
        <v>211</v>
      </c>
      <c r="E105" s="136">
        <v>252</v>
      </c>
      <c r="F105" s="144">
        <v>265.5</v>
      </c>
      <c r="G105" s="66">
        <v>368.8</v>
      </c>
      <c r="H105" s="66">
        <v>368.8</v>
      </c>
      <c r="I105" s="90">
        <f t="shared" si="3"/>
        <v>157.80000000000001</v>
      </c>
      <c r="J105" s="125" t="e">
        <f>#REF!/K105*100</f>
        <v>#REF!</v>
      </c>
      <c r="K105" s="67">
        <v>200</v>
      </c>
      <c r="L105" s="76">
        <f>H105/K105*100</f>
        <v>184.4</v>
      </c>
      <c r="M105" s="107">
        <v>350</v>
      </c>
      <c r="N105" s="11"/>
    </row>
    <row r="106" spans="1:14" ht="22.5" customHeight="1" x14ac:dyDescent="0.25">
      <c r="A106" s="115" t="s">
        <v>15</v>
      </c>
      <c r="B106" s="12" t="s">
        <v>248</v>
      </c>
      <c r="C106" s="12"/>
      <c r="D106" s="136"/>
      <c r="E106" s="136"/>
      <c r="F106" s="149"/>
      <c r="G106" s="149"/>
      <c r="H106" s="59">
        <v>7042.9</v>
      </c>
      <c r="I106" s="72"/>
      <c r="J106" s="125"/>
      <c r="K106" s="59">
        <v>5127</v>
      </c>
      <c r="L106" s="59">
        <f>H106/K106*100</f>
        <v>137.36883167544372</v>
      </c>
      <c r="M106" s="111">
        <v>4500</v>
      </c>
      <c r="N106" s="11"/>
    </row>
    <row r="107" spans="1:14" s="138" customFormat="1" ht="22.5" customHeight="1" x14ac:dyDescent="0.25">
      <c r="A107" s="115">
        <v>1</v>
      </c>
      <c r="B107" s="12" t="s">
        <v>208</v>
      </c>
      <c r="C107" s="12"/>
      <c r="D107" s="145">
        <f>D108+D109+D110+D111+D112+D113</f>
        <v>51.900000000000006</v>
      </c>
      <c r="E107" s="145">
        <f>E108+E109+E110+E111+E112+E113</f>
        <v>1503.75</v>
      </c>
      <c r="F107" s="145">
        <f>F108+F109+F110+F111+F112+F113</f>
        <v>2923.1</v>
      </c>
      <c r="G107" s="145">
        <f>G108+G109+G110+G111+G112+G113</f>
        <v>1504.1</v>
      </c>
      <c r="H107" s="145">
        <f>H108+H109+H110+H111+H112+H113</f>
        <v>1460.5</v>
      </c>
      <c r="I107" s="91">
        <f t="shared" si="3"/>
        <v>1408.6</v>
      </c>
      <c r="J107" s="125"/>
      <c r="K107" s="59">
        <f>D107+E108+F108+G108</f>
        <v>212.1</v>
      </c>
      <c r="L107" s="59"/>
      <c r="M107" s="110"/>
      <c r="N107" s="12"/>
    </row>
    <row r="108" spans="1:14" ht="37.5" customHeight="1" x14ac:dyDescent="0.25">
      <c r="A108" s="115" t="s">
        <v>5</v>
      </c>
      <c r="B108" s="130" t="s">
        <v>209</v>
      </c>
      <c r="C108" s="126" t="s">
        <v>146</v>
      </c>
      <c r="D108" s="136">
        <v>16.8</v>
      </c>
      <c r="E108" s="136">
        <v>33</v>
      </c>
      <c r="F108" s="144">
        <v>73.099999999999994</v>
      </c>
      <c r="G108" s="144">
        <v>54.1</v>
      </c>
      <c r="H108" s="67">
        <v>30</v>
      </c>
      <c r="I108" s="90">
        <f t="shared" si="3"/>
        <v>13.2</v>
      </c>
      <c r="J108" s="125"/>
      <c r="K108" s="67"/>
      <c r="L108" s="67"/>
      <c r="M108" s="107"/>
      <c r="N108" s="11"/>
    </row>
    <row r="109" spans="1:14" ht="22.5" customHeight="1" x14ac:dyDescent="0.25">
      <c r="A109" s="115" t="s">
        <v>5</v>
      </c>
      <c r="B109" s="11" t="s">
        <v>210</v>
      </c>
      <c r="C109" s="126" t="s">
        <v>146</v>
      </c>
      <c r="D109" s="136"/>
      <c r="E109" s="136">
        <v>65.8</v>
      </c>
      <c r="F109" s="63">
        <v>750</v>
      </c>
      <c r="G109" s="144"/>
      <c r="H109" s="67"/>
      <c r="I109" s="90">
        <f t="shared" si="3"/>
        <v>0</v>
      </c>
      <c r="J109" s="125"/>
      <c r="K109" s="67"/>
      <c r="L109" s="67"/>
      <c r="M109" s="107"/>
      <c r="N109" s="11"/>
    </row>
    <row r="110" spans="1:14" ht="22.5" customHeight="1" x14ac:dyDescent="0.25">
      <c r="A110" s="115"/>
      <c r="B110" s="11" t="s">
        <v>211</v>
      </c>
      <c r="C110" s="126" t="s">
        <v>146</v>
      </c>
      <c r="D110" s="136"/>
      <c r="E110" s="136"/>
      <c r="F110" s="63"/>
      <c r="G110" s="144">
        <v>50</v>
      </c>
      <c r="H110" s="67">
        <v>30.5</v>
      </c>
      <c r="I110" s="90"/>
      <c r="J110" s="125"/>
      <c r="K110" s="67"/>
      <c r="L110" s="67"/>
      <c r="M110" s="107"/>
      <c r="N110" s="11"/>
    </row>
    <row r="111" spans="1:14" ht="34.5" customHeight="1" x14ac:dyDescent="0.25">
      <c r="A111" s="133" t="s">
        <v>212</v>
      </c>
      <c r="B111" s="130" t="s">
        <v>213</v>
      </c>
      <c r="C111" s="126" t="s">
        <v>146</v>
      </c>
      <c r="D111" s="136"/>
      <c r="E111" s="136">
        <v>700</v>
      </c>
      <c r="F111" s="66">
        <v>700</v>
      </c>
      <c r="G111" s="144"/>
      <c r="H111" s="67"/>
      <c r="I111" s="90">
        <f t="shared" si="3"/>
        <v>0</v>
      </c>
      <c r="J111" s="125"/>
      <c r="K111" s="67"/>
      <c r="L111" s="67"/>
      <c r="M111" s="107"/>
      <c r="N111" s="11"/>
    </row>
    <row r="112" spans="1:14" ht="22.5" customHeight="1" x14ac:dyDescent="0.25">
      <c r="A112" s="133"/>
      <c r="B112" s="146" t="s">
        <v>214</v>
      </c>
      <c r="C112" s="12"/>
      <c r="D112" s="136"/>
      <c r="E112" s="136">
        <v>700</v>
      </c>
      <c r="F112" s="66">
        <v>1400</v>
      </c>
      <c r="G112" s="144">
        <v>1400</v>
      </c>
      <c r="H112" s="86">
        <v>1400</v>
      </c>
      <c r="I112" s="69">
        <f t="shared" si="3"/>
        <v>1400</v>
      </c>
      <c r="J112" s="125"/>
      <c r="K112" s="67">
        <v>2000</v>
      </c>
      <c r="L112" s="67">
        <f>I112/K112*100</f>
        <v>70</v>
      </c>
      <c r="M112" s="111">
        <v>2000</v>
      </c>
      <c r="N112" s="11"/>
    </row>
    <row r="113" spans="1:14" ht="22.5" customHeight="1" x14ac:dyDescent="0.25">
      <c r="A113" s="115"/>
      <c r="B113" s="11" t="s">
        <v>215</v>
      </c>
      <c r="C113" s="12"/>
      <c r="D113" s="136">
        <v>35.1</v>
      </c>
      <c r="E113" s="136">
        <v>4.95</v>
      </c>
      <c r="F113" s="66"/>
      <c r="G113" s="66"/>
      <c r="H113" s="66"/>
      <c r="I113" s="90">
        <f t="shared" si="3"/>
        <v>-35.1</v>
      </c>
      <c r="J113" s="125"/>
      <c r="K113" s="67"/>
      <c r="L113" s="67"/>
      <c r="M113" s="107"/>
      <c r="N113" s="11"/>
    </row>
    <row r="114" spans="1:14" s="135" customFormat="1" ht="22.5" customHeight="1" x14ac:dyDescent="0.3">
      <c r="A114" s="133">
        <v>2</v>
      </c>
      <c r="B114" s="134" t="s">
        <v>216</v>
      </c>
      <c r="C114" s="133" t="s">
        <v>146</v>
      </c>
      <c r="D114" s="145">
        <v>215.1</v>
      </c>
      <c r="E114" s="145">
        <v>267</v>
      </c>
      <c r="F114" s="63">
        <v>225</v>
      </c>
      <c r="G114" s="63">
        <v>163</v>
      </c>
      <c r="H114" s="59">
        <f>H116+H115</f>
        <v>165.1</v>
      </c>
      <c r="I114" s="72">
        <f t="shared" si="3"/>
        <v>-50</v>
      </c>
      <c r="J114" s="125"/>
      <c r="K114" s="59"/>
      <c r="L114" s="59"/>
      <c r="M114" s="111"/>
      <c r="N114" s="134"/>
    </row>
    <row r="115" spans="1:14" ht="22.5" customHeight="1" x14ac:dyDescent="0.25">
      <c r="A115" s="126" t="s">
        <v>5</v>
      </c>
      <c r="B115" s="11" t="s">
        <v>217</v>
      </c>
      <c r="C115" s="126"/>
      <c r="D115" s="136"/>
      <c r="E115" s="136"/>
      <c r="F115" s="66">
        <v>184.9</v>
      </c>
      <c r="G115" s="66">
        <v>122.9</v>
      </c>
      <c r="H115" s="67">
        <v>106.1</v>
      </c>
      <c r="I115" s="90">
        <f t="shared" si="3"/>
        <v>106.1</v>
      </c>
      <c r="J115" s="125"/>
      <c r="K115" s="67"/>
      <c r="L115" s="67"/>
      <c r="M115" s="107"/>
      <c r="N115" s="11"/>
    </row>
    <row r="116" spans="1:14" ht="22.5" customHeight="1" x14ac:dyDescent="0.25">
      <c r="A116" s="126" t="s">
        <v>5</v>
      </c>
      <c r="B116" s="11" t="s">
        <v>218</v>
      </c>
      <c r="C116" s="12"/>
      <c r="D116" s="136"/>
      <c r="E116" s="136"/>
      <c r="F116" s="66"/>
      <c r="G116" s="66">
        <v>40.1</v>
      </c>
      <c r="H116" s="67">
        <v>59</v>
      </c>
      <c r="I116" s="90">
        <f t="shared" si="3"/>
        <v>59</v>
      </c>
      <c r="J116" s="125"/>
      <c r="K116" s="67"/>
      <c r="L116" s="67"/>
      <c r="M116" s="107"/>
      <c r="N116" s="11"/>
    </row>
    <row r="117" spans="1:14" s="138" customFormat="1" ht="22.5" customHeight="1" x14ac:dyDescent="0.25">
      <c r="A117" s="115">
        <v>3</v>
      </c>
      <c r="B117" s="12" t="s">
        <v>219</v>
      </c>
      <c r="C117" s="115" t="s">
        <v>146</v>
      </c>
      <c r="D117" s="145">
        <v>243</v>
      </c>
      <c r="E117" s="145">
        <v>249.1</v>
      </c>
      <c r="F117" s="87"/>
      <c r="G117" s="87"/>
      <c r="H117" s="59"/>
      <c r="I117" s="91">
        <f t="shared" si="3"/>
        <v>-243</v>
      </c>
      <c r="J117" s="125"/>
      <c r="K117" s="59"/>
      <c r="L117" s="59"/>
      <c r="M117" s="110"/>
      <c r="N117" s="12"/>
    </row>
    <row r="118" spans="1:14" s="148" customFormat="1" ht="26.25" customHeight="1" x14ac:dyDescent="0.3">
      <c r="A118" s="133"/>
      <c r="B118" s="130" t="s">
        <v>220</v>
      </c>
      <c r="C118" s="131" t="s">
        <v>146</v>
      </c>
      <c r="D118" s="136"/>
      <c r="E118" s="136"/>
      <c r="F118" s="66">
        <f>8833.93+1.89</f>
        <v>8835.82</v>
      </c>
      <c r="G118" s="66">
        <v>8833.93</v>
      </c>
      <c r="H118" s="66">
        <v>8833.93</v>
      </c>
      <c r="I118" s="69">
        <f t="shared" si="3"/>
        <v>8833.93</v>
      </c>
      <c r="J118" s="125"/>
      <c r="K118" s="67"/>
      <c r="L118" s="67"/>
      <c r="M118" s="101"/>
      <c r="N118" s="147"/>
    </row>
    <row r="119" spans="1:14" ht="22.5" customHeight="1" x14ac:dyDescent="0.25">
      <c r="A119" s="133"/>
      <c r="B119" s="146" t="s">
        <v>221</v>
      </c>
      <c r="C119" s="126"/>
      <c r="D119" s="136"/>
      <c r="E119" s="136"/>
      <c r="F119" s="66"/>
      <c r="G119" s="66">
        <v>114.2</v>
      </c>
      <c r="H119" s="66">
        <v>114.2</v>
      </c>
      <c r="I119" s="90">
        <f t="shared" si="3"/>
        <v>114.2</v>
      </c>
      <c r="J119" s="125"/>
      <c r="K119" s="67"/>
      <c r="L119" s="67"/>
      <c r="M119" s="107"/>
      <c r="N119" s="11"/>
    </row>
    <row r="120" spans="1:14" ht="22.5" customHeight="1" x14ac:dyDescent="0.25">
      <c r="A120" s="133"/>
      <c r="B120" s="146" t="s">
        <v>222</v>
      </c>
      <c r="C120" s="126"/>
      <c r="D120" s="136"/>
      <c r="E120" s="136"/>
      <c r="F120" s="66">
        <v>39052.400000000001</v>
      </c>
      <c r="G120" s="66">
        <v>42349</v>
      </c>
      <c r="H120" s="66">
        <v>42349</v>
      </c>
      <c r="I120" s="90">
        <f t="shared" si="3"/>
        <v>42349</v>
      </c>
      <c r="J120" s="125"/>
      <c r="K120" s="67"/>
      <c r="L120" s="67"/>
      <c r="M120" s="107"/>
      <c r="N120" s="11"/>
    </row>
    <row r="121" spans="1:14" s="135" customFormat="1" ht="22.5" customHeight="1" x14ac:dyDescent="0.3">
      <c r="A121" s="133">
        <v>4</v>
      </c>
      <c r="B121" s="134" t="s">
        <v>223</v>
      </c>
      <c r="C121" s="133" t="s">
        <v>146</v>
      </c>
      <c r="D121" s="145">
        <v>746.9</v>
      </c>
      <c r="E121" s="145">
        <v>746.9</v>
      </c>
      <c r="F121" s="87">
        <v>3983.6</v>
      </c>
      <c r="G121" s="88">
        <f>G122+G125</f>
        <v>4804.3599999999997</v>
      </c>
      <c r="H121" s="88">
        <f>H122+H125</f>
        <v>5339.5599999999995</v>
      </c>
      <c r="I121" s="72">
        <f t="shared" si="3"/>
        <v>4592.66</v>
      </c>
      <c r="J121" s="149"/>
      <c r="K121" s="59"/>
      <c r="L121" s="59"/>
      <c r="M121" s="111">
        <v>4500</v>
      </c>
      <c r="N121" s="134"/>
    </row>
    <row r="122" spans="1:14" s="122" customFormat="1" ht="22.5" customHeight="1" x14ac:dyDescent="0.3">
      <c r="A122" s="119" t="s">
        <v>224</v>
      </c>
      <c r="B122" s="120" t="s">
        <v>97</v>
      </c>
      <c r="C122" s="119" t="s">
        <v>146</v>
      </c>
      <c r="D122" s="121"/>
      <c r="E122" s="121"/>
      <c r="F122" s="63">
        <v>2909.3</v>
      </c>
      <c r="G122" s="96">
        <f>G123+G124</f>
        <v>3904.56</v>
      </c>
      <c r="H122" s="95">
        <f>H123+H124</f>
        <v>4440.5599999999995</v>
      </c>
      <c r="I122" s="79">
        <f t="shared" si="3"/>
        <v>4440.5599999999995</v>
      </c>
      <c r="J122" s="125"/>
      <c r="K122" s="75"/>
      <c r="L122" s="75"/>
      <c r="M122" s="99"/>
      <c r="N122" s="120"/>
    </row>
    <row r="123" spans="1:14" ht="22.5" customHeight="1" x14ac:dyDescent="0.25">
      <c r="A123" s="143" t="s">
        <v>37</v>
      </c>
      <c r="B123" s="139" t="s">
        <v>225</v>
      </c>
      <c r="C123" s="126" t="s">
        <v>146</v>
      </c>
      <c r="D123" s="136"/>
      <c r="E123" s="136"/>
      <c r="F123" s="66"/>
      <c r="G123" s="89">
        <v>997.46</v>
      </c>
      <c r="H123" s="144">
        <v>536</v>
      </c>
      <c r="I123" s="90">
        <f t="shared" si="3"/>
        <v>536</v>
      </c>
      <c r="J123" s="125"/>
      <c r="K123" s="67"/>
      <c r="L123" s="67"/>
      <c r="M123" s="107"/>
      <c r="N123" s="11"/>
    </row>
    <row r="124" spans="1:14" ht="22.5" customHeight="1" x14ac:dyDescent="0.25">
      <c r="A124" s="150" t="s">
        <v>37</v>
      </c>
      <c r="B124" s="139" t="s">
        <v>226</v>
      </c>
      <c r="C124" s="133"/>
      <c r="D124" s="136"/>
      <c r="E124" s="136"/>
      <c r="F124" s="66">
        <v>2909.3</v>
      </c>
      <c r="G124" s="89">
        <v>2907.1</v>
      </c>
      <c r="H124" s="78">
        <v>3904.56</v>
      </c>
      <c r="I124" s="90">
        <f t="shared" si="3"/>
        <v>3904.56</v>
      </c>
      <c r="J124" s="125"/>
      <c r="K124" s="67"/>
      <c r="L124" s="67"/>
      <c r="M124" s="101"/>
      <c r="N124" s="11"/>
    </row>
    <row r="125" spans="1:14" s="118" customFormat="1" ht="22.5" customHeight="1" x14ac:dyDescent="0.25">
      <c r="A125" s="124" t="s">
        <v>227</v>
      </c>
      <c r="B125" s="117" t="s">
        <v>228</v>
      </c>
      <c r="C125" s="151" t="s">
        <v>146</v>
      </c>
      <c r="D125" s="152"/>
      <c r="E125" s="152"/>
      <c r="F125" s="63">
        <f>F127+F126</f>
        <v>1074.3</v>
      </c>
      <c r="G125" s="63">
        <f>G127+G126</f>
        <v>899.8</v>
      </c>
      <c r="H125" s="63">
        <v>899</v>
      </c>
      <c r="I125" s="92">
        <f t="shared" si="3"/>
        <v>899</v>
      </c>
      <c r="J125" s="153"/>
      <c r="K125" s="97"/>
      <c r="L125" s="97"/>
      <c r="M125" s="108"/>
      <c r="N125" s="117"/>
    </row>
    <row r="126" spans="1:14" ht="18" customHeight="1" x14ac:dyDescent="0.25">
      <c r="A126" s="143" t="s">
        <v>37</v>
      </c>
      <c r="B126" s="139" t="s">
        <v>225</v>
      </c>
      <c r="C126" s="11"/>
      <c r="D126" s="136"/>
      <c r="E126" s="136"/>
      <c r="F126" s="66">
        <v>383.2</v>
      </c>
      <c r="G126" s="66">
        <v>199.3</v>
      </c>
      <c r="H126" s="66">
        <v>171.1</v>
      </c>
      <c r="I126" s="90">
        <f t="shared" si="3"/>
        <v>171.1</v>
      </c>
      <c r="J126" s="147"/>
      <c r="K126" s="56"/>
      <c r="L126" s="56"/>
      <c r="M126" s="106"/>
      <c r="N126" s="11"/>
    </row>
    <row r="127" spans="1:14" ht="18.75" customHeight="1" x14ac:dyDescent="0.25">
      <c r="A127" s="133" t="s">
        <v>37</v>
      </c>
      <c r="B127" s="139" t="s">
        <v>226</v>
      </c>
      <c r="C127" s="11"/>
      <c r="D127" s="136"/>
      <c r="E127" s="136"/>
      <c r="F127" s="66">
        <v>691.1</v>
      </c>
      <c r="G127" s="66">
        <v>700.5</v>
      </c>
      <c r="H127" s="66">
        <v>582.5</v>
      </c>
      <c r="I127" s="90">
        <f t="shared" si="3"/>
        <v>582.5</v>
      </c>
      <c r="J127" s="147"/>
      <c r="K127" s="56"/>
      <c r="L127" s="56"/>
      <c r="M127" s="106"/>
      <c r="N127" s="11"/>
    </row>
    <row r="128" spans="1:14" s="135" customFormat="1" ht="33" customHeight="1" x14ac:dyDescent="0.3">
      <c r="A128" s="154">
        <v>6</v>
      </c>
      <c r="B128" s="155" t="s">
        <v>229</v>
      </c>
      <c r="C128" s="155" t="s">
        <v>230</v>
      </c>
      <c r="D128" s="93">
        <v>1465</v>
      </c>
      <c r="E128" s="145">
        <v>0.157</v>
      </c>
      <c r="F128" s="87">
        <v>0.36099999999999999</v>
      </c>
      <c r="G128" s="87">
        <v>0.6</v>
      </c>
      <c r="H128" s="87">
        <v>0.5</v>
      </c>
      <c r="I128" s="72">
        <f t="shared" si="3"/>
        <v>-1464.5</v>
      </c>
      <c r="J128" s="134"/>
      <c r="K128" s="58"/>
      <c r="L128" s="58"/>
      <c r="M128" s="112"/>
      <c r="N128" s="134"/>
    </row>
    <row r="129" spans="1:14" ht="22.5" customHeight="1" x14ac:dyDescent="0.25">
      <c r="A129" s="11"/>
      <c r="B129" s="156" t="s">
        <v>231</v>
      </c>
      <c r="C129" s="11" t="s">
        <v>3</v>
      </c>
      <c r="D129" s="145">
        <v>34</v>
      </c>
      <c r="E129" s="145">
        <v>34.5</v>
      </c>
      <c r="F129" s="87">
        <v>35.5</v>
      </c>
      <c r="G129" s="87">
        <v>37.299999999999997</v>
      </c>
      <c r="H129" s="157">
        <v>38</v>
      </c>
      <c r="I129" s="72">
        <f t="shared" si="3"/>
        <v>4</v>
      </c>
      <c r="J129" s="147"/>
      <c r="K129" s="58">
        <v>36</v>
      </c>
      <c r="L129" s="59">
        <f>H129/K129*100</f>
        <v>105.55555555555556</v>
      </c>
      <c r="M129" s="113">
        <v>43</v>
      </c>
      <c r="N129" s="11"/>
    </row>
    <row r="131" spans="1:14" x14ac:dyDescent="0.25">
      <c r="F131" s="158">
        <f>G126+G123</f>
        <v>1196.76</v>
      </c>
    </row>
  </sheetData>
  <mergeCells count="18">
    <mergeCell ref="N96:N101"/>
    <mergeCell ref="A4:A6"/>
    <mergeCell ref="B4:B6"/>
    <mergeCell ref="F4:F6"/>
    <mergeCell ref="G4:G6"/>
    <mergeCell ref="D4:D6"/>
    <mergeCell ref="E4:E6"/>
    <mergeCell ref="L96:L101"/>
    <mergeCell ref="A2:N2"/>
    <mergeCell ref="M4:M6"/>
    <mergeCell ref="I4:I6"/>
    <mergeCell ref="J4:J6"/>
    <mergeCell ref="K4:K6"/>
    <mergeCell ref="C4:C6"/>
    <mergeCell ref="H4:H6"/>
    <mergeCell ref="L4:L6"/>
    <mergeCell ref="N4:N6"/>
    <mergeCell ref="A3:N3"/>
  </mergeCells>
  <pageMargins left="0.43307086614173229" right="0.47244094488188981" top="0.59055118110236227" bottom="0.43307086614173229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2" zoomScaleNormal="82" workbookViewId="0">
      <selection activeCell="E14" sqref="E14"/>
    </sheetView>
  </sheetViews>
  <sheetFormatPr defaultRowHeight="15.75" x14ac:dyDescent="0.3"/>
  <cols>
    <col min="1" max="1" width="4.33203125" style="160" customWidth="1"/>
    <col min="2" max="2" width="39.88671875" style="160" customWidth="1"/>
    <col min="3" max="3" width="10.77734375" style="160" customWidth="1"/>
    <col min="4" max="4" width="8.77734375" style="160" customWidth="1"/>
    <col min="5" max="5" width="9" style="160" customWidth="1"/>
    <col min="6" max="8" width="8.88671875" style="160" customWidth="1"/>
    <col min="9" max="9" width="14.88671875" style="160" customWidth="1"/>
    <col min="10" max="10" width="9.21875" style="160" customWidth="1"/>
    <col min="11" max="11" width="9.6640625" style="160" customWidth="1"/>
    <col min="12" max="12" width="9.5546875" style="160" customWidth="1"/>
    <col min="13" max="13" width="8.88671875" style="160"/>
    <col min="14" max="14" width="9" style="160" bestFit="1" customWidth="1"/>
    <col min="15" max="258" width="8.88671875" style="160"/>
    <col min="259" max="259" width="3.77734375" style="160" customWidth="1"/>
    <col min="260" max="260" width="35.77734375" style="160" customWidth="1"/>
    <col min="261" max="268" width="10" style="160" customWidth="1"/>
    <col min="269" max="269" width="8.88671875" style="160"/>
    <col min="270" max="270" width="9" style="160" bestFit="1" customWidth="1"/>
    <col min="271" max="514" width="8.88671875" style="160"/>
    <col min="515" max="515" width="3.77734375" style="160" customWidth="1"/>
    <col min="516" max="516" width="35.77734375" style="160" customWidth="1"/>
    <col min="517" max="524" width="10" style="160" customWidth="1"/>
    <col min="525" max="525" width="8.88671875" style="160"/>
    <col min="526" max="526" width="9" style="160" bestFit="1" customWidth="1"/>
    <col min="527" max="770" width="8.88671875" style="160"/>
    <col min="771" max="771" width="3.77734375" style="160" customWidth="1"/>
    <col min="772" max="772" width="35.77734375" style="160" customWidth="1"/>
    <col min="773" max="780" width="10" style="160" customWidth="1"/>
    <col min="781" max="781" width="8.88671875" style="160"/>
    <col min="782" max="782" width="9" style="160" bestFit="1" customWidth="1"/>
    <col min="783" max="1026" width="8.88671875" style="160"/>
    <col min="1027" max="1027" width="3.77734375" style="160" customWidth="1"/>
    <col min="1028" max="1028" width="35.77734375" style="160" customWidth="1"/>
    <col min="1029" max="1036" width="10" style="160" customWidth="1"/>
    <col min="1037" max="1037" width="8.88671875" style="160"/>
    <col min="1038" max="1038" width="9" style="160" bestFit="1" customWidth="1"/>
    <col min="1039" max="1282" width="8.88671875" style="160"/>
    <col min="1283" max="1283" width="3.77734375" style="160" customWidth="1"/>
    <col min="1284" max="1284" width="35.77734375" style="160" customWidth="1"/>
    <col min="1285" max="1292" width="10" style="160" customWidth="1"/>
    <col min="1293" max="1293" width="8.88671875" style="160"/>
    <col min="1294" max="1294" width="9" style="160" bestFit="1" customWidth="1"/>
    <col min="1295" max="1538" width="8.88671875" style="160"/>
    <col min="1539" max="1539" width="3.77734375" style="160" customWidth="1"/>
    <col min="1540" max="1540" width="35.77734375" style="160" customWidth="1"/>
    <col min="1541" max="1548" width="10" style="160" customWidth="1"/>
    <col min="1549" max="1549" width="8.88671875" style="160"/>
    <col min="1550" max="1550" width="9" style="160" bestFit="1" customWidth="1"/>
    <col min="1551" max="1794" width="8.88671875" style="160"/>
    <col min="1795" max="1795" width="3.77734375" style="160" customWidth="1"/>
    <col min="1796" max="1796" width="35.77734375" style="160" customWidth="1"/>
    <col min="1797" max="1804" width="10" style="160" customWidth="1"/>
    <col min="1805" max="1805" width="8.88671875" style="160"/>
    <col min="1806" max="1806" width="9" style="160" bestFit="1" customWidth="1"/>
    <col min="1807" max="2050" width="8.88671875" style="160"/>
    <col min="2051" max="2051" width="3.77734375" style="160" customWidth="1"/>
    <col min="2052" max="2052" width="35.77734375" style="160" customWidth="1"/>
    <col min="2053" max="2060" width="10" style="160" customWidth="1"/>
    <col min="2061" max="2061" width="8.88671875" style="160"/>
    <col min="2062" max="2062" width="9" style="160" bestFit="1" customWidth="1"/>
    <col min="2063" max="2306" width="8.88671875" style="160"/>
    <col min="2307" max="2307" width="3.77734375" style="160" customWidth="1"/>
    <col min="2308" max="2308" width="35.77734375" style="160" customWidth="1"/>
    <col min="2309" max="2316" width="10" style="160" customWidth="1"/>
    <col min="2317" max="2317" width="8.88671875" style="160"/>
    <col min="2318" max="2318" width="9" style="160" bestFit="1" customWidth="1"/>
    <col min="2319" max="2562" width="8.88671875" style="160"/>
    <col min="2563" max="2563" width="3.77734375" style="160" customWidth="1"/>
    <col min="2564" max="2564" width="35.77734375" style="160" customWidth="1"/>
    <col min="2565" max="2572" width="10" style="160" customWidth="1"/>
    <col min="2573" max="2573" width="8.88671875" style="160"/>
    <col min="2574" max="2574" width="9" style="160" bestFit="1" customWidth="1"/>
    <col min="2575" max="2818" width="8.88671875" style="160"/>
    <col min="2819" max="2819" width="3.77734375" style="160" customWidth="1"/>
    <col min="2820" max="2820" width="35.77734375" style="160" customWidth="1"/>
    <col min="2821" max="2828" width="10" style="160" customWidth="1"/>
    <col min="2829" max="2829" width="8.88671875" style="160"/>
    <col min="2830" max="2830" width="9" style="160" bestFit="1" customWidth="1"/>
    <col min="2831" max="3074" width="8.88671875" style="160"/>
    <col min="3075" max="3075" width="3.77734375" style="160" customWidth="1"/>
    <col min="3076" max="3076" width="35.77734375" style="160" customWidth="1"/>
    <col min="3077" max="3084" width="10" style="160" customWidth="1"/>
    <col min="3085" max="3085" width="8.88671875" style="160"/>
    <col min="3086" max="3086" width="9" style="160" bestFit="1" customWidth="1"/>
    <col min="3087" max="3330" width="8.88671875" style="160"/>
    <col min="3331" max="3331" width="3.77734375" style="160" customWidth="1"/>
    <col min="3332" max="3332" width="35.77734375" style="160" customWidth="1"/>
    <col min="3333" max="3340" width="10" style="160" customWidth="1"/>
    <col min="3341" max="3341" width="8.88671875" style="160"/>
    <col min="3342" max="3342" width="9" style="160" bestFit="1" customWidth="1"/>
    <col min="3343" max="3586" width="8.88671875" style="160"/>
    <col min="3587" max="3587" width="3.77734375" style="160" customWidth="1"/>
    <col min="3588" max="3588" width="35.77734375" style="160" customWidth="1"/>
    <col min="3589" max="3596" width="10" style="160" customWidth="1"/>
    <col min="3597" max="3597" width="8.88671875" style="160"/>
    <col min="3598" max="3598" width="9" style="160" bestFit="1" customWidth="1"/>
    <col min="3599" max="3842" width="8.88671875" style="160"/>
    <col min="3843" max="3843" width="3.77734375" style="160" customWidth="1"/>
    <col min="3844" max="3844" width="35.77734375" style="160" customWidth="1"/>
    <col min="3845" max="3852" width="10" style="160" customWidth="1"/>
    <col min="3853" max="3853" width="8.88671875" style="160"/>
    <col min="3854" max="3854" width="9" style="160" bestFit="1" customWidth="1"/>
    <col min="3855" max="4098" width="8.88671875" style="160"/>
    <col min="4099" max="4099" width="3.77734375" style="160" customWidth="1"/>
    <col min="4100" max="4100" width="35.77734375" style="160" customWidth="1"/>
    <col min="4101" max="4108" width="10" style="160" customWidth="1"/>
    <col min="4109" max="4109" width="8.88671875" style="160"/>
    <col min="4110" max="4110" width="9" style="160" bestFit="1" customWidth="1"/>
    <col min="4111" max="4354" width="8.88671875" style="160"/>
    <col min="4355" max="4355" width="3.77734375" style="160" customWidth="1"/>
    <col min="4356" max="4356" width="35.77734375" style="160" customWidth="1"/>
    <col min="4357" max="4364" width="10" style="160" customWidth="1"/>
    <col min="4365" max="4365" width="8.88671875" style="160"/>
    <col min="4366" max="4366" width="9" style="160" bestFit="1" customWidth="1"/>
    <col min="4367" max="4610" width="8.88671875" style="160"/>
    <col min="4611" max="4611" width="3.77734375" style="160" customWidth="1"/>
    <col min="4612" max="4612" width="35.77734375" style="160" customWidth="1"/>
    <col min="4613" max="4620" width="10" style="160" customWidth="1"/>
    <col min="4621" max="4621" width="8.88671875" style="160"/>
    <col min="4622" max="4622" width="9" style="160" bestFit="1" customWidth="1"/>
    <col min="4623" max="4866" width="8.88671875" style="160"/>
    <col min="4867" max="4867" width="3.77734375" style="160" customWidth="1"/>
    <col min="4868" max="4868" width="35.77734375" style="160" customWidth="1"/>
    <col min="4869" max="4876" width="10" style="160" customWidth="1"/>
    <col min="4877" max="4877" width="8.88671875" style="160"/>
    <col min="4878" max="4878" width="9" style="160" bestFit="1" customWidth="1"/>
    <col min="4879" max="5122" width="8.88671875" style="160"/>
    <col min="5123" max="5123" width="3.77734375" style="160" customWidth="1"/>
    <col min="5124" max="5124" width="35.77734375" style="160" customWidth="1"/>
    <col min="5125" max="5132" width="10" style="160" customWidth="1"/>
    <col min="5133" max="5133" width="8.88671875" style="160"/>
    <col min="5134" max="5134" width="9" style="160" bestFit="1" customWidth="1"/>
    <col min="5135" max="5378" width="8.88671875" style="160"/>
    <col min="5379" max="5379" width="3.77734375" style="160" customWidth="1"/>
    <col min="5380" max="5380" width="35.77734375" style="160" customWidth="1"/>
    <col min="5381" max="5388" width="10" style="160" customWidth="1"/>
    <col min="5389" max="5389" width="8.88671875" style="160"/>
    <col min="5390" max="5390" width="9" style="160" bestFit="1" customWidth="1"/>
    <col min="5391" max="5634" width="8.88671875" style="160"/>
    <col min="5635" max="5635" width="3.77734375" style="160" customWidth="1"/>
    <col min="5636" max="5636" width="35.77734375" style="160" customWidth="1"/>
    <col min="5637" max="5644" width="10" style="160" customWidth="1"/>
    <col min="5645" max="5645" width="8.88671875" style="160"/>
    <col min="5646" max="5646" width="9" style="160" bestFit="1" customWidth="1"/>
    <col min="5647" max="5890" width="8.88671875" style="160"/>
    <col min="5891" max="5891" width="3.77734375" style="160" customWidth="1"/>
    <col min="5892" max="5892" width="35.77734375" style="160" customWidth="1"/>
    <col min="5893" max="5900" width="10" style="160" customWidth="1"/>
    <col min="5901" max="5901" width="8.88671875" style="160"/>
    <col min="5902" max="5902" width="9" style="160" bestFit="1" customWidth="1"/>
    <col min="5903" max="6146" width="8.88671875" style="160"/>
    <col min="6147" max="6147" width="3.77734375" style="160" customWidth="1"/>
    <col min="6148" max="6148" width="35.77734375" style="160" customWidth="1"/>
    <col min="6149" max="6156" width="10" style="160" customWidth="1"/>
    <col min="6157" max="6157" width="8.88671875" style="160"/>
    <col min="6158" max="6158" width="9" style="160" bestFit="1" customWidth="1"/>
    <col min="6159" max="6402" width="8.88671875" style="160"/>
    <col min="6403" max="6403" width="3.77734375" style="160" customWidth="1"/>
    <col min="6404" max="6404" width="35.77734375" style="160" customWidth="1"/>
    <col min="6405" max="6412" width="10" style="160" customWidth="1"/>
    <col min="6413" max="6413" width="8.88671875" style="160"/>
    <col min="6414" max="6414" width="9" style="160" bestFit="1" customWidth="1"/>
    <col min="6415" max="6658" width="8.88671875" style="160"/>
    <col min="6659" max="6659" width="3.77734375" style="160" customWidth="1"/>
    <col min="6660" max="6660" width="35.77734375" style="160" customWidth="1"/>
    <col min="6661" max="6668" width="10" style="160" customWidth="1"/>
    <col min="6669" max="6669" width="8.88671875" style="160"/>
    <col min="6670" max="6670" width="9" style="160" bestFit="1" customWidth="1"/>
    <col min="6671" max="6914" width="8.88671875" style="160"/>
    <col min="6915" max="6915" width="3.77734375" style="160" customWidth="1"/>
    <col min="6916" max="6916" width="35.77734375" style="160" customWidth="1"/>
    <col min="6917" max="6924" width="10" style="160" customWidth="1"/>
    <col min="6925" max="6925" width="8.88671875" style="160"/>
    <col min="6926" max="6926" width="9" style="160" bestFit="1" customWidth="1"/>
    <col min="6927" max="7170" width="8.88671875" style="160"/>
    <col min="7171" max="7171" width="3.77734375" style="160" customWidth="1"/>
    <col min="7172" max="7172" width="35.77734375" style="160" customWidth="1"/>
    <col min="7173" max="7180" width="10" style="160" customWidth="1"/>
    <col min="7181" max="7181" width="8.88671875" style="160"/>
    <col min="7182" max="7182" width="9" style="160" bestFit="1" customWidth="1"/>
    <col min="7183" max="7426" width="8.88671875" style="160"/>
    <col min="7427" max="7427" width="3.77734375" style="160" customWidth="1"/>
    <col min="7428" max="7428" width="35.77734375" style="160" customWidth="1"/>
    <col min="7429" max="7436" width="10" style="160" customWidth="1"/>
    <col min="7437" max="7437" width="8.88671875" style="160"/>
    <col min="7438" max="7438" width="9" style="160" bestFit="1" customWidth="1"/>
    <col min="7439" max="7682" width="8.88671875" style="160"/>
    <col min="7683" max="7683" width="3.77734375" style="160" customWidth="1"/>
    <col min="7684" max="7684" width="35.77734375" style="160" customWidth="1"/>
    <col min="7685" max="7692" width="10" style="160" customWidth="1"/>
    <col min="7693" max="7693" width="8.88671875" style="160"/>
    <col min="7694" max="7694" width="9" style="160" bestFit="1" customWidth="1"/>
    <col min="7695" max="7938" width="8.88671875" style="160"/>
    <col min="7939" max="7939" width="3.77734375" style="160" customWidth="1"/>
    <col min="7940" max="7940" width="35.77734375" style="160" customWidth="1"/>
    <col min="7941" max="7948" width="10" style="160" customWidth="1"/>
    <col min="7949" max="7949" width="8.88671875" style="160"/>
    <col min="7950" max="7950" width="9" style="160" bestFit="1" customWidth="1"/>
    <col min="7951" max="8194" width="8.88671875" style="160"/>
    <col min="8195" max="8195" width="3.77734375" style="160" customWidth="1"/>
    <col min="8196" max="8196" width="35.77734375" style="160" customWidth="1"/>
    <col min="8197" max="8204" width="10" style="160" customWidth="1"/>
    <col min="8205" max="8205" width="8.88671875" style="160"/>
    <col min="8206" max="8206" width="9" style="160" bestFit="1" customWidth="1"/>
    <col min="8207" max="8450" width="8.88671875" style="160"/>
    <col min="8451" max="8451" width="3.77734375" style="160" customWidth="1"/>
    <col min="8452" max="8452" width="35.77734375" style="160" customWidth="1"/>
    <col min="8453" max="8460" width="10" style="160" customWidth="1"/>
    <col min="8461" max="8461" width="8.88671875" style="160"/>
    <col min="8462" max="8462" width="9" style="160" bestFit="1" customWidth="1"/>
    <col min="8463" max="8706" width="8.88671875" style="160"/>
    <col min="8707" max="8707" width="3.77734375" style="160" customWidth="1"/>
    <col min="8708" max="8708" width="35.77734375" style="160" customWidth="1"/>
    <col min="8709" max="8716" width="10" style="160" customWidth="1"/>
    <col min="8717" max="8717" width="8.88671875" style="160"/>
    <col min="8718" max="8718" width="9" style="160" bestFit="1" customWidth="1"/>
    <col min="8719" max="8962" width="8.88671875" style="160"/>
    <col min="8963" max="8963" width="3.77734375" style="160" customWidth="1"/>
    <col min="8964" max="8964" width="35.77734375" style="160" customWidth="1"/>
    <col min="8965" max="8972" width="10" style="160" customWidth="1"/>
    <col min="8973" max="8973" width="8.88671875" style="160"/>
    <col min="8974" max="8974" width="9" style="160" bestFit="1" customWidth="1"/>
    <col min="8975" max="9218" width="8.88671875" style="160"/>
    <col min="9219" max="9219" width="3.77734375" style="160" customWidth="1"/>
    <col min="9220" max="9220" width="35.77734375" style="160" customWidth="1"/>
    <col min="9221" max="9228" width="10" style="160" customWidth="1"/>
    <col min="9229" max="9229" width="8.88671875" style="160"/>
    <col min="9230" max="9230" width="9" style="160" bestFit="1" customWidth="1"/>
    <col min="9231" max="9474" width="8.88671875" style="160"/>
    <col min="9475" max="9475" width="3.77734375" style="160" customWidth="1"/>
    <col min="9476" max="9476" width="35.77734375" style="160" customWidth="1"/>
    <col min="9477" max="9484" width="10" style="160" customWidth="1"/>
    <col min="9485" max="9485" width="8.88671875" style="160"/>
    <col min="9486" max="9486" width="9" style="160" bestFit="1" customWidth="1"/>
    <col min="9487" max="9730" width="8.88671875" style="160"/>
    <col min="9731" max="9731" width="3.77734375" style="160" customWidth="1"/>
    <col min="9732" max="9732" width="35.77734375" style="160" customWidth="1"/>
    <col min="9733" max="9740" width="10" style="160" customWidth="1"/>
    <col min="9741" max="9741" width="8.88671875" style="160"/>
    <col min="9742" max="9742" width="9" style="160" bestFit="1" customWidth="1"/>
    <col min="9743" max="9986" width="8.88671875" style="160"/>
    <col min="9987" max="9987" width="3.77734375" style="160" customWidth="1"/>
    <col min="9988" max="9988" width="35.77734375" style="160" customWidth="1"/>
    <col min="9989" max="9996" width="10" style="160" customWidth="1"/>
    <col min="9997" max="9997" width="8.88671875" style="160"/>
    <col min="9998" max="9998" width="9" style="160" bestFit="1" customWidth="1"/>
    <col min="9999" max="10242" width="8.88671875" style="160"/>
    <col min="10243" max="10243" width="3.77734375" style="160" customWidth="1"/>
    <col min="10244" max="10244" width="35.77734375" style="160" customWidth="1"/>
    <col min="10245" max="10252" width="10" style="160" customWidth="1"/>
    <col min="10253" max="10253" width="8.88671875" style="160"/>
    <col min="10254" max="10254" width="9" style="160" bestFit="1" customWidth="1"/>
    <col min="10255" max="10498" width="8.88671875" style="160"/>
    <col min="10499" max="10499" width="3.77734375" style="160" customWidth="1"/>
    <col min="10500" max="10500" width="35.77734375" style="160" customWidth="1"/>
    <col min="10501" max="10508" width="10" style="160" customWidth="1"/>
    <col min="10509" max="10509" width="8.88671875" style="160"/>
    <col min="10510" max="10510" width="9" style="160" bestFit="1" customWidth="1"/>
    <col min="10511" max="10754" width="8.88671875" style="160"/>
    <col min="10755" max="10755" width="3.77734375" style="160" customWidth="1"/>
    <col min="10756" max="10756" width="35.77734375" style="160" customWidth="1"/>
    <col min="10757" max="10764" width="10" style="160" customWidth="1"/>
    <col min="10765" max="10765" width="8.88671875" style="160"/>
    <col min="10766" max="10766" width="9" style="160" bestFit="1" customWidth="1"/>
    <col min="10767" max="11010" width="8.88671875" style="160"/>
    <col min="11011" max="11011" width="3.77734375" style="160" customWidth="1"/>
    <col min="11012" max="11012" width="35.77734375" style="160" customWidth="1"/>
    <col min="11013" max="11020" width="10" style="160" customWidth="1"/>
    <col min="11021" max="11021" width="8.88671875" style="160"/>
    <col min="11022" max="11022" width="9" style="160" bestFit="1" customWidth="1"/>
    <col min="11023" max="11266" width="8.88671875" style="160"/>
    <col min="11267" max="11267" width="3.77734375" style="160" customWidth="1"/>
    <col min="11268" max="11268" width="35.77734375" style="160" customWidth="1"/>
    <col min="11269" max="11276" width="10" style="160" customWidth="1"/>
    <col min="11277" max="11277" width="8.88671875" style="160"/>
    <col min="11278" max="11278" width="9" style="160" bestFit="1" customWidth="1"/>
    <col min="11279" max="11522" width="8.88671875" style="160"/>
    <col min="11523" max="11523" width="3.77734375" style="160" customWidth="1"/>
    <col min="11524" max="11524" width="35.77734375" style="160" customWidth="1"/>
    <col min="11525" max="11532" width="10" style="160" customWidth="1"/>
    <col min="11533" max="11533" width="8.88671875" style="160"/>
    <col min="11534" max="11534" width="9" style="160" bestFit="1" customWidth="1"/>
    <col min="11535" max="11778" width="8.88671875" style="160"/>
    <col min="11779" max="11779" width="3.77734375" style="160" customWidth="1"/>
    <col min="11780" max="11780" width="35.77734375" style="160" customWidth="1"/>
    <col min="11781" max="11788" width="10" style="160" customWidth="1"/>
    <col min="11789" max="11789" width="8.88671875" style="160"/>
    <col min="11790" max="11790" width="9" style="160" bestFit="1" customWidth="1"/>
    <col min="11791" max="12034" width="8.88671875" style="160"/>
    <col min="12035" max="12035" width="3.77734375" style="160" customWidth="1"/>
    <col min="12036" max="12036" width="35.77734375" style="160" customWidth="1"/>
    <col min="12037" max="12044" width="10" style="160" customWidth="1"/>
    <col min="12045" max="12045" width="8.88671875" style="160"/>
    <col min="12046" max="12046" width="9" style="160" bestFit="1" customWidth="1"/>
    <col min="12047" max="12290" width="8.88671875" style="160"/>
    <col min="12291" max="12291" width="3.77734375" style="160" customWidth="1"/>
    <col min="12292" max="12292" width="35.77734375" style="160" customWidth="1"/>
    <col min="12293" max="12300" width="10" style="160" customWidth="1"/>
    <col min="12301" max="12301" width="8.88671875" style="160"/>
    <col min="12302" max="12302" width="9" style="160" bestFit="1" customWidth="1"/>
    <col min="12303" max="12546" width="8.88671875" style="160"/>
    <col min="12547" max="12547" width="3.77734375" style="160" customWidth="1"/>
    <col min="12548" max="12548" width="35.77734375" style="160" customWidth="1"/>
    <col min="12549" max="12556" width="10" style="160" customWidth="1"/>
    <col min="12557" max="12557" width="8.88671875" style="160"/>
    <col min="12558" max="12558" width="9" style="160" bestFit="1" customWidth="1"/>
    <col min="12559" max="12802" width="8.88671875" style="160"/>
    <col min="12803" max="12803" width="3.77734375" style="160" customWidth="1"/>
    <col min="12804" max="12804" width="35.77734375" style="160" customWidth="1"/>
    <col min="12805" max="12812" width="10" style="160" customWidth="1"/>
    <col min="12813" max="12813" width="8.88671875" style="160"/>
    <col min="12814" max="12814" width="9" style="160" bestFit="1" customWidth="1"/>
    <col min="12815" max="13058" width="8.88671875" style="160"/>
    <col min="13059" max="13059" width="3.77734375" style="160" customWidth="1"/>
    <col min="13060" max="13060" width="35.77734375" style="160" customWidth="1"/>
    <col min="13061" max="13068" width="10" style="160" customWidth="1"/>
    <col min="13069" max="13069" width="8.88671875" style="160"/>
    <col min="13070" max="13070" width="9" style="160" bestFit="1" customWidth="1"/>
    <col min="13071" max="13314" width="8.88671875" style="160"/>
    <col min="13315" max="13315" width="3.77734375" style="160" customWidth="1"/>
    <col min="13316" max="13316" width="35.77734375" style="160" customWidth="1"/>
    <col min="13317" max="13324" width="10" style="160" customWidth="1"/>
    <col min="13325" max="13325" width="8.88671875" style="160"/>
    <col min="13326" max="13326" width="9" style="160" bestFit="1" customWidth="1"/>
    <col min="13327" max="13570" width="8.88671875" style="160"/>
    <col min="13571" max="13571" width="3.77734375" style="160" customWidth="1"/>
    <col min="13572" max="13572" width="35.77734375" style="160" customWidth="1"/>
    <col min="13573" max="13580" width="10" style="160" customWidth="1"/>
    <col min="13581" max="13581" width="8.88671875" style="160"/>
    <col min="13582" max="13582" width="9" style="160" bestFit="1" customWidth="1"/>
    <col min="13583" max="13826" width="8.88671875" style="160"/>
    <col min="13827" max="13827" width="3.77734375" style="160" customWidth="1"/>
    <col min="13828" max="13828" width="35.77734375" style="160" customWidth="1"/>
    <col min="13829" max="13836" width="10" style="160" customWidth="1"/>
    <col min="13837" max="13837" width="8.88671875" style="160"/>
    <col min="13838" max="13838" width="9" style="160" bestFit="1" customWidth="1"/>
    <col min="13839" max="14082" width="8.88671875" style="160"/>
    <col min="14083" max="14083" width="3.77734375" style="160" customWidth="1"/>
    <col min="14084" max="14084" width="35.77734375" style="160" customWidth="1"/>
    <col min="14085" max="14092" width="10" style="160" customWidth="1"/>
    <col min="14093" max="14093" width="8.88671875" style="160"/>
    <col min="14094" max="14094" width="9" style="160" bestFit="1" customWidth="1"/>
    <col min="14095" max="14338" width="8.88671875" style="160"/>
    <col min="14339" max="14339" width="3.77734375" style="160" customWidth="1"/>
    <col min="14340" max="14340" width="35.77734375" style="160" customWidth="1"/>
    <col min="14341" max="14348" width="10" style="160" customWidth="1"/>
    <col min="14349" max="14349" width="8.88671875" style="160"/>
    <col min="14350" max="14350" width="9" style="160" bestFit="1" customWidth="1"/>
    <col min="14351" max="14594" width="8.88671875" style="160"/>
    <col min="14595" max="14595" width="3.77734375" style="160" customWidth="1"/>
    <col min="14596" max="14596" width="35.77734375" style="160" customWidth="1"/>
    <col min="14597" max="14604" width="10" style="160" customWidth="1"/>
    <col min="14605" max="14605" width="8.88671875" style="160"/>
    <col min="14606" max="14606" width="9" style="160" bestFit="1" customWidth="1"/>
    <col min="14607" max="14850" width="8.88671875" style="160"/>
    <col min="14851" max="14851" width="3.77734375" style="160" customWidth="1"/>
    <col min="14852" max="14852" width="35.77734375" style="160" customWidth="1"/>
    <col min="14853" max="14860" width="10" style="160" customWidth="1"/>
    <col min="14861" max="14861" width="8.88671875" style="160"/>
    <col min="14862" max="14862" width="9" style="160" bestFit="1" customWidth="1"/>
    <col min="14863" max="15106" width="8.88671875" style="160"/>
    <col min="15107" max="15107" width="3.77734375" style="160" customWidth="1"/>
    <col min="15108" max="15108" width="35.77734375" style="160" customWidth="1"/>
    <col min="15109" max="15116" width="10" style="160" customWidth="1"/>
    <col min="15117" max="15117" width="8.88671875" style="160"/>
    <col min="15118" max="15118" width="9" style="160" bestFit="1" customWidth="1"/>
    <col min="15119" max="15362" width="8.88671875" style="160"/>
    <col min="15363" max="15363" width="3.77734375" style="160" customWidth="1"/>
    <col min="15364" max="15364" width="35.77734375" style="160" customWidth="1"/>
    <col min="15365" max="15372" width="10" style="160" customWidth="1"/>
    <col min="15373" max="15373" width="8.88671875" style="160"/>
    <col min="15374" max="15374" width="9" style="160" bestFit="1" customWidth="1"/>
    <col min="15375" max="15618" width="8.88671875" style="160"/>
    <col min="15619" max="15619" width="3.77734375" style="160" customWidth="1"/>
    <col min="15620" max="15620" width="35.77734375" style="160" customWidth="1"/>
    <col min="15621" max="15628" width="10" style="160" customWidth="1"/>
    <col min="15629" max="15629" width="8.88671875" style="160"/>
    <col min="15630" max="15630" width="9" style="160" bestFit="1" customWidth="1"/>
    <col min="15631" max="15874" width="8.88671875" style="160"/>
    <col min="15875" max="15875" width="3.77734375" style="160" customWidth="1"/>
    <col min="15876" max="15876" width="35.77734375" style="160" customWidth="1"/>
    <col min="15877" max="15884" width="10" style="160" customWidth="1"/>
    <col min="15885" max="15885" width="8.88671875" style="160"/>
    <col min="15886" max="15886" width="9" style="160" bestFit="1" customWidth="1"/>
    <col min="15887" max="16130" width="8.88671875" style="160"/>
    <col min="16131" max="16131" width="3.77734375" style="160" customWidth="1"/>
    <col min="16132" max="16132" width="35.77734375" style="160" customWidth="1"/>
    <col min="16133" max="16140" width="10" style="160" customWidth="1"/>
    <col min="16141" max="16141" width="8.88671875" style="160"/>
    <col min="16142" max="16142" width="9" style="160" bestFit="1" customWidth="1"/>
    <col min="16143" max="16384" width="8.88671875" style="160"/>
  </cols>
  <sheetData>
    <row r="1" spans="1:14" ht="18.75" x14ac:dyDescent="0.3">
      <c r="A1" s="210" t="s">
        <v>234</v>
      </c>
      <c r="B1" s="210"/>
    </row>
    <row r="2" spans="1:14" x14ac:dyDescent="0.3">
      <c r="A2" s="211" t="s">
        <v>235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5.75" customHeight="1" x14ac:dyDescent="0.3">
      <c r="A3" s="212" t="s">
        <v>236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4" ht="15.75" customHeight="1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 t="s">
        <v>6</v>
      </c>
      <c r="N4" s="213"/>
    </row>
    <row r="5" spans="1:14" ht="27" customHeight="1" x14ac:dyDescent="0.3">
      <c r="A5" s="214" t="s">
        <v>7</v>
      </c>
      <c r="B5" s="214" t="s">
        <v>8</v>
      </c>
      <c r="C5" s="215" t="s">
        <v>38</v>
      </c>
      <c r="D5" s="216"/>
      <c r="E5" s="216"/>
      <c r="F5" s="216"/>
      <c r="G5" s="216"/>
      <c r="H5" s="217"/>
      <c r="I5" s="218" t="s">
        <v>39</v>
      </c>
      <c r="J5" s="219"/>
      <c r="K5" s="219"/>
      <c r="L5" s="219"/>
      <c r="M5" s="219"/>
      <c r="N5" s="220"/>
    </row>
    <row r="6" spans="1:14" s="222" customFormat="1" ht="51" customHeight="1" x14ac:dyDescent="0.3">
      <c r="A6" s="221"/>
      <c r="B6" s="221"/>
      <c r="C6" s="40" t="s">
        <v>9</v>
      </c>
      <c r="D6" s="41" t="s">
        <v>10</v>
      </c>
      <c r="E6" s="41" t="s">
        <v>11</v>
      </c>
      <c r="F6" s="41" t="s">
        <v>12</v>
      </c>
      <c r="G6" s="41" t="s">
        <v>40</v>
      </c>
      <c r="H6" s="42" t="s">
        <v>41</v>
      </c>
      <c r="I6" s="43" t="s">
        <v>9</v>
      </c>
      <c r="J6" s="43" t="s">
        <v>13</v>
      </c>
      <c r="K6" s="43" t="s">
        <v>42</v>
      </c>
      <c r="L6" s="43" t="s">
        <v>43</v>
      </c>
      <c r="M6" s="43" t="s">
        <v>44</v>
      </c>
      <c r="N6" s="43" t="s">
        <v>117</v>
      </c>
    </row>
    <row r="7" spans="1:14" s="222" customFormat="1" ht="31.5" x14ac:dyDescent="0.3">
      <c r="A7" s="43" t="s">
        <v>14</v>
      </c>
      <c r="B7" s="43" t="s">
        <v>15</v>
      </c>
      <c r="C7" s="43" t="s">
        <v>45</v>
      </c>
      <c r="D7" s="43">
        <v>2</v>
      </c>
      <c r="E7" s="43">
        <v>3</v>
      </c>
      <c r="F7" s="43">
        <v>4</v>
      </c>
      <c r="G7" s="43">
        <v>5</v>
      </c>
      <c r="H7" s="43">
        <v>6</v>
      </c>
      <c r="I7" s="43" t="s">
        <v>45</v>
      </c>
      <c r="J7" s="43">
        <v>2</v>
      </c>
      <c r="K7" s="43">
        <v>3</v>
      </c>
      <c r="L7" s="43">
        <v>4</v>
      </c>
      <c r="M7" s="43">
        <v>5</v>
      </c>
      <c r="N7" s="43">
        <v>6</v>
      </c>
    </row>
    <row r="8" spans="1:14" s="44" customFormat="1" x14ac:dyDescent="0.3">
      <c r="A8" s="161"/>
      <c r="B8" s="161" t="s">
        <v>9</v>
      </c>
      <c r="C8" s="162">
        <v>824698</v>
      </c>
      <c r="D8" s="162">
        <v>113940</v>
      </c>
      <c r="E8" s="162">
        <v>151154</v>
      </c>
      <c r="F8" s="162">
        <v>183583</v>
      </c>
      <c r="G8" s="162">
        <v>184921</v>
      </c>
      <c r="H8" s="162">
        <v>191100</v>
      </c>
      <c r="I8" s="162">
        <v>678355</v>
      </c>
      <c r="J8" s="162">
        <v>99748</v>
      </c>
      <c r="K8" s="162">
        <v>124642</v>
      </c>
      <c r="L8" s="162">
        <v>146472</v>
      </c>
      <c r="M8" s="162">
        <v>116168</v>
      </c>
      <c r="N8" s="162">
        <v>191325</v>
      </c>
    </row>
    <row r="9" spans="1:14" ht="39.75" customHeight="1" x14ac:dyDescent="0.3">
      <c r="A9" s="51" t="s">
        <v>14</v>
      </c>
      <c r="B9" s="45" t="s">
        <v>46</v>
      </c>
      <c r="C9" s="159">
        <v>210052</v>
      </c>
      <c r="D9" s="159">
        <v>28776</v>
      </c>
      <c r="E9" s="159">
        <v>41578</v>
      </c>
      <c r="F9" s="159">
        <v>58331</v>
      </c>
      <c r="G9" s="159">
        <v>48340</v>
      </c>
      <c r="H9" s="159">
        <v>33027</v>
      </c>
      <c r="I9" s="159">
        <v>178652</v>
      </c>
      <c r="J9" s="159">
        <v>27125</v>
      </c>
      <c r="K9" s="159">
        <v>33871</v>
      </c>
      <c r="L9" s="159">
        <v>42245</v>
      </c>
      <c r="M9" s="159">
        <v>42159</v>
      </c>
      <c r="N9" s="159">
        <v>33252</v>
      </c>
    </row>
    <row r="10" spans="1:14" x14ac:dyDescent="0.3">
      <c r="A10" s="46" t="s">
        <v>16</v>
      </c>
      <c r="B10" s="223" t="s">
        <v>17</v>
      </c>
      <c r="C10" s="224">
        <v>78239</v>
      </c>
      <c r="D10" s="224">
        <v>16864</v>
      </c>
      <c r="E10" s="224">
        <v>16233</v>
      </c>
      <c r="F10" s="224">
        <v>20456</v>
      </c>
      <c r="G10" s="224">
        <v>15017</v>
      </c>
      <c r="H10" s="224">
        <v>9669</v>
      </c>
      <c r="I10" s="224">
        <v>68730</v>
      </c>
      <c r="J10" s="224">
        <v>15363</v>
      </c>
      <c r="K10" s="224">
        <v>15169</v>
      </c>
      <c r="L10" s="224">
        <v>15900</v>
      </c>
      <c r="M10" s="224">
        <v>12187</v>
      </c>
      <c r="N10" s="224">
        <v>10111</v>
      </c>
    </row>
    <row r="11" spans="1:14" ht="47.25" x14ac:dyDescent="0.3">
      <c r="A11" s="47">
        <v>1</v>
      </c>
      <c r="B11" s="48" t="s">
        <v>47</v>
      </c>
      <c r="C11" s="49">
        <v>10000</v>
      </c>
      <c r="D11" s="49">
        <v>2000</v>
      </c>
      <c r="E11" s="49">
        <v>2000</v>
      </c>
      <c r="F11" s="49">
        <v>2000</v>
      </c>
      <c r="G11" s="49">
        <v>2000</v>
      </c>
      <c r="H11" s="49">
        <v>2000</v>
      </c>
      <c r="I11" s="49">
        <v>10000</v>
      </c>
      <c r="J11" s="49">
        <v>2000</v>
      </c>
      <c r="K11" s="49">
        <v>2000</v>
      </c>
      <c r="L11" s="49">
        <v>2000</v>
      </c>
      <c r="M11" s="49">
        <v>2000</v>
      </c>
      <c r="N11" s="49">
        <v>2000</v>
      </c>
    </row>
    <row r="12" spans="1:14" x14ac:dyDescent="0.3">
      <c r="A12" s="47">
        <v>2</v>
      </c>
      <c r="B12" s="48" t="s">
        <v>48</v>
      </c>
      <c r="C12" s="49" t="s">
        <v>237</v>
      </c>
      <c r="D12" s="225"/>
      <c r="E12" s="225"/>
      <c r="F12" s="225"/>
      <c r="G12" s="225"/>
      <c r="H12" s="225"/>
      <c r="I12" s="49" t="s">
        <v>237</v>
      </c>
      <c r="J12" s="225"/>
      <c r="K12" s="225"/>
      <c r="L12" s="49"/>
      <c r="M12" s="226"/>
      <c r="N12" s="226"/>
    </row>
    <row r="13" spans="1:14" x14ac:dyDescent="0.3">
      <c r="A13" s="47" t="s">
        <v>5</v>
      </c>
      <c r="B13" s="48" t="s">
        <v>49</v>
      </c>
      <c r="C13" s="49">
        <v>4794</v>
      </c>
      <c r="D13" s="227">
        <v>716.6</v>
      </c>
      <c r="E13" s="227">
        <v>753.4</v>
      </c>
      <c r="F13" s="225">
        <v>1113</v>
      </c>
      <c r="G13" s="227">
        <v>1607.8</v>
      </c>
      <c r="H13" s="225">
        <v>603</v>
      </c>
      <c r="I13" s="49">
        <v>4794</v>
      </c>
      <c r="J13" s="227">
        <v>716.6</v>
      </c>
      <c r="K13" s="227">
        <v>753.4</v>
      </c>
      <c r="L13" s="49">
        <v>1113</v>
      </c>
      <c r="M13" s="226">
        <v>1607.8</v>
      </c>
      <c r="N13" s="226">
        <v>603</v>
      </c>
    </row>
    <row r="14" spans="1:14" x14ac:dyDescent="0.3">
      <c r="A14" s="47">
        <v>3</v>
      </c>
      <c r="B14" s="48" t="s">
        <v>18</v>
      </c>
      <c r="C14" s="49">
        <v>10</v>
      </c>
      <c r="D14" s="225">
        <v>10</v>
      </c>
      <c r="E14" s="225"/>
      <c r="F14" s="225"/>
      <c r="G14" s="225"/>
      <c r="H14" s="225"/>
      <c r="I14" s="49">
        <v>10</v>
      </c>
      <c r="J14" s="225">
        <v>10</v>
      </c>
      <c r="K14" s="225"/>
      <c r="L14" s="225"/>
      <c r="M14" s="226"/>
      <c r="N14" s="226"/>
    </row>
    <row r="15" spans="1:14" x14ac:dyDescent="0.3">
      <c r="A15" s="47">
        <v>4</v>
      </c>
      <c r="B15" s="228" t="s">
        <v>19</v>
      </c>
      <c r="C15" s="49">
        <v>2811</v>
      </c>
      <c r="D15" s="225">
        <v>1100</v>
      </c>
      <c r="E15" s="225"/>
      <c r="F15" s="225">
        <v>1711</v>
      </c>
      <c r="G15" s="225"/>
      <c r="H15" s="225"/>
      <c r="I15" s="49">
        <v>2098</v>
      </c>
      <c r="J15" s="225">
        <v>188</v>
      </c>
      <c r="K15" s="225">
        <v>544</v>
      </c>
      <c r="L15" s="49">
        <v>1366</v>
      </c>
      <c r="M15" s="226"/>
      <c r="N15" s="226"/>
    </row>
    <row r="16" spans="1:14" x14ac:dyDescent="0.3">
      <c r="A16" s="47">
        <v>5</v>
      </c>
      <c r="B16" s="228" t="s">
        <v>20</v>
      </c>
      <c r="C16" s="49">
        <v>18211</v>
      </c>
      <c r="D16" s="225">
        <v>3802</v>
      </c>
      <c r="E16" s="225">
        <v>3515</v>
      </c>
      <c r="F16" s="225">
        <v>4353</v>
      </c>
      <c r="G16" s="225">
        <v>4483</v>
      </c>
      <c r="H16" s="225">
        <v>2058</v>
      </c>
      <c r="I16" s="49">
        <v>13919</v>
      </c>
      <c r="J16" s="225">
        <v>3475</v>
      </c>
      <c r="K16" s="49">
        <v>3214</v>
      </c>
      <c r="L16" s="49">
        <v>2363</v>
      </c>
      <c r="M16" s="226">
        <v>2367</v>
      </c>
      <c r="N16" s="226">
        <v>2500</v>
      </c>
    </row>
    <row r="17" spans="1:14" x14ac:dyDescent="0.3">
      <c r="A17" s="47">
        <v>6</v>
      </c>
      <c r="B17" s="228" t="s">
        <v>21</v>
      </c>
      <c r="C17" s="49">
        <v>25913</v>
      </c>
      <c r="D17" s="225">
        <v>3200</v>
      </c>
      <c r="E17" s="225">
        <v>5328</v>
      </c>
      <c r="F17" s="225">
        <v>5451</v>
      </c>
      <c r="G17" s="225">
        <v>6926</v>
      </c>
      <c r="H17" s="225">
        <v>5008</v>
      </c>
      <c r="I17" s="49">
        <v>24952</v>
      </c>
      <c r="J17" s="225">
        <v>3200</v>
      </c>
      <c r="K17" s="225">
        <v>5324</v>
      </c>
      <c r="L17" s="49">
        <v>5208</v>
      </c>
      <c r="M17" s="226">
        <v>6212</v>
      </c>
      <c r="N17" s="226">
        <v>5008</v>
      </c>
    </row>
    <row r="18" spans="1:14" ht="31.5" x14ac:dyDescent="0.3">
      <c r="A18" s="47">
        <v>7</v>
      </c>
      <c r="B18" s="228" t="s">
        <v>22</v>
      </c>
      <c r="C18" s="49">
        <v>1399</v>
      </c>
      <c r="D18" s="229">
        <v>1399</v>
      </c>
      <c r="E18" s="225"/>
      <c r="F18" s="225"/>
      <c r="G18" s="225"/>
      <c r="H18" s="225"/>
      <c r="I18" s="49">
        <v>1395</v>
      </c>
      <c r="J18" s="225">
        <v>1395</v>
      </c>
      <c r="K18" s="225"/>
      <c r="L18" s="49"/>
      <c r="M18" s="226"/>
      <c r="N18" s="226"/>
    </row>
    <row r="19" spans="1:14" x14ac:dyDescent="0.3">
      <c r="A19" s="47">
        <v>8</v>
      </c>
      <c r="B19" s="228" t="s">
        <v>23</v>
      </c>
      <c r="C19" s="49">
        <v>15101</v>
      </c>
      <c r="D19" s="229">
        <v>4636</v>
      </c>
      <c r="E19" s="225">
        <v>4637</v>
      </c>
      <c r="F19" s="225">
        <v>5828</v>
      </c>
      <c r="G19" s="225"/>
      <c r="H19" s="225"/>
      <c r="I19" s="49">
        <v>11562</v>
      </c>
      <c r="J19" s="225">
        <v>4378</v>
      </c>
      <c r="K19" s="225">
        <v>3334</v>
      </c>
      <c r="L19" s="225">
        <v>3850</v>
      </c>
      <c r="M19" s="226"/>
      <c r="N19" s="226"/>
    </row>
    <row r="20" spans="1:14" x14ac:dyDescent="0.3">
      <c r="A20" s="46" t="s">
        <v>24</v>
      </c>
      <c r="B20" s="230" t="s">
        <v>50</v>
      </c>
      <c r="C20" s="50">
        <v>72948</v>
      </c>
      <c r="D20" s="50">
        <v>6081</v>
      </c>
      <c r="E20" s="50">
        <v>8544</v>
      </c>
      <c r="F20" s="50">
        <v>17938</v>
      </c>
      <c r="G20" s="50">
        <v>19573</v>
      </c>
      <c r="H20" s="50">
        <v>20812</v>
      </c>
      <c r="I20" s="50">
        <v>65873</v>
      </c>
      <c r="J20" s="50">
        <v>5931</v>
      </c>
      <c r="K20" s="50">
        <v>8271</v>
      </c>
      <c r="L20" s="50">
        <v>11551</v>
      </c>
      <c r="M20" s="50">
        <v>19525</v>
      </c>
      <c r="N20" s="50">
        <v>20595</v>
      </c>
    </row>
    <row r="21" spans="1:14" x14ac:dyDescent="0.3">
      <c r="A21" s="47">
        <v>1</v>
      </c>
      <c r="B21" s="231" t="s">
        <v>51</v>
      </c>
      <c r="C21" s="49">
        <v>41158</v>
      </c>
      <c r="D21" s="225">
        <v>4414</v>
      </c>
      <c r="E21" s="225">
        <v>4202</v>
      </c>
      <c r="F21" s="225">
        <v>10445</v>
      </c>
      <c r="G21" s="225">
        <v>10880</v>
      </c>
      <c r="H21" s="225">
        <v>11217</v>
      </c>
      <c r="I21" s="49">
        <v>34797</v>
      </c>
      <c r="J21" s="225">
        <v>4389</v>
      </c>
      <c r="K21" s="225">
        <v>4126</v>
      </c>
      <c r="L21" s="225">
        <v>4424</v>
      </c>
      <c r="M21" s="226">
        <v>10858</v>
      </c>
      <c r="N21" s="226">
        <v>11000</v>
      </c>
    </row>
    <row r="22" spans="1:14" x14ac:dyDescent="0.3">
      <c r="A22" s="47">
        <v>2</v>
      </c>
      <c r="B22" s="231" t="s">
        <v>52</v>
      </c>
      <c r="C22" s="49">
        <v>31656</v>
      </c>
      <c r="D22" s="225">
        <v>1533</v>
      </c>
      <c r="E22" s="225">
        <v>4342</v>
      </c>
      <c r="F22" s="225">
        <v>7493</v>
      </c>
      <c r="G22" s="225">
        <v>8693</v>
      </c>
      <c r="H22" s="225">
        <v>9595</v>
      </c>
      <c r="I22" s="49">
        <v>30961</v>
      </c>
      <c r="J22" s="225">
        <v>1427</v>
      </c>
      <c r="K22" s="225">
        <v>4145</v>
      </c>
      <c r="L22" s="225">
        <v>7127</v>
      </c>
      <c r="M22" s="226">
        <v>8667</v>
      </c>
      <c r="N22" s="226">
        <v>9595</v>
      </c>
    </row>
    <row r="23" spans="1:14" ht="31.5" x14ac:dyDescent="0.3">
      <c r="A23" s="47">
        <v>3</v>
      </c>
      <c r="B23" s="231" t="s">
        <v>118</v>
      </c>
      <c r="C23" s="49">
        <v>134</v>
      </c>
      <c r="D23" s="225">
        <v>134</v>
      </c>
      <c r="E23" s="225"/>
      <c r="F23" s="225"/>
      <c r="G23" s="225"/>
      <c r="H23" s="225"/>
      <c r="I23" s="49">
        <v>115</v>
      </c>
      <c r="J23" s="225">
        <v>115</v>
      </c>
      <c r="K23" s="225"/>
      <c r="L23" s="225"/>
      <c r="M23" s="226"/>
      <c r="N23" s="226"/>
    </row>
    <row r="24" spans="1:14" x14ac:dyDescent="0.3">
      <c r="A24" s="46" t="s">
        <v>27</v>
      </c>
      <c r="B24" s="230" t="s">
        <v>53</v>
      </c>
      <c r="C24" s="50">
        <v>58865</v>
      </c>
      <c r="D24" s="50">
        <v>5831</v>
      </c>
      <c r="E24" s="50">
        <v>16801</v>
      </c>
      <c r="F24" s="50">
        <v>19937</v>
      </c>
      <c r="G24" s="50">
        <v>13750</v>
      </c>
      <c r="H24" s="50">
        <v>2546</v>
      </c>
      <c r="I24" s="50">
        <v>44049</v>
      </c>
      <c r="J24" s="50">
        <v>5831</v>
      </c>
      <c r="K24" s="50">
        <v>10431</v>
      </c>
      <c r="L24" s="50">
        <v>14794</v>
      </c>
      <c r="M24" s="50">
        <v>10447</v>
      </c>
      <c r="N24" s="50">
        <v>2546</v>
      </c>
    </row>
    <row r="25" spans="1:14" s="233" customFormat="1" x14ac:dyDescent="0.3">
      <c r="A25" s="51">
        <v>1</v>
      </c>
      <c r="B25" s="232" t="s">
        <v>25</v>
      </c>
      <c r="C25" s="52">
        <v>13435</v>
      </c>
      <c r="D25" s="52">
        <v>5499</v>
      </c>
      <c r="E25" s="52">
        <v>4877</v>
      </c>
      <c r="F25" s="52">
        <v>2577</v>
      </c>
      <c r="G25" s="52">
        <v>482</v>
      </c>
      <c r="H25" s="52" t="s">
        <v>237</v>
      </c>
      <c r="I25" s="52">
        <v>13375</v>
      </c>
      <c r="J25" s="52">
        <v>5499</v>
      </c>
      <c r="K25" s="52">
        <v>4817</v>
      </c>
      <c r="L25" s="52">
        <v>2577</v>
      </c>
      <c r="M25" s="52">
        <v>482</v>
      </c>
      <c r="N25" s="52" t="s">
        <v>237</v>
      </c>
    </row>
    <row r="26" spans="1:14" ht="31.5" x14ac:dyDescent="0.3">
      <c r="A26" s="47">
        <v>1</v>
      </c>
      <c r="B26" s="48" t="s">
        <v>119</v>
      </c>
      <c r="C26" s="49" t="s">
        <v>237</v>
      </c>
      <c r="D26" s="225"/>
      <c r="E26" s="225"/>
      <c r="F26" s="225"/>
      <c r="G26" s="225"/>
      <c r="H26" s="225"/>
      <c r="I26" s="49" t="s">
        <v>237</v>
      </c>
      <c r="J26" s="225"/>
      <c r="K26" s="225"/>
      <c r="L26" s="225"/>
      <c r="M26" s="226"/>
      <c r="N26" s="226"/>
    </row>
    <row r="27" spans="1:14" ht="31.5" x14ac:dyDescent="0.3">
      <c r="A27" s="47">
        <v>2</v>
      </c>
      <c r="B27" s="48" t="s">
        <v>29</v>
      </c>
      <c r="C27" s="49">
        <v>13435</v>
      </c>
      <c r="D27" s="226">
        <v>5499</v>
      </c>
      <c r="E27" s="226">
        <v>4877</v>
      </c>
      <c r="F27" s="226">
        <v>2577</v>
      </c>
      <c r="G27" s="226">
        <v>482</v>
      </c>
      <c r="H27" s="226"/>
      <c r="I27" s="49">
        <v>13375</v>
      </c>
      <c r="J27" s="226">
        <v>5499</v>
      </c>
      <c r="K27" s="226">
        <v>4817</v>
      </c>
      <c r="L27" s="226">
        <v>2577</v>
      </c>
      <c r="M27" s="226">
        <v>482</v>
      </c>
      <c r="N27" s="226"/>
    </row>
    <row r="28" spans="1:14" x14ac:dyDescent="0.3">
      <c r="A28" s="51">
        <v>2</v>
      </c>
      <c r="B28" s="232" t="s">
        <v>26</v>
      </c>
      <c r="C28" s="52">
        <v>45430</v>
      </c>
      <c r="D28" s="52">
        <v>332</v>
      </c>
      <c r="E28" s="52">
        <v>11924</v>
      </c>
      <c r="F28" s="52">
        <v>17360</v>
      </c>
      <c r="G28" s="52">
        <v>13268</v>
      </c>
      <c r="H28" s="52">
        <v>2546</v>
      </c>
      <c r="I28" s="52">
        <v>30674</v>
      </c>
      <c r="J28" s="52">
        <v>332</v>
      </c>
      <c r="K28" s="52">
        <v>5614</v>
      </c>
      <c r="L28" s="52">
        <v>12217</v>
      </c>
      <c r="M28" s="52">
        <v>9965</v>
      </c>
      <c r="N28" s="52">
        <v>2546</v>
      </c>
    </row>
    <row r="29" spans="1:14" x14ac:dyDescent="0.3">
      <c r="A29" s="47">
        <v>1</v>
      </c>
      <c r="B29" s="53" t="s">
        <v>28</v>
      </c>
      <c r="C29" s="49">
        <v>17624</v>
      </c>
      <c r="D29" s="225"/>
      <c r="E29" s="225"/>
      <c r="F29" s="225">
        <v>10273</v>
      </c>
      <c r="G29" s="225">
        <v>4995</v>
      </c>
      <c r="H29" s="225">
        <v>2356</v>
      </c>
      <c r="I29" s="49">
        <v>12105</v>
      </c>
      <c r="J29" s="225"/>
      <c r="K29" s="225"/>
      <c r="L29" s="225">
        <v>5609</v>
      </c>
      <c r="M29" s="226">
        <v>4140</v>
      </c>
      <c r="N29" s="226">
        <v>2356</v>
      </c>
    </row>
    <row r="30" spans="1:14" ht="31.5" x14ac:dyDescent="0.3">
      <c r="A30" s="47">
        <v>2</v>
      </c>
      <c r="B30" s="53" t="s">
        <v>30</v>
      </c>
      <c r="C30" s="49">
        <v>50</v>
      </c>
      <c r="D30" s="225"/>
      <c r="E30" s="225"/>
      <c r="F30" s="225"/>
      <c r="G30" s="225">
        <v>20</v>
      </c>
      <c r="H30" s="225">
        <v>30</v>
      </c>
      <c r="I30" s="49">
        <v>50</v>
      </c>
      <c r="J30" s="225"/>
      <c r="K30" s="225"/>
      <c r="L30" s="225"/>
      <c r="M30" s="226">
        <v>20</v>
      </c>
      <c r="N30" s="226">
        <v>30</v>
      </c>
    </row>
    <row r="31" spans="1:14" x14ac:dyDescent="0.3">
      <c r="A31" s="47">
        <v>3</v>
      </c>
      <c r="B31" s="53" t="s">
        <v>31</v>
      </c>
      <c r="C31" s="49">
        <v>41</v>
      </c>
      <c r="D31" s="225">
        <v>41</v>
      </c>
      <c r="E31" s="225"/>
      <c r="F31" s="225"/>
      <c r="G31" s="225"/>
      <c r="H31" s="225"/>
      <c r="I31" s="49">
        <v>41</v>
      </c>
      <c r="J31" s="225">
        <v>41</v>
      </c>
      <c r="K31" s="225"/>
      <c r="L31" s="225"/>
      <c r="M31" s="226"/>
      <c r="N31" s="226"/>
    </row>
    <row r="32" spans="1:14" ht="31.5" x14ac:dyDescent="0.3">
      <c r="A32" s="47">
        <v>4</v>
      </c>
      <c r="B32" s="53" t="s">
        <v>29</v>
      </c>
      <c r="C32" s="49">
        <v>2290</v>
      </c>
      <c r="D32" s="49"/>
      <c r="E32" s="49">
        <v>1030</v>
      </c>
      <c r="F32" s="49">
        <v>710</v>
      </c>
      <c r="G32" s="49">
        <v>390</v>
      </c>
      <c r="H32" s="49">
        <v>160</v>
      </c>
      <c r="I32" s="49">
        <v>1500</v>
      </c>
      <c r="J32" s="49"/>
      <c r="K32" s="49">
        <v>620</v>
      </c>
      <c r="L32" s="54">
        <v>520</v>
      </c>
      <c r="M32" s="54">
        <v>200</v>
      </c>
      <c r="N32" s="226">
        <v>160</v>
      </c>
    </row>
    <row r="33" spans="1:14" x14ac:dyDescent="0.3">
      <c r="A33" s="47">
        <v>5</v>
      </c>
      <c r="B33" s="53" t="s">
        <v>120</v>
      </c>
      <c r="C33" s="49">
        <v>291</v>
      </c>
      <c r="D33" s="49">
        <v>291</v>
      </c>
      <c r="E33" s="49"/>
      <c r="F33" s="49"/>
      <c r="G33" s="49"/>
      <c r="H33" s="49"/>
      <c r="I33" s="49">
        <v>291</v>
      </c>
      <c r="J33" s="49">
        <v>291</v>
      </c>
      <c r="K33" s="49"/>
      <c r="L33" s="54"/>
      <c r="M33" s="226"/>
      <c r="N33" s="226"/>
    </row>
    <row r="34" spans="1:14" x14ac:dyDescent="0.3">
      <c r="A34" s="47">
        <v>6</v>
      </c>
      <c r="B34" s="53" t="s">
        <v>32</v>
      </c>
      <c r="C34" s="49" t="s">
        <v>237</v>
      </c>
      <c r="D34" s="225"/>
      <c r="E34" s="225"/>
      <c r="F34" s="225"/>
      <c r="G34" s="225"/>
      <c r="H34" s="225"/>
      <c r="I34" s="49" t="s">
        <v>237</v>
      </c>
      <c r="J34" s="225"/>
      <c r="K34" s="225"/>
      <c r="L34" s="225"/>
      <c r="M34" s="226"/>
      <c r="N34" s="226"/>
    </row>
    <row r="35" spans="1:14" x14ac:dyDescent="0.3">
      <c r="A35" s="47">
        <v>7</v>
      </c>
      <c r="B35" s="53" t="s">
        <v>33</v>
      </c>
      <c r="C35" s="49">
        <v>8477</v>
      </c>
      <c r="D35" s="225"/>
      <c r="E35" s="225">
        <v>5100</v>
      </c>
      <c r="F35" s="225">
        <v>3377</v>
      </c>
      <c r="G35" s="225"/>
      <c r="H35" s="225"/>
      <c r="I35" s="49">
        <v>4810</v>
      </c>
      <c r="J35" s="225"/>
      <c r="K35" s="225">
        <v>1722</v>
      </c>
      <c r="L35" s="225">
        <v>3088</v>
      </c>
      <c r="M35" s="226"/>
      <c r="N35" s="226"/>
    </row>
    <row r="36" spans="1:14" x14ac:dyDescent="0.3">
      <c r="A36" s="47">
        <v>8</v>
      </c>
      <c r="B36" s="53" t="s">
        <v>121</v>
      </c>
      <c r="C36" s="49">
        <v>15267</v>
      </c>
      <c r="D36" s="225"/>
      <c r="E36" s="225">
        <v>5794</v>
      </c>
      <c r="F36" s="225">
        <v>3000</v>
      </c>
      <c r="G36" s="225">
        <v>6473</v>
      </c>
      <c r="H36" s="225"/>
      <c r="I36" s="49">
        <v>10487</v>
      </c>
      <c r="J36" s="225"/>
      <c r="K36" s="225">
        <v>3272</v>
      </c>
      <c r="L36" s="225">
        <v>3000</v>
      </c>
      <c r="M36" s="226">
        <v>4215</v>
      </c>
      <c r="N36" s="226"/>
    </row>
    <row r="37" spans="1:14" ht="31.5" x14ac:dyDescent="0.3">
      <c r="A37" s="163">
        <v>9</v>
      </c>
      <c r="B37" s="164" t="s">
        <v>122</v>
      </c>
      <c r="C37" s="165">
        <v>1390</v>
      </c>
      <c r="D37" s="234"/>
      <c r="E37" s="234"/>
      <c r="F37" s="234"/>
      <c r="G37" s="234">
        <v>1390</v>
      </c>
      <c r="H37" s="234"/>
      <c r="I37" s="165">
        <v>1390</v>
      </c>
      <c r="J37" s="234"/>
      <c r="K37" s="234"/>
      <c r="L37" s="234"/>
      <c r="M37" s="235">
        <v>1390</v>
      </c>
      <c r="N37" s="235"/>
    </row>
    <row r="38" spans="1:14" x14ac:dyDescent="0.3">
      <c r="A38" s="236" t="s">
        <v>15</v>
      </c>
      <c r="B38" s="236" t="s">
        <v>238</v>
      </c>
      <c r="C38" s="237">
        <v>614646</v>
      </c>
      <c r="D38" s="237">
        <v>85164</v>
      </c>
      <c r="E38" s="237">
        <v>109576</v>
      </c>
      <c r="F38" s="237">
        <v>125252</v>
      </c>
      <c r="G38" s="237">
        <v>136581</v>
      </c>
      <c r="H38" s="237">
        <v>158073</v>
      </c>
      <c r="I38" s="237">
        <v>499703</v>
      </c>
      <c r="J38" s="237">
        <v>72623</v>
      </c>
      <c r="K38" s="237">
        <v>90771</v>
      </c>
      <c r="L38" s="237">
        <v>104227</v>
      </c>
      <c r="M38" s="237">
        <v>74009</v>
      </c>
      <c r="N38" s="237">
        <v>158073</v>
      </c>
    </row>
    <row r="39" spans="1:14" x14ac:dyDescent="0.3">
      <c r="A39" s="238">
        <v>1</v>
      </c>
      <c r="B39" s="238" t="s">
        <v>239</v>
      </c>
      <c r="C39" s="237">
        <v>77210</v>
      </c>
      <c r="D39" s="237">
        <v>2410</v>
      </c>
      <c r="E39" s="238">
        <v>12800</v>
      </c>
      <c r="F39" s="238">
        <v>26025</v>
      </c>
      <c r="G39" s="238">
        <v>16535</v>
      </c>
      <c r="H39" s="238">
        <v>19440</v>
      </c>
      <c r="I39" s="237">
        <v>54811</v>
      </c>
      <c r="J39" s="238">
        <v>2248</v>
      </c>
      <c r="K39" s="238">
        <v>12270</v>
      </c>
      <c r="L39" s="238">
        <v>14050</v>
      </c>
      <c r="M39" s="238">
        <v>6803</v>
      </c>
      <c r="N39" s="238">
        <v>19440</v>
      </c>
    </row>
    <row r="40" spans="1:14" x14ac:dyDescent="0.3">
      <c r="A40" s="238">
        <v>2</v>
      </c>
      <c r="B40" s="238" t="s">
        <v>240</v>
      </c>
      <c r="C40" s="237">
        <v>100608</v>
      </c>
      <c r="D40" s="238">
        <v>25412</v>
      </c>
      <c r="E40" s="238">
        <v>31042</v>
      </c>
      <c r="F40" s="238">
        <v>25346</v>
      </c>
      <c r="G40" s="238">
        <v>13427</v>
      </c>
      <c r="H40" s="238">
        <v>5381</v>
      </c>
      <c r="I40" s="237">
        <v>80180</v>
      </c>
      <c r="J40" s="238">
        <v>17519</v>
      </c>
      <c r="K40" s="238">
        <v>23529</v>
      </c>
      <c r="L40" s="238">
        <v>24045</v>
      </c>
      <c r="M40" s="238">
        <v>9706</v>
      </c>
      <c r="N40" s="238">
        <v>5381</v>
      </c>
    </row>
    <row r="41" spans="1:14" x14ac:dyDescent="0.3">
      <c r="A41" s="238">
        <v>3</v>
      </c>
      <c r="B41" s="238" t="s">
        <v>241</v>
      </c>
      <c r="C41" s="237">
        <v>190088</v>
      </c>
      <c r="D41" s="238">
        <v>16262</v>
      </c>
      <c r="E41" s="238">
        <v>29030</v>
      </c>
      <c r="F41" s="238">
        <v>35680</v>
      </c>
      <c r="G41" s="238">
        <v>43447</v>
      </c>
      <c r="H41" s="238">
        <v>65669</v>
      </c>
      <c r="I41" s="237">
        <v>165548</v>
      </c>
      <c r="J41" s="238">
        <v>16008</v>
      </c>
      <c r="K41" s="238">
        <v>27549</v>
      </c>
      <c r="L41" s="238">
        <v>33358</v>
      </c>
      <c r="M41" s="238">
        <v>22964</v>
      </c>
      <c r="N41" s="238">
        <v>65669</v>
      </c>
    </row>
    <row r="42" spans="1:14" x14ac:dyDescent="0.3">
      <c r="A42" s="238">
        <v>7</v>
      </c>
      <c r="B42" s="238" t="s">
        <v>242</v>
      </c>
      <c r="C42" s="237">
        <v>155263</v>
      </c>
      <c r="D42" s="238">
        <v>28178</v>
      </c>
      <c r="E42" s="238">
        <v>30777</v>
      </c>
      <c r="F42" s="238">
        <v>24472</v>
      </c>
      <c r="G42" s="238">
        <v>47461</v>
      </c>
      <c r="H42" s="238">
        <v>24375</v>
      </c>
      <c r="I42" s="237">
        <v>117341</v>
      </c>
      <c r="J42" s="238">
        <v>25579</v>
      </c>
      <c r="K42" s="238">
        <v>24927</v>
      </c>
      <c r="L42" s="238">
        <v>21383</v>
      </c>
      <c r="M42" s="238">
        <v>21077</v>
      </c>
      <c r="N42" s="238">
        <v>24375</v>
      </c>
    </row>
    <row r="43" spans="1:14" x14ac:dyDescent="0.3">
      <c r="A43" s="238">
        <v>8</v>
      </c>
      <c r="B43" s="238" t="s">
        <v>243</v>
      </c>
      <c r="C43" s="237">
        <v>83609</v>
      </c>
      <c r="D43" s="238">
        <v>5034</v>
      </c>
      <c r="E43" s="238">
        <v>5927</v>
      </c>
      <c r="F43" s="238">
        <v>13729</v>
      </c>
      <c r="G43" s="238">
        <v>15711</v>
      </c>
      <c r="H43" s="238">
        <v>43208</v>
      </c>
      <c r="I43" s="237">
        <v>74909</v>
      </c>
      <c r="J43" s="238">
        <v>4355</v>
      </c>
      <c r="K43" s="238">
        <v>2496</v>
      </c>
      <c r="L43" s="238">
        <v>11391</v>
      </c>
      <c r="M43" s="238">
        <v>13459</v>
      </c>
      <c r="N43" s="238">
        <v>43208</v>
      </c>
    </row>
    <row r="44" spans="1:14" x14ac:dyDescent="0.3">
      <c r="A44" s="238">
        <v>10</v>
      </c>
      <c r="B44" s="238" t="s">
        <v>244</v>
      </c>
      <c r="C44" s="237">
        <v>7868</v>
      </c>
      <c r="D44" s="238">
        <v>7868</v>
      </c>
      <c r="E44" s="238"/>
      <c r="F44" s="238"/>
      <c r="G44" s="238"/>
      <c r="H44" s="238"/>
      <c r="I44" s="237">
        <v>6914</v>
      </c>
      <c r="J44" s="238">
        <v>6914</v>
      </c>
      <c r="K44" s="238"/>
      <c r="L44" s="238"/>
      <c r="M44" s="238"/>
      <c r="N44" s="238"/>
    </row>
    <row r="45" spans="1:14" x14ac:dyDescent="0.3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</row>
  </sheetData>
  <mergeCells count="6">
    <mergeCell ref="A2:N2"/>
    <mergeCell ref="A3:N3"/>
    <mergeCell ref="C5:H5"/>
    <mergeCell ref="I5:N5"/>
    <mergeCell ref="A5:A6"/>
    <mergeCell ref="B5:B6"/>
  </mergeCells>
  <pageMargins left="0.43307086614173229" right="0.43307086614173229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workbookViewId="0">
      <selection sqref="A1:C1"/>
    </sheetView>
  </sheetViews>
  <sheetFormatPr defaultColWidth="7.109375" defaultRowHeight="15.75" x14ac:dyDescent="0.25"/>
  <cols>
    <col min="1" max="1" width="2.77734375" style="5" customWidth="1"/>
    <col min="2" max="2" width="7.109375" style="5"/>
    <col min="3" max="3" width="10.5546875" style="5" customWidth="1"/>
    <col min="4" max="4" width="5.33203125" style="17" customWidth="1"/>
    <col min="5" max="5" width="4.88671875" style="5" customWidth="1"/>
    <col min="6" max="6" width="4.44140625" style="5" customWidth="1"/>
    <col min="7" max="7" width="4.21875" style="5" customWidth="1"/>
    <col min="8" max="8" width="3.77734375" style="5" customWidth="1"/>
    <col min="9" max="9" width="6" style="5" customWidth="1"/>
    <col min="10" max="10" width="5.109375" style="5" customWidth="1"/>
    <col min="11" max="11" width="5.77734375" style="5" customWidth="1"/>
    <col min="12" max="12" width="5.109375" style="5" customWidth="1"/>
    <col min="13" max="14" width="4" style="5" customWidth="1"/>
    <col min="15" max="15" width="4.109375" style="5" customWidth="1"/>
    <col min="16" max="16" width="4.6640625" style="5" customWidth="1"/>
    <col min="17" max="17" width="4.33203125" style="5" customWidth="1"/>
    <col min="18" max="18" width="4.44140625" style="5" customWidth="1"/>
    <col min="19" max="19" width="3.5546875" style="5" customWidth="1"/>
    <col min="20" max="20" width="3.88671875" style="5" customWidth="1"/>
    <col min="21" max="21" width="5.77734375" style="6" customWidth="1"/>
    <col min="22" max="22" width="6.88671875" style="5" customWidth="1"/>
    <col min="23" max="23" width="4.33203125" style="5" customWidth="1"/>
    <col min="24" max="24" width="7.109375" style="5"/>
    <col min="25" max="25" width="8" style="5" bestFit="1" customWidth="1"/>
    <col min="26" max="16384" width="7.109375" style="5"/>
  </cols>
  <sheetData>
    <row r="1" spans="1:23" x14ac:dyDescent="0.25">
      <c r="A1" s="167" t="s">
        <v>246</v>
      </c>
      <c r="B1" s="167"/>
      <c r="C1" s="167"/>
      <c r="D1" s="167"/>
    </row>
    <row r="2" spans="1:23" ht="21.75" customHeight="1" x14ac:dyDescent="0.25">
      <c r="A2" s="194" t="s">
        <v>74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</row>
    <row r="3" spans="1:23" ht="15.75" customHeight="1" x14ac:dyDescent="0.25">
      <c r="A3" s="195" t="s">
        <v>232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ht="14.25" customHeight="1" x14ac:dyDescent="0.25">
      <c r="A4" s="196"/>
      <c r="B4" s="196" t="s">
        <v>75</v>
      </c>
      <c r="C4" s="196"/>
      <c r="D4" s="196" t="s">
        <v>76</v>
      </c>
      <c r="E4" s="197" t="s">
        <v>77</v>
      </c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9"/>
    </row>
    <row r="5" spans="1:23" ht="2.25" customHeight="1" x14ac:dyDescent="0.25">
      <c r="A5" s="196"/>
      <c r="B5" s="196"/>
      <c r="C5" s="196"/>
      <c r="D5" s="196"/>
      <c r="E5" s="200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2"/>
    </row>
    <row r="6" spans="1:23" ht="78.75" customHeight="1" x14ac:dyDescent="0.25">
      <c r="A6" s="196"/>
      <c r="B6" s="196"/>
      <c r="C6" s="196"/>
      <c r="D6" s="196"/>
      <c r="E6" s="7" t="s">
        <v>78</v>
      </c>
      <c r="F6" s="7" t="s">
        <v>79</v>
      </c>
      <c r="G6" s="7" t="s">
        <v>80</v>
      </c>
      <c r="H6" s="7" t="s">
        <v>81</v>
      </c>
      <c r="I6" s="7" t="s">
        <v>82</v>
      </c>
      <c r="J6" s="7" t="s">
        <v>83</v>
      </c>
      <c r="K6" s="7" t="s">
        <v>84</v>
      </c>
      <c r="L6" s="7" t="s">
        <v>85</v>
      </c>
      <c r="M6" s="7" t="s">
        <v>86</v>
      </c>
      <c r="N6" s="7" t="s">
        <v>87</v>
      </c>
      <c r="O6" s="7" t="s">
        <v>88</v>
      </c>
      <c r="P6" s="7" t="s">
        <v>89</v>
      </c>
      <c r="Q6" s="7" t="s">
        <v>90</v>
      </c>
      <c r="R6" s="7" t="s">
        <v>91</v>
      </c>
      <c r="S6" s="7" t="s">
        <v>92</v>
      </c>
      <c r="T6" s="7" t="s">
        <v>93</v>
      </c>
      <c r="U6" s="7" t="s">
        <v>94</v>
      </c>
      <c r="V6" s="7" t="s">
        <v>95</v>
      </c>
      <c r="W6" s="7" t="s">
        <v>96</v>
      </c>
    </row>
    <row r="7" spans="1:23" ht="18.600000000000001" customHeight="1" x14ac:dyDescent="0.25">
      <c r="A7" s="2"/>
      <c r="B7" s="203" t="s">
        <v>97</v>
      </c>
      <c r="C7" s="203"/>
      <c r="D7" s="8">
        <f>+SUM(E7:W7)</f>
        <v>244</v>
      </c>
      <c r="E7" s="8">
        <f>SUM(E8:E25)</f>
        <v>18</v>
      </c>
      <c r="F7" s="8">
        <f t="shared" ref="F7:S7" si="0">SUM(F8:F25)</f>
        <v>12</v>
      </c>
      <c r="G7" s="8">
        <f t="shared" si="0"/>
        <v>18</v>
      </c>
      <c r="H7" s="8">
        <f t="shared" si="0"/>
        <v>10</v>
      </c>
      <c r="I7" s="8">
        <f t="shared" si="0"/>
        <v>16</v>
      </c>
      <c r="J7" s="8">
        <f t="shared" si="0"/>
        <v>12</v>
      </c>
      <c r="K7" s="8">
        <f t="shared" si="0"/>
        <v>18</v>
      </c>
      <c r="L7" s="8">
        <f t="shared" si="0"/>
        <v>15</v>
      </c>
      <c r="M7" s="8">
        <f t="shared" si="0"/>
        <v>12</v>
      </c>
      <c r="N7" s="8">
        <v>0</v>
      </c>
      <c r="O7" s="8">
        <v>0</v>
      </c>
      <c r="P7" s="8">
        <f t="shared" si="0"/>
        <v>18</v>
      </c>
      <c r="Q7" s="8">
        <f t="shared" si="0"/>
        <v>17</v>
      </c>
      <c r="R7" s="8">
        <f t="shared" si="0"/>
        <v>16</v>
      </c>
      <c r="S7" s="8">
        <f t="shared" si="0"/>
        <v>2</v>
      </c>
      <c r="T7" s="8">
        <f>SUM(T8:T25)</f>
        <v>12</v>
      </c>
      <c r="U7" s="8">
        <f>SUM(U8:U25)</f>
        <v>15</v>
      </c>
      <c r="V7" s="8">
        <f>SUM(V8:V25)</f>
        <v>16</v>
      </c>
      <c r="W7" s="8">
        <f>SUM(W8:W25)</f>
        <v>17</v>
      </c>
    </row>
    <row r="8" spans="1:23" ht="18.600000000000001" customHeight="1" x14ac:dyDescent="0.25">
      <c r="A8" s="9">
        <v>1</v>
      </c>
      <c r="B8" s="9" t="s">
        <v>98</v>
      </c>
      <c r="C8" s="9"/>
      <c r="D8" s="8">
        <f>SUM(E8:W8)</f>
        <v>14</v>
      </c>
      <c r="E8" s="10">
        <v>1</v>
      </c>
      <c r="F8" s="10">
        <v>1</v>
      </c>
      <c r="G8" s="10">
        <v>1</v>
      </c>
      <c r="H8" s="10">
        <v>0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0</v>
      </c>
      <c r="O8" s="10">
        <v>0</v>
      </c>
      <c r="P8" s="10">
        <v>1</v>
      </c>
      <c r="Q8" s="10">
        <v>1</v>
      </c>
      <c r="R8" s="10">
        <v>1</v>
      </c>
      <c r="S8" s="10">
        <v>0</v>
      </c>
      <c r="T8" s="10">
        <v>0</v>
      </c>
      <c r="U8" s="10">
        <v>1</v>
      </c>
      <c r="V8" s="10">
        <v>1</v>
      </c>
      <c r="W8" s="10">
        <v>1</v>
      </c>
    </row>
    <row r="9" spans="1:23" ht="18.600000000000001" customHeight="1" x14ac:dyDescent="0.25">
      <c r="A9" s="9">
        <v>2</v>
      </c>
      <c r="B9" s="9" t="s">
        <v>99</v>
      </c>
      <c r="C9" s="9"/>
      <c r="D9" s="8">
        <f t="shared" ref="D9:D24" si="1">SUM(E9:W9)</f>
        <v>13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0</v>
      </c>
      <c r="K9" s="10">
        <v>1</v>
      </c>
      <c r="L9" s="10">
        <v>1</v>
      </c>
      <c r="M9" s="10">
        <v>1</v>
      </c>
      <c r="N9" s="10">
        <v>0</v>
      </c>
      <c r="O9" s="10">
        <v>0</v>
      </c>
      <c r="P9" s="10">
        <v>1</v>
      </c>
      <c r="Q9" s="10">
        <v>1</v>
      </c>
      <c r="R9" s="10">
        <v>1</v>
      </c>
      <c r="S9" s="10">
        <v>0</v>
      </c>
      <c r="T9" s="10">
        <v>0</v>
      </c>
      <c r="U9" s="10">
        <v>1</v>
      </c>
      <c r="V9" s="10">
        <v>0</v>
      </c>
      <c r="W9" s="10">
        <v>1</v>
      </c>
    </row>
    <row r="10" spans="1:23" ht="18.600000000000001" customHeight="1" x14ac:dyDescent="0.25">
      <c r="A10" s="9">
        <v>3</v>
      </c>
      <c r="B10" s="188" t="s">
        <v>100</v>
      </c>
      <c r="C10" s="189"/>
      <c r="D10" s="8">
        <f t="shared" si="1"/>
        <v>17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0</v>
      </c>
      <c r="O10" s="10">
        <v>0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1</v>
      </c>
      <c r="V10" s="10">
        <v>1</v>
      </c>
      <c r="W10" s="10">
        <v>1</v>
      </c>
    </row>
    <row r="11" spans="1:23" ht="18.600000000000001" customHeight="1" x14ac:dyDescent="0.25">
      <c r="A11" s="9">
        <v>4</v>
      </c>
      <c r="B11" s="9" t="s">
        <v>101</v>
      </c>
      <c r="C11" s="9"/>
      <c r="D11" s="8">
        <f t="shared" si="1"/>
        <v>10</v>
      </c>
      <c r="E11" s="10">
        <v>1</v>
      </c>
      <c r="F11" s="10">
        <v>0</v>
      </c>
      <c r="G11" s="10">
        <v>1</v>
      </c>
      <c r="H11" s="10">
        <v>0</v>
      </c>
      <c r="I11" s="10">
        <v>0</v>
      </c>
      <c r="J11" s="10">
        <v>0</v>
      </c>
      <c r="K11" s="10">
        <v>1</v>
      </c>
      <c r="L11" s="10">
        <v>1</v>
      </c>
      <c r="M11" s="10">
        <v>0</v>
      </c>
      <c r="N11" s="10">
        <v>0</v>
      </c>
      <c r="O11" s="10">
        <v>0</v>
      </c>
      <c r="P11" s="10">
        <v>1</v>
      </c>
      <c r="Q11" s="10">
        <v>1</v>
      </c>
      <c r="R11" s="10">
        <v>1</v>
      </c>
      <c r="S11" s="10">
        <v>0</v>
      </c>
      <c r="T11" s="10">
        <v>0</v>
      </c>
      <c r="U11" s="10">
        <v>1</v>
      </c>
      <c r="V11" s="10">
        <v>1</v>
      </c>
      <c r="W11" s="10">
        <v>1</v>
      </c>
    </row>
    <row r="12" spans="1:23" s="14" customFormat="1" ht="18.600000000000001" customHeight="1" x14ac:dyDescent="0.25">
      <c r="A12" s="11">
        <v>5</v>
      </c>
      <c r="B12" s="11" t="s">
        <v>102</v>
      </c>
      <c r="C12" s="11"/>
      <c r="D12" s="12">
        <f>SUM(E12:W12)</f>
        <v>16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0">
        <v>0</v>
      </c>
      <c r="O12" s="10">
        <v>0</v>
      </c>
      <c r="P12" s="13">
        <v>1</v>
      </c>
      <c r="Q12" s="10">
        <v>1</v>
      </c>
      <c r="R12" s="13">
        <v>1</v>
      </c>
      <c r="S12" s="13">
        <v>0</v>
      </c>
      <c r="T12" s="13">
        <v>1</v>
      </c>
      <c r="U12" s="10">
        <v>1</v>
      </c>
      <c r="V12" s="10">
        <v>1</v>
      </c>
      <c r="W12" s="13">
        <v>1</v>
      </c>
    </row>
    <row r="13" spans="1:23" s="6" customFormat="1" ht="18.600000000000001" customHeight="1" x14ac:dyDescent="0.25">
      <c r="A13" s="9">
        <v>6</v>
      </c>
      <c r="B13" s="9" t="s">
        <v>103</v>
      </c>
      <c r="C13" s="9"/>
      <c r="D13" s="8">
        <f t="shared" si="1"/>
        <v>16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1</v>
      </c>
      <c r="N13" s="10">
        <v>0</v>
      </c>
      <c r="O13" s="10">
        <v>0</v>
      </c>
      <c r="P13" s="10">
        <v>1</v>
      </c>
      <c r="Q13" s="10">
        <v>1</v>
      </c>
      <c r="R13" s="10">
        <v>1</v>
      </c>
      <c r="S13" s="10">
        <v>0</v>
      </c>
      <c r="T13" s="10">
        <v>1</v>
      </c>
      <c r="U13" s="10">
        <v>1</v>
      </c>
      <c r="V13" s="10">
        <v>1</v>
      </c>
      <c r="W13" s="10">
        <v>1</v>
      </c>
    </row>
    <row r="14" spans="1:23" ht="18.600000000000001" customHeight="1" x14ac:dyDescent="0.25">
      <c r="A14" s="9">
        <v>7</v>
      </c>
      <c r="B14" s="9" t="s">
        <v>104</v>
      </c>
      <c r="C14" s="9"/>
      <c r="D14" s="8">
        <f t="shared" si="1"/>
        <v>14</v>
      </c>
      <c r="E14" s="10">
        <v>1</v>
      </c>
      <c r="F14" s="10">
        <v>1</v>
      </c>
      <c r="G14" s="10">
        <v>1</v>
      </c>
      <c r="H14" s="10">
        <v>0</v>
      </c>
      <c r="I14" s="10">
        <v>1</v>
      </c>
      <c r="J14" s="10">
        <v>1</v>
      </c>
      <c r="K14" s="10">
        <v>1</v>
      </c>
      <c r="L14" s="10">
        <v>1</v>
      </c>
      <c r="M14" s="10">
        <v>0</v>
      </c>
      <c r="N14" s="10">
        <v>0</v>
      </c>
      <c r="O14" s="10">
        <v>0</v>
      </c>
      <c r="P14" s="10">
        <v>1</v>
      </c>
      <c r="Q14" s="10">
        <v>1</v>
      </c>
      <c r="R14" s="10">
        <v>1</v>
      </c>
      <c r="S14" s="10">
        <v>0</v>
      </c>
      <c r="T14" s="10">
        <v>1</v>
      </c>
      <c r="U14" s="10">
        <v>1</v>
      </c>
      <c r="V14" s="10">
        <v>1</v>
      </c>
      <c r="W14" s="10">
        <v>1</v>
      </c>
    </row>
    <row r="15" spans="1:23" ht="18.600000000000001" customHeight="1" x14ac:dyDescent="0.25">
      <c r="A15" s="9">
        <v>8</v>
      </c>
      <c r="B15" s="9" t="s">
        <v>105</v>
      </c>
      <c r="C15" s="9"/>
      <c r="D15" s="8">
        <f t="shared" si="1"/>
        <v>11</v>
      </c>
      <c r="E15" s="10">
        <v>1</v>
      </c>
      <c r="F15" s="10">
        <v>0</v>
      </c>
      <c r="G15" s="10">
        <v>1</v>
      </c>
      <c r="H15" s="10">
        <v>0</v>
      </c>
      <c r="I15" s="10">
        <v>1</v>
      </c>
      <c r="J15" s="10">
        <v>1</v>
      </c>
      <c r="K15" s="10">
        <v>1</v>
      </c>
      <c r="L15" s="10">
        <v>0</v>
      </c>
      <c r="M15" s="10">
        <v>0</v>
      </c>
      <c r="N15" s="10">
        <v>0</v>
      </c>
      <c r="O15" s="10">
        <v>0</v>
      </c>
      <c r="P15" s="10">
        <v>1</v>
      </c>
      <c r="Q15" s="10">
        <v>1</v>
      </c>
      <c r="R15" s="10">
        <v>0</v>
      </c>
      <c r="S15" s="10">
        <v>0</v>
      </c>
      <c r="T15" s="10">
        <v>1</v>
      </c>
      <c r="U15" s="10">
        <v>1</v>
      </c>
      <c r="V15" s="10">
        <v>1</v>
      </c>
      <c r="W15" s="10">
        <v>1</v>
      </c>
    </row>
    <row r="16" spans="1:23" s="6" customFormat="1" ht="18.600000000000001" customHeight="1" x14ac:dyDescent="0.25">
      <c r="A16" s="9">
        <v>9</v>
      </c>
      <c r="B16" s="9" t="s">
        <v>106</v>
      </c>
      <c r="C16" s="9"/>
      <c r="D16" s="8">
        <f t="shared" si="1"/>
        <v>16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0</v>
      </c>
      <c r="O16" s="10">
        <v>0</v>
      </c>
      <c r="P16" s="10">
        <v>1</v>
      </c>
      <c r="Q16" s="10">
        <v>1</v>
      </c>
      <c r="R16" s="10">
        <v>1</v>
      </c>
      <c r="S16" s="10">
        <v>0</v>
      </c>
      <c r="T16" s="10">
        <v>1</v>
      </c>
      <c r="U16" s="10">
        <v>1</v>
      </c>
      <c r="V16" s="10">
        <v>1</v>
      </c>
      <c r="W16" s="10">
        <v>1</v>
      </c>
    </row>
    <row r="17" spans="1:23" ht="16.5" customHeight="1" x14ac:dyDescent="0.25">
      <c r="A17" s="9">
        <v>10</v>
      </c>
      <c r="B17" s="9" t="s">
        <v>107</v>
      </c>
      <c r="C17" s="9"/>
      <c r="D17" s="8">
        <f t="shared" si="1"/>
        <v>17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0</v>
      </c>
      <c r="O17" s="10">
        <v>0</v>
      </c>
      <c r="P17" s="10">
        <v>1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10">
        <v>1</v>
      </c>
    </row>
    <row r="18" spans="1:23" ht="16.5" customHeight="1" x14ac:dyDescent="0.25">
      <c r="A18" s="9">
        <v>11</v>
      </c>
      <c r="B18" s="9" t="s">
        <v>108</v>
      </c>
      <c r="C18" s="9"/>
      <c r="D18" s="8">
        <f t="shared" si="1"/>
        <v>15</v>
      </c>
      <c r="E18" s="10">
        <v>1</v>
      </c>
      <c r="F18" s="15">
        <v>1</v>
      </c>
      <c r="G18" s="10">
        <v>1</v>
      </c>
      <c r="H18" s="10">
        <v>0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0</v>
      </c>
      <c r="O18" s="10">
        <v>0</v>
      </c>
      <c r="P18" s="10">
        <v>1</v>
      </c>
      <c r="Q18" s="10">
        <v>1</v>
      </c>
      <c r="R18" s="10">
        <v>1</v>
      </c>
      <c r="S18" s="10">
        <v>0</v>
      </c>
      <c r="T18" s="10">
        <v>1</v>
      </c>
      <c r="U18" s="10">
        <v>1</v>
      </c>
      <c r="V18" s="10">
        <v>1</v>
      </c>
      <c r="W18" s="10">
        <v>1</v>
      </c>
    </row>
    <row r="19" spans="1:23" ht="16.5" customHeight="1" x14ac:dyDescent="0.25">
      <c r="A19" s="9">
        <v>12</v>
      </c>
      <c r="B19" s="9" t="s">
        <v>109</v>
      </c>
      <c r="C19" s="9"/>
      <c r="D19" s="8">
        <f t="shared" si="1"/>
        <v>15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>
        <v>1</v>
      </c>
      <c r="L19" s="10">
        <v>1</v>
      </c>
      <c r="M19" s="10">
        <v>1</v>
      </c>
      <c r="N19" s="10">
        <v>0</v>
      </c>
      <c r="O19" s="10">
        <v>0</v>
      </c>
      <c r="P19" s="10">
        <v>1</v>
      </c>
      <c r="Q19" s="10">
        <v>1</v>
      </c>
      <c r="R19" s="10">
        <v>1</v>
      </c>
      <c r="S19" s="10">
        <v>0</v>
      </c>
      <c r="T19" s="10">
        <v>1</v>
      </c>
      <c r="U19" s="10">
        <v>1</v>
      </c>
      <c r="V19" s="10">
        <v>1</v>
      </c>
      <c r="W19" s="10">
        <v>1</v>
      </c>
    </row>
    <row r="20" spans="1:23" ht="16.5" customHeight="1" x14ac:dyDescent="0.25">
      <c r="A20" s="9">
        <v>13</v>
      </c>
      <c r="B20" s="9" t="s">
        <v>110</v>
      </c>
      <c r="C20" s="9"/>
      <c r="D20" s="8">
        <f t="shared" si="1"/>
        <v>11</v>
      </c>
      <c r="E20" s="10">
        <v>1</v>
      </c>
      <c r="F20" s="10">
        <v>0</v>
      </c>
      <c r="G20" s="10">
        <v>1</v>
      </c>
      <c r="H20" s="10">
        <v>0</v>
      </c>
      <c r="I20" s="10">
        <v>1</v>
      </c>
      <c r="J20" s="10">
        <v>1</v>
      </c>
      <c r="K20" s="10">
        <v>1</v>
      </c>
      <c r="L20" s="10">
        <v>0</v>
      </c>
      <c r="M20" s="10">
        <v>0</v>
      </c>
      <c r="N20" s="10">
        <v>0</v>
      </c>
      <c r="O20" s="10">
        <v>0</v>
      </c>
      <c r="P20" s="10">
        <v>1</v>
      </c>
      <c r="Q20" s="10">
        <v>1</v>
      </c>
      <c r="R20" s="10">
        <v>1</v>
      </c>
      <c r="S20" s="10">
        <v>0</v>
      </c>
      <c r="T20" s="10">
        <v>1</v>
      </c>
      <c r="U20" s="10">
        <v>0</v>
      </c>
      <c r="V20" s="10">
        <v>1</v>
      </c>
      <c r="W20" s="10">
        <v>1</v>
      </c>
    </row>
    <row r="21" spans="1:23" ht="16.5" customHeight="1" x14ac:dyDescent="0.25">
      <c r="A21" s="9">
        <v>14</v>
      </c>
      <c r="B21" s="188" t="s">
        <v>111</v>
      </c>
      <c r="C21" s="189"/>
      <c r="D21" s="8">
        <f t="shared" si="1"/>
        <v>9</v>
      </c>
      <c r="E21" s="10">
        <v>1</v>
      </c>
      <c r="F21" s="10">
        <v>0</v>
      </c>
      <c r="G21" s="10">
        <v>1</v>
      </c>
      <c r="H21" s="10">
        <v>0</v>
      </c>
      <c r="I21" s="10">
        <v>1</v>
      </c>
      <c r="J21" s="10">
        <v>0</v>
      </c>
      <c r="K21" s="10">
        <v>1</v>
      </c>
      <c r="L21" s="10">
        <v>1</v>
      </c>
      <c r="M21" s="10">
        <v>1</v>
      </c>
      <c r="N21" s="10">
        <v>0</v>
      </c>
      <c r="O21" s="10">
        <v>0</v>
      </c>
      <c r="P21" s="10">
        <v>1</v>
      </c>
      <c r="Q21" s="10">
        <v>0</v>
      </c>
      <c r="R21" s="10">
        <v>1</v>
      </c>
      <c r="S21" s="10">
        <v>0</v>
      </c>
      <c r="T21" s="10">
        <v>0</v>
      </c>
      <c r="U21" s="10">
        <v>0</v>
      </c>
      <c r="V21" s="10">
        <v>0</v>
      </c>
      <c r="W21" s="10">
        <v>1</v>
      </c>
    </row>
    <row r="22" spans="1:23" ht="16.5" customHeight="1" x14ac:dyDescent="0.25">
      <c r="A22" s="9">
        <v>15</v>
      </c>
      <c r="B22" s="9" t="s">
        <v>112</v>
      </c>
      <c r="C22" s="9"/>
      <c r="D22" s="8">
        <f t="shared" si="1"/>
        <v>16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  <c r="M22" s="10">
        <v>1</v>
      </c>
      <c r="N22" s="10">
        <v>0</v>
      </c>
      <c r="O22" s="10">
        <v>0</v>
      </c>
      <c r="P22" s="10">
        <v>1</v>
      </c>
      <c r="Q22" s="10">
        <v>1</v>
      </c>
      <c r="R22" s="10">
        <v>1</v>
      </c>
      <c r="S22" s="10">
        <v>0</v>
      </c>
      <c r="T22" s="10">
        <v>1</v>
      </c>
      <c r="U22" s="10">
        <v>1</v>
      </c>
      <c r="V22" s="10">
        <v>1</v>
      </c>
      <c r="W22" s="10">
        <v>1</v>
      </c>
    </row>
    <row r="23" spans="1:23" ht="16.5" customHeight="1" x14ac:dyDescent="0.25">
      <c r="A23" s="9">
        <v>16</v>
      </c>
      <c r="B23" s="9" t="s">
        <v>113</v>
      </c>
      <c r="C23" s="9"/>
      <c r="D23" s="8">
        <f t="shared" si="1"/>
        <v>12</v>
      </c>
      <c r="E23" s="10">
        <v>1</v>
      </c>
      <c r="F23" s="10">
        <v>0</v>
      </c>
      <c r="G23" s="10">
        <v>1</v>
      </c>
      <c r="H23" s="10">
        <v>1</v>
      </c>
      <c r="I23" s="10">
        <v>1</v>
      </c>
      <c r="J23" s="10">
        <v>0</v>
      </c>
      <c r="K23" s="10">
        <v>1</v>
      </c>
      <c r="L23" s="10">
        <v>1</v>
      </c>
      <c r="M23" s="10">
        <v>0</v>
      </c>
      <c r="N23" s="10">
        <v>0</v>
      </c>
      <c r="O23" s="10">
        <v>0</v>
      </c>
      <c r="P23" s="10">
        <v>1</v>
      </c>
      <c r="Q23" s="10">
        <v>1</v>
      </c>
      <c r="R23" s="10">
        <v>1</v>
      </c>
      <c r="S23" s="10">
        <v>0</v>
      </c>
      <c r="T23" s="10">
        <v>0</v>
      </c>
      <c r="U23" s="10">
        <v>1</v>
      </c>
      <c r="V23" s="10">
        <v>1</v>
      </c>
      <c r="W23" s="10">
        <v>1</v>
      </c>
    </row>
    <row r="24" spans="1:23" ht="16.5" customHeight="1" x14ac:dyDescent="0.25">
      <c r="A24" s="9">
        <v>17</v>
      </c>
      <c r="B24" s="9" t="s">
        <v>114</v>
      </c>
      <c r="C24" s="9"/>
      <c r="D24" s="8">
        <f t="shared" si="1"/>
        <v>16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0</v>
      </c>
      <c r="O24" s="10">
        <v>0</v>
      </c>
      <c r="P24" s="10">
        <v>1</v>
      </c>
      <c r="Q24" s="10">
        <v>1</v>
      </c>
      <c r="R24" s="10">
        <v>1</v>
      </c>
      <c r="S24" s="10">
        <v>0</v>
      </c>
      <c r="T24" s="10">
        <v>1</v>
      </c>
      <c r="U24" s="10">
        <v>1</v>
      </c>
      <c r="V24" s="10">
        <v>1</v>
      </c>
      <c r="W24" s="10">
        <v>1</v>
      </c>
    </row>
    <row r="25" spans="1:23" ht="16.5" customHeight="1" x14ac:dyDescent="0.25">
      <c r="A25" s="9">
        <v>18</v>
      </c>
      <c r="B25" s="188" t="s">
        <v>115</v>
      </c>
      <c r="C25" s="189"/>
      <c r="D25" s="8">
        <f>SUM(E25:W25)</f>
        <v>6</v>
      </c>
      <c r="E25" s="10">
        <v>1</v>
      </c>
      <c r="F25" s="10">
        <v>0</v>
      </c>
      <c r="G25" s="10">
        <v>1</v>
      </c>
      <c r="H25" s="10">
        <v>0</v>
      </c>
      <c r="I25" s="10">
        <v>0</v>
      </c>
      <c r="J25" s="10">
        <v>0</v>
      </c>
      <c r="K25" s="10">
        <v>1</v>
      </c>
      <c r="L25" s="10">
        <v>0</v>
      </c>
      <c r="M25" s="10">
        <v>0</v>
      </c>
      <c r="N25" s="10">
        <v>0</v>
      </c>
      <c r="O25" s="10">
        <v>0</v>
      </c>
      <c r="P25" s="10">
        <v>1</v>
      </c>
      <c r="Q25" s="10">
        <v>1</v>
      </c>
      <c r="R25" s="10">
        <v>0</v>
      </c>
      <c r="S25" s="10">
        <v>0</v>
      </c>
      <c r="T25" s="10">
        <v>0</v>
      </c>
      <c r="U25" s="10">
        <v>0</v>
      </c>
      <c r="V25" s="10">
        <v>1</v>
      </c>
      <c r="W25" s="10">
        <v>0</v>
      </c>
    </row>
    <row r="26" spans="1:23" ht="16.5" customHeight="1" x14ac:dyDescent="0.25">
      <c r="A26" s="16"/>
      <c r="B26" s="190" t="s">
        <v>116</v>
      </c>
      <c r="C26" s="191"/>
      <c r="D26" s="192">
        <f>D7/18</f>
        <v>13.555555555555555</v>
      </c>
      <c r="E26" s="19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6.5" customHeight="1" x14ac:dyDescent="0.25"/>
    <row r="28" spans="1:23" ht="16.5" customHeight="1" x14ac:dyDescent="0.25"/>
    <row r="29" spans="1:23" ht="16.5" customHeight="1" x14ac:dyDescent="0.25"/>
    <row r="30" spans="1:23" ht="16.5" customHeight="1" x14ac:dyDescent="0.25"/>
    <row r="31" spans="1:23" ht="16.5" customHeight="1" x14ac:dyDescent="0.25"/>
    <row r="32" spans="1:23" ht="16.5" customHeight="1" x14ac:dyDescent="0.25"/>
    <row r="33" s="5" customFormat="1" ht="16.5" customHeigh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</sheetData>
  <mergeCells count="12">
    <mergeCell ref="B21:C21"/>
    <mergeCell ref="B25:C25"/>
    <mergeCell ref="B26:C26"/>
    <mergeCell ref="D26:E26"/>
    <mergeCell ref="A2:W2"/>
    <mergeCell ref="A3:W3"/>
    <mergeCell ref="A4:A6"/>
    <mergeCell ref="B4:C6"/>
    <mergeCell ref="D4:D6"/>
    <mergeCell ref="E4:W5"/>
    <mergeCell ref="B7:C7"/>
    <mergeCell ref="B10:C10"/>
  </mergeCells>
  <pageMargins left="0.70866141732283472" right="0.70866141732283472" top="0.51181102362204722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tabSelected="1" workbookViewId="0">
      <selection activeCell="A2" sqref="A2:H2"/>
    </sheetView>
  </sheetViews>
  <sheetFormatPr defaultRowHeight="15.75" x14ac:dyDescent="0.25"/>
  <cols>
    <col min="1" max="1" width="4.33203125" style="3" customWidth="1"/>
    <col min="2" max="2" width="25.88671875" style="3" customWidth="1"/>
    <col min="3" max="3" width="9.44140625" style="3" customWidth="1"/>
    <col min="4" max="4" width="9" style="3" customWidth="1"/>
    <col min="5" max="5" width="8.5546875" style="3" customWidth="1"/>
    <col min="6" max="6" width="8.6640625" style="3" customWidth="1"/>
    <col min="7" max="7" width="9.21875" style="3" customWidth="1"/>
    <col min="8" max="8" width="9.77734375" style="3" customWidth="1"/>
    <col min="9" max="252" width="8.88671875" style="3"/>
    <col min="253" max="253" width="4.88671875" style="3" customWidth="1"/>
    <col min="254" max="254" width="21.109375" style="3" customWidth="1"/>
    <col min="255" max="255" width="8.88671875" style="3" customWidth="1"/>
    <col min="256" max="256" width="9.44140625" style="3" customWidth="1"/>
    <col min="257" max="257" width="9.5546875" style="3" customWidth="1"/>
    <col min="258" max="258" width="9" style="3" customWidth="1"/>
    <col min="259" max="259" width="8.5546875" style="3" customWidth="1"/>
    <col min="260" max="260" width="8.6640625" style="3" customWidth="1"/>
    <col min="261" max="261" width="9.21875" style="3" customWidth="1"/>
    <col min="262" max="262" width="9.88671875" style="3" customWidth="1"/>
    <col min="263" max="263" width="11" style="3" customWidth="1"/>
    <col min="264" max="508" width="8.88671875" style="3"/>
    <col min="509" max="509" width="4.88671875" style="3" customWidth="1"/>
    <col min="510" max="510" width="21.109375" style="3" customWidth="1"/>
    <col min="511" max="511" width="8.88671875" style="3" customWidth="1"/>
    <col min="512" max="512" width="9.44140625" style="3" customWidth="1"/>
    <col min="513" max="513" width="9.5546875" style="3" customWidth="1"/>
    <col min="514" max="514" width="9" style="3" customWidth="1"/>
    <col min="515" max="515" width="8.5546875" style="3" customWidth="1"/>
    <col min="516" max="516" width="8.6640625" style="3" customWidth="1"/>
    <col min="517" max="517" width="9.21875" style="3" customWidth="1"/>
    <col min="518" max="518" width="9.88671875" style="3" customWidth="1"/>
    <col min="519" max="519" width="11" style="3" customWidth="1"/>
    <col min="520" max="764" width="8.88671875" style="3"/>
    <col min="765" max="765" width="4.88671875" style="3" customWidth="1"/>
    <col min="766" max="766" width="21.109375" style="3" customWidth="1"/>
    <col min="767" max="767" width="8.88671875" style="3" customWidth="1"/>
    <col min="768" max="768" width="9.44140625" style="3" customWidth="1"/>
    <col min="769" max="769" width="9.5546875" style="3" customWidth="1"/>
    <col min="770" max="770" width="9" style="3" customWidth="1"/>
    <col min="771" max="771" width="8.5546875" style="3" customWidth="1"/>
    <col min="772" max="772" width="8.6640625" style="3" customWidth="1"/>
    <col min="773" max="773" width="9.21875" style="3" customWidth="1"/>
    <col min="774" max="774" width="9.88671875" style="3" customWidth="1"/>
    <col min="775" max="775" width="11" style="3" customWidth="1"/>
    <col min="776" max="1020" width="8.88671875" style="3"/>
    <col min="1021" max="1021" width="4.88671875" style="3" customWidth="1"/>
    <col min="1022" max="1022" width="21.109375" style="3" customWidth="1"/>
    <col min="1023" max="1023" width="8.88671875" style="3" customWidth="1"/>
    <col min="1024" max="1024" width="9.44140625" style="3" customWidth="1"/>
    <col min="1025" max="1025" width="9.5546875" style="3" customWidth="1"/>
    <col min="1026" max="1026" width="9" style="3" customWidth="1"/>
    <col min="1027" max="1027" width="8.5546875" style="3" customWidth="1"/>
    <col min="1028" max="1028" width="8.6640625" style="3" customWidth="1"/>
    <col min="1029" max="1029" width="9.21875" style="3" customWidth="1"/>
    <col min="1030" max="1030" width="9.88671875" style="3" customWidth="1"/>
    <col min="1031" max="1031" width="11" style="3" customWidth="1"/>
    <col min="1032" max="1276" width="8.88671875" style="3"/>
    <col min="1277" max="1277" width="4.88671875" style="3" customWidth="1"/>
    <col min="1278" max="1278" width="21.109375" style="3" customWidth="1"/>
    <col min="1279" max="1279" width="8.88671875" style="3" customWidth="1"/>
    <col min="1280" max="1280" width="9.44140625" style="3" customWidth="1"/>
    <col min="1281" max="1281" width="9.5546875" style="3" customWidth="1"/>
    <col min="1282" max="1282" width="9" style="3" customWidth="1"/>
    <col min="1283" max="1283" width="8.5546875" style="3" customWidth="1"/>
    <col min="1284" max="1284" width="8.6640625" style="3" customWidth="1"/>
    <col min="1285" max="1285" width="9.21875" style="3" customWidth="1"/>
    <col min="1286" max="1286" width="9.88671875" style="3" customWidth="1"/>
    <col min="1287" max="1287" width="11" style="3" customWidth="1"/>
    <col min="1288" max="1532" width="8.88671875" style="3"/>
    <col min="1533" max="1533" width="4.88671875" style="3" customWidth="1"/>
    <col min="1534" max="1534" width="21.109375" style="3" customWidth="1"/>
    <col min="1535" max="1535" width="8.88671875" style="3" customWidth="1"/>
    <col min="1536" max="1536" width="9.44140625" style="3" customWidth="1"/>
    <col min="1537" max="1537" width="9.5546875" style="3" customWidth="1"/>
    <col min="1538" max="1538" width="9" style="3" customWidth="1"/>
    <col min="1539" max="1539" width="8.5546875" style="3" customWidth="1"/>
    <col min="1540" max="1540" width="8.6640625" style="3" customWidth="1"/>
    <col min="1541" max="1541" width="9.21875" style="3" customWidth="1"/>
    <col min="1542" max="1542" width="9.88671875" style="3" customWidth="1"/>
    <col min="1543" max="1543" width="11" style="3" customWidth="1"/>
    <col min="1544" max="1788" width="8.88671875" style="3"/>
    <col min="1789" max="1789" width="4.88671875" style="3" customWidth="1"/>
    <col min="1790" max="1790" width="21.109375" style="3" customWidth="1"/>
    <col min="1791" max="1791" width="8.88671875" style="3" customWidth="1"/>
    <col min="1792" max="1792" width="9.44140625" style="3" customWidth="1"/>
    <col min="1793" max="1793" width="9.5546875" style="3" customWidth="1"/>
    <col min="1794" max="1794" width="9" style="3" customWidth="1"/>
    <col min="1795" max="1795" width="8.5546875" style="3" customWidth="1"/>
    <col min="1796" max="1796" width="8.6640625" style="3" customWidth="1"/>
    <col min="1797" max="1797" width="9.21875" style="3" customWidth="1"/>
    <col min="1798" max="1798" width="9.88671875" style="3" customWidth="1"/>
    <col min="1799" max="1799" width="11" style="3" customWidth="1"/>
    <col min="1800" max="2044" width="8.88671875" style="3"/>
    <col min="2045" max="2045" width="4.88671875" style="3" customWidth="1"/>
    <col min="2046" max="2046" width="21.109375" style="3" customWidth="1"/>
    <col min="2047" max="2047" width="8.88671875" style="3" customWidth="1"/>
    <col min="2048" max="2048" width="9.44140625" style="3" customWidth="1"/>
    <col min="2049" max="2049" width="9.5546875" style="3" customWidth="1"/>
    <col min="2050" max="2050" width="9" style="3" customWidth="1"/>
    <col min="2051" max="2051" width="8.5546875" style="3" customWidth="1"/>
    <col min="2052" max="2052" width="8.6640625" style="3" customWidth="1"/>
    <col min="2053" max="2053" width="9.21875" style="3" customWidth="1"/>
    <col min="2054" max="2054" width="9.88671875" style="3" customWidth="1"/>
    <col min="2055" max="2055" width="11" style="3" customWidth="1"/>
    <col min="2056" max="2300" width="8.88671875" style="3"/>
    <col min="2301" max="2301" width="4.88671875" style="3" customWidth="1"/>
    <col min="2302" max="2302" width="21.109375" style="3" customWidth="1"/>
    <col min="2303" max="2303" width="8.88671875" style="3" customWidth="1"/>
    <col min="2304" max="2304" width="9.44140625" style="3" customWidth="1"/>
    <col min="2305" max="2305" width="9.5546875" style="3" customWidth="1"/>
    <col min="2306" max="2306" width="9" style="3" customWidth="1"/>
    <col min="2307" max="2307" width="8.5546875" style="3" customWidth="1"/>
    <col min="2308" max="2308" width="8.6640625" style="3" customWidth="1"/>
    <col min="2309" max="2309" width="9.21875" style="3" customWidth="1"/>
    <col min="2310" max="2310" width="9.88671875" style="3" customWidth="1"/>
    <col min="2311" max="2311" width="11" style="3" customWidth="1"/>
    <col min="2312" max="2556" width="8.88671875" style="3"/>
    <col min="2557" max="2557" width="4.88671875" style="3" customWidth="1"/>
    <col min="2558" max="2558" width="21.109375" style="3" customWidth="1"/>
    <col min="2559" max="2559" width="8.88671875" style="3" customWidth="1"/>
    <col min="2560" max="2560" width="9.44140625" style="3" customWidth="1"/>
    <col min="2561" max="2561" width="9.5546875" style="3" customWidth="1"/>
    <col min="2562" max="2562" width="9" style="3" customWidth="1"/>
    <col min="2563" max="2563" width="8.5546875" style="3" customWidth="1"/>
    <col min="2564" max="2564" width="8.6640625" style="3" customWidth="1"/>
    <col min="2565" max="2565" width="9.21875" style="3" customWidth="1"/>
    <col min="2566" max="2566" width="9.88671875" style="3" customWidth="1"/>
    <col min="2567" max="2567" width="11" style="3" customWidth="1"/>
    <col min="2568" max="2812" width="8.88671875" style="3"/>
    <col min="2813" max="2813" width="4.88671875" style="3" customWidth="1"/>
    <col min="2814" max="2814" width="21.109375" style="3" customWidth="1"/>
    <col min="2815" max="2815" width="8.88671875" style="3" customWidth="1"/>
    <col min="2816" max="2816" width="9.44140625" style="3" customWidth="1"/>
    <col min="2817" max="2817" width="9.5546875" style="3" customWidth="1"/>
    <col min="2818" max="2818" width="9" style="3" customWidth="1"/>
    <col min="2819" max="2819" width="8.5546875" style="3" customWidth="1"/>
    <col min="2820" max="2820" width="8.6640625" style="3" customWidth="1"/>
    <col min="2821" max="2821" width="9.21875" style="3" customWidth="1"/>
    <col min="2822" max="2822" width="9.88671875" style="3" customWidth="1"/>
    <col min="2823" max="2823" width="11" style="3" customWidth="1"/>
    <col min="2824" max="3068" width="8.88671875" style="3"/>
    <col min="3069" max="3069" width="4.88671875" style="3" customWidth="1"/>
    <col min="3070" max="3070" width="21.109375" style="3" customWidth="1"/>
    <col min="3071" max="3071" width="8.88671875" style="3" customWidth="1"/>
    <col min="3072" max="3072" width="9.44140625" style="3" customWidth="1"/>
    <col min="3073" max="3073" width="9.5546875" style="3" customWidth="1"/>
    <col min="3074" max="3074" width="9" style="3" customWidth="1"/>
    <col min="3075" max="3075" width="8.5546875" style="3" customWidth="1"/>
    <col min="3076" max="3076" width="8.6640625" style="3" customWidth="1"/>
    <col min="3077" max="3077" width="9.21875" style="3" customWidth="1"/>
    <col min="3078" max="3078" width="9.88671875" style="3" customWidth="1"/>
    <col min="3079" max="3079" width="11" style="3" customWidth="1"/>
    <col min="3080" max="3324" width="8.88671875" style="3"/>
    <col min="3325" max="3325" width="4.88671875" style="3" customWidth="1"/>
    <col min="3326" max="3326" width="21.109375" style="3" customWidth="1"/>
    <col min="3327" max="3327" width="8.88671875" style="3" customWidth="1"/>
    <col min="3328" max="3328" width="9.44140625" style="3" customWidth="1"/>
    <col min="3329" max="3329" width="9.5546875" style="3" customWidth="1"/>
    <col min="3330" max="3330" width="9" style="3" customWidth="1"/>
    <col min="3331" max="3331" width="8.5546875" style="3" customWidth="1"/>
    <col min="3332" max="3332" width="8.6640625" style="3" customWidth="1"/>
    <col min="3333" max="3333" width="9.21875" style="3" customWidth="1"/>
    <col min="3334" max="3334" width="9.88671875" style="3" customWidth="1"/>
    <col min="3335" max="3335" width="11" style="3" customWidth="1"/>
    <col min="3336" max="3580" width="8.88671875" style="3"/>
    <col min="3581" max="3581" width="4.88671875" style="3" customWidth="1"/>
    <col min="3582" max="3582" width="21.109375" style="3" customWidth="1"/>
    <col min="3583" max="3583" width="8.88671875" style="3" customWidth="1"/>
    <col min="3584" max="3584" width="9.44140625" style="3" customWidth="1"/>
    <col min="3585" max="3585" width="9.5546875" style="3" customWidth="1"/>
    <col min="3586" max="3586" width="9" style="3" customWidth="1"/>
    <col min="3587" max="3587" width="8.5546875" style="3" customWidth="1"/>
    <col min="3588" max="3588" width="8.6640625" style="3" customWidth="1"/>
    <col min="3589" max="3589" width="9.21875" style="3" customWidth="1"/>
    <col min="3590" max="3590" width="9.88671875" style="3" customWidth="1"/>
    <col min="3591" max="3591" width="11" style="3" customWidth="1"/>
    <col min="3592" max="3836" width="8.88671875" style="3"/>
    <col min="3837" max="3837" width="4.88671875" style="3" customWidth="1"/>
    <col min="3838" max="3838" width="21.109375" style="3" customWidth="1"/>
    <col min="3839" max="3839" width="8.88671875" style="3" customWidth="1"/>
    <col min="3840" max="3840" width="9.44140625" style="3" customWidth="1"/>
    <col min="3841" max="3841" width="9.5546875" style="3" customWidth="1"/>
    <col min="3842" max="3842" width="9" style="3" customWidth="1"/>
    <col min="3843" max="3843" width="8.5546875" style="3" customWidth="1"/>
    <col min="3844" max="3844" width="8.6640625" style="3" customWidth="1"/>
    <col min="3845" max="3845" width="9.21875" style="3" customWidth="1"/>
    <col min="3846" max="3846" width="9.88671875" style="3" customWidth="1"/>
    <col min="3847" max="3847" width="11" style="3" customWidth="1"/>
    <col min="3848" max="4092" width="8.88671875" style="3"/>
    <col min="4093" max="4093" width="4.88671875" style="3" customWidth="1"/>
    <col min="4094" max="4094" width="21.109375" style="3" customWidth="1"/>
    <col min="4095" max="4095" width="8.88671875" style="3" customWidth="1"/>
    <col min="4096" max="4096" width="9.44140625" style="3" customWidth="1"/>
    <col min="4097" max="4097" width="9.5546875" style="3" customWidth="1"/>
    <col min="4098" max="4098" width="9" style="3" customWidth="1"/>
    <col min="4099" max="4099" width="8.5546875" style="3" customWidth="1"/>
    <col min="4100" max="4100" width="8.6640625" style="3" customWidth="1"/>
    <col min="4101" max="4101" width="9.21875" style="3" customWidth="1"/>
    <col min="4102" max="4102" width="9.88671875" style="3" customWidth="1"/>
    <col min="4103" max="4103" width="11" style="3" customWidth="1"/>
    <col min="4104" max="4348" width="8.88671875" style="3"/>
    <col min="4349" max="4349" width="4.88671875" style="3" customWidth="1"/>
    <col min="4350" max="4350" width="21.109375" style="3" customWidth="1"/>
    <col min="4351" max="4351" width="8.88671875" style="3" customWidth="1"/>
    <col min="4352" max="4352" width="9.44140625" style="3" customWidth="1"/>
    <col min="4353" max="4353" width="9.5546875" style="3" customWidth="1"/>
    <col min="4354" max="4354" width="9" style="3" customWidth="1"/>
    <col min="4355" max="4355" width="8.5546875" style="3" customWidth="1"/>
    <col min="4356" max="4356" width="8.6640625" style="3" customWidth="1"/>
    <col min="4357" max="4357" width="9.21875" style="3" customWidth="1"/>
    <col min="4358" max="4358" width="9.88671875" style="3" customWidth="1"/>
    <col min="4359" max="4359" width="11" style="3" customWidth="1"/>
    <col min="4360" max="4604" width="8.88671875" style="3"/>
    <col min="4605" max="4605" width="4.88671875" style="3" customWidth="1"/>
    <col min="4606" max="4606" width="21.109375" style="3" customWidth="1"/>
    <col min="4607" max="4607" width="8.88671875" style="3" customWidth="1"/>
    <col min="4608" max="4608" width="9.44140625" style="3" customWidth="1"/>
    <col min="4609" max="4609" width="9.5546875" style="3" customWidth="1"/>
    <col min="4610" max="4610" width="9" style="3" customWidth="1"/>
    <col min="4611" max="4611" width="8.5546875" style="3" customWidth="1"/>
    <col min="4612" max="4612" width="8.6640625" style="3" customWidth="1"/>
    <col min="4613" max="4613" width="9.21875" style="3" customWidth="1"/>
    <col min="4614" max="4614" width="9.88671875" style="3" customWidth="1"/>
    <col min="4615" max="4615" width="11" style="3" customWidth="1"/>
    <col min="4616" max="4860" width="8.88671875" style="3"/>
    <col min="4861" max="4861" width="4.88671875" style="3" customWidth="1"/>
    <col min="4862" max="4862" width="21.109375" style="3" customWidth="1"/>
    <col min="4863" max="4863" width="8.88671875" style="3" customWidth="1"/>
    <col min="4864" max="4864" width="9.44140625" style="3" customWidth="1"/>
    <col min="4865" max="4865" width="9.5546875" style="3" customWidth="1"/>
    <col min="4866" max="4866" width="9" style="3" customWidth="1"/>
    <col min="4867" max="4867" width="8.5546875" style="3" customWidth="1"/>
    <col min="4868" max="4868" width="8.6640625" style="3" customWidth="1"/>
    <col min="4869" max="4869" width="9.21875" style="3" customWidth="1"/>
    <col min="4870" max="4870" width="9.88671875" style="3" customWidth="1"/>
    <col min="4871" max="4871" width="11" style="3" customWidth="1"/>
    <col min="4872" max="5116" width="8.88671875" style="3"/>
    <col min="5117" max="5117" width="4.88671875" style="3" customWidth="1"/>
    <col min="5118" max="5118" width="21.109375" style="3" customWidth="1"/>
    <col min="5119" max="5119" width="8.88671875" style="3" customWidth="1"/>
    <col min="5120" max="5120" width="9.44140625" style="3" customWidth="1"/>
    <col min="5121" max="5121" width="9.5546875" style="3" customWidth="1"/>
    <col min="5122" max="5122" width="9" style="3" customWidth="1"/>
    <col min="5123" max="5123" width="8.5546875" style="3" customWidth="1"/>
    <col min="5124" max="5124" width="8.6640625" style="3" customWidth="1"/>
    <col min="5125" max="5125" width="9.21875" style="3" customWidth="1"/>
    <col min="5126" max="5126" width="9.88671875" style="3" customWidth="1"/>
    <col min="5127" max="5127" width="11" style="3" customWidth="1"/>
    <col min="5128" max="5372" width="8.88671875" style="3"/>
    <col min="5373" max="5373" width="4.88671875" style="3" customWidth="1"/>
    <col min="5374" max="5374" width="21.109375" style="3" customWidth="1"/>
    <col min="5375" max="5375" width="8.88671875" style="3" customWidth="1"/>
    <col min="5376" max="5376" width="9.44140625" style="3" customWidth="1"/>
    <col min="5377" max="5377" width="9.5546875" style="3" customWidth="1"/>
    <col min="5378" max="5378" width="9" style="3" customWidth="1"/>
    <col min="5379" max="5379" width="8.5546875" style="3" customWidth="1"/>
    <col min="5380" max="5380" width="8.6640625" style="3" customWidth="1"/>
    <col min="5381" max="5381" width="9.21875" style="3" customWidth="1"/>
    <col min="5382" max="5382" width="9.88671875" style="3" customWidth="1"/>
    <col min="5383" max="5383" width="11" style="3" customWidth="1"/>
    <col min="5384" max="5628" width="8.88671875" style="3"/>
    <col min="5629" max="5629" width="4.88671875" style="3" customWidth="1"/>
    <col min="5630" max="5630" width="21.109375" style="3" customWidth="1"/>
    <col min="5631" max="5631" width="8.88671875" style="3" customWidth="1"/>
    <col min="5632" max="5632" width="9.44140625" style="3" customWidth="1"/>
    <col min="5633" max="5633" width="9.5546875" style="3" customWidth="1"/>
    <col min="5634" max="5634" width="9" style="3" customWidth="1"/>
    <col min="5635" max="5635" width="8.5546875" style="3" customWidth="1"/>
    <col min="5636" max="5636" width="8.6640625" style="3" customWidth="1"/>
    <col min="5637" max="5637" width="9.21875" style="3" customWidth="1"/>
    <col min="5638" max="5638" width="9.88671875" style="3" customWidth="1"/>
    <col min="5639" max="5639" width="11" style="3" customWidth="1"/>
    <col min="5640" max="5884" width="8.88671875" style="3"/>
    <col min="5885" max="5885" width="4.88671875" style="3" customWidth="1"/>
    <col min="5886" max="5886" width="21.109375" style="3" customWidth="1"/>
    <col min="5887" max="5887" width="8.88671875" style="3" customWidth="1"/>
    <col min="5888" max="5888" width="9.44140625" style="3" customWidth="1"/>
    <col min="5889" max="5889" width="9.5546875" style="3" customWidth="1"/>
    <col min="5890" max="5890" width="9" style="3" customWidth="1"/>
    <col min="5891" max="5891" width="8.5546875" style="3" customWidth="1"/>
    <col min="5892" max="5892" width="8.6640625" style="3" customWidth="1"/>
    <col min="5893" max="5893" width="9.21875" style="3" customWidth="1"/>
    <col min="5894" max="5894" width="9.88671875" style="3" customWidth="1"/>
    <col min="5895" max="5895" width="11" style="3" customWidth="1"/>
    <col min="5896" max="6140" width="8.88671875" style="3"/>
    <col min="6141" max="6141" width="4.88671875" style="3" customWidth="1"/>
    <col min="6142" max="6142" width="21.109375" style="3" customWidth="1"/>
    <col min="6143" max="6143" width="8.88671875" style="3" customWidth="1"/>
    <col min="6144" max="6144" width="9.44140625" style="3" customWidth="1"/>
    <col min="6145" max="6145" width="9.5546875" style="3" customWidth="1"/>
    <col min="6146" max="6146" width="9" style="3" customWidth="1"/>
    <col min="6147" max="6147" width="8.5546875" style="3" customWidth="1"/>
    <col min="6148" max="6148" width="8.6640625" style="3" customWidth="1"/>
    <col min="6149" max="6149" width="9.21875" style="3" customWidth="1"/>
    <col min="6150" max="6150" width="9.88671875" style="3" customWidth="1"/>
    <col min="6151" max="6151" width="11" style="3" customWidth="1"/>
    <col min="6152" max="6396" width="8.88671875" style="3"/>
    <col min="6397" max="6397" width="4.88671875" style="3" customWidth="1"/>
    <col min="6398" max="6398" width="21.109375" style="3" customWidth="1"/>
    <col min="6399" max="6399" width="8.88671875" style="3" customWidth="1"/>
    <col min="6400" max="6400" width="9.44140625" style="3" customWidth="1"/>
    <col min="6401" max="6401" width="9.5546875" style="3" customWidth="1"/>
    <col min="6402" max="6402" width="9" style="3" customWidth="1"/>
    <col min="6403" max="6403" width="8.5546875" style="3" customWidth="1"/>
    <col min="6404" max="6404" width="8.6640625" style="3" customWidth="1"/>
    <col min="6405" max="6405" width="9.21875" style="3" customWidth="1"/>
    <col min="6406" max="6406" width="9.88671875" style="3" customWidth="1"/>
    <col min="6407" max="6407" width="11" style="3" customWidth="1"/>
    <col min="6408" max="6652" width="8.88671875" style="3"/>
    <col min="6653" max="6653" width="4.88671875" style="3" customWidth="1"/>
    <col min="6654" max="6654" width="21.109375" style="3" customWidth="1"/>
    <col min="6655" max="6655" width="8.88671875" style="3" customWidth="1"/>
    <col min="6656" max="6656" width="9.44140625" style="3" customWidth="1"/>
    <col min="6657" max="6657" width="9.5546875" style="3" customWidth="1"/>
    <col min="6658" max="6658" width="9" style="3" customWidth="1"/>
    <col min="6659" max="6659" width="8.5546875" style="3" customWidth="1"/>
    <col min="6660" max="6660" width="8.6640625" style="3" customWidth="1"/>
    <col min="6661" max="6661" width="9.21875" style="3" customWidth="1"/>
    <col min="6662" max="6662" width="9.88671875" style="3" customWidth="1"/>
    <col min="6663" max="6663" width="11" style="3" customWidth="1"/>
    <col min="6664" max="6908" width="8.88671875" style="3"/>
    <col min="6909" max="6909" width="4.88671875" style="3" customWidth="1"/>
    <col min="6910" max="6910" width="21.109375" style="3" customWidth="1"/>
    <col min="6911" max="6911" width="8.88671875" style="3" customWidth="1"/>
    <col min="6912" max="6912" width="9.44140625" style="3" customWidth="1"/>
    <col min="6913" max="6913" width="9.5546875" style="3" customWidth="1"/>
    <col min="6914" max="6914" width="9" style="3" customWidth="1"/>
    <col min="6915" max="6915" width="8.5546875" style="3" customWidth="1"/>
    <col min="6916" max="6916" width="8.6640625" style="3" customWidth="1"/>
    <col min="6917" max="6917" width="9.21875" style="3" customWidth="1"/>
    <col min="6918" max="6918" width="9.88671875" style="3" customWidth="1"/>
    <col min="6919" max="6919" width="11" style="3" customWidth="1"/>
    <col min="6920" max="7164" width="8.88671875" style="3"/>
    <col min="7165" max="7165" width="4.88671875" style="3" customWidth="1"/>
    <col min="7166" max="7166" width="21.109375" style="3" customWidth="1"/>
    <col min="7167" max="7167" width="8.88671875" style="3" customWidth="1"/>
    <col min="7168" max="7168" width="9.44140625" style="3" customWidth="1"/>
    <col min="7169" max="7169" width="9.5546875" style="3" customWidth="1"/>
    <col min="7170" max="7170" width="9" style="3" customWidth="1"/>
    <col min="7171" max="7171" width="8.5546875" style="3" customWidth="1"/>
    <col min="7172" max="7172" width="8.6640625" style="3" customWidth="1"/>
    <col min="7173" max="7173" width="9.21875" style="3" customWidth="1"/>
    <col min="7174" max="7174" width="9.88671875" style="3" customWidth="1"/>
    <col min="7175" max="7175" width="11" style="3" customWidth="1"/>
    <col min="7176" max="7420" width="8.88671875" style="3"/>
    <col min="7421" max="7421" width="4.88671875" style="3" customWidth="1"/>
    <col min="7422" max="7422" width="21.109375" style="3" customWidth="1"/>
    <col min="7423" max="7423" width="8.88671875" style="3" customWidth="1"/>
    <col min="7424" max="7424" width="9.44140625" style="3" customWidth="1"/>
    <col min="7425" max="7425" width="9.5546875" style="3" customWidth="1"/>
    <col min="7426" max="7426" width="9" style="3" customWidth="1"/>
    <col min="7427" max="7427" width="8.5546875" style="3" customWidth="1"/>
    <col min="7428" max="7428" width="8.6640625" style="3" customWidth="1"/>
    <col min="7429" max="7429" width="9.21875" style="3" customWidth="1"/>
    <col min="7430" max="7430" width="9.88671875" style="3" customWidth="1"/>
    <col min="7431" max="7431" width="11" style="3" customWidth="1"/>
    <col min="7432" max="7676" width="8.88671875" style="3"/>
    <col min="7677" max="7677" width="4.88671875" style="3" customWidth="1"/>
    <col min="7678" max="7678" width="21.109375" style="3" customWidth="1"/>
    <col min="7679" max="7679" width="8.88671875" style="3" customWidth="1"/>
    <col min="7680" max="7680" width="9.44140625" style="3" customWidth="1"/>
    <col min="7681" max="7681" width="9.5546875" style="3" customWidth="1"/>
    <col min="7682" max="7682" width="9" style="3" customWidth="1"/>
    <col min="7683" max="7683" width="8.5546875" style="3" customWidth="1"/>
    <col min="7684" max="7684" width="8.6640625" style="3" customWidth="1"/>
    <col min="7685" max="7685" width="9.21875" style="3" customWidth="1"/>
    <col min="7686" max="7686" width="9.88671875" style="3" customWidth="1"/>
    <col min="7687" max="7687" width="11" style="3" customWidth="1"/>
    <col min="7688" max="7932" width="8.88671875" style="3"/>
    <col min="7933" max="7933" width="4.88671875" style="3" customWidth="1"/>
    <col min="7934" max="7934" width="21.109375" style="3" customWidth="1"/>
    <col min="7935" max="7935" width="8.88671875" style="3" customWidth="1"/>
    <col min="7936" max="7936" width="9.44140625" style="3" customWidth="1"/>
    <col min="7937" max="7937" width="9.5546875" style="3" customWidth="1"/>
    <col min="7938" max="7938" width="9" style="3" customWidth="1"/>
    <col min="7939" max="7939" width="8.5546875" style="3" customWidth="1"/>
    <col min="7940" max="7940" width="8.6640625" style="3" customWidth="1"/>
    <col min="7941" max="7941" width="9.21875" style="3" customWidth="1"/>
    <col min="7942" max="7942" width="9.88671875" style="3" customWidth="1"/>
    <col min="7943" max="7943" width="11" style="3" customWidth="1"/>
    <col min="7944" max="8188" width="8.88671875" style="3"/>
    <col min="8189" max="8189" width="4.88671875" style="3" customWidth="1"/>
    <col min="8190" max="8190" width="21.109375" style="3" customWidth="1"/>
    <col min="8191" max="8191" width="8.88671875" style="3" customWidth="1"/>
    <col min="8192" max="8192" width="9.44140625" style="3" customWidth="1"/>
    <col min="8193" max="8193" width="9.5546875" style="3" customWidth="1"/>
    <col min="8194" max="8194" width="9" style="3" customWidth="1"/>
    <col min="8195" max="8195" width="8.5546875" style="3" customWidth="1"/>
    <col min="8196" max="8196" width="8.6640625" style="3" customWidth="1"/>
    <col min="8197" max="8197" width="9.21875" style="3" customWidth="1"/>
    <col min="8198" max="8198" width="9.88671875" style="3" customWidth="1"/>
    <col min="8199" max="8199" width="11" style="3" customWidth="1"/>
    <col min="8200" max="8444" width="8.88671875" style="3"/>
    <col min="8445" max="8445" width="4.88671875" style="3" customWidth="1"/>
    <col min="8446" max="8446" width="21.109375" style="3" customWidth="1"/>
    <col min="8447" max="8447" width="8.88671875" style="3" customWidth="1"/>
    <col min="8448" max="8448" width="9.44140625" style="3" customWidth="1"/>
    <col min="8449" max="8449" width="9.5546875" style="3" customWidth="1"/>
    <col min="8450" max="8450" width="9" style="3" customWidth="1"/>
    <col min="8451" max="8451" width="8.5546875" style="3" customWidth="1"/>
    <col min="8452" max="8452" width="8.6640625" style="3" customWidth="1"/>
    <col min="8453" max="8453" width="9.21875" style="3" customWidth="1"/>
    <col min="8454" max="8454" width="9.88671875" style="3" customWidth="1"/>
    <col min="8455" max="8455" width="11" style="3" customWidth="1"/>
    <col min="8456" max="8700" width="8.88671875" style="3"/>
    <col min="8701" max="8701" width="4.88671875" style="3" customWidth="1"/>
    <col min="8702" max="8702" width="21.109375" style="3" customWidth="1"/>
    <col min="8703" max="8703" width="8.88671875" style="3" customWidth="1"/>
    <col min="8704" max="8704" width="9.44140625" style="3" customWidth="1"/>
    <col min="8705" max="8705" width="9.5546875" style="3" customWidth="1"/>
    <col min="8706" max="8706" width="9" style="3" customWidth="1"/>
    <col min="8707" max="8707" width="8.5546875" style="3" customWidth="1"/>
    <col min="8708" max="8708" width="8.6640625" style="3" customWidth="1"/>
    <col min="8709" max="8709" width="9.21875" style="3" customWidth="1"/>
    <col min="8710" max="8710" width="9.88671875" style="3" customWidth="1"/>
    <col min="8711" max="8711" width="11" style="3" customWidth="1"/>
    <col min="8712" max="8956" width="8.88671875" style="3"/>
    <col min="8957" max="8957" width="4.88671875" style="3" customWidth="1"/>
    <col min="8958" max="8958" width="21.109375" style="3" customWidth="1"/>
    <col min="8959" max="8959" width="8.88671875" style="3" customWidth="1"/>
    <col min="8960" max="8960" width="9.44140625" style="3" customWidth="1"/>
    <col min="8961" max="8961" width="9.5546875" style="3" customWidth="1"/>
    <col min="8962" max="8962" width="9" style="3" customWidth="1"/>
    <col min="8963" max="8963" width="8.5546875" style="3" customWidth="1"/>
    <col min="8964" max="8964" width="8.6640625" style="3" customWidth="1"/>
    <col min="8965" max="8965" width="9.21875" style="3" customWidth="1"/>
    <col min="8966" max="8966" width="9.88671875" style="3" customWidth="1"/>
    <col min="8967" max="8967" width="11" style="3" customWidth="1"/>
    <col min="8968" max="9212" width="8.88671875" style="3"/>
    <col min="9213" max="9213" width="4.88671875" style="3" customWidth="1"/>
    <col min="9214" max="9214" width="21.109375" style="3" customWidth="1"/>
    <col min="9215" max="9215" width="8.88671875" style="3" customWidth="1"/>
    <col min="9216" max="9216" width="9.44140625" style="3" customWidth="1"/>
    <col min="9217" max="9217" width="9.5546875" style="3" customWidth="1"/>
    <col min="9218" max="9218" width="9" style="3" customWidth="1"/>
    <col min="9219" max="9219" width="8.5546875" style="3" customWidth="1"/>
    <col min="9220" max="9220" width="8.6640625" style="3" customWidth="1"/>
    <col min="9221" max="9221" width="9.21875" style="3" customWidth="1"/>
    <col min="9222" max="9222" width="9.88671875" style="3" customWidth="1"/>
    <col min="9223" max="9223" width="11" style="3" customWidth="1"/>
    <col min="9224" max="9468" width="8.88671875" style="3"/>
    <col min="9469" max="9469" width="4.88671875" style="3" customWidth="1"/>
    <col min="9470" max="9470" width="21.109375" style="3" customWidth="1"/>
    <col min="9471" max="9471" width="8.88671875" style="3" customWidth="1"/>
    <col min="9472" max="9472" width="9.44140625" style="3" customWidth="1"/>
    <col min="9473" max="9473" width="9.5546875" style="3" customWidth="1"/>
    <col min="9474" max="9474" width="9" style="3" customWidth="1"/>
    <col min="9475" max="9475" width="8.5546875" style="3" customWidth="1"/>
    <col min="9476" max="9476" width="8.6640625" style="3" customWidth="1"/>
    <col min="9477" max="9477" width="9.21875" style="3" customWidth="1"/>
    <col min="9478" max="9478" width="9.88671875" style="3" customWidth="1"/>
    <col min="9479" max="9479" width="11" style="3" customWidth="1"/>
    <col min="9480" max="9724" width="8.88671875" style="3"/>
    <col min="9725" max="9725" width="4.88671875" style="3" customWidth="1"/>
    <col min="9726" max="9726" width="21.109375" style="3" customWidth="1"/>
    <col min="9727" max="9727" width="8.88671875" style="3" customWidth="1"/>
    <col min="9728" max="9728" width="9.44140625" style="3" customWidth="1"/>
    <col min="9729" max="9729" width="9.5546875" style="3" customWidth="1"/>
    <col min="9730" max="9730" width="9" style="3" customWidth="1"/>
    <col min="9731" max="9731" width="8.5546875" style="3" customWidth="1"/>
    <col min="9732" max="9732" width="8.6640625" style="3" customWidth="1"/>
    <col min="9733" max="9733" width="9.21875" style="3" customWidth="1"/>
    <col min="9734" max="9734" width="9.88671875" style="3" customWidth="1"/>
    <col min="9735" max="9735" width="11" style="3" customWidth="1"/>
    <col min="9736" max="9980" width="8.88671875" style="3"/>
    <col min="9981" max="9981" width="4.88671875" style="3" customWidth="1"/>
    <col min="9982" max="9982" width="21.109375" style="3" customWidth="1"/>
    <col min="9983" max="9983" width="8.88671875" style="3" customWidth="1"/>
    <col min="9984" max="9984" width="9.44140625" style="3" customWidth="1"/>
    <col min="9985" max="9985" width="9.5546875" style="3" customWidth="1"/>
    <col min="9986" max="9986" width="9" style="3" customWidth="1"/>
    <col min="9987" max="9987" width="8.5546875" style="3" customWidth="1"/>
    <col min="9988" max="9988" width="8.6640625" style="3" customWidth="1"/>
    <col min="9989" max="9989" width="9.21875" style="3" customWidth="1"/>
    <col min="9990" max="9990" width="9.88671875" style="3" customWidth="1"/>
    <col min="9991" max="9991" width="11" style="3" customWidth="1"/>
    <col min="9992" max="10236" width="8.88671875" style="3"/>
    <col min="10237" max="10237" width="4.88671875" style="3" customWidth="1"/>
    <col min="10238" max="10238" width="21.109375" style="3" customWidth="1"/>
    <col min="10239" max="10239" width="8.88671875" style="3" customWidth="1"/>
    <col min="10240" max="10240" width="9.44140625" style="3" customWidth="1"/>
    <col min="10241" max="10241" width="9.5546875" style="3" customWidth="1"/>
    <col min="10242" max="10242" width="9" style="3" customWidth="1"/>
    <col min="10243" max="10243" width="8.5546875" style="3" customWidth="1"/>
    <col min="10244" max="10244" width="8.6640625" style="3" customWidth="1"/>
    <col min="10245" max="10245" width="9.21875" style="3" customWidth="1"/>
    <col min="10246" max="10246" width="9.88671875" style="3" customWidth="1"/>
    <col min="10247" max="10247" width="11" style="3" customWidth="1"/>
    <col min="10248" max="10492" width="8.88671875" style="3"/>
    <col min="10493" max="10493" width="4.88671875" style="3" customWidth="1"/>
    <col min="10494" max="10494" width="21.109375" style="3" customWidth="1"/>
    <col min="10495" max="10495" width="8.88671875" style="3" customWidth="1"/>
    <col min="10496" max="10496" width="9.44140625" style="3" customWidth="1"/>
    <col min="10497" max="10497" width="9.5546875" style="3" customWidth="1"/>
    <col min="10498" max="10498" width="9" style="3" customWidth="1"/>
    <col min="10499" max="10499" width="8.5546875" style="3" customWidth="1"/>
    <col min="10500" max="10500" width="8.6640625" style="3" customWidth="1"/>
    <col min="10501" max="10501" width="9.21875" style="3" customWidth="1"/>
    <col min="10502" max="10502" width="9.88671875" style="3" customWidth="1"/>
    <col min="10503" max="10503" width="11" style="3" customWidth="1"/>
    <col min="10504" max="10748" width="8.88671875" style="3"/>
    <col min="10749" max="10749" width="4.88671875" style="3" customWidth="1"/>
    <col min="10750" max="10750" width="21.109375" style="3" customWidth="1"/>
    <col min="10751" max="10751" width="8.88671875" style="3" customWidth="1"/>
    <col min="10752" max="10752" width="9.44140625" style="3" customWidth="1"/>
    <col min="10753" max="10753" width="9.5546875" style="3" customWidth="1"/>
    <col min="10754" max="10754" width="9" style="3" customWidth="1"/>
    <col min="10755" max="10755" width="8.5546875" style="3" customWidth="1"/>
    <col min="10756" max="10756" width="8.6640625" style="3" customWidth="1"/>
    <col min="10757" max="10757" width="9.21875" style="3" customWidth="1"/>
    <col min="10758" max="10758" width="9.88671875" style="3" customWidth="1"/>
    <col min="10759" max="10759" width="11" style="3" customWidth="1"/>
    <col min="10760" max="11004" width="8.88671875" style="3"/>
    <col min="11005" max="11005" width="4.88671875" style="3" customWidth="1"/>
    <col min="11006" max="11006" width="21.109375" style="3" customWidth="1"/>
    <col min="11007" max="11007" width="8.88671875" style="3" customWidth="1"/>
    <col min="11008" max="11008" width="9.44140625" style="3" customWidth="1"/>
    <col min="11009" max="11009" width="9.5546875" style="3" customWidth="1"/>
    <col min="11010" max="11010" width="9" style="3" customWidth="1"/>
    <col min="11011" max="11011" width="8.5546875" style="3" customWidth="1"/>
    <col min="11012" max="11012" width="8.6640625" style="3" customWidth="1"/>
    <col min="11013" max="11013" width="9.21875" style="3" customWidth="1"/>
    <col min="11014" max="11014" width="9.88671875" style="3" customWidth="1"/>
    <col min="11015" max="11015" width="11" style="3" customWidth="1"/>
    <col min="11016" max="11260" width="8.88671875" style="3"/>
    <col min="11261" max="11261" width="4.88671875" style="3" customWidth="1"/>
    <col min="11262" max="11262" width="21.109375" style="3" customWidth="1"/>
    <col min="11263" max="11263" width="8.88671875" style="3" customWidth="1"/>
    <col min="11264" max="11264" width="9.44140625" style="3" customWidth="1"/>
    <col min="11265" max="11265" width="9.5546875" style="3" customWidth="1"/>
    <col min="11266" max="11266" width="9" style="3" customWidth="1"/>
    <col min="11267" max="11267" width="8.5546875" style="3" customWidth="1"/>
    <col min="11268" max="11268" width="8.6640625" style="3" customWidth="1"/>
    <col min="11269" max="11269" width="9.21875" style="3" customWidth="1"/>
    <col min="11270" max="11270" width="9.88671875" style="3" customWidth="1"/>
    <col min="11271" max="11271" width="11" style="3" customWidth="1"/>
    <col min="11272" max="11516" width="8.88671875" style="3"/>
    <col min="11517" max="11517" width="4.88671875" style="3" customWidth="1"/>
    <col min="11518" max="11518" width="21.109375" style="3" customWidth="1"/>
    <col min="11519" max="11519" width="8.88671875" style="3" customWidth="1"/>
    <col min="11520" max="11520" width="9.44140625" style="3" customWidth="1"/>
    <col min="11521" max="11521" width="9.5546875" style="3" customWidth="1"/>
    <col min="11522" max="11522" width="9" style="3" customWidth="1"/>
    <col min="11523" max="11523" width="8.5546875" style="3" customWidth="1"/>
    <col min="11524" max="11524" width="8.6640625" style="3" customWidth="1"/>
    <col min="11525" max="11525" width="9.21875" style="3" customWidth="1"/>
    <col min="11526" max="11526" width="9.88671875" style="3" customWidth="1"/>
    <col min="11527" max="11527" width="11" style="3" customWidth="1"/>
    <col min="11528" max="11772" width="8.88671875" style="3"/>
    <col min="11773" max="11773" width="4.88671875" style="3" customWidth="1"/>
    <col min="11774" max="11774" width="21.109375" style="3" customWidth="1"/>
    <col min="11775" max="11775" width="8.88671875" style="3" customWidth="1"/>
    <col min="11776" max="11776" width="9.44140625" style="3" customWidth="1"/>
    <col min="11777" max="11777" width="9.5546875" style="3" customWidth="1"/>
    <col min="11778" max="11778" width="9" style="3" customWidth="1"/>
    <col min="11779" max="11779" width="8.5546875" style="3" customWidth="1"/>
    <col min="11780" max="11780" width="8.6640625" style="3" customWidth="1"/>
    <col min="11781" max="11781" width="9.21875" style="3" customWidth="1"/>
    <col min="11782" max="11782" width="9.88671875" style="3" customWidth="1"/>
    <col min="11783" max="11783" width="11" style="3" customWidth="1"/>
    <col min="11784" max="12028" width="8.88671875" style="3"/>
    <col min="12029" max="12029" width="4.88671875" style="3" customWidth="1"/>
    <col min="12030" max="12030" width="21.109375" style="3" customWidth="1"/>
    <col min="12031" max="12031" width="8.88671875" style="3" customWidth="1"/>
    <col min="12032" max="12032" width="9.44140625" style="3" customWidth="1"/>
    <col min="12033" max="12033" width="9.5546875" style="3" customWidth="1"/>
    <col min="12034" max="12034" width="9" style="3" customWidth="1"/>
    <col min="12035" max="12035" width="8.5546875" style="3" customWidth="1"/>
    <col min="12036" max="12036" width="8.6640625" style="3" customWidth="1"/>
    <col min="12037" max="12037" width="9.21875" style="3" customWidth="1"/>
    <col min="12038" max="12038" width="9.88671875" style="3" customWidth="1"/>
    <col min="12039" max="12039" width="11" style="3" customWidth="1"/>
    <col min="12040" max="12284" width="8.88671875" style="3"/>
    <col min="12285" max="12285" width="4.88671875" style="3" customWidth="1"/>
    <col min="12286" max="12286" width="21.109375" style="3" customWidth="1"/>
    <col min="12287" max="12287" width="8.88671875" style="3" customWidth="1"/>
    <col min="12288" max="12288" width="9.44140625" style="3" customWidth="1"/>
    <col min="12289" max="12289" width="9.5546875" style="3" customWidth="1"/>
    <col min="12290" max="12290" width="9" style="3" customWidth="1"/>
    <col min="12291" max="12291" width="8.5546875" style="3" customWidth="1"/>
    <col min="12292" max="12292" width="8.6640625" style="3" customWidth="1"/>
    <col min="12293" max="12293" width="9.21875" style="3" customWidth="1"/>
    <col min="12294" max="12294" width="9.88671875" style="3" customWidth="1"/>
    <col min="12295" max="12295" width="11" style="3" customWidth="1"/>
    <col min="12296" max="12540" width="8.88671875" style="3"/>
    <col min="12541" max="12541" width="4.88671875" style="3" customWidth="1"/>
    <col min="12542" max="12542" width="21.109375" style="3" customWidth="1"/>
    <col min="12543" max="12543" width="8.88671875" style="3" customWidth="1"/>
    <col min="12544" max="12544" width="9.44140625" style="3" customWidth="1"/>
    <col min="12545" max="12545" width="9.5546875" style="3" customWidth="1"/>
    <col min="12546" max="12546" width="9" style="3" customWidth="1"/>
    <col min="12547" max="12547" width="8.5546875" style="3" customWidth="1"/>
    <col min="12548" max="12548" width="8.6640625" style="3" customWidth="1"/>
    <col min="12549" max="12549" width="9.21875" style="3" customWidth="1"/>
    <col min="12550" max="12550" width="9.88671875" style="3" customWidth="1"/>
    <col min="12551" max="12551" width="11" style="3" customWidth="1"/>
    <col min="12552" max="12796" width="8.88671875" style="3"/>
    <col min="12797" max="12797" width="4.88671875" style="3" customWidth="1"/>
    <col min="12798" max="12798" width="21.109375" style="3" customWidth="1"/>
    <col min="12799" max="12799" width="8.88671875" style="3" customWidth="1"/>
    <col min="12800" max="12800" width="9.44140625" style="3" customWidth="1"/>
    <col min="12801" max="12801" width="9.5546875" style="3" customWidth="1"/>
    <col min="12802" max="12802" width="9" style="3" customWidth="1"/>
    <col min="12803" max="12803" width="8.5546875" style="3" customWidth="1"/>
    <col min="12804" max="12804" width="8.6640625" style="3" customWidth="1"/>
    <col min="12805" max="12805" width="9.21875" style="3" customWidth="1"/>
    <col min="12806" max="12806" width="9.88671875" style="3" customWidth="1"/>
    <col min="12807" max="12807" width="11" style="3" customWidth="1"/>
    <col min="12808" max="13052" width="8.88671875" style="3"/>
    <col min="13053" max="13053" width="4.88671875" style="3" customWidth="1"/>
    <col min="13054" max="13054" width="21.109375" style="3" customWidth="1"/>
    <col min="13055" max="13055" width="8.88671875" style="3" customWidth="1"/>
    <col min="13056" max="13056" width="9.44140625" style="3" customWidth="1"/>
    <col min="13057" max="13057" width="9.5546875" style="3" customWidth="1"/>
    <col min="13058" max="13058" width="9" style="3" customWidth="1"/>
    <col min="13059" max="13059" width="8.5546875" style="3" customWidth="1"/>
    <col min="13060" max="13060" width="8.6640625" style="3" customWidth="1"/>
    <col min="13061" max="13061" width="9.21875" style="3" customWidth="1"/>
    <col min="13062" max="13062" width="9.88671875" style="3" customWidth="1"/>
    <col min="13063" max="13063" width="11" style="3" customWidth="1"/>
    <col min="13064" max="13308" width="8.88671875" style="3"/>
    <col min="13309" max="13309" width="4.88671875" style="3" customWidth="1"/>
    <col min="13310" max="13310" width="21.109375" style="3" customWidth="1"/>
    <col min="13311" max="13311" width="8.88671875" style="3" customWidth="1"/>
    <col min="13312" max="13312" width="9.44140625" style="3" customWidth="1"/>
    <col min="13313" max="13313" width="9.5546875" style="3" customWidth="1"/>
    <col min="13314" max="13314" width="9" style="3" customWidth="1"/>
    <col min="13315" max="13315" width="8.5546875" style="3" customWidth="1"/>
    <col min="13316" max="13316" width="8.6640625" style="3" customWidth="1"/>
    <col min="13317" max="13317" width="9.21875" style="3" customWidth="1"/>
    <col min="13318" max="13318" width="9.88671875" style="3" customWidth="1"/>
    <col min="13319" max="13319" width="11" style="3" customWidth="1"/>
    <col min="13320" max="13564" width="8.88671875" style="3"/>
    <col min="13565" max="13565" width="4.88671875" style="3" customWidth="1"/>
    <col min="13566" max="13566" width="21.109375" style="3" customWidth="1"/>
    <col min="13567" max="13567" width="8.88671875" style="3" customWidth="1"/>
    <col min="13568" max="13568" width="9.44140625" style="3" customWidth="1"/>
    <col min="13569" max="13569" width="9.5546875" style="3" customWidth="1"/>
    <col min="13570" max="13570" width="9" style="3" customWidth="1"/>
    <col min="13571" max="13571" width="8.5546875" style="3" customWidth="1"/>
    <col min="13572" max="13572" width="8.6640625" style="3" customWidth="1"/>
    <col min="13573" max="13573" width="9.21875" style="3" customWidth="1"/>
    <col min="13574" max="13574" width="9.88671875" style="3" customWidth="1"/>
    <col min="13575" max="13575" width="11" style="3" customWidth="1"/>
    <col min="13576" max="13820" width="8.88671875" style="3"/>
    <col min="13821" max="13821" width="4.88671875" style="3" customWidth="1"/>
    <col min="13822" max="13822" width="21.109375" style="3" customWidth="1"/>
    <col min="13823" max="13823" width="8.88671875" style="3" customWidth="1"/>
    <col min="13824" max="13824" width="9.44140625" style="3" customWidth="1"/>
    <col min="13825" max="13825" width="9.5546875" style="3" customWidth="1"/>
    <col min="13826" max="13826" width="9" style="3" customWidth="1"/>
    <col min="13827" max="13827" width="8.5546875" style="3" customWidth="1"/>
    <col min="13828" max="13828" width="8.6640625" style="3" customWidth="1"/>
    <col min="13829" max="13829" width="9.21875" style="3" customWidth="1"/>
    <col min="13830" max="13830" width="9.88671875" style="3" customWidth="1"/>
    <col min="13831" max="13831" width="11" style="3" customWidth="1"/>
    <col min="13832" max="14076" width="8.88671875" style="3"/>
    <col min="14077" max="14077" width="4.88671875" style="3" customWidth="1"/>
    <col min="14078" max="14078" width="21.109375" style="3" customWidth="1"/>
    <col min="14079" max="14079" width="8.88671875" style="3" customWidth="1"/>
    <col min="14080" max="14080" width="9.44140625" style="3" customWidth="1"/>
    <col min="14081" max="14081" width="9.5546875" style="3" customWidth="1"/>
    <col min="14082" max="14082" width="9" style="3" customWidth="1"/>
    <col min="14083" max="14083" width="8.5546875" style="3" customWidth="1"/>
    <col min="14084" max="14084" width="8.6640625" style="3" customWidth="1"/>
    <col min="14085" max="14085" width="9.21875" style="3" customWidth="1"/>
    <col min="14086" max="14086" width="9.88671875" style="3" customWidth="1"/>
    <col min="14087" max="14087" width="11" style="3" customWidth="1"/>
    <col min="14088" max="14332" width="8.88671875" style="3"/>
    <col min="14333" max="14333" width="4.88671875" style="3" customWidth="1"/>
    <col min="14334" max="14334" width="21.109375" style="3" customWidth="1"/>
    <col min="14335" max="14335" width="8.88671875" style="3" customWidth="1"/>
    <col min="14336" max="14336" width="9.44140625" style="3" customWidth="1"/>
    <col min="14337" max="14337" width="9.5546875" style="3" customWidth="1"/>
    <col min="14338" max="14338" width="9" style="3" customWidth="1"/>
    <col min="14339" max="14339" width="8.5546875" style="3" customWidth="1"/>
    <col min="14340" max="14340" width="8.6640625" style="3" customWidth="1"/>
    <col min="14341" max="14341" width="9.21875" style="3" customWidth="1"/>
    <col min="14342" max="14342" width="9.88671875" style="3" customWidth="1"/>
    <col min="14343" max="14343" width="11" style="3" customWidth="1"/>
    <col min="14344" max="14588" width="8.88671875" style="3"/>
    <col min="14589" max="14589" width="4.88671875" style="3" customWidth="1"/>
    <col min="14590" max="14590" width="21.109375" style="3" customWidth="1"/>
    <col min="14591" max="14591" width="8.88671875" style="3" customWidth="1"/>
    <col min="14592" max="14592" width="9.44140625" style="3" customWidth="1"/>
    <col min="14593" max="14593" width="9.5546875" style="3" customWidth="1"/>
    <col min="14594" max="14594" width="9" style="3" customWidth="1"/>
    <col min="14595" max="14595" width="8.5546875" style="3" customWidth="1"/>
    <col min="14596" max="14596" width="8.6640625" style="3" customWidth="1"/>
    <col min="14597" max="14597" width="9.21875" style="3" customWidth="1"/>
    <col min="14598" max="14598" width="9.88671875" style="3" customWidth="1"/>
    <col min="14599" max="14599" width="11" style="3" customWidth="1"/>
    <col min="14600" max="14844" width="8.88671875" style="3"/>
    <col min="14845" max="14845" width="4.88671875" style="3" customWidth="1"/>
    <col min="14846" max="14846" width="21.109375" style="3" customWidth="1"/>
    <col min="14847" max="14847" width="8.88671875" style="3" customWidth="1"/>
    <col min="14848" max="14848" width="9.44140625" style="3" customWidth="1"/>
    <col min="14849" max="14849" width="9.5546875" style="3" customWidth="1"/>
    <col min="14850" max="14850" width="9" style="3" customWidth="1"/>
    <col min="14851" max="14851" width="8.5546875" style="3" customWidth="1"/>
    <col min="14852" max="14852" width="8.6640625" style="3" customWidth="1"/>
    <col min="14853" max="14853" width="9.21875" style="3" customWidth="1"/>
    <col min="14854" max="14854" width="9.88671875" style="3" customWidth="1"/>
    <col min="14855" max="14855" width="11" style="3" customWidth="1"/>
    <col min="14856" max="15100" width="8.88671875" style="3"/>
    <col min="15101" max="15101" width="4.88671875" style="3" customWidth="1"/>
    <col min="15102" max="15102" width="21.109375" style="3" customWidth="1"/>
    <col min="15103" max="15103" width="8.88671875" style="3" customWidth="1"/>
    <col min="15104" max="15104" width="9.44140625" style="3" customWidth="1"/>
    <col min="15105" max="15105" width="9.5546875" style="3" customWidth="1"/>
    <col min="15106" max="15106" width="9" style="3" customWidth="1"/>
    <col min="15107" max="15107" width="8.5546875" style="3" customWidth="1"/>
    <col min="15108" max="15108" width="8.6640625" style="3" customWidth="1"/>
    <col min="15109" max="15109" width="9.21875" style="3" customWidth="1"/>
    <col min="15110" max="15110" width="9.88671875" style="3" customWidth="1"/>
    <col min="15111" max="15111" width="11" style="3" customWidth="1"/>
    <col min="15112" max="15356" width="8.88671875" style="3"/>
    <col min="15357" max="15357" width="4.88671875" style="3" customWidth="1"/>
    <col min="15358" max="15358" width="21.109375" style="3" customWidth="1"/>
    <col min="15359" max="15359" width="8.88671875" style="3" customWidth="1"/>
    <col min="15360" max="15360" width="9.44140625" style="3" customWidth="1"/>
    <col min="15361" max="15361" width="9.5546875" style="3" customWidth="1"/>
    <col min="15362" max="15362" width="9" style="3" customWidth="1"/>
    <col min="15363" max="15363" width="8.5546875" style="3" customWidth="1"/>
    <col min="15364" max="15364" width="8.6640625" style="3" customWidth="1"/>
    <col min="15365" max="15365" width="9.21875" style="3" customWidth="1"/>
    <col min="15366" max="15366" width="9.88671875" style="3" customWidth="1"/>
    <col min="15367" max="15367" width="11" style="3" customWidth="1"/>
    <col min="15368" max="15612" width="8.88671875" style="3"/>
    <col min="15613" max="15613" width="4.88671875" style="3" customWidth="1"/>
    <col min="15614" max="15614" width="21.109375" style="3" customWidth="1"/>
    <col min="15615" max="15615" width="8.88671875" style="3" customWidth="1"/>
    <col min="15616" max="15616" width="9.44140625" style="3" customWidth="1"/>
    <col min="15617" max="15617" width="9.5546875" style="3" customWidth="1"/>
    <col min="15618" max="15618" width="9" style="3" customWidth="1"/>
    <col min="15619" max="15619" width="8.5546875" style="3" customWidth="1"/>
    <col min="15620" max="15620" width="8.6640625" style="3" customWidth="1"/>
    <col min="15621" max="15621" width="9.21875" style="3" customWidth="1"/>
    <col min="15622" max="15622" width="9.88671875" style="3" customWidth="1"/>
    <col min="15623" max="15623" width="11" style="3" customWidth="1"/>
    <col min="15624" max="15868" width="8.88671875" style="3"/>
    <col min="15869" max="15869" width="4.88671875" style="3" customWidth="1"/>
    <col min="15870" max="15870" width="21.109375" style="3" customWidth="1"/>
    <col min="15871" max="15871" width="8.88671875" style="3" customWidth="1"/>
    <col min="15872" max="15872" width="9.44140625" style="3" customWidth="1"/>
    <col min="15873" max="15873" width="9.5546875" style="3" customWidth="1"/>
    <col min="15874" max="15874" width="9" style="3" customWidth="1"/>
    <col min="15875" max="15875" width="8.5546875" style="3" customWidth="1"/>
    <col min="15876" max="15876" width="8.6640625" style="3" customWidth="1"/>
    <col min="15877" max="15877" width="9.21875" style="3" customWidth="1"/>
    <col min="15878" max="15878" width="9.88671875" style="3" customWidth="1"/>
    <col min="15879" max="15879" width="11" style="3" customWidth="1"/>
    <col min="15880" max="16124" width="8.88671875" style="3"/>
    <col min="16125" max="16125" width="4.88671875" style="3" customWidth="1"/>
    <col min="16126" max="16126" width="21.109375" style="3" customWidth="1"/>
    <col min="16127" max="16127" width="8.88671875" style="3" customWidth="1"/>
    <col min="16128" max="16128" width="9.44140625" style="3" customWidth="1"/>
    <col min="16129" max="16129" width="9.5546875" style="3" customWidth="1"/>
    <col min="16130" max="16130" width="9" style="3" customWidth="1"/>
    <col min="16131" max="16131" width="8.5546875" style="3" customWidth="1"/>
    <col min="16132" max="16132" width="8.6640625" style="3" customWidth="1"/>
    <col min="16133" max="16133" width="9.21875" style="3" customWidth="1"/>
    <col min="16134" max="16134" width="9.88671875" style="3" customWidth="1"/>
    <col min="16135" max="16135" width="11" style="3" customWidth="1"/>
    <col min="16136" max="16384" width="8.88671875" style="3"/>
  </cols>
  <sheetData>
    <row r="1" spans="1:8" x14ac:dyDescent="0.25">
      <c r="A1" s="166" t="s">
        <v>245</v>
      </c>
      <c r="B1" s="166"/>
    </row>
    <row r="2" spans="1:8" ht="42" customHeight="1" x14ac:dyDescent="0.25">
      <c r="A2" s="205" t="s">
        <v>73</v>
      </c>
      <c r="B2" s="205"/>
      <c r="C2" s="205"/>
      <c r="D2" s="205"/>
      <c r="E2" s="205"/>
      <c r="F2" s="205"/>
      <c r="G2" s="205"/>
      <c r="H2" s="205"/>
    </row>
    <row r="3" spans="1:8" x14ac:dyDescent="0.25">
      <c r="A3" s="206" t="str">
        <f>'Biểu 03'!A3:G3</f>
        <v xml:space="preserve">(Kèm theo báo cáo số:          /BC-UBND ngày      tháng      năm 2021 của UBND huyện Tuần Giáo) </v>
      </c>
      <c r="B3" s="206"/>
      <c r="C3" s="206"/>
      <c r="D3" s="206"/>
      <c r="E3" s="206"/>
      <c r="F3" s="206"/>
      <c r="G3" s="206"/>
      <c r="H3" s="206"/>
    </row>
    <row r="5" spans="1:8" ht="19.5" customHeight="1" x14ac:dyDescent="0.25">
      <c r="A5" s="204" t="s">
        <v>0</v>
      </c>
      <c r="B5" s="204" t="s">
        <v>55</v>
      </c>
      <c r="C5" s="207" t="s">
        <v>72</v>
      </c>
      <c r="D5" s="208"/>
      <c r="E5" s="208"/>
      <c r="F5" s="208"/>
      <c r="G5" s="208"/>
      <c r="H5" s="209"/>
    </row>
    <row r="6" spans="1:8" x14ac:dyDescent="0.25">
      <c r="A6" s="204"/>
      <c r="B6" s="204"/>
      <c r="C6" s="204" t="s">
        <v>9</v>
      </c>
      <c r="D6" s="204" t="s">
        <v>10</v>
      </c>
      <c r="E6" s="204" t="s">
        <v>11</v>
      </c>
      <c r="F6" s="204" t="s">
        <v>12</v>
      </c>
      <c r="G6" s="204" t="s">
        <v>40</v>
      </c>
      <c r="H6" s="204" t="s">
        <v>41</v>
      </c>
    </row>
    <row r="7" spans="1:8" x14ac:dyDescent="0.25">
      <c r="A7" s="204"/>
      <c r="B7" s="204"/>
      <c r="C7" s="204"/>
      <c r="D7" s="204"/>
      <c r="E7" s="204"/>
      <c r="F7" s="204"/>
      <c r="G7" s="204"/>
      <c r="H7" s="204"/>
    </row>
    <row r="8" spans="1:8" x14ac:dyDescent="0.25">
      <c r="A8" s="18" t="s">
        <v>14</v>
      </c>
      <c r="B8" s="19" t="s">
        <v>56</v>
      </c>
      <c r="C8" s="20">
        <f>C9+C13+C17+C18+C19+C20</f>
        <v>940157.08</v>
      </c>
      <c r="D8" s="20">
        <f t="shared" ref="D8:H8" si="0">D9+D13+D17+D18+D19+D20</f>
        <v>221087.2</v>
      </c>
      <c r="E8" s="20">
        <f t="shared" si="0"/>
        <v>115975.8</v>
      </c>
      <c r="F8" s="20">
        <f t="shared" si="0"/>
        <v>140362.47999999998</v>
      </c>
      <c r="G8" s="20">
        <f t="shared" si="0"/>
        <v>123938</v>
      </c>
      <c r="H8" s="20">
        <f t="shared" si="0"/>
        <v>338793.6</v>
      </c>
    </row>
    <row r="9" spans="1:8" ht="18.75" customHeight="1" x14ac:dyDescent="0.25">
      <c r="A9" s="21" t="s">
        <v>16</v>
      </c>
      <c r="B9" s="22" t="s">
        <v>57</v>
      </c>
      <c r="C9" s="23">
        <f t="shared" ref="C9:H9" si="1">C10+C11+C12</f>
        <v>250863.07999999996</v>
      </c>
      <c r="D9" s="23">
        <f>D10+D11+D12</f>
        <v>50251</v>
      </c>
      <c r="E9" s="23">
        <f t="shared" si="1"/>
        <v>55943.8</v>
      </c>
      <c r="F9" s="23">
        <f t="shared" si="1"/>
        <v>33626.479999999996</v>
      </c>
      <c r="G9" s="23">
        <f t="shared" si="1"/>
        <v>35391</v>
      </c>
      <c r="H9" s="23">
        <f t="shared" si="1"/>
        <v>75650.8</v>
      </c>
    </row>
    <row r="10" spans="1:8" ht="18.75" customHeight="1" x14ac:dyDescent="0.25">
      <c r="A10" s="24">
        <v>1</v>
      </c>
      <c r="B10" s="22" t="s">
        <v>58</v>
      </c>
      <c r="C10" s="25">
        <f>SUM(D10:H10)</f>
        <v>0</v>
      </c>
      <c r="D10" s="26"/>
      <c r="E10" s="27"/>
      <c r="F10" s="27"/>
      <c r="G10" s="27"/>
      <c r="H10" s="27"/>
    </row>
    <row r="11" spans="1:8" s="4" customFormat="1" ht="18.75" customHeight="1" x14ac:dyDescent="0.25">
      <c r="A11" s="24">
        <v>2</v>
      </c>
      <c r="B11" s="22" t="s">
        <v>59</v>
      </c>
      <c r="C11" s="25">
        <f t="shared" ref="C11:C20" si="2">SUM(D11:H11)</f>
        <v>212208.09999999998</v>
      </c>
      <c r="D11" s="30">
        <v>48000</v>
      </c>
      <c r="E11" s="30">
        <v>49828.800000000003</v>
      </c>
      <c r="F11" s="30">
        <v>23416.5</v>
      </c>
      <c r="G11" s="31">
        <v>25983</v>
      </c>
      <c r="H11" s="32">
        <v>64979.8</v>
      </c>
    </row>
    <row r="12" spans="1:8" ht="20.100000000000001" customHeight="1" x14ac:dyDescent="0.25">
      <c r="A12" s="24">
        <v>3</v>
      </c>
      <c r="B12" s="22" t="s">
        <v>60</v>
      </c>
      <c r="C12" s="25">
        <f>SUM(D12:H12)</f>
        <v>38654.979999999996</v>
      </c>
      <c r="D12" s="33">
        <v>2251</v>
      </c>
      <c r="E12" s="33">
        <v>6115</v>
      </c>
      <c r="F12" s="33">
        <v>10209.98</v>
      </c>
      <c r="G12" s="34">
        <v>9408</v>
      </c>
      <c r="H12" s="35">
        <v>10671</v>
      </c>
    </row>
    <row r="13" spans="1:8" ht="18.75" customHeight="1" x14ac:dyDescent="0.25">
      <c r="A13" s="21" t="s">
        <v>24</v>
      </c>
      <c r="B13" s="22" t="s">
        <v>61</v>
      </c>
      <c r="C13" s="25">
        <f t="shared" si="2"/>
        <v>0</v>
      </c>
      <c r="D13" s="25"/>
      <c r="E13" s="25"/>
      <c r="F13" s="27"/>
      <c r="G13" s="25"/>
      <c r="H13" s="25"/>
    </row>
    <row r="14" spans="1:8" ht="18.75" customHeight="1" x14ac:dyDescent="0.25">
      <c r="A14" s="24">
        <v>1</v>
      </c>
      <c r="B14" s="22" t="s">
        <v>62</v>
      </c>
      <c r="C14" s="25">
        <f>SUM(D14:H14)</f>
        <v>0</v>
      </c>
      <c r="D14" s="25"/>
      <c r="E14" s="25"/>
      <c r="F14" s="27"/>
      <c r="G14" s="25"/>
      <c r="H14" s="25"/>
    </row>
    <row r="15" spans="1:8" ht="18.75" customHeight="1" x14ac:dyDescent="0.25">
      <c r="A15" s="24">
        <v>2</v>
      </c>
      <c r="B15" s="22" t="s">
        <v>63</v>
      </c>
      <c r="C15" s="25"/>
      <c r="D15" s="27"/>
      <c r="E15" s="27"/>
      <c r="F15" s="27"/>
      <c r="G15" s="27"/>
      <c r="H15" s="27"/>
    </row>
    <row r="16" spans="1:8" ht="18.75" customHeight="1" x14ac:dyDescent="0.25">
      <c r="A16" s="24">
        <v>3</v>
      </c>
      <c r="B16" s="22" t="s">
        <v>64</v>
      </c>
      <c r="C16" s="25"/>
      <c r="D16" s="27"/>
      <c r="E16" s="27"/>
      <c r="F16" s="27"/>
      <c r="G16" s="27"/>
      <c r="H16" s="27"/>
    </row>
    <row r="17" spans="1:8" s="4" customFormat="1" ht="18.75" customHeight="1" x14ac:dyDescent="0.25">
      <c r="A17" s="21" t="s">
        <v>27</v>
      </c>
      <c r="B17" s="22" t="s">
        <v>65</v>
      </c>
      <c r="C17" s="25">
        <f t="shared" si="2"/>
        <v>666596</v>
      </c>
      <c r="D17" s="36">
        <v>160962.20000000001</v>
      </c>
      <c r="E17" s="36">
        <v>56205</v>
      </c>
      <c r="F17" s="36">
        <v>104739</v>
      </c>
      <c r="G17" s="37">
        <v>86547</v>
      </c>
      <c r="H17" s="38">
        <v>258142.8</v>
      </c>
    </row>
    <row r="18" spans="1:8" ht="18.75" customHeight="1" x14ac:dyDescent="0.25">
      <c r="A18" s="21" t="s">
        <v>34</v>
      </c>
      <c r="B18" s="22" t="s">
        <v>66</v>
      </c>
      <c r="C18" s="25">
        <f t="shared" si="2"/>
        <v>0</v>
      </c>
      <c r="D18" s="25"/>
      <c r="E18" s="22"/>
      <c r="F18" s="22"/>
      <c r="G18" s="22"/>
      <c r="H18" s="25"/>
    </row>
    <row r="19" spans="1:8" ht="18.75" customHeight="1" x14ac:dyDescent="0.25">
      <c r="A19" s="21" t="s">
        <v>35</v>
      </c>
      <c r="B19" s="22" t="s">
        <v>67</v>
      </c>
      <c r="C19" s="25">
        <f t="shared" si="2"/>
        <v>0</v>
      </c>
      <c r="D19" s="25"/>
      <c r="E19" s="27"/>
      <c r="F19" s="27"/>
      <c r="G19" s="27"/>
      <c r="H19" s="27"/>
    </row>
    <row r="20" spans="1:8" ht="18.75" customHeight="1" x14ac:dyDescent="0.25">
      <c r="A20" s="18" t="s">
        <v>54</v>
      </c>
      <c r="B20" s="28" t="s">
        <v>68</v>
      </c>
      <c r="C20" s="25">
        <f t="shared" si="2"/>
        <v>22698</v>
      </c>
      <c r="D20" s="39">
        <v>9874</v>
      </c>
      <c r="E20" s="39">
        <v>3827</v>
      </c>
      <c r="F20" s="39">
        <v>1997</v>
      </c>
      <c r="G20" s="37">
        <v>2000</v>
      </c>
      <c r="H20" s="25">
        <v>5000</v>
      </c>
    </row>
    <row r="21" spans="1:8" ht="18.75" customHeight="1" x14ac:dyDescent="0.25">
      <c r="A21" s="21" t="s">
        <v>15</v>
      </c>
      <c r="B21" s="29" t="s">
        <v>69</v>
      </c>
      <c r="C21" s="25"/>
      <c r="D21" s="22"/>
      <c r="E21" s="22"/>
      <c r="F21" s="22"/>
      <c r="G21" s="22"/>
      <c r="H21" s="22"/>
    </row>
    <row r="22" spans="1:8" ht="18.75" customHeight="1" x14ac:dyDescent="0.25">
      <c r="A22" s="24">
        <v>1</v>
      </c>
      <c r="B22" s="22" t="s">
        <v>70</v>
      </c>
      <c r="C22" s="25"/>
      <c r="D22" s="22"/>
      <c r="E22" s="22"/>
      <c r="F22" s="22"/>
      <c r="G22" s="22"/>
      <c r="H22" s="22"/>
    </row>
    <row r="23" spans="1:8" ht="18.75" customHeight="1" x14ac:dyDescent="0.25">
      <c r="A23" s="24">
        <v>2</v>
      </c>
      <c r="B23" s="22" t="s">
        <v>71</v>
      </c>
      <c r="C23" s="25"/>
      <c r="D23" s="22"/>
      <c r="E23" s="22"/>
      <c r="F23" s="22"/>
      <c r="G23" s="22"/>
      <c r="H23" s="22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ageMargins left="0.6" right="0.6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Bieu 01</vt:lpstr>
      <vt:lpstr>Biểu 02</vt:lpstr>
      <vt:lpstr>Biểu 03</vt:lpstr>
      <vt:lpstr>Bieu 4</vt:lpstr>
      <vt:lpstr>'Biểu 02'!Print_Titles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Admin</cp:lastModifiedBy>
  <cp:lastPrinted>2021-09-22T17:05:05Z</cp:lastPrinted>
  <dcterms:created xsi:type="dcterms:W3CDTF">2018-03-02T00:02:38Z</dcterms:created>
  <dcterms:modified xsi:type="dcterms:W3CDTF">2021-09-22T17:05:39Z</dcterms:modified>
</cp:coreProperties>
</file>