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/>
  <mc:AlternateContent xmlns:mc="http://schemas.openxmlformats.org/markup-compatibility/2006">
    <mc:Choice Requires="x15">
      <x15ac:absPath xmlns:x15ac="http://schemas.microsoft.com/office/spreadsheetml/2010/11/ac" url="C:\Users\Admin\Desktop\VĂN BẢN ĐÍNH KÈM\"/>
    </mc:Choice>
  </mc:AlternateContent>
  <xr:revisionPtr revIDLastSave="0" documentId="13_ncr:1_{351E7A80-1FF4-4C01-AE75-D638F68CEC2A}" xr6:coauthVersionLast="36" xr6:coauthVersionMax="36" xr10:uidLastSave="{00000000-0000-0000-0000-000000000000}"/>
  <bookViews>
    <workbookView xWindow="0" yWindow="0" windowWidth="28800" windowHeight="12495" activeTab="3" xr2:uid="{00000000-000D-0000-FFFF-FFFF00000000}"/>
  </bookViews>
  <sheets>
    <sheet name="Quài Nưa " sheetId="2" r:id="rId1"/>
    <sheet name="Quài Cang" sheetId="3" r:id="rId2"/>
    <sheet name="Tỏa Tình" sheetId="5" r:id="rId3"/>
    <sheet name="Pú Nhung" sheetId="18" r:id="rId4"/>
  </sheets>
  <definedNames>
    <definedName name="_xlnm.Print_Area" localSheetId="3">'Pú Nhung'!$A$1:$F$33</definedName>
    <definedName name="_xlnm.Print_Area" localSheetId="0">'Quài Nưa '!$A$1:$I$162</definedName>
    <definedName name="_xlnm.Print_Area" localSheetId="2">'Tỏa Tình'!$A$1:$F$48</definedName>
    <definedName name="_xlnm.Print_Titles" localSheetId="1">'Quài Cang'!$3:$4</definedName>
    <definedName name="_xlnm.Print_Titles" localSheetId="0">'Quài Nưa '!$3:$3</definedName>
    <definedName name="_xlnm.Print_Titles" localSheetId="2">'Tỏa Tình'!$3:$5</definedName>
  </definedNames>
  <calcPr calcId="191029"/>
</workbook>
</file>

<file path=xl/calcChain.xml><?xml version="1.0" encoding="utf-8"?>
<calcChain xmlns="http://schemas.openxmlformats.org/spreadsheetml/2006/main">
  <c r="F32" i="18" l="1"/>
  <c r="E32" i="18"/>
  <c r="D32" i="18"/>
  <c r="C32" i="18"/>
  <c r="F29" i="18"/>
  <c r="E29" i="18"/>
  <c r="D29" i="18"/>
  <c r="C29" i="18"/>
  <c r="F26" i="18"/>
  <c r="E26" i="18"/>
  <c r="D26" i="18"/>
  <c r="C26" i="18"/>
  <c r="F23" i="18"/>
  <c r="E23" i="18"/>
  <c r="D23" i="18"/>
  <c r="C23" i="18"/>
  <c r="F7" i="18"/>
  <c r="F6" i="18" s="1"/>
  <c r="E7" i="18"/>
  <c r="D7" i="18"/>
  <c r="D6" i="18" s="1"/>
  <c r="C7" i="18"/>
  <c r="E6" i="18"/>
  <c r="C6" i="18"/>
  <c r="D44" i="5"/>
  <c r="E43" i="5"/>
  <c r="E34" i="5" s="1"/>
  <c r="D43" i="5"/>
  <c r="F42" i="5"/>
  <c r="F41" i="5"/>
  <c r="F40" i="5"/>
  <c r="D40" i="5"/>
  <c r="D38" i="5"/>
  <c r="D37" i="5"/>
  <c r="D35" i="5"/>
  <c r="D34" i="5" s="1"/>
  <c r="C34" i="5"/>
  <c r="D33" i="5"/>
  <c r="F32" i="5"/>
  <c r="F31" i="5"/>
  <c r="D31" i="5"/>
  <c r="F30" i="5"/>
  <c r="F29" i="5"/>
  <c r="D29" i="5"/>
  <c r="F28" i="5"/>
  <c r="F27" i="5"/>
  <c r="F26" i="5"/>
  <c r="F25" i="5"/>
  <c r="D25" i="5"/>
  <c r="F24" i="5"/>
  <c r="D24" i="5"/>
  <c r="F23" i="5"/>
  <c r="D23" i="5"/>
  <c r="F22" i="5"/>
  <c r="F21" i="5"/>
  <c r="D21" i="5"/>
  <c r="F20" i="5"/>
  <c r="D20" i="5"/>
  <c r="F19" i="5"/>
  <c r="D19" i="5"/>
  <c r="F18" i="5"/>
  <c r="D18" i="5"/>
  <c r="F17" i="5"/>
  <c r="D17" i="5"/>
  <c r="F16" i="5"/>
  <c r="D15" i="5"/>
  <c r="D14" i="5"/>
  <c r="F13" i="5"/>
  <c r="F7" i="5" s="1"/>
  <c r="D13" i="5"/>
  <c r="F12" i="5"/>
  <c r="D12" i="5"/>
  <c r="F11" i="5"/>
  <c r="D11" i="5"/>
  <c r="D7" i="5" s="1"/>
  <c r="F10" i="5"/>
  <c r="D10" i="5"/>
  <c r="D9" i="5"/>
  <c r="E7" i="5"/>
  <c r="C7" i="5"/>
  <c r="F61" i="3"/>
  <c r="F60" i="3" s="1"/>
  <c r="E60" i="3"/>
  <c r="F59" i="3"/>
  <c r="F58" i="3"/>
  <c r="E58" i="3"/>
  <c r="F57" i="3"/>
  <c r="F56" i="3"/>
  <c r="E56" i="3"/>
  <c r="F55" i="3"/>
  <c r="F54" i="3"/>
  <c r="F53" i="3"/>
  <c r="F52" i="3"/>
  <c r="E52" i="3"/>
  <c r="F51" i="3"/>
  <c r="F50" i="3"/>
  <c r="F49" i="3"/>
  <c r="F48" i="3" s="1"/>
  <c r="E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6" i="3" s="1"/>
  <c r="F29" i="3"/>
  <c r="F28" i="3"/>
  <c r="F27" i="3"/>
  <c r="E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 s="1"/>
  <c r="F6" i="3"/>
  <c r="E6" i="3"/>
  <c r="E5" i="3" s="1"/>
  <c r="C6" i="3"/>
  <c r="C5" i="3" s="1"/>
  <c r="I162" i="2"/>
  <c r="G162" i="2"/>
  <c r="F162" i="2"/>
  <c r="E162" i="2"/>
  <c r="I161" i="2"/>
  <c r="I160" i="2" s="1"/>
  <c r="E161" i="2"/>
  <c r="E160" i="2" s="1"/>
  <c r="H160" i="2"/>
  <c r="G160" i="2"/>
  <c r="D160" i="2"/>
  <c r="C160" i="2"/>
  <c r="I159" i="2"/>
  <c r="G159" i="2"/>
  <c r="F159" i="2"/>
  <c r="G158" i="2"/>
  <c r="I158" i="2" s="1"/>
  <c r="F158" i="2"/>
  <c r="G157" i="2"/>
  <c r="I157" i="2" s="1"/>
  <c r="E157" i="2"/>
  <c r="F157" i="2" s="1"/>
  <c r="I156" i="2"/>
  <c r="G156" i="2"/>
  <c r="F156" i="2"/>
  <c r="G155" i="2"/>
  <c r="I155" i="2" s="1"/>
  <c r="F155" i="2"/>
  <c r="I154" i="2"/>
  <c r="G154" i="2"/>
  <c r="F154" i="2"/>
  <c r="I153" i="2"/>
  <c r="G153" i="2"/>
  <c r="F153" i="2"/>
  <c r="I152" i="2"/>
  <c r="G152" i="2"/>
  <c r="F152" i="2"/>
  <c r="G151" i="2"/>
  <c r="I151" i="2" s="1"/>
  <c r="F151" i="2"/>
  <c r="I150" i="2"/>
  <c r="G150" i="2"/>
  <c r="F150" i="2"/>
  <c r="I149" i="2"/>
  <c r="G149" i="2"/>
  <c r="F149" i="2"/>
  <c r="I148" i="2"/>
  <c r="E148" i="2"/>
  <c r="F148" i="2" s="1"/>
  <c r="I147" i="2"/>
  <c r="E147" i="2"/>
  <c r="F147" i="2" s="1"/>
  <c r="I146" i="2"/>
  <c r="E146" i="2"/>
  <c r="F146" i="2" s="1"/>
  <c r="I145" i="2"/>
  <c r="E145" i="2"/>
  <c r="F145" i="2" s="1"/>
  <c r="I144" i="2"/>
  <c r="E144" i="2"/>
  <c r="F144" i="2" s="1"/>
  <c r="I143" i="2"/>
  <c r="E143" i="2"/>
  <c r="F143" i="2" s="1"/>
  <c r="I142" i="2"/>
  <c r="E142" i="2"/>
  <c r="F142" i="2" s="1"/>
  <c r="I141" i="2"/>
  <c r="E141" i="2"/>
  <c r="F141" i="2" s="1"/>
  <c r="I140" i="2"/>
  <c r="E140" i="2"/>
  <c r="F140" i="2" s="1"/>
  <c r="I139" i="2"/>
  <c r="E139" i="2"/>
  <c r="F139" i="2" s="1"/>
  <c r="I138" i="2"/>
  <c r="E138" i="2"/>
  <c r="F138" i="2" s="1"/>
  <c r="I137" i="2"/>
  <c r="E137" i="2"/>
  <c r="F137" i="2" s="1"/>
  <c r="I136" i="2"/>
  <c r="E136" i="2"/>
  <c r="F136" i="2" s="1"/>
  <c r="I135" i="2"/>
  <c r="E135" i="2"/>
  <c r="F135" i="2" s="1"/>
  <c r="I134" i="2"/>
  <c r="E134" i="2"/>
  <c r="F134" i="2" s="1"/>
  <c r="I133" i="2"/>
  <c r="E133" i="2"/>
  <c r="F133" i="2" s="1"/>
  <c r="I132" i="2"/>
  <c r="E132" i="2"/>
  <c r="F132" i="2" s="1"/>
  <c r="I131" i="2"/>
  <c r="F131" i="2"/>
  <c r="E131" i="2"/>
  <c r="I130" i="2"/>
  <c r="F130" i="2"/>
  <c r="E130" i="2"/>
  <c r="I129" i="2"/>
  <c r="E129" i="2"/>
  <c r="F129" i="2" s="1"/>
  <c r="H128" i="2"/>
  <c r="D128" i="2"/>
  <c r="D164" i="2" s="1"/>
  <c r="C128" i="2"/>
  <c r="I127" i="2"/>
  <c r="G127" i="2"/>
  <c r="F127" i="2"/>
  <c r="G126" i="2"/>
  <c r="I126" i="2" s="1"/>
  <c r="I125" i="2" s="1"/>
  <c r="F126" i="2"/>
  <c r="F125" i="2" s="1"/>
  <c r="E126" i="2"/>
  <c r="H125" i="2"/>
  <c r="E125" i="2"/>
  <c r="D125" i="2"/>
  <c r="C125" i="2"/>
  <c r="I124" i="2"/>
  <c r="E124" i="2"/>
  <c r="F124" i="2" s="1"/>
  <c r="I123" i="2"/>
  <c r="I122" i="2" s="1"/>
  <c r="E123" i="2"/>
  <c r="E122" i="2" s="1"/>
  <c r="H122" i="2"/>
  <c r="G122" i="2"/>
  <c r="D122" i="2"/>
  <c r="C122" i="2"/>
  <c r="I121" i="2"/>
  <c r="E121" i="2"/>
  <c r="F121" i="2" s="1"/>
  <c r="F120" i="2" s="1"/>
  <c r="I120" i="2"/>
  <c r="H120" i="2"/>
  <c r="G120" i="2"/>
  <c r="D120" i="2"/>
  <c r="C120" i="2"/>
  <c r="G119" i="2"/>
  <c r="I119" i="2" s="1"/>
  <c r="F119" i="2"/>
  <c r="G118" i="2"/>
  <c r="I118" i="2" s="1"/>
  <c r="F118" i="2"/>
  <c r="H117" i="2"/>
  <c r="F117" i="2"/>
  <c r="E117" i="2"/>
  <c r="D117" i="2"/>
  <c r="C117" i="2"/>
  <c r="I116" i="2"/>
  <c r="G116" i="2"/>
  <c r="E116" i="2"/>
  <c r="F116" i="2" s="1"/>
  <c r="G115" i="2"/>
  <c r="I115" i="2" s="1"/>
  <c r="F115" i="2"/>
  <c r="E115" i="2"/>
  <c r="G114" i="2"/>
  <c r="I114" i="2" s="1"/>
  <c r="F114" i="2"/>
  <c r="G113" i="2"/>
  <c r="I113" i="2" s="1"/>
  <c r="F113" i="2"/>
  <c r="G112" i="2"/>
  <c r="I112" i="2" s="1"/>
  <c r="F112" i="2"/>
  <c r="I111" i="2"/>
  <c r="G111" i="2"/>
  <c r="E111" i="2"/>
  <c r="F111" i="2" s="1"/>
  <c r="I110" i="2"/>
  <c r="G110" i="2"/>
  <c r="E110" i="2"/>
  <c r="F110" i="2" s="1"/>
  <c r="I109" i="2"/>
  <c r="G109" i="2"/>
  <c r="F109" i="2"/>
  <c r="E109" i="2"/>
  <c r="I108" i="2"/>
  <c r="G108" i="2"/>
  <c r="E108" i="2"/>
  <c r="F108" i="2" s="1"/>
  <c r="I107" i="2"/>
  <c r="G107" i="2"/>
  <c r="E107" i="2"/>
  <c r="F107" i="2" s="1"/>
  <c r="I106" i="2"/>
  <c r="G106" i="2"/>
  <c r="F106" i="2"/>
  <c r="E106" i="2"/>
  <c r="I105" i="2"/>
  <c r="G105" i="2"/>
  <c r="E105" i="2"/>
  <c r="F105" i="2" s="1"/>
  <c r="I104" i="2"/>
  <c r="G104" i="2"/>
  <c r="F104" i="2"/>
  <c r="I103" i="2"/>
  <c r="G103" i="2"/>
  <c r="F103" i="2"/>
  <c r="I102" i="2"/>
  <c r="G102" i="2"/>
  <c r="F102" i="2"/>
  <c r="G101" i="2"/>
  <c r="I101" i="2" s="1"/>
  <c r="F101" i="2"/>
  <c r="I100" i="2"/>
  <c r="G100" i="2"/>
  <c r="E100" i="2"/>
  <c r="F100" i="2" s="1"/>
  <c r="I99" i="2"/>
  <c r="G99" i="2"/>
  <c r="F99" i="2"/>
  <c r="E99" i="2"/>
  <c r="I98" i="2"/>
  <c r="G98" i="2"/>
  <c r="E98" i="2"/>
  <c r="F98" i="2" s="1"/>
  <c r="I97" i="2"/>
  <c r="G97" i="2"/>
  <c r="E97" i="2"/>
  <c r="F97" i="2" s="1"/>
  <c r="G96" i="2"/>
  <c r="I96" i="2" s="1"/>
  <c r="F96" i="2"/>
  <c r="G95" i="2"/>
  <c r="I95" i="2" s="1"/>
  <c r="E95" i="2"/>
  <c r="F95" i="2" s="1"/>
  <c r="G94" i="2"/>
  <c r="I94" i="2" s="1"/>
  <c r="E94" i="2"/>
  <c r="F94" i="2" s="1"/>
  <c r="I93" i="2"/>
  <c r="G93" i="2"/>
  <c r="F93" i="2"/>
  <c r="H92" i="2"/>
  <c r="G92" i="2"/>
  <c r="I92" i="2" s="1"/>
  <c r="E92" i="2"/>
  <c r="F92" i="2" s="1"/>
  <c r="G91" i="2"/>
  <c r="I91" i="2" s="1"/>
  <c r="E91" i="2"/>
  <c r="F91" i="2" s="1"/>
  <c r="I90" i="2"/>
  <c r="F90" i="2"/>
  <c r="E90" i="2"/>
  <c r="I89" i="2"/>
  <c r="E89" i="2"/>
  <c r="F89" i="2" s="1"/>
  <c r="G88" i="2"/>
  <c r="I88" i="2" s="1"/>
  <c r="F88" i="2"/>
  <c r="I87" i="2"/>
  <c r="G87" i="2"/>
  <c r="E87" i="2"/>
  <c r="F87" i="2" s="1"/>
  <c r="I86" i="2"/>
  <c r="G86" i="2"/>
  <c r="F86" i="2"/>
  <c r="E86" i="2"/>
  <c r="I85" i="2"/>
  <c r="G85" i="2"/>
  <c r="F85" i="2"/>
  <c r="G84" i="2"/>
  <c r="I84" i="2" s="1"/>
  <c r="F84" i="2"/>
  <c r="G83" i="2"/>
  <c r="I83" i="2" s="1"/>
  <c r="F83" i="2"/>
  <c r="H82" i="2"/>
  <c r="D82" i="2"/>
  <c r="C82" i="2"/>
  <c r="I81" i="2"/>
  <c r="F81" i="2"/>
  <c r="E81" i="2"/>
  <c r="I80" i="2"/>
  <c r="F80" i="2"/>
  <c r="G79" i="2"/>
  <c r="I79" i="2" s="1"/>
  <c r="F79" i="2"/>
  <c r="I78" i="2"/>
  <c r="G78" i="2"/>
  <c r="F78" i="2"/>
  <c r="G77" i="2"/>
  <c r="I77" i="2" s="1"/>
  <c r="F77" i="2"/>
  <c r="E77" i="2"/>
  <c r="I76" i="2"/>
  <c r="G76" i="2"/>
  <c r="E76" i="2"/>
  <c r="F76" i="2" s="1"/>
  <c r="G75" i="2"/>
  <c r="I75" i="2" s="1"/>
  <c r="E75" i="2"/>
  <c r="F75" i="2" s="1"/>
  <c r="G74" i="2"/>
  <c r="I74" i="2" s="1"/>
  <c r="F74" i="2"/>
  <c r="G73" i="2"/>
  <c r="I73" i="2" s="1"/>
  <c r="F73" i="2"/>
  <c r="E73" i="2"/>
  <c r="I72" i="2"/>
  <c r="G72" i="2"/>
  <c r="F72" i="2"/>
  <c r="I71" i="2"/>
  <c r="G71" i="2"/>
  <c r="F71" i="2"/>
  <c r="I70" i="2"/>
  <c r="G70" i="2"/>
  <c r="F70" i="2"/>
  <c r="I69" i="2"/>
  <c r="G69" i="2"/>
  <c r="E69" i="2"/>
  <c r="F69" i="2" s="1"/>
  <c r="G68" i="2"/>
  <c r="I68" i="2" s="1"/>
  <c r="F68" i="2"/>
  <c r="G67" i="2"/>
  <c r="I67" i="2" s="1"/>
  <c r="F67" i="2"/>
  <c r="G66" i="2"/>
  <c r="I66" i="2" s="1"/>
  <c r="F66" i="2"/>
  <c r="G65" i="2"/>
  <c r="I65" i="2" s="1"/>
  <c r="F65" i="2"/>
  <c r="E65" i="2"/>
  <c r="I64" i="2"/>
  <c r="G64" i="2"/>
  <c r="F64" i="2"/>
  <c r="G63" i="2"/>
  <c r="I63" i="2" s="1"/>
  <c r="E63" i="2"/>
  <c r="F63" i="2" s="1"/>
  <c r="I62" i="2"/>
  <c r="G62" i="2"/>
  <c r="F62" i="2"/>
  <c r="I61" i="2"/>
  <c r="G61" i="2"/>
  <c r="F61" i="2"/>
  <c r="E61" i="2"/>
  <c r="G60" i="2"/>
  <c r="I60" i="2" s="1"/>
  <c r="F60" i="2"/>
  <c r="E60" i="2"/>
  <c r="G59" i="2"/>
  <c r="I59" i="2" s="1"/>
  <c r="F59" i="2"/>
  <c r="G58" i="2"/>
  <c r="I58" i="2" s="1"/>
  <c r="F58" i="2"/>
  <c r="I57" i="2"/>
  <c r="G57" i="2"/>
  <c r="F57" i="2"/>
  <c r="G56" i="2"/>
  <c r="I56" i="2" s="1"/>
  <c r="F56" i="2"/>
  <c r="G55" i="2"/>
  <c r="I55" i="2" s="1"/>
  <c r="F55" i="2"/>
  <c r="G54" i="2"/>
  <c r="I54" i="2" s="1"/>
  <c r="F54" i="2"/>
  <c r="I53" i="2"/>
  <c r="G53" i="2"/>
  <c r="F53" i="2"/>
  <c r="G52" i="2"/>
  <c r="I52" i="2" s="1"/>
  <c r="E52" i="2"/>
  <c r="F52" i="2" s="1"/>
  <c r="I51" i="2"/>
  <c r="G51" i="2"/>
  <c r="E51" i="2"/>
  <c r="F51" i="2" s="1"/>
  <c r="G50" i="2"/>
  <c r="I50" i="2" s="1"/>
  <c r="E50" i="2"/>
  <c r="D50" i="2"/>
  <c r="F50" i="2" s="1"/>
  <c r="I49" i="2"/>
  <c r="F49" i="2"/>
  <c r="G48" i="2"/>
  <c r="I48" i="2" s="1"/>
  <c r="E48" i="2"/>
  <c r="D48" i="2"/>
  <c r="F48" i="2" s="1"/>
  <c r="G47" i="2"/>
  <c r="I47" i="2" s="1"/>
  <c r="F47" i="2"/>
  <c r="G46" i="2"/>
  <c r="I46" i="2" s="1"/>
  <c r="F46" i="2"/>
  <c r="G45" i="2"/>
  <c r="I45" i="2" s="1"/>
  <c r="F45" i="2"/>
  <c r="E45" i="2"/>
  <c r="G44" i="2"/>
  <c r="I44" i="2" s="1"/>
  <c r="F44" i="2"/>
  <c r="I43" i="2"/>
  <c r="G43" i="2"/>
  <c r="F43" i="2"/>
  <c r="G42" i="2"/>
  <c r="I42" i="2" s="1"/>
  <c r="F42" i="2"/>
  <c r="G41" i="2"/>
  <c r="I41" i="2" s="1"/>
  <c r="F41" i="2"/>
  <c r="G40" i="2"/>
  <c r="I40" i="2" s="1"/>
  <c r="F40" i="2"/>
  <c r="I39" i="2"/>
  <c r="G39" i="2"/>
  <c r="F39" i="2"/>
  <c r="I38" i="2"/>
  <c r="F38" i="2"/>
  <c r="E38" i="2"/>
  <c r="I37" i="2"/>
  <c r="F37" i="2"/>
  <c r="E37" i="2"/>
  <c r="I36" i="2"/>
  <c r="F36" i="2"/>
  <c r="E36" i="2"/>
  <c r="I35" i="2"/>
  <c r="E35" i="2"/>
  <c r="F35" i="2" s="1"/>
  <c r="I34" i="2"/>
  <c r="F34" i="2"/>
  <c r="E34" i="2"/>
  <c r="I33" i="2"/>
  <c r="F33" i="2"/>
  <c r="E33" i="2"/>
  <c r="I32" i="2"/>
  <c r="F32" i="2"/>
  <c r="E32" i="2"/>
  <c r="I31" i="2"/>
  <c r="E31" i="2"/>
  <c r="F31" i="2" s="1"/>
  <c r="I30" i="2"/>
  <c r="F30" i="2"/>
  <c r="E30" i="2"/>
  <c r="I29" i="2"/>
  <c r="F29" i="2"/>
  <c r="E29" i="2"/>
  <c r="I28" i="2"/>
  <c r="F28" i="2"/>
  <c r="E28" i="2"/>
  <c r="I27" i="2"/>
  <c r="E27" i="2"/>
  <c r="F27" i="2" s="1"/>
  <c r="I26" i="2"/>
  <c r="F26" i="2"/>
  <c r="E26" i="2"/>
  <c r="I25" i="2"/>
  <c r="I24" i="2" s="1"/>
  <c r="F25" i="2"/>
  <c r="F24" i="2" s="1"/>
  <c r="E25" i="2"/>
  <c r="H24" i="2"/>
  <c r="E24" i="2"/>
  <c r="D24" i="2"/>
  <c r="C24" i="2"/>
  <c r="I23" i="2"/>
  <c r="H23" i="2"/>
  <c r="G23" i="2"/>
  <c r="F23" i="2"/>
  <c r="I22" i="2"/>
  <c r="E22" i="2"/>
  <c r="F22" i="2" s="1"/>
  <c r="G21" i="2"/>
  <c r="I21" i="2" s="1"/>
  <c r="F21" i="2"/>
  <c r="E21" i="2"/>
  <c r="G20" i="2"/>
  <c r="I20" i="2" s="1"/>
  <c r="E20" i="2"/>
  <c r="F20" i="2" s="1"/>
  <c r="I19" i="2"/>
  <c r="G19" i="2"/>
  <c r="F19" i="2"/>
  <c r="I18" i="2"/>
  <c r="G18" i="2"/>
  <c r="F18" i="2"/>
  <c r="I17" i="2"/>
  <c r="G17" i="2"/>
  <c r="F17" i="2"/>
  <c r="I16" i="2"/>
  <c r="G16" i="2"/>
  <c r="F16" i="2"/>
  <c r="I15" i="2"/>
  <c r="G15" i="2"/>
  <c r="E15" i="2"/>
  <c r="F15" i="2" s="1"/>
  <c r="G14" i="2"/>
  <c r="I14" i="2" s="1"/>
  <c r="F14" i="2"/>
  <c r="E14" i="2"/>
  <c r="G13" i="2"/>
  <c r="I13" i="2" s="1"/>
  <c r="E13" i="2"/>
  <c r="F13" i="2" s="1"/>
  <c r="I12" i="2"/>
  <c r="H12" i="2"/>
  <c r="E12" i="2" s="1"/>
  <c r="F12" i="2" s="1"/>
  <c r="G12" i="2"/>
  <c r="I11" i="2"/>
  <c r="G11" i="2"/>
  <c r="E11" i="2"/>
  <c r="D11" i="2"/>
  <c r="F11" i="2" s="1"/>
  <c r="C11" i="2"/>
  <c r="G10" i="2"/>
  <c r="I10" i="2" s="1"/>
  <c r="F10" i="2"/>
  <c r="E10" i="2"/>
  <c r="I9" i="2"/>
  <c r="G9" i="2"/>
  <c r="F9" i="2"/>
  <c r="I8" i="2"/>
  <c r="G8" i="2"/>
  <c r="E8" i="2"/>
  <c r="G7" i="2"/>
  <c r="I7" i="2" s="1"/>
  <c r="F7" i="2"/>
  <c r="E7" i="2"/>
  <c r="D7" i="2"/>
  <c r="F6" i="2"/>
  <c r="C6" i="2"/>
  <c r="G6" i="2" s="1"/>
  <c r="H5" i="2"/>
  <c r="H4" i="2" s="1"/>
  <c r="D5" i="2"/>
  <c r="D4" i="2" s="1"/>
  <c r="F5" i="3" l="1"/>
  <c r="F82" i="2"/>
  <c r="F128" i="2"/>
  <c r="D5" i="3"/>
  <c r="E6" i="5"/>
  <c r="I128" i="2"/>
  <c r="E5" i="2"/>
  <c r="I82" i="2"/>
  <c r="D6" i="5"/>
  <c r="I117" i="2"/>
  <c r="I6" i="2"/>
  <c r="I5" i="2" s="1"/>
  <c r="G5" i="2"/>
  <c r="F8" i="2"/>
  <c r="F5" i="2" s="1"/>
  <c r="E120" i="2"/>
  <c r="F161" i="2"/>
  <c r="F160" i="2" s="1"/>
  <c r="G117" i="2"/>
  <c r="G125" i="2"/>
  <c r="E128" i="2"/>
  <c r="E82" i="2"/>
  <c r="G24" i="2"/>
  <c r="G82" i="2"/>
  <c r="F123" i="2"/>
  <c r="F122" i="2" s="1"/>
  <c r="C6" i="5"/>
  <c r="F43" i="5"/>
  <c r="F34" i="5" s="1"/>
  <c r="G128" i="2"/>
  <c r="F6" i="5" l="1"/>
  <c r="F4" i="2"/>
  <c r="G4" i="2"/>
  <c r="E4" i="2"/>
  <c r="I4" i="2"/>
</calcChain>
</file>

<file path=xl/sharedStrings.xml><?xml version="1.0" encoding="utf-8"?>
<sst xmlns="http://schemas.openxmlformats.org/spreadsheetml/2006/main" count="349" uniqueCount="299">
  <si>
    <t>(Kèm theo Giấy mời số:       /GM-UBND ngày    tháng    năm 2023 của UBND huyện Tuần Giáo)</t>
  </si>
  <si>
    <t>TT</t>
  </si>
  <si>
    <t>Họ và tên</t>
  </si>
  <si>
    <r>
      <rPr>
        <b/>
        <sz val="13"/>
        <rFont val="Times New Roman"/>
        <charset val="163"/>
      </rPr>
      <t xml:space="preserve">Tổng diện tích </t>
    </r>
    <r>
      <rPr>
        <sz val="13"/>
        <rFont val="Times New Roman"/>
        <charset val="163"/>
      </rPr>
      <t>(ha)</t>
    </r>
  </si>
  <si>
    <t>Trồng Thuần (Cây)</t>
  </si>
  <si>
    <t>Tổng cộng</t>
  </si>
  <si>
    <t>I</t>
  </si>
  <si>
    <t>Bản Pha Nàng</t>
  </si>
  <si>
    <t>Lường Văn Thọng</t>
  </si>
  <si>
    <t>Lường Văn Thương</t>
  </si>
  <si>
    <t>Lường Văn Thoạn</t>
  </si>
  <si>
    <t>Lường Văn Thoại</t>
  </si>
  <si>
    <t>Lường Văn Thiện</t>
  </si>
  <si>
    <t xml:space="preserve">Lường Văn Minh </t>
  </si>
  <si>
    <t>Lò Văn Tún</t>
  </si>
  <si>
    <t>Lường Văn Sen</t>
  </si>
  <si>
    <t>Quàng Văn Dịch</t>
  </si>
  <si>
    <t>Quàng Văn Tin</t>
  </si>
  <si>
    <t>Quàng Văn Việt</t>
  </si>
  <si>
    <t>Tòng Văn Định</t>
  </si>
  <si>
    <t>Lù Văn Hưởng</t>
  </si>
  <si>
    <t>Là Văn Chanh</t>
  </si>
  <si>
    <t>Quàng Văn Thiệu</t>
  </si>
  <si>
    <t>Lò Văn Đại</t>
  </si>
  <si>
    <t>Quàng Văn Thiện</t>
  </si>
  <si>
    <t>Lò Văn Lai</t>
  </si>
  <si>
    <t>II</t>
  </si>
  <si>
    <t>Bản Chăn</t>
  </si>
  <si>
    <t>Quàng Văn Phúc</t>
  </si>
  <si>
    <t>Lường Văn Khụt</t>
  </si>
  <si>
    <t>Lường Văn Tâm</t>
  </si>
  <si>
    <t>Lò Văn Nhân</t>
  </si>
  <si>
    <t>Quàng Văn Khương</t>
  </si>
  <si>
    <t>Lường Văn Nghiến</t>
  </si>
  <si>
    <t>Lò Văn Chơn</t>
  </si>
  <si>
    <t>Là Văn Chấm</t>
  </si>
  <si>
    <t>Lường Văn Trang</t>
  </si>
  <si>
    <t>Lường Văn Uổn</t>
  </si>
  <si>
    <t>Lò Văn Huôm</t>
  </si>
  <si>
    <t>Lò Văn Thảo</t>
  </si>
  <si>
    <t>Lò Văn Ưu</t>
  </si>
  <si>
    <t>Lò Văn Tâm</t>
  </si>
  <si>
    <t>Quàng Thị Sen</t>
  </si>
  <si>
    <t>Lường Văn Ún</t>
  </si>
  <si>
    <t>Quàng Văn Hặc</t>
  </si>
  <si>
    <t>Quàng Văn Tiến</t>
  </si>
  <si>
    <t>Lường Văn Lương</t>
  </si>
  <si>
    <t>Quàng Thị Ngắm</t>
  </si>
  <si>
    <t>Lò Văn Lả</t>
  </si>
  <si>
    <t>Lường Văn Diện</t>
  </si>
  <si>
    <t>Lường Văn Pản</t>
  </si>
  <si>
    <t>Quàng Văn Lâu</t>
  </si>
  <si>
    <t>Tòng Văn Mới</t>
  </si>
  <si>
    <t>Lường Văn Kiếm</t>
  </si>
  <si>
    <t>Lò Văn Duống</t>
  </si>
  <si>
    <t>Quàng Văn Phướng</t>
  </si>
  <si>
    <t>Lò Văn Chung</t>
  </si>
  <si>
    <t>Quàng Văn Piếng</t>
  </si>
  <si>
    <t>Là Văn Quý</t>
  </si>
  <si>
    <t>Lò Văn Dọn</t>
  </si>
  <si>
    <t>Lò Văn Minh</t>
  </si>
  <si>
    <t>Tòng Văn Lây</t>
  </si>
  <si>
    <t>Lường Văn Vui</t>
  </si>
  <si>
    <t>Quàng Văn Hiên</t>
  </si>
  <si>
    <t>Quàng Văn Phòng</t>
  </si>
  <si>
    <t>Lường Văn Trơ</t>
  </si>
  <si>
    <t>Lò Văn Chỉnh</t>
  </si>
  <si>
    <t>Lò Văn Nhất</t>
  </si>
  <si>
    <t>Lường Văn Thóa</t>
  </si>
  <si>
    <t>Quàng Văn Cải</t>
  </si>
  <si>
    <t>Lù Văn Tước</t>
  </si>
  <si>
    <t>Lò văn Cạng</t>
  </si>
  <si>
    <t>Lò Văn Nguyên</t>
  </si>
  <si>
    <t>Tòng Văn Tính</t>
  </si>
  <si>
    <t>Lường Văn Minh</t>
  </si>
  <si>
    <t>Tòng Văn Thương</t>
  </si>
  <si>
    <t>Quàng Văn Trưởng</t>
  </si>
  <si>
    <t>Lò Văn Hoán</t>
  </si>
  <si>
    <t>Lò Văn Puốn</t>
  </si>
  <si>
    <t>Tòng Văn Sín</t>
  </si>
  <si>
    <t>Lò Văn Đăm</t>
  </si>
  <si>
    <t>Lường Văn Xuân</t>
  </si>
  <si>
    <t>Tòng Văn Nhất</t>
  </si>
  <si>
    <t>Lò Văn Thinh</t>
  </si>
  <si>
    <t>III</t>
  </si>
  <si>
    <t>Bản Ten</t>
  </si>
  <si>
    <t>Lường Văn Nước</t>
  </si>
  <si>
    <t>Tòng Văn Sơn</t>
  </si>
  <si>
    <t>Lò Văn Hùng</t>
  </si>
  <si>
    <t>Lò Văn Tuấn</t>
  </si>
  <si>
    <t>Lường Văn Điện</t>
  </si>
  <si>
    <t>Quàng Văn Thâng</t>
  </si>
  <si>
    <t>Cà Văn Tun</t>
  </si>
  <si>
    <t>Lường Văn Dân</t>
  </si>
  <si>
    <t>Lò Văn Khện</t>
  </si>
  <si>
    <t>Lò Văn Thân</t>
  </si>
  <si>
    <t>Lù Văn Hinh</t>
  </si>
  <si>
    <t>Lường Văn Hoan</t>
  </si>
  <si>
    <t>Tòng Văn Thận</t>
  </si>
  <si>
    <t>Lò Văn Chức</t>
  </si>
  <si>
    <t>Lường Văn Trọng</t>
  </si>
  <si>
    <t>Lường Văn Luyến</t>
  </si>
  <si>
    <t>Tòng Văn Tin</t>
  </si>
  <si>
    <t>Lò Văn Ánh</t>
  </si>
  <si>
    <t>Lò Văn Oai</t>
  </si>
  <si>
    <t>Tòng Văn Xoan</t>
  </si>
  <si>
    <t>Lường Văn Bình</t>
  </si>
  <si>
    <t>Lường Văn Hướng</t>
  </si>
  <si>
    <t>Lò Văn Thuật</t>
  </si>
  <si>
    <t>Lò Văn Miện</t>
  </si>
  <si>
    <t>Lường Văn Dẫn</t>
  </si>
  <si>
    <t>Lò Văn Mới</t>
  </si>
  <si>
    <t>Lù Văn Khin</t>
  </si>
  <si>
    <t>Lường Văn Công</t>
  </si>
  <si>
    <t>Lường Văn Den</t>
  </si>
  <si>
    <t>Lường Văn Nhói</t>
  </si>
  <si>
    <t>IV</t>
  </si>
  <si>
    <t>Bản Chá</t>
  </si>
  <si>
    <t>Lò Văn Mai</t>
  </si>
  <si>
    <t>Lò Văn Nướng</t>
  </si>
  <si>
    <t>V</t>
  </si>
  <si>
    <t>Bản Giáng</t>
  </si>
  <si>
    <t>Lường Văn Puốn</t>
  </si>
  <si>
    <t>VI</t>
  </si>
  <si>
    <t>Bản Củ</t>
  </si>
  <si>
    <t>Quàng Văn Túi</t>
  </si>
  <si>
    <t>Lường Văn Thời</t>
  </si>
  <si>
    <t>VII</t>
  </si>
  <si>
    <t>Bản Minh Thắng</t>
  </si>
  <si>
    <t>Đặng Thị Ngọt</t>
  </si>
  <si>
    <t>Bùi Xuân Thơ</t>
  </si>
  <si>
    <t>VIII</t>
  </si>
  <si>
    <t>Bản Bó Giáng</t>
  </si>
  <si>
    <t>Lường Văn Chươi (A)</t>
  </si>
  <si>
    <t>Lò Văn Hoan</t>
  </si>
  <si>
    <t>Quàng Văn Thìn</t>
  </si>
  <si>
    <t>Lò Văn Bóng</t>
  </si>
  <si>
    <t>Lò văn Hiến</t>
  </si>
  <si>
    <t>Lò Văn Yên</t>
  </si>
  <si>
    <t>Quàng Văn Chiêng</t>
  </si>
  <si>
    <t>Quàng Văn Tinh</t>
  </si>
  <si>
    <t>Lò Văn Sỹ</t>
  </si>
  <si>
    <t xml:space="preserve">Lò Văn Hặc </t>
  </si>
  <si>
    <t>Cà Văn Tuyền</t>
  </si>
  <si>
    <t>Cà Văn Than</t>
  </si>
  <si>
    <t>Lò Văn Lanh</t>
  </si>
  <si>
    <t>Lò Văn Đông</t>
  </si>
  <si>
    <t>Lò Văn Chươi (B)</t>
  </si>
  <si>
    <t>Cà Văn Oạn</t>
  </si>
  <si>
    <t>Cà Văn Phớ</t>
  </si>
  <si>
    <t>Quàng Văn Ọi</t>
  </si>
  <si>
    <t>Quàng Văn Trịnh</t>
  </si>
  <si>
    <t>Quàng Văn Chinh</t>
  </si>
  <si>
    <t>Lò Văn Biến</t>
  </si>
  <si>
    <t>Quàng Văn Tuấn</t>
  </si>
  <si>
    <t>Quàng Văn Thủy</t>
  </si>
  <si>
    <t>Lường Văn Muôn</t>
  </si>
  <si>
    <t>Lò Văn Ngoai</t>
  </si>
  <si>
    <t>Quàng Văn Lợi</t>
  </si>
  <si>
    <t>Quàng Văn Nam</t>
  </si>
  <si>
    <t>Quàng Văn Lai</t>
  </si>
  <si>
    <t>Lò Văn Hằng</t>
  </si>
  <si>
    <t>Lò Văn Đoan</t>
  </si>
  <si>
    <t>IX</t>
  </si>
  <si>
    <t>Bản Cọ</t>
  </si>
  <si>
    <t>Quàng Văn Chiến</t>
  </si>
  <si>
    <t>Lò Thị Ính</t>
  </si>
  <si>
    <t>Diện tích</t>
  </si>
  <si>
    <r>
      <rPr>
        <b/>
        <sz val="12"/>
        <color theme="1"/>
        <rFont val="Times New Roman"/>
        <charset val="134"/>
      </rPr>
      <t xml:space="preserve">Trồng xen Cà phê </t>
    </r>
    <r>
      <rPr>
        <sz val="12"/>
        <color theme="1"/>
        <rFont val="Times New Roman"/>
        <charset val="134"/>
      </rPr>
      <t>(cây)</t>
    </r>
  </si>
  <si>
    <r>
      <rPr>
        <b/>
        <sz val="12"/>
        <color theme="1"/>
        <rFont val="Times New Roman"/>
        <charset val="134"/>
      </rPr>
      <t xml:space="preserve">Diện tích </t>
    </r>
    <r>
      <rPr>
        <sz val="12"/>
        <color theme="1"/>
        <rFont val="Times New Roman"/>
        <charset val="134"/>
      </rPr>
      <t>(ha)</t>
    </r>
  </si>
  <si>
    <r>
      <rPr>
        <b/>
        <sz val="12"/>
        <color theme="1"/>
        <rFont val="Times New Roman"/>
        <charset val="134"/>
      </rPr>
      <t xml:space="preserve">Trồng Thuần </t>
    </r>
    <r>
      <rPr>
        <sz val="12"/>
        <color theme="1"/>
        <rFont val="Times New Roman"/>
        <charset val="134"/>
      </rPr>
      <t>(cây)</t>
    </r>
  </si>
  <si>
    <t>Bản Cá</t>
  </si>
  <si>
    <t>Cà Văn Quấn</t>
  </si>
  <si>
    <t>Lò Văn Thuận</t>
  </si>
  <si>
    <t>Lò Văn Tươi</t>
  </si>
  <si>
    <t>Cà Văn Chấp</t>
  </si>
  <si>
    <t>Cà Văn Biên</t>
  </si>
  <si>
    <t>Lò Văn Dinh</t>
  </si>
  <si>
    <t>Lò Văn Lả A</t>
  </si>
  <si>
    <t>Lò Văn Tuân</t>
  </si>
  <si>
    <t>Cà Văn Lai</t>
  </si>
  <si>
    <t>Lò Văn Mấng K</t>
  </si>
  <si>
    <t>Cà Văn Thương</t>
  </si>
  <si>
    <t>Quàng Văn Thương</t>
  </si>
  <si>
    <t>Lò Văn Tỉnh</t>
  </si>
  <si>
    <t>Quàng Văn Chung</t>
  </si>
  <si>
    <t>Lò Văn Thiên A</t>
  </si>
  <si>
    <t>Lò Văn Nghiên</t>
  </si>
  <si>
    <t>Cà Văn Công</t>
  </si>
  <si>
    <t>Cà Văn Vinh</t>
  </si>
  <si>
    <t>Lò Văn Phong</t>
  </si>
  <si>
    <t>Bản Cuông</t>
  </si>
  <si>
    <t>Lò Văn Bình</t>
  </si>
  <si>
    <t>Lò Văn Binh</t>
  </si>
  <si>
    <t>Lò Văn Oan</t>
  </si>
  <si>
    <t>Lò Văn Muôn</t>
  </si>
  <si>
    <t>Lò Văn Dũng</t>
  </si>
  <si>
    <t xml:space="preserve">Lò Văn Văn </t>
  </si>
  <si>
    <t>Lò Văn Hoa</t>
  </si>
  <si>
    <t>Bạc Cầm Hải</t>
  </si>
  <si>
    <t>Lò Văn Chiến</t>
  </si>
  <si>
    <t>Tòng Văn Binh</t>
  </si>
  <si>
    <t>Quàng Văn Tính</t>
  </si>
  <si>
    <t>Tòng Văn Thuỷ</t>
  </si>
  <si>
    <t>Lò Thị Phúc</t>
  </si>
  <si>
    <t>Lò Văn Thương</t>
  </si>
  <si>
    <t>Lò Văn Muôn S</t>
  </si>
  <si>
    <t>Lò Văn Toản</t>
  </si>
  <si>
    <t>Lò Văn Tiến</t>
  </si>
  <si>
    <t>Lò Văn Hịa</t>
  </si>
  <si>
    <t>Bản Sái Trong</t>
  </si>
  <si>
    <t xml:space="preserve">Lò Văn Ký </t>
  </si>
  <si>
    <t>Quàng Văn Pấng</t>
  </si>
  <si>
    <t>Bản Phủ</t>
  </si>
  <si>
    <t>Lò Văn Muốn</t>
  </si>
  <si>
    <t>Lò Thị Đoan</t>
  </si>
  <si>
    <t>Bản Sáng</t>
  </si>
  <si>
    <t>Lò Thị Thành</t>
  </si>
  <si>
    <t>Bản Giăng</t>
  </si>
  <si>
    <t>Lò Văn Hiến</t>
  </si>
  <si>
    <t>Sái Ngoài</t>
  </si>
  <si>
    <t>Lò Văn Hoàn</t>
  </si>
  <si>
    <t>Trồng xen cà phê</t>
  </si>
  <si>
    <t>Trồng thuần</t>
  </si>
  <si>
    <t>Số lượng (cây)</t>
  </si>
  <si>
    <t>Diện tích (ha)</t>
  </si>
  <si>
    <t>Bản Chế Á</t>
  </si>
  <si>
    <t>Vừ A Chìa</t>
  </si>
  <si>
    <t xml:space="preserve"> </t>
  </si>
  <si>
    <t>Vừ A Tháng</t>
  </si>
  <si>
    <t>Vừ Sánh Chư</t>
  </si>
  <si>
    <t>Vàng A Sai</t>
  </si>
  <si>
    <t>Vừ A Pó</t>
  </si>
  <si>
    <t>Giàng A Dua</t>
  </si>
  <si>
    <t>Lầu A Tú (Vừ)</t>
  </si>
  <si>
    <t>Vàng Khua Sùng</t>
  </si>
  <si>
    <t>Lầu Thị Sua</t>
  </si>
  <si>
    <t>Lầu A Pó (1986)</t>
  </si>
  <si>
    <t>Lầu A Páo (1973)</t>
  </si>
  <si>
    <t>Giàng A Lầu</t>
  </si>
  <si>
    <t>Giàng A Di</t>
  </si>
  <si>
    <t>Giàng A Dơ</t>
  </si>
  <si>
    <t>Mùa A Khá</t>
  </si>
  <si>
    <t>Lầu Sua Sính</t>
  </si>
  <si>
    <t>Lầu A Páo (1990)</t>
  </si>
  <si>
    <t>Vừ A Lử</t>
  </si>
  <si>
    <t>Mùa Súa Vàng</t>
  </si>
  <si>
    <t>Mùa A Dơ</t>
  </si>
  <si>
    <t>Vừ A Minh</t>
  </si>
  <si>
    <t>Lầu A Lềnh</t>
  </si>
  <si>
    <t>Vừa A Chừ</t>
  </si>
  <si>
    <t>Lầu A Tú (Khua)</t>
  </si>
  <si>
    <t>Vừ A Tú</t>
  </si>
  <si>
    <t>Vừ giống Khá</t>
  </si>
  <si>
    <t>Hua Sa A</t>
  </si>
  <si>
    <t>Giàng Dũng Vư</t>
  </si>
  <si>
    <t>Mùa A Sùng</t>
  </si>
  <si>
    <t>Vừ A Di</t>
  </si>
  <si>
    <t>Mùa Nhìa Hờ</t>
  </si>
  <si>
    <t>Giàng A Mua</t>
  </si>
  <si>
    <t>Mùa Sái Nếnh</t>
  </si>
  <si>
    <t>Giàng A Thanh</t>
  </si>
  <si>
    <t>Giàng Gà Lử</t>
  </si>
  <si>
    <t>Giàng Bua Dình</t>
  </si>
  <si>
    <t>Lầu A Sính</t>
  </si>
  <si>
    <t>Mùa Gà Sùng</t>
  </si>
  <si>
    <t>Giàng Giống Khua</t>
  </si>
  <si>
    <t>Giàng Chứ Mua</t>
  </si>
  <si>
    <t>Phiêng Pi</t>
  </si>
  <si>
    <t>Sùng A Thào</t>
  </si>
  <si>
    <t>Vừ Phái Chu</t>
  </si>
  <si>
    <t>Sùng Súa Lồng</t>
  </si>
  <si>
    <t>Vừ Gà Tú</t>
  </si>
  <si>
    <t>Vừ A Phử</t>
  </si>
  <si>
    <t>Sùng Gà Lầu</t>
  </si>
  <si>
    <t>Mùa A Dia</t>
  </si>
  <si>
    <t>Sùng A Chía</t>
  </si>
  <si>
    <t>Vừ A Giàng</t>
  </si>
  <si>
    <t>Vừ A Tà</t>
  </si>
  <si>
    <t>Vừ Nhè Xá</t>
  </si>
  <si>
    <t>Vừ Khua Dơ</t>
  </si>
  <si>
    <t>Sùng A Kỷ</t>
  </si>
  <si>
    <t>Vừ A Dính</t>
  </si>
  <si>
    <t>Vừ A Dà</t>
  </si>
  <si>
    <t>Tênh Lá</t>
  </si>
  <si>
    <t>Vừ A Kỷ</t>
  </si>
  <si>
    <t>Ly Dũng Lềnh</t>
  </si>
  <si>
    <t>Đề Chia A</t>
  </si>
  <si>
    <t>Vừ A Tủa</t>
  </si>
  <si>
    <t>Lầu A Nu</t>
  </si>
  <si>
    <t>Khó Bua</t>
  </si>
  <si>
    <t>Mùa A Páo</t>
  </si>
  <si>
    <t>Mùa A Kỷ</t>
  </si>
  <si>
    <t>Xá Tự</t>
  </si>
  <si>
    <t>Sùng A Gâu</t>
  </si>
  <si>
    <t>DANH SÁCH CÁC HỘ TRỒNG MẮC CA XÃ TỎA TÌNH</t>
  </si>
  <si>
    <t>DANH SÁCH CÁC HỘ TRỒNG MẮC CA XÃ PÚ NHUNG</t>
  </si>
  <si>
    <t>DANH SÁCH CÁC HỘ TRỒNG MẮC CA - XÃ QUÀI NƯA</t>
  </si>
  <si>
    <t>DANH SÁCH CÁC HỘ TRỒNG MẮC CA - XÃ QUÀI CANG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</si>
</sst>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#,##0.0"/>
    <numFmt numFmtId="166" formatCode="_(* #,##0.0_);_(* \(#,##0.0\);_(* &quot;-&quot;?_);_(@_)"/>
    <numFmt numFmtId="168" formatCode="_(* #,##0.0_);_(* \(#,##0.0\);_(* &quot;-&quot;??_);_(@_)"/>
    <numFmt numFmtId="169" formatCode="_(* #,##0_);_(* \(#,##0\);_(* &quot;-&quot;??_);_(@_)"/>
    <numFmt numFmtId="170" formatCode="#,##0.000"/>
  </numFmts>
  <fonts count="20">
    <font>
      <sz val="12"/>
      <color theme="1"/>
      <name val="Times New Roman"/>
      <charset val="163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i/>
      <sz val="12"/>
      <name val="Times New Roman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sz val="14"/>
      <color rgb="FFFF0000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63"/>
    </font>
    <font>
      <b/>
      <sz val="14"/>
      <name val="Times New Roman"/>
      <charset val="163"/>
    </font>
    <font>
      <i/>
      <sz val="12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3"/>
      <name val="Times New Roman"/>
      <charset val="163"/>
    </font>
    <font>
      <sz val="12"/>
      <color theme="1"/>
      <name val="Times New Roman"/>
      <charset val="134"/>
    </font>
    <font>
      <sz val="13"/>
      <name val="Times New Roman"/>
      <charset val="163"/>
    </font>
    <font>
      <sz val="12"/>
      <color theme="1"/>
      <name val="Times New Roman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0" fontId="8" fillId="0" borderId="0">
      <protection locked="0"/>
    </xf>
  </cellStyleXfs>
  <cellXfs count="181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68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2" fillId="0" borderId="0" xfId="0" applyFont="1" applyFill="1"/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8" fontId="6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 vertical="center" wrapText="1"/>
    </xf>
    <xf numFmtId="168" fontId="6" fillId="0" borderId="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6" fillId="0" borderId="7" xfId="0" applyFont="1" applyFill="1" applyBorder="1" applyAlignment="1">
      <alignment vertical="center" wrapText="1"/>
    </xf>
    <xf numFmtId="169" fontId="6" fillId="0" borderId="1" xfId="1" applyNumberFormat="1" applyFont="1" applyFill="1" applyBorder="1" applyAlignment="1">
      <alignment horizontal="center"/>
    </xf>
    <xf numFmtId="168" fontId="6" fillId="0" borderId="1" xfId="1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9" fontId="7" fillId="0" borderId="4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horizontal="center"/>
    </xf>
    <xf numFmtId="164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9" fontId="6" fillId="0" borderId="5" xfId="1" applyNumberFormat="1" applyFont="1" applyFill="1" applyBorder="1" applyAlignment="1">
      <alignment horizontal="center" vertical="center" wrapText="1"/>
    </xf>
    <xf numFmtId="168" fontId="6" fillId="0" borderId="5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168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8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43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168" fontId="3" fillId="0" borderId="5" xfId="1" applyNumberFormat="1" applyFont="1" applyFill="1" applyBorder="1" applyAlignment="1">
      <alignment horizontal="center" vertical="center" wrapText="1"/>
    </xf>
    <xf numFmtId="168" fontId="3" fillId="0" borderId="9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8" fontId="3" fillId="2" borderId="5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8" fontId="3" fillId="2" borderId="9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8" fontId="4" fillId="0" borderId="5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1" applyFont="1"/>
    <xf numFmtId="164" fontId="9" fillId="0" borderId="1" xfId="1" applyFont="1" applyFill="1" applyBorder="1" applyAlignment="1">
      <alignment horizontal="center" vertical="center" wrapText="1"/>
    </xf>
    <xf numFmtId="164" fontId="9" fillId="0" borderId="3" xfId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9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9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9" fontId="2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/>
    <xf numFmtId="164" fontId="1" fillId="2" borderId="1" xfId="1" applyNumberFormat="1" applyFont="1" applyFill="1" applyBorder="1"/>
    <xf numFmtId="169" fontId="2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9" fontId="3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8" fillId="3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right" vertical="center"/>
    </xf>
    <xf numFmtId="170" fontId="12" fillId="0" borderId="1" xfId="0" applyNumberFormat="1" applyFont="1" applyFill="1" applyBorder="1" applyAlignment="1">
      <alignment horizontal="right" vertical="center"/>
    </xf>
    <xf numFmtId="170" fontId="12" fillId="0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right" vertical="center"/>
    </xf>
    <xf numFmtId="170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165" fontId="6" fillId="0" borderId="9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vertical="center"/>
    </xf>
    <xf numFmtId="168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170" fontId="12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170" fontId="13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170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right" vertical="center"/>
    </xf>
    <xf numFmtId="170" fontId="8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4"/>
  <sheetViews>
    <sheetView workbookViewId="0">
      <selection activeCell="Q13" sqref="Q13"/>
    </sheetView>
  </sheetViews>
  <sheetFormatPr defaultColWidth="9" defaultRowHeight="15.75"/>
  <cols>
    <col min="1" max="1" width="8" style="68" customWidth="1"/>
    <col min="2" max="2" width="36.875" style="68" customWidth="1"/>
    <col min="3" max="3" width="10.75" style="68" hidden="1" customWidth="1"/>
    <col min="4" max="4" width="10.875" style="68" hidden="1" customWidth="1"/>
    <col min="5" max="5" width="9" style="68" hidden="1" customWidth="1"/>
    <col min="6" max="6" width="22.75" style="68" customWidth="1"/>
    <col min="7" max="7" width="11.25" style="105" hidden="1" customWidth="1"/>
    <col min="8" max="8" width="4.875" style="105" hidden="1" customWidth="1"/>
    <col min="9" max="9" width="21.875" style="70" customWidth="1"/>
    <col min="10" max="16384" width="9" style="68"/>
  </cols>
  <sheetData>
    <row r="1" spans="1:14" ht="33" customHeight="1">
      <c r="A1" s="154" t="s">
        <v>297</v>
      </c>
      <c r="B1" s="154"/>
      <c r="C1" s="154"/>
      <c r="D1" s="154"/>
      <c r="E1" s="154"/>
      <c r="F1" s="154"/>
      <c r="G1" s="154"/>
      <c r="H1" s="154"/>
      <c r="I1" s="154"/>
    </row>
    <row r="2" spans="1:14" ht="29.25" customHeight="1">
      <c r="A2" s="155" t="s">
        <v>0</v>
      </c>
      <c r="B2" s="155"/>
      <c r="C2" s="155"/>
      <c r="D2" s="155"/>
      <c r="E2" s="155"/>
      <c r="F2" s="155"/>
      <c r="G2" s="155"/>
      <c r="H2" s="155"/>
      <c r="I2" s="155"/>
    </row>
    <row r="3" spans="1:14" ht="36" customHeight="1">
      <c r="A3" s="106" t="s">
        <v>1</v>
      </c>
      <c r="B3" s="106" t="s">
        <v>2</v>
      </c>
      <c r="C3" s="107"/>
      <c r="D3" s="107"/>
      <c r="E3" s="107"/>
      <c r="F3" s="108" t="s">
        <v>3</v>
      </c>
      <c r="G3" s="109"/>
      <c r="H3" s="109"/>
      <c r="I3" s="71" t="s">
        <v>4</v>
      </c>
    </row>
    <row r="4" spans="1:14" s="99" customFormat="1" ht="24.95" customHeight="1">
      <c r="A4" s="156" t="s">
        <v>5</v>
      </c>
      <c r="B4" s="157"/>
      <c r="C4" s="110"/>
      <c r="D4" s="111">
        <f t="shared" ref="D4:F4" si="0">D5+D24+D82+D117+D120+D122+D125+D128+D160</f>
        <v>42.109160000000003</v>
      </c>
      <c r="E4" s="111">
        <f t="shared" si="0"/>
        <v>26.083352517985603</v>
      </c>
      <c r="F4" s="111">
        <f t="shared" si="0"/>
        <v>68.192512517985605</v>
      </c>
      <c r="G4" s="112">
        <f t="shared" ref="G4:I4" si="1">G5+G24+G82+G117+G120+G122+G125+G128+G160</f>
        <v>11425</v>
      </c>
      <c r="H4" s="112">
        <f t="shared" si="1"/>
        <v>7250</v>
      </c>
      <c r="I4" s="133">
        <f t="shared" si="1"/>
        <v>18675</v>
      </c>
    </row>
    <row r="5" spans="1:14" s="100" customFormat="1" ht="24.95" customHeight="1">
      <c r="A5" s="113" t="s">
        <v>6</v>
      </c>
      <c r="B5" s="114" t="s">
        <v>7</v>
      </c>
      <c r="C5" s="115"/>
      <c r="D5" s="116">
        <f>SUM(D6:D23)</f>
        <v>5.6894</v>
      </c>
      <c r="E5" s="116">
        <f>SUM(E6:E23)</f>
        <v>1.6948633093525178</v>
      </c>
      <c r="F5" s="116">
        <f t="shared" ref="F5:I5" si="2">SUM(F6:F23)</f>
        <v>7.3842633093525185</v>
      </c>
      <c r="G5" s="117">
        <f t="shared" si="2"/>
        <v>1521</v>
      </c>
      <c r="H5" s="117">
        <f t="shared" si="2"/>
        <v>470</v>
      </c>
      <c r="I5" s="134">
        <f t="shared" si="2"/>
        <v>1991</v>
      </c>
      <c r="J5" s="135"/>
      <c r="K5" s="135"/>
    </row>
    <row r="6" spans="1:14" s="101" customFormat="1" ht="24.95" customHeight="1">
      <c r="A6" s="118">
        <v>1</v>
      </c>
      <c r="B6" s="119" t="s">
        <v>8</v>
      </c>
      <c r="C6" s="120">
        <f>95</f>
        <v>95</v>
      </c>
      <c r="D6" s="121">
        <v>0.34110000000000001</v>
      </c>
      <c r="E6" s="121"/>
      <c r="F6" s="122">
        <f t="shared" ref="F6:F69" si="3">D6+E6</f>
        <v>0.34110000000000001</v>
      </c>
      <c r="G6" s="123">
        <f t="shared" ref="G6:G21" si="4">C6</f>
        <v>95</v>
      </c>
      <c r="H6" s="123"/>
      <c r="I6" s="136">
        <f>G6+H6</f>
        <v>95</v>
      </c>
      <c r="J6" s="137"/>
      <c r="K6" s="137"/>
      <c r="L6" s="137"/>
      <c r="M6" s="137"/>
      <c r="N6" s="137"/>
    </row>
    <row r="7" spans="1:14" s="101" customFormat="1" ht="24.95" customHeight="1">
      <c r="A7" s="118">
        <v>2</v>
      </c>
      <c r="B7" s="119" t="s">
        <v>9</v>
      </c>
      <c r="C7" s="120">
        <v>172</v>
      </c>
      <c r="D7" s="121">
        <f>0.3211+0.298</f>
        <v>0.61909999999999998</v>
      </c>
      <c r="E7" s="121">
        <f>H7/278</f>
        <v>0.1079136690647482</v>
      </c>
      <c r="F7" s="122">
        <f t="shared" si="3"/>
        <v>0.72701366906474818</v>
      </c>
      <c r="G7" s="123">
        <f t="shared" si="4"/>
        <v>172</v>
      </c>
      <c r="H7" s="123">
        <v>30</v>
      </c>
      <c r="I7" s="136">
        <f>G7+H7</f>
        <v>202</v>
      </c>
    </row>
    <row r="8" spans="1:14" s="101" customFormat="1" ht="24.95" customHeight="1">
      <c r="A8" s="118">
        <v>3</v>
      </c>
      <c r="B8" s="119" t="s">
        <v>10</v>
      </c>
      <c r="C8" s="120">
        <v>125</v>
      </c>
      <c r="D8" s="121">
        <v>0.45240000000000002</v>
      </c>
      <c r="E8" s="121">
        <f>H8/278</f>
        <v>7.1942446043165464E-2</v>
      </c>
      <c r="F8" s="122">
        <f t="shared" si="3"/>
        <v>0.52434244604316549</v>
      </c>
      <c r="G8" s="123">
        <f t="shared" si="4"/>
        <v>125</v>
      </c>
      <c r="H8" s="123">
        <v>20</v>
      </c>
      <c r="I8" s="136">
        <f t="shared" ref="I8:I71" si="5">G8+H8</f>
        <v>145</v>
      </c>
    </row>
    <row r="9" spans="1:14" s="101" customFormat="1" ht="24.95" customHeight="1">
      <c r="A9" s="118">
        <v>4</v>
      </c>
      <c r="B9" s="119" t="s">
        <v>11</v>
      </c>
      <c r="C9" s="120">
        <v>80</v>
      </c>
      <c r="D9" s="121">
        <v>0.3</v>
      </c>
      <c r="E9" s="121"/>
      <c r="F9" s="122">
        <f t="shared" si="3"/>
        <v>0.3</v>
      </c>
      <c r="G9" s="123">
        <f t="shared" si="4"/>
        <v>80</v>
      </c>
      <c r="H9" s="123">
        <v>10</v>
      </c>
      <c r="I9" s="136">
        <f t="shared" si="5"/>
        <v>90</v>
      </c>
    </row>
    <row r="10" spans="1:14" s="101" customFormat="1" ht="24.95" customHeight="1">
      <c r="A10" s="118">
        <v>5</v>
      </c>
      <c r="B10" s="119" t="s">
        <v>12</v>
      </c>
      <c r="C10" s="120">
        <v>35</v>
      </c>
      <c r="D10" s="121">
        <v>0.16919999999999999</v>
      </c>
      <c r="E10" s="121">
        <f t="shared" ref="E10:E15" si="6">H10/278</f>
        <v>5.3956834532374098E-2</v>
      </c>
      <c r="F10" s="122">
        <f t="shared" si="3"/>
        <v>0.22315683453237409</v>
      </c>
      <c r="G10" s="123">
        <f t="shared" si="4"/>
        <v>35</v>
      </c>
      <c r="H10" s="123">
        <v>15</v>
      </c>
      <c r="I10" s="136">
        <f t="shared" si="5"/>
        <v>50</v>
      </c>
    </row>
    <row r="11" spans="1:14" s="101" customFormat="1" ht="24.95" customHeight="1">
      <c r="A11" s="118">
        <v>6</v>
      </c>
      <c r="B11" s="119" t="s">
        <v>13</v>
      </c>
      <c r="C11" s="120">
        <f>62+65</f>
        <v>127</v>
      </c>
      <c r="D11" s="121">
        <f>0.1084+0.1149+0.237+0.13</f>
        <v>0.59030000000000005</v>
      </c>
      <c r="E11" s="121">
        <f t="shared" si="6"/>
        <v>0.19784172661870503</v>
      </c>
      <c r="F11" s="122">
        <f t="shared" si="3"/>
        <v>0.78814172661870507</v>
      </c>
      <c r="G11" s="123">
        <f t="shared" si="4"/>
        <v>127</v>
      </c>
      <c r="H11" s="123">
        <v>55</v>
      </c>
      <c r="I11" s="136">
        <f t="shared" si="5"/>
        <v>182</v>
      </c>
    </row>
    <row r="12" spans="1:14" s="101" customFormat="1" ht="24.95" customHeight="1">
      <c r="A12" s="118">
        <v>7</v>
      </c>
      <c r="B12" s="119" t="s">
        <v>14</v>
      </c>
      <c r="C12" s="120">
        <v>51</v>
      </c>
      <c r="D12" s="121">
        <v>0.18329999999999999</v>
      </c>
      <c r="E12" s="121">
        <f t="shared" si="6"/>
        <v>0.21582733812949639</v>
      </c>
      <c r="F12" s="122">
        <f t="shared" si="3"/>
        <v>0.39912733812949641</v>
      </c>
      <c r="G12" s="123">
        <f t="shared" si="4"/>
        <v>51</v>
      </c>
      <c r="H12" s="123">
        <f>30+30</f>
        <v>60</v>
      </c>
      <c r="I12" s="136">
        <f t="shared" si="5"/>
        <v>111</v>
      </c>
    </row>
    <row r="13" spans="1:14" s="101" customFormat="1" ht="24.95" customHeight="1">
      <c r="A13" s="118">
        <v>8</v>
      </c>
      <c r="B13" s="119" t="s">
        <v>15</v>
      </c>
      <c r="C13" s="120">
        <v>70</v>
      </c>
      <c r="D13" s="121">
        <v>0.25</v>
      </c>
      <c r="E13" s="121">
        <f t="shared" si="6"/>
        <v>0.11870503597122302</v>
      </c>
      <c r="F13" s="122">
        <f t="shared" si="3"/>
        <v>0.36870503597122301</v>
      </c>
      <c r="G13" s="123">
        <f t="shared" si="4"/>
        <v>70</v>
      </c>
      <c r="H13" s="123">
        <v>33</v>
      </c>
      <c r="I13" s="136">
        <f t="shared" si="5"/>
        <v>103</v>
      </c>
    </row>
    <row r="14" spans="1:14" s="101" customFormat="1" ht="24.95" customHeight="1">
      <c r="A14" s="118">
        <v>9</v>
      </c>
      <c r="B14" s="119" t="s">
        <v>16</v>
      </c>
      <c r="C14" s="120">
        <v>75</v>
      </c>
      <c r="D14" s="121">
        <v>0.27</v>
      </c>
      <c r="E14" s="121">
        <f t="shared" si="6"/>
        <v>7.1942446043165464E-2</v>
      </c>
      <c r="F14" s="122">
        <f t="shared" si="3"/>
        <v>0.34194244604316548</v>
      </c>
      <c r="G14" s="123">
        <f t="shared" si="4"/>
        <v>75</v>
      </c>
      <c r="H14" s="123">
        <v>20</v>
      </c>
      <c r="I14" s="136">
        <f t="shared" si="5"/>
        <v>95</v>
      </c>
    </row>
    <row r="15" spans="1:14" s="101" customFormat="1" ht="24.95" customHeight="1">
      <c r="A15" s="118">
        <v>10</v>
      </c>
      <c r="B15" s="119" t="s">
        <v>17</v>
      </c>
      <c r="C15" s="120">
        <v>73</v>
      </c>
      <c r="D15" s="121">
        <v>0.26400000000000001</v>
      </c>
      <c r="E15" s="121">
        <f t="shared" si="6"/>
        <v>0.25179856115107913</v>
      </c>
      <c r="F15" s="122">
        <f t="shared" si="3"/>
        <v>0.51579856115107914</v>
      </c>
      <c r="G15" s="123">
        <f t="shared" si="4"/>
        <v>73</v>
      </c>
      <c r="H15" s="123">
        <v>70</v>
      </c>
      <c r="I15" s="136">
        <f t="shared" si="5"/>
        <v>143</v>
      </c>
    </row>
    <row r="16" spans="1:14" s="101" customFormat="1" ht="24.95" customHeight="1">
      <c r="A16" s="118">
        <v>11</v>
      </c>
      <c r="B16" s="119" t="s">
        <v>18</v>
      </c>
      <c r="C16" s="120">
        <v>15</v>
      </c>
      <c r="D16" s="121">
        <v>6.9000000000000006E-2</v>
      </c>
      <c r="E16" s="121"/>
      <c r="F16" s="122">
        <f t="shared" si="3"/>
        <v>6.9000000000000006E-2</v>
      </c>
      <c r="G16" s="123">
        <f t="shared" si="4"/>
        <v>15</v>
      </c>
      <c r="H16" s="123"/>
      <c r="I16" s="136">
        <f t="shared" si="5"/>
        <v>15</v>
      </c>
    </row>
    <row r="17" spans="1:9" s="101" customFormat="1" ht="24.95" customHeight="1">
      <c r="A17" s="118">
        <v>12</v>
      </c>
      <c r="B17" s="119" t="s">
        <v>19</v>
      </c>
      <c r="C17" s="120">
        <v>92</v>
      </c>
      <c r="D17" s="121">
        <v>0.34499999999999997</v>
      </c>
      <c r="E17" s="121"/>
      <c r="F17" s="122">
        <f t="shared" si="3"/>
        <v>0.34499999999999997</v>
      </c>
      <c r="G17" s="123">
        <f t="shared" si="4"/>
        <v>92</v>
      </c>
      <c r="H17" s="123"/>
      <c r="I17" s="136">
        <f t="shared" si="5"/>
        <v>92</v>
      </c>
    </row>
    <row r="18" spans="1:9" s="101" customFormat="1" ht="24.95" customHeight="1">
      <c r="A18" s="118">
        <v>13</v>
      </c>
      <c r="B18" s="119" t="s">
        <v>20</v>
      </c>
      <c r="C18" s="120">
        <v>124</v>
      </c>
      <c r="D18" s="121">
        <v>0.44500000000000001</v>
      </c>
      <c r="E18" s="121"/>
      <c r="F18" s="122">
        <f t="shared" si="3"/>
        <v>0.44500000000000001</v>
      </c>
      <c r="G18" s="123">
        <f t="shared" si="4"/>
        <v>124</v>
      </c>
      <c r="H18" s="123"/>
      <c r="I18" s="136">
        <f t="shared" si="5"/>
        <v>124</v>
      </c>
    </row>
    <row r="19" spans="1:9" s="101" customFormat="1" ht="24.95" customHeight="1">
      <c r="A19" s="118">
        <v>14</v>
      </c>
      <c r="B19" s="119" t="s">
        <v>21</v>
      </c>
      <c r="C19" s="120">
        <v>83</v>
      </c>
      <c r="D19" s="121">
        <v>0.3</v>
      </c>
      <c r="E19" s="121"/>
      <c r="F19" s="122">
        <f t="shared" si="3"/>
        <v>0.3</v>
      </c>
      <c r="G19" s="123">
        <f t="shared" si="4"/>
        <v>83</v>
      </c>
      <c r="H19" s="123"/>
      <c r="I19" s="136">
        <f t="shared" si="5"/>
        <v>83</v>
      </c>
    </row>
    <row r="20" spans="1:9" s="101" customFormat="1" ht="24.95" customHeight="1">
      <c r="A20" s="118">
        <v>15</v>
      </c>
      <c r="B20" s="119" t="s">
        <v>22</v>
      </c>
      <c r="C20" s="120">
        <v>139</v>
      </c>
      <c r="D20" s="121">
        <v>0.5</v>
      </c>
      <c r="E20" s="121">
        <f>H20/278</f>
        <v>0.14388489208633093</v>
      </c>
      <c r="F20" s="122">
        <f t="shared" si="3"/>
        <v>0.64388489208633093</v>
      </c>
      <c r="G20" s="123">
        <f t="shared" si="4"/>
        <v>139</v>
      </c>
      <c r="H20" s="123">
        <v>40</v>
      </c>
      <c r="I20" s="136">
        <f t="shared" si="5"/>
        <v>179</v>
      </c>
    </row>
    <row r="21" spans="1:9" s="101" customFormat="1" ht="24.95" customHeight="1">
      <c r="A21" s="118">
        <v>16</v>
      </c>
      <c r="B21" s="119" t="s">
        <v>23</v>
      </c>
      <c r="C21" s="120">
        <v>56</v>
      </c>
      <c r="D21" s="121">
        <v>0.2</v>
      </c>
      <c r="E21" s="121">
        <f>H21/278</f>
        <v>0.11510791366906475</v>
      </c>
      <c r="F21" s="122">
        <f t="shared" si="3"/>
        <v>0.31510791366906477</v>
      </c>
      <c r="G21" s="123">
        <f t="shared" si="4"/>
        <v>56</v>
      </c>
      <c r="H21" s="123">
        <v>32</v>
      </c>
      <c r="I21" s="136">
        <f t="shared" si="5"/>
        <v>88</v>
      </c>
    </row>
    <row r="22" spans="1:9" s="101" customFormat="1" ht="24.95" customHeight="1">
      <c r="A22" s="118">
        <v>17</v>
      </c>
      <c r="B22" s="119" t="s">
        <v>24</v>
      </c>
      <c r="C22" s="120"/>
      <c r="D22" s="121"/>
      <c r="E22" s="121">
        <f>H22/278</f>
        <v>7.1942446043165464E-2</v>
      </c>
      <c r="F22" s="122">
        <f t="shared" si="3"/>
        <v>7.1942446043165464E-2</v>
      </c>
      <c r="G22" s="123"/>
      <c r="H22" s="123">
        <v>20</v>
      </c>
      <c r="I22" s="136">
        <f t="shared" si="5"/>
        <v>20</v>
      </c>
    </row>
    <row r="23" spans="1:9" s="101" customFormat="1" ht="24.95" customHeight="1">
      <c r="A23" s="118">
        <v>18</v>
      </c>
      <c r="B23" s="119" t="s">
        <v>25</v>
      </c>
      <c r="C23" s="120">
        <v>109</v>
      </c>
      <c r="D23" s="121">
        <v>0.39100000000000001</v>
      </c>
      <c r="E23" s="121">
        <v>0.27400000000000002</v>
      </c>
      <c r="F23" s="122">
        <f t="shared" si="3"/>
        <v>0.66500000000000004</v>
      </c>
      <c r="G23" s="123">
        <f t="shared" ref="G23" si="7">C23</f>
        <v>109</v>
      </c>
      <c r="H23" s="123">
        <f>35+30</f>
        <v>65</v>
      </c>
      <c r="I23" s="136">
        <f t="shared" si="5"/>
        <v>174</v>
      </c>
    </row>
    <row r="24" spans="1:9" s="102" customFormat="1" ht="24.95" customHeight="1">
      <c r="A24" s="124" t="s">
        <v>26</v>
      </c>
      <c r="B24" s="125" t="s">
        <v>27</v>
      </c>
      <c r="C24" s="126">
        <f>SUM(C25:C81)</f>
        <v>4024</v>
      </c>
      <c r="D24" s="127">
        <f t="shared" ref="D24:E24" si="8">SUM(D25:D81)</f>
        <v>15.691759999999999</v>
      </c>
      <c r="E24" s="128">
        <f t="shared" si="8"/>
        <v>7.5179856115107881</v>
      </c>
      <c r="F24" s="128">
        <f t="shared" ref="F24:I24" si="9">SUM(F25:F81)</f>
        <v>23.209745611510794</v>
      </c>
      <c r="G24" s="129">
        <f t="shared" si="9"/>
        <v>4244</v>
      </c>
      <c r="H24" s="130">
        <f t="shared" si="9"/>
        <v>2090</v>
      </c>
      <c r="I24" s="128">
        <f t="shared" si="9"/>
        <v>6334</v>
      </c>
    </row>
    <row r="25" spans="1:9" s="101" customFormat="1" ht="24.95" customHeight="1">
      <c r="A25" s="118">
        <v>1</v>
      </c>
      <c r="B25" s="119" t="s">
        <v>28</v>
      </c>
      <c r="C25" s="131"/>
      <c r="D25" s="121"/>
      <c r="E25" s="121">
        <f t="shared" ref="E25:E38" si="10">H25/278</f>
        <v>0.43165467625899279</v>
      </c>
      <c r="F25" s="122">
        <f t="shared" si="3"/>
        <v>0.43165467625899279</v>
      </c>
      <c r="G25" s="132"/>
      <c r="H25" s="123">
        <v>120</v>
      </c>
      <c r="I25" s="136">
        <f t="shared" si="5"/>
        <v>120</v>
      </c>
    </row>
    <row r="26" spans="1:9" s="101" customFormat="1" ht="24.95" customHeight="1">
      <c r="A26" s="118">
        <v>2</v>
      </c>
      <c r="B26" s="119" t="s">
        <v>29</v>
      </c>
      <c r="C26" s="131"/>
      <c r="D26" s="121"/>
      <c r="E26" s="121">
        <f t="shared" si="10"/>
        <v>7.1942446043165464E-2</v>
      </c>
      <c r="F26" s="122">
        <f t="shared" si="3"/>
        <v>7.1942446043165464E-2</v>
      </c>
      <c r="G26" s="132"/>
      <c r="H26" s="123">
        <v>20</v>
      </c>
      <c r="I26" s="136">
        <f t="shared" si="5"/>
        <v>20</v>
      </c>
    </row>
    <row r="27" spans="1:9" s="101" customFormat="1" ht="24.95" customHeight="1">
      <c r="A27" s="118">
        <v>3</v>
      </c>
      <c r="B27" s="119" t="s">
        <v>30</v>
      </c>
      <c r="C27" s="131"/>
      <c r="D27" s="121"/>
      <c r="E27" s="121">
        <f t="shared" si="10"/>
        <v>0.1079136690647482</v>
      </c>
      <c r="F27" s="122">
        <f t="shared" si="3"/>
        <v>0.1079136690647482</v>
      </c>
      <c r="G27" s="132"/>
      <c r="H27" s="123">
        <v>30</v>
      </c>
      <c r="I27" s="136">
        <f t="shared" si="5"/>
        <v>30</v>
      </c>
    </row>
    <row r="28" spans="1:9" s="101" customFormat="1" ht="24.95" customHeight="1">
      <c r="A28" s="118">
        <v>4</v>
      </c>
      <c r="B28" s="119" t="s">
        <v>31</v>
      </c>
      <c r="C28" s="131"/>
      <c r="D28" s="121"/>
      <c r="E28" s="121">
        <f t="shared" si="10"/>
        <v>0.14388489208633093</v>
      </c>
      <c r="F28" s="122">
        <f t="shared" si="3"/>
        <v>0.14388489208633093</v>
      </c>
      <c r="G28" s="132"/>
      <c r="H28" s="123">
        <v>40</v>
      </c>
      <c r="I28" s="136">
        <f t="shared" si="5"/>
        <v>40</v>
      </c>
    </row>
    <row r="29" spans="1:9" s="101" customFormat="1" ht="24.95" customHeight="1">
      <c r="A29" s="118">
        <v>5</v>
      </c>
      <c r="B29" s="119" t="s">
        <v>32</v>
      </c>
      <c r="C29" s="131"/>
      <c r="D29" s="121"/>
      <c r="E29" s="121">
        <f t="shared" si="10"/>
        <v>0.23381294964028776</v>
      </c>
      <c r="F29" s="122">
        <f t="shared" si="3"/>
        <v>0.23381294964028776</v>
      </c>
      <c r="G29" s="132"/>
      <c r="H29" s="123">
        <v>65</v>
      </c>
      <c r="I29" s="136">
        <f t="shared" si="5"/>
        <v>65</v>
      </c>
    </row>
    <row r="30" spans="1:9" s="101" customFormat="1" ht="24.95" customHeight="1">
      <c r="A30" s="118">
        <v>6</v>
      </c>
      <c r="B30" s="119" t="s">
        <v>33</v>
      </c>
      <c r="C30" s="131"/>
      <c r="D30" s="121"/>
      <c r="E30" s="121">
        <f t="shared" si="10"/>
        <v>0.16187050359712229</v>
      </c>
      <c r="F30" s="122">
        <f t="shared" si="3"/>
        <v>0.16187050359712229</v>
      </c>
      <c r="G30" s="132"/>
      <c r="H30" s="123">
        <v>45</v>
      </c>
      <c r="I30" s="136">
        <f t="shared" si="5"/>
        <v>45</v>
      </c>
    </row>
    <row r="31" spans="1:9" s="101" customFormat="1" ht="24.95" customHeight="1">
      <c r="A31" s="118">
        <v>7</v>
      </c>
      <c r="B31" s="119" t="s">
        <v>34</v>
      </c>
      <c r="C31" s="131"/>
      <c r="D31" s="121"/>
      <c r="E31" s="121">
        <f t="shared" si="10"/>
        <v>1.2589928057553956</v>
      </c>
      <c r="F31" s="122">
        <f t="shared" si="3"/>
        <v>1.2589928057553956</v>
      </c>
      <c r="G31" s="132"/>
      <c r="H31" s="123">
        <v>350</v>
      </c>
      <c r="I31" s="136">
        <f t="shared" si="5"/>
        <v>350</v>
      </c>
    </row>
    <row r="32" spans="1:9" s="101" customFormat="1" ht="24.95" customHeight="1">
      <c r="A32" s="118">
        <v>8</v>
      </c>
      <c r="B32" s="119" t="s">
        <v>35</v>
      </c>
      <c r="C32" s="131"/>
      <c r="D32" s="121"/>
      <c r="E32" s="121">
        <f t="shared" si="10"/>
        <v>0.14388489208633093</v>
      </c>
      <c r="F32" s="122">
        <f t="shared" si="3"/>
        <v>0.14388489208633093</v>
      </c>
      <c r="G32" s="132"/>
      <c r="H32" s="123">
        <v>40</v>
      </c>
      <c r="I32" s="136">
        <f t="shared" si="5"/>
        <v>40</v>
      </c>
    </row>
    <row r="33" spans="1:9" s="101" customFormat="1" ht="24.95" customHeight="1">
      <c r="A33" s="118">
        <v>9</v>
      </c>
      <c r="B33" s="119" t="s">
        <v>36</v>
      </c>
      <c r="C33" s="131"/>
      <c r="D33" s="121"/>
      <c r="E33" s="121">
        <f t="shared" si="10"/>
        <v>0.21582733812949639</v>
      </c>
      <c r="F33" s="122">
        <f t="shared" si="3"/>
        <v>0.21582733812949639</v>
      </c>
      <c r="G33" s="132"/>
      <c r="H33" s="123">
        <v>60</v>
      </c>
      <c r="I33" s="136">
        <f t="shared" si="5"/>
        <v>60</v>
      </c>
    </row>
    <row r="34" spans="1:9" s="101" customFormat="1" ht="24.95" customHeight="1">
      <c r="A34" s="118">
        <v>10</v>
      </c>
      <c r="B34" s="119" t="s">
        <v>37</v>
      </c>
      <c r="C34" s="131"/>
      <c r="D34" s="121"/>
      <c r="E34" s="121">
        <f t="shared" si="10"/>
        <v>7.1942446043165464E-2</v>
      </c>
      <c r="F34" s="122">
        <f t="shared" si="3"/>
        <v>7.1942446043165464E-2</v>
      </c>
      <c r="G34" s="132"/>
      <c r="H34" s="123">
        <v>20</v>
      </c>
      <c r="I34" s="136">
        <f t="shared" si="5"/>
        <v>20</v>
      </c>
    </row>
    <row r="35" spans="1:9" s="101" customFormat="1" ht="24.95" customHeight="1">
      <c r="A35" s="118">
        <v>11</v>
      </c>
      <c r="B35" s="119" t="s">
        <v>38</v>
      </c>
      <c r="C35" s="131"/>
      <c r="D35" s="121"/>
      <c r="E35" s="121">
        <f t="shared" si="10"/>
        <v>0.35971223021582732</v>
      </c>
      <c r="F35" s="122">
        <f t="shared" si="3"/>
        <v>0.35971223021582732</v>
      </c>
      <c r="G35" s="132"/>
      <c r="H35" s="123">
        <v>100</v>
      </c>
      <c r="I35" s="136">
        <f t="shared" si="5"/>
        <v>100</v>
      </c>
    </row>
    <row r="36" spans="1:9" s="101" customFormat="1" ht="24.95" customHeight="1">
      <c r="A36" s="118">
        <v>12</v>
      </c>
      <c r="B36" s="119" t="s">
        <v>39</v>
      </c>
      <c r="C36" s="131"/>
      <c r="D36" s="121"/>
      <c r="E36" s="121">
        <f t="shared" si="10"/>
        <v>0.32374100719424459</v>
      </c>
      <c r="F36" s="122">
        <f t="shared" si="3"/>
        <v>0.32374100719424459</v>
      </c>
      <c r="G36" s="132"/>
      <c r="H36" s="123">
        <v>90</v>
      </c>
      <c r="I36" s="136">
        <f t="shared" si="5"/>
        <v>90</v>
      </c>
    </row>
    <row r="37" spans="1:9" s="101" customFormat="1" ht="24.95" customHeight="1">
      <c r="A37" s="118">
        <v>13</v>
      </c>
      <c r="B37" s="119" t="s">
        <v>40</v>
      </c>
      <c r="C37" s="131"/>
      <c r="D37" s="121"/>
      <c r="E37" s="121">
        <f t="shared" si="10"/>
        <v>0.73741007194244601</v>
      </c>
      <c r="F37" s="122">
        <f t="shared" si="3"/>
        <v>0.73741007194244601</v>
      </c>
      <c r="G37" s="132"/>
      <c r="H37" s="123">
        <v>205</v>
      </c>
      <c r="I37" s="136">
        <f t="shared" si="5"/>
        <v>205</v>
      </c>
    </row>
    <row r="38" spans="1:9" s="101" customFormat="1" ht="24.95" customHeight="1">
      <c r="A38" s="118">
        <v>14</v>
      </c>
      <c r="B38" s="119" t="s">
        <v>41</v>
      </c>
      <c r="C38" s="131"/>
      <c r="D38" s="121"/>
      <c r="E38" s="121">
        <f t="shared" si="10"/>
        <v>0.28776978417266186</v>
      </c>
      <c r="F38" s="122">
        <f t="shared" si="3"/>
        <v>0.28776978417266186</v>
      </c>
      <c r="G38" s="132"/>
      <c r="H38" s="123">
        <v>80</v>
      </c>
      <c r="I38" s="136">
        <f t="shared" si="5"/>
        <v>80</v>
      </c>
    </row>
    <row r="39" spans="1:9" s="101" customFormat="1" ht="24.95" customHeight="1">
      <c r="A39" s="118">
        <v>15</v>
      </c>
      <c r="B39" s="119" t="s">
        <v>42</v>
      </c>
      <c r="C39" s="120">
        <v>151</v>
      </c>
      <c r="D39" s="121">
        <v>0.54300000000000004</v>
      </c>
      <c r="E39" s="121"/>
      <c r="F39" s="122">
        <f t="shared" si="3"/>
        <v>0.54300000000000004</v>
      </c>
      <c r="G39" s="123">
        <f t="shared" ref="G39:G79" si="11">C39</f>
        <v>151</v>
      </c>
      <c r="H39" s="123"/>
      <c r="I39" s="136">
        <f t="shared" si="5"/>
        <v>151</v>
      </c>
    </row>
    <row r="40" spans="1:9" s="101" customFormat="1" ht="24.95" customHeight="1">
      <c r="A40" s="118">
        <v>16</v>
      </c>
      <c r="B40" s="119" t="s">
        <v>43</v>
      </c>
      <c r="C40" s="120">
        <v>117</v>
      </c>
      <c r="D40" s="121">
        <v>0.42</v>
      </c>
      <c r="E40" s="121"/>
      <c r="F40" s="122">
        <f t="shared" si="3"/>
        <v>0.42</v>
      </c>
      <c r="G40" s="123">
        <f t="shared" si="11"/>
        <v>117</v>
      </c>
      <c r="H40" s="123"/>
      <c r="I40" s="136">
        <f t="shared" si="5"/>
        <v>117</v>
      </c>
    </row>
    <row r="41" spans="1:9" s="101" customFormat="1" ht="24.95" customHeight="1">
      <c r="A41" s="118">
        <v>17</v>
      </c>
      <c r="B41" s="119" t="s">
        <v>44</v>
      </c>
      <c r="C41" s="120">
        <v>200</v>
      </c>
      <c r="D41" s="121">
        <v>0.74</v>
      </c>
      <c r="E41" s="121"/>
      <c r="F41" s="122">
        <f t="shared" si="3"/>
        <v>0.74</v>
      </c>
      <c r="G41" s="123">
        <f t="shared" si="11"/>
        <v>200</v>
      </c>
      <c r="H41" s="123"/>
      <c r="I41" s="136">
        <f t="shared" si="5"/>
        <v>200</v>
      </c>
    </row>
    <row r="42" spans="1:9" s="101" customFormat="1" ht="24.95" customHeight="1">
      <c r="A42" s="118">
        <v>18</v>
      </c>
      <c r="B42" s="119" t="s">
        <v>45</v>
      </c>
      <c r="C42" s="120">
        <v>46</v>
      </c>
      <c r="D42" s="121">
        <v>0.16400000000000001</v>
      </c>
      <c r="E42" s="121"/>
      <c r="F42" s="122">
        <f t="shared" si="3"/>
        <v>0.16400000000000001</v>
      </c>
      <c r="G42" s="123">
        <f t="shared" si="11"/>
        <v>46</v>
      </c>
      <c r="H42" s="123"/>
      <c r="I42" s="136">
        <f t="shared" si="5"/>
        <v>46</v>
      </c>
    </row>
    <row r="43" spans="1:9" s="101" customFormat="1" ht="24.95" customHeight="1">
      <c r="A43" s="118">
        <v>19</v>
      </c>
      <c r="B43" s="119" t="s">
        <v>46</v>
      </c>
      <c r="C43" s="120">
        <v>64</v>
      </c>
      <c r="D43" s="121">
        <v>0.22900000000000001</v>
      </c>
      <c r="E43" s="121"/>
      <c r="F43" s="122">
        <f t="shared" si="3"/>
        <v>0.22900000000000001</v>
      </c>
      <c r="G43" s="123">
        <f t="shared" si="11"/>
        <v>64</v>
      </c>
      <c r="H43" s="123"/>
      <c r="I43" s="136">
        <f t="shared" si="5"/>
        <v>64</v>
      </c>
    </row>
    <row r="44" spans="1:9" s="101" customFormat="1" ht="24.95" customHeight="1">
      <c r="A44" s="118">
        <v>20</v>
      </c>
      <c r="B44" s="119" t="s">
        <v>47</v>
      </c>
      <c r="C44" s="120">
        <v>206</v>
      </c>
      <c r="D44" s="121">
        <v>0.74</v>
      </c>
      <c r="E44" s="121"/>
      <c r="F44" s="122">
        <f t="shared" si="3"/>
        <v>0.74</v>
      </c>
      <c r="G44" s="123">
        <f t="shared" si="11"/>
        <v>206</v>
      </c>
      <c r="H44" s="123"/>
      <c r="I44" s="136">
        <f t="shared" si="5"/>
        <v>206</v>
      </c>
    </row>
    <row r="45" spans="1:9" s="101" customFormat="1" ht="24.95" customHeight="1">
      <c r="A45" s="118">
        <v>21</v>
      </c>
      <c r="B45" s="119" t="s">
        <v>48</v>
      </c>
      <c r="C45" s="120">
        <v>135</v>
      </c>
      <c r="D45" s="121">
        <v>0.54</v>
      </c>
      <c r="E45" s="121">
        <f>H45/278</f>
        <v>7.1942446043165464E-2</v>
      </c>
      <c r="F45" s="122">
        <f t="shared" si="3"/>
        <v>0.6119424460431655</v>
      </c>
      <c r="G45" s="123">
        <f t="shared" si="11"/>
        <v>135</v>
      </c>
      <c r="H45" s="123">
        <v>20</v>
      </c>
      <c r="I45" s="136">
        <f t="shared" si="5"/>
        <v>155</v>
      </c>
    </row>
    <row r="46" spans="1:9" s="101" customFormat="1" ht="24.95" customHeight="1">
      <c r="A46" s="118">
        <v>22</v>
      </c>
      <c r="B46" s="119" t="s">
        <v>49</v>
      </c>
      <c r="C46" s="120">
        <v>168</v>
      </c>
      <c r="D46" s="121">
        <v>0.60299999999999998</v>
      </c>
      <c r="E46" s="121"/>
      <c r="F46" s="122">
        <f t="shared" si="3"/>
        <v>0.60299999999999998</v>
      </c>
      <c r="G46" s="123">
        <f t="shared" si="11"/>
        <v>168</v>
      </c>
      <c r="H46" s="123"/>
      <c r="I46" s="136">
        <f t="shared" si="5"/>
        <v>168</v>
      </c>
    </row>
    <row r="47" spans="1:9" s="101" customFormat="1" ht="24.95" customHeight="1">
      <c r="A47" s="118">
        <v>23</v>
      </c>
      <c r="B47" s="119" t="s">
        <v>50</v>
      </c>
      <c r="C47" s="120">
        <v>30</v>
      </c>
      <c r="D47" s="121">
        <v>0.109</v>
      </c>
      <c r="E47" s="121"/>
      <c r="F47" s="122">
        <f t="shared" si="3"/>
        <v>0.109</v>
      </c>
      <c r="G47" s="123">
        <f t="shared" si="11"/>
        <v>30</v>
      </c>
      <c r="H47" s="123"/>
      <c r="I47" s="136">
        <f t="shared" si="5"/>
        <v>30</v>
      </c>
    </row>
    <row r="48" spans="1:9" s="101" customFormat="1" ht="24.95" customHeight="1">
      <c r="A48" s="118">
        <v>24</v>
      </c>
      <c r="B48" s="119" t="s">
        <v>51</v>
      </c>
      <c r="C48" s="120">
        <v>396</v>
      </c>
      <c r="D48" s="121">
        <f>0.136+0.12+0.24+0.927</f>
        <v>1.423</v>
      </c>
      <c r="E48" s="121">
        <f>H48/278</f>
        <v>0.28776978417266186</v>
      </c>
      <c r="F48" s="122">
        <f t="shared" si="3"/>
        <v>1.7107697841726619</v>
      </c>
      <c r="G48" s="123">
        <f t="shared" si="11"/>
        <v>396</v>
      </c>
      <c r="H48" s="123">
        <v>80</v>
      </c>
      <c r="I48" s="136">
        <f t="shared" si="5"/>
        <v>476</v>
      </c>
    </row>
    <row r="49" spans="1:9" s="101" customFormat="1" ht="24.95" customHeight="1">
      <c r="A49" s="118">
        <v>25</v>
      </c>
      <c r="B49" s="119" t="s">
        <v>52</v>
      </c>
      <c r="C49" s="120">
        <v>92</v>
      </c>
      <c r="D49" s="121">
        <v>0.67266000000000004</v>
      </c>
      <c r="E49" s="121"/>
      <c r="F49" s="122">
        <f t="shared" si="3"/>
        <v>0.67266000000000004</v>
      </c>
      <c r="G49" s="123">
        <v>187</v>
      </c>
      <c r="H49" s="123"/>
      <c r="I49" s="136">
        <f t="shared" si="5"/>
        <v>187</v>
      </c>
    </row>
    <row r="50" spans="1:9" s="101" customFormat="1" ht="24.95" customHeight="1">
      <c r="A50" s="118">
        <v>26</v>
      </c>
      <c r="B50" s="119" t="s">
        <v>53</v>
      </c>
      <c r="C50" s="120">
        <v>220</v>
      </c>
      <c r="D50" s="121">
        <f>0.24+0.56</f>
        <v>0.8</v>
      </c>
      <c r="E50" s="121">
        <f>H50/278</f>
        <v>7.1942446043165464E-2</v>
      </c>
      <c r="F50" s="122">
        <f t="shared" si="3"/>
        <v>0.87194244604316551</v>
      </c>
      <c r="G50" s="123">
        <f t="shared" si="11"/>
        <v>220</v>
      </c>
      <c r="H50" s="123">
        <v>20</v>
      </c>
      <c r="I50" s="136">
        <f t="shared" si="5"/>
        <v>240</v>
      </c>
    </row>
    <row r="51" spans="1:9" s="101" customFormat="1" ht="24.95" customHeight="1">
      <c r="A51" s="118">
        <v>27</v>
      </c>
      <c r="B51" s="119" t="s">
        <v>54</v>
      </c>
      <c r="C51" s="120">
        <v>97</v>
      </c>
      <c r="D51" s="121">
        <v>0.35</v>
      </c>
      <c r="E51" s="121">
        <f>H51/278</f>
        <v>7.1942446043165464E-2</v>
      </c>
      <c r="F51" s="122">
        <f t="shared" si="3"/>
        <v>0.42194244604316544</v>
      </c>
      <c r="G51" s="123">
        <f t="shared" si="11"/>
        <v>97</v>
      </c>
      <c r="H51" s="123">
        <v>20</v>
      </c>
      <c r="I51" s="136">
        <f t="shared" si="5"/>
        <v>117</v>
      </c>
    </row>
    <row r="52" spans="1:9" s="101" customFormat="1" ht="24.95" customHeight="1">
      <c r="A52" s="118">
        <v>28</v>
      </c>
      <c r="B52" s="119" t="s">
        <v>55</v>
      </c>
      <c r="C52" s="120">
        <v>121</v>
      </c>
      <c r="D52" s="121">
        <v>0.434</v>
      </c>
      <c r="E52" s="121">
        <f>H52/278</f>
        <v>0.17985611510791366</v>
      </c>
      <c r="F52" s="122">
        <f t="shared" si="3"/>
        <v>0.6138561151079136</v>
      </c>
      <c r="G52" s="123">
        <f t="shared" si="11"/>
        <v>121</v>
      </c>
      <c r="H52" s="123">
        <v>50</v>
      </c>
      <c r="I52" s="136">
        <f t="shared" si="5"/>
        <v>171</v>
      </c>
    </row>
    <row r="53" spans="1:9" s="101" customFormat="1" ht="24.95" customHeight="1">
      <c r="A53" s="118">
        <v>29</v>
      </c>
      <c r="B53" s="119" t="s">
        <v>56</v>
      </c>
      <c r="C53" s="120">
        <v>38</v>
      </c>
      <c r="D53" s="121">
        <v>0.13500000000000001</v>
      </c>
      <c r="E53" s="121"/>
      <c r="F53" s="122">
        <f t="shared" si="3"/>
        <v>0.13500000000000001</v>
      </c>
      <c r="G53" s="123">
        <f t="shared" si="11"/>
        <v>38</v>
      </c>
      <c r="H53" s="123"/>
      <c r="I53" s="136">
        <f t="shared" si="5"/>
        <v>38</v>
      </c>
    </row>
    <row r="54" spans="1:9" s="101" customFormat="1" ht="24.95" customHeight="1">
      <c r="A54" s="118">
        <v>30</v>
      </c>
      <c r="B54" s="119" t="s">
        <v>57</v>
      </c>
      <c r="C54" s="120">
        <v>167</v>
      </c>
      <c r="D54" s="121">
        <v>0.6</v>
      </c>
      <c r="E54" s="121"/>
      <c r="F54" s="122">
        <f t="shared" si="3"/>
        <v>0.6</v>
      </c>
      <c r="G54" s="123">
        <f t="shared" si="11"/>
        <v>167</v>
      </c>
      <c r="H54" s="123"/>
      <c r="I54" s="136">
        <f t="shared" si="5"/>
        <v>167</v>
      </c>
    </row>
    <row r="55" spans="1:9" s="101" customFormat="1" ht="24.95" customHeight="1">
      <c r="A55" s="118">
        <v>31</v>
      </c>
      <c r="B55" s="119" t="s">
        <v>58</v>
      </c>
      <c r="C55" s="120">
        <v>136</v>
      </c>
      <c r="D55" s="121">
        <v>0.49</v>
      </c>
      <c r="E55" s="121"/>
      <c r="F55" s="122">
        <f t="shared" si="3"/>
        <v>0.49</v>
      </c>
      <c r="G55" s="123">
        <f t="shared" si="11"/>
        <v>136</v>
      </c>
      <c r="H55" s="123"/>
      <c r="I55" s="136">
        <f t="shared" si="5"/>
        <v>136</v>
      </c>
    </row>
    <row r="56" spans="1:9" s="101" customFormat="1" ht="24.95" customHeight="1">
      <c r="A56" s="118">
        <v>32</v>
      </c>
      <c r="B56" s="119" t="s">
        <v>59</v>
      </c>
      <c r="C56" s="120">
        <v>111</v>
      </c>
      <c r="D56" s="121">
        <v>0.4</v>
      </c>
      <c r="E56" s="121"/>
      <c r="F56" s="122">
        <f t="shared" si="3"/>
        <v>0.4</v>
      </c>
      <c r="G56" s="123">
        <f t="shared" si="11"/>
        <v>111</v>
      </c>
      <c r="H56" s="123"/>
      <c r="I56" s="136">
        <f t="shared" si="5"/>
        <v>111</v>
      </c>
    </row>
    <row r="57" spans="1:9" s="101" customFormat="1" ht="24.95" customHeight="1">
      <c r="A57" s="118">
        <v>33</v>
      </c>
      <c r="B57" s="119" t="s">
        <v>60</v>
      </c>
      <c r="C57" s="120">
        <v>103</v>
      </c>
      <c r="D57" s="121">
        <v>0.496</v>
      </c>
      <c r="E57" s="121"/>
      <c r="F57" s="122">
        <f t="shared" si="3"/>
        <v>0.496</v>
      </c>
      <c r="G57" s="123">
        <f t="shared" si="11"/>
        <v>103</v>
      </c>
      <c r="H57" s="123"/>
      <c r="I57" s="136">
        <f t="shared" si="5"/>
        <v>103</v>
      </c>
    </row>
    <row r="58" spans="1:9" s="101" customFormat="1" ht="24.95" customHeight="1">
      <c r="A58" s="118">
        <v>34</v>
      </c>
      <c r="B58" s="119" t="s">
        <v>61</v>
      </c>
      <c r="C58" s="120">
        <v>110</v>
      </c>
      <c r="D58" s="121">
        <v>0.43</v>
      </c>
      <c r="E58" s="121"/>
      <c r="F58" s="122">
        <f t="shared" si="3"/>
        <v>0.43</v>
      </c>
      <c r="G58" s="123">
        <f t="shared" si="11"/>
        <v>110</v>
      </c>
      <c r="H58" s="123"/>
      <c r="I58" s="136">
        <f t="shared" si="5"/>
        <v>110</v>
      </c>
    </row>
    <row r="59" spans="1:9" s="101" customFormat="1" ht="24.95" customHeight="1">
      <c r="A59" s="118">
        <v>35</v>
      </c>
      <c r="B59" s="119" t="s">
        <v>62</v>
      </c>
      <c r="C59" s="120">
        <v>60</v>
      </c>
      <c r="D59" s="121">
        <v>0.313</v>
      </c>
      <c r="E59" s="121"/>
      <c r="F59" s="122">
        <f t="shared" si="3"/>
        <v>0.313</v>
      </c>
      <c r="G59" s="123">
        <f t="shared" si="11"/>
        <v>60</v>
      </c>
      <c r="H59" s="123"/>
      <c r="I59" s="136">
        <f t="shared" si="5"/>
        <v>60</v>
      </c>
    </row>
    <row r="60" spans="1:9" s="101" customFormat="1" ht="24.95" customHeight="1">
      <c r="A60" s="118">
        <v>36</v>
      </c>
      <c r="B60" s="119" t="s">
        <v>63</v>
      </c>
      <c r="C60" s="120">
        <v>45</v>
      </c>
      <c r="D60" s="121">
        <v>0.16</v>
      </c>
      <c r="E60" s="121">
        <f>H60/278</f>
        <v>0.23381294964028776</v>
      </c>
      <c r="F60" s="122">
        <f t="shared" si="3"/>
        <v>0.39381294964028779</v>
      </c>
      <c r="G60" s="123">
        <f t="shared" si="11"/>
        <v>45</v>
      </c>
      <c r="H60" s="123">
        <v>65</v>
      </c>
      <c r="I60" s="136">
        <f t="shared" si="5"/>
        <v>110</v>
      </c>
    </row>
    <row r="61" spans="1:9" s="101" customFormat="1" ht="24.95" customHeight="1">
      <c r="A61" s="118">
        <v>37</v>
      </c>
      <c r="B61" s="119" t="s">
        <v>64</v>
      </c>
      <c r="C61" s="120">
        <v>36</v>
      </c>
      <c r="D61" s="121">
        <v>0.13</v>
      </c>
      <c r="E61" s="121">
        <f>H61/278</f>
        <v>0.23381294964028776</v>
      </c>
      <c r="F61" s="122">
        <f t="shared" si="3"/>
        <v>0.36381294964028776</v>
      </c>
      <c r="G61" s="123">
        <f t="shared" si="11"/>
        <v>36</v>
      </c>
      <c r="H61" s="123">
        <v>65</v>
      </c>
      <c r="I61" s="136">
        <f t="shared" si="5"/>
        <v>101</v>
      </c>
    </row>
    <row r="62" spans="1:9" s="101" customFormat="1" ht="24.95" customHeight="1">
      <c r="A62" s="118">
        <v>38</v>
      </c>
      <c r="B62" s="119" t="s">
        <v>65</v>
      </c>
      <c r="C62" s="120">
        <v>30</v>
      </c>
      <c r="D62" s="121">
        <v>0.12</v>
      </c>
      <c r="E62" s="121"/>
      <c r="F62" s="122">
        <f t="shared" si="3"/>
        <v>0.12</v>
      </c>
      <c r="G62" s="123">
        <f t="shared" si="11"/>
        <v>30</v>
      </c>
      <c r="H62" s="123"/>
      <c r="I62" s="136">
        <f t="shared" si="5"/>
        <v>30</v>
      </c>
    </row>
    <row r="63" spans="1:9" s="101" customFormat="1" ht="24.95" customHeight="1">
      <c r="A63" s="118">
        <v>39</v>
      </c>
      <c r="B63" s="119" t="s">
        <v>66</v>
      </c>
      <c r="C63" s="120">
        <v>75</v>
      </c>
      <c r="D63" s="121">
        <v>0.27</v>
      </c>
      <c r="E63" s="121">
        <f>H63/278</f>
        <v>7.1942446043165464E-2</v>
      </c>
      <c r="F63" s="122">
        <f t="shared" si="3"/>
        <v>0.34194244604316548</v>
      </c>
      <c r="G63" s="123">
        <f t="shared" si="11"/>
        <v>75</v>
      </c>
      <c r="H63" s="123">
        <v>20</v>
      </c>
      <c r="I63" s="136">
        <f t="shared" si="5"/>
        <v>95</v>
      </c>
    </row>
    <row r="64" spans="1:9" s="101" customFormat="1" ht="24.95" customHeight="1">
      <c r="A64" s="118">
        <v>40</v>
      </c>
      <c r="B64" s="119" t="s">
        <v>67</v>
      </c>
      <c r="C64" s="120">
        <v>115</v>
      </c>
      <c r="D64" s="121">
        <v>0.42</v>
      </c>
      <c r="E64" s="121"/>
      <c r="F64" s="122">
        <f t="shared" si="3"/>
        <v>0.42</v>
      </c>
      <c r="G64" s="123">
        <f t="shared" si="11"/>
        <v>115</v>
      </c>
      <c r="H64" s="123"/>
      <c r="I64" s="136">
        <f t="shared" si="5"/>
        <v>115</v>
      </c>
    </row>
    <row r="65" spans="1:9" s="101" customFormat="1" ht="24.95" customHeight="1">
      <c r="A65" s="118">
        <v>41</v>
      </c>
      <c r="B65" s="119" t="s">
        <v>68</v>
      </c>
      <c r="C65" s="120">
        <v>50</v>
      </c>
      <c r="D65" s="121">
        <v>0.18</v>
      </c>
      <c r="E65" s="121">
        <f>H65/278</f>
        <v>7.1942446043165464E-2</v>
      </c>
      <c r="F65" s="122">
        <f t="shared" si="3"/>
        <v>0.25194244604316546</v>
      </c>
      <c r="G65" s="123">
        <f t="shared" si="11"/>
        <v>50</v>
      </c>
      <c r="H65" s="123">
        <v>20</v>
      </c>
      <c r="I65" s="136">
        <f t="shared" si="5"/>
        <v>70</v>
      </c>
    </row>
    <row r="66" spans="1:9" s="101" customFormat="1" ht="24.95" customHeight="1">
      <c r="A66" s="118">
        <v>42</v>
      </c>
      <c r="B66" s="119" t="s">
        <v>69</v>
      </c>
      <c r="C66" s="120">
        <v>14</v>
      </c>
      <c r="D66" s="121">
        <v>0.05</v>
      </c>
      <c r="E66" s="121"/>
      <c r="F66" s="122">
        <f t="shared" si="3"/>
        <v>0.05</v>
      </c>
      <c r="G66" s="123">
        <f t="shared" si="11"/>
        <v>14</v>
      </c>
      <c r="H66" s="123"/>
      <c r="I66" s="136">
        <f t="shared" si="5"/>
        <v>14</v>
      </c>
    </row>
    <row r="67" spans="1:9" s="101" customFormat="1" ht="24.95" customHeight="1">
      <c r="A67" s="118">
        <v>43</v>
      </c>
      <c r="B67" s="119" t="s">
        <v>70</v>
      </c>
      <c r="C67" s="120">
        <v>33</v>
      </c>
      <c r="D67" s="121">
        <v>0.14000000000000001</v>
      </c>
      <c r="E67" s="121"/>
      <c r="F67" s="122">
        <f t="shared" si="3"/>
        <v>0.14000000000000001</v>
      </c>
      <c r="G67" s="123">
        <f t="shared" si="11"/>
        <v>33</v>
      </c>
      <c r="H67" s="123"/>
      <c r="I67" s="136">
        <f t="shared" si="5"/>
        <v>33</v>
      </c>
    </row>
    <row r="68" spans="1:9" s="101" customFormat="1" ht="24.95" customHeight="1">
      <c r="A68" s="118">
        <v>44</v>
      </c>
      <c r="B68" s="119" t="s">
        <v>71</v>
      </c>
      <c r="C68" s="120">
        <v>60</v>
      </c>
      <c r="D68" s="121">
        <v>0.22</v>
      </c>
      <c r="E68" s="121"/>
      <c r="F68" s="122">
        <f t="shared" si="3"/>
        <v>0.22</v>
      </c>
      <c r="G68" s="123">
        <f t="shared" si="11"/>
        <v>60</v>
      </c>
      <c r="H68" s="123"/>
      <c r="I68" s="136">
        <f t="shared" si="5"/>
        <v>60</v>
      </c>
    </row>
    <row r="69" spans="1:9" s="101" customFormat="1" ht="24.95" customHeight="1">
      <c r="A69" s="118">
        <v>45</v>
      </c>
      <c r="B69" s="119" t="s">
        <v>72</v>
      </c>
      <c r="C69" s="120">
        <v>18</v>
      </c>
      <c r="D69" s="121">
        <v>7.0000000000000007E-2</v>
      </c>
      <c r="E69" s="121">
        <f>H69/278</f>
        <v>0.12589928057553956</v>
      </c>
      <c r="F69" s="122">
        <f t="shared" si="3"/>
        <v>0.19589928057553957</v>
      </c>
      <c r="G69" s="123">
        <f t="shared" si="11"/>
        <v>18</v>
      </c>
      <c r="H69" s="123">
        <v>35</v>
      </c>
      <c r="I69" s="136">
        <f t="shared" si="5"/>
        <v>53</v>
      </c>
    </row>
    <row r="70" spans="1:9" s="101" customFormat="1" ht="24.95" customHeight="1">
      <c r="A70" s="118">
        <v>46</v>
      </c>
      <c r="B70" s="119" t="s">
        <v>73</v>
      </c>
      <c r="C70" s="120">
        <v>30</v>
      </c>
      <c r="D70" s="121">
        <v>0.12</v>
      </c>
      <c r="E70" s="121"/>
      <c r="F70" s="122">
        <f t="shared" ref="F70:F133" si="12">D70+E70</f>
        <v>0.12</v>
      </c>
      <c r="G70" s="123">
        <f t="shared" si="11"/>
        <v>30</v>
      </c>
      <c r="H70" s="123"/>
      <c r="I70" s="136">
        <f t="shared" si="5"/>
        <v>30</v>
      </c>
    </row>
    <row r="71" spans="1:9" s="101" customFormat="1" ht="24.95" customHeight="1">
      <c r="A71" s="118">
        <v>47</v>
      </c>
      <c r="B71" s="119" t="s">
        <v>74</v>
      </c>
      <c r="C71" s="120">
        <v>78</v>
      </c>
      <c r="D71" s="121">
        <v>0.28000000000000003</v>
      </c>
      <c r="E71" s="121"/>
      <c r="F71" s="122">
        <f t="shared" si="12"/>
        <v>0.28000000000000003</v>
      </c>
      <c r="G71" s="123">
        <f t="shared" si="11"/>
        <v>78</v>
      </c>
      <c r="H71" s="123"/>
      <c r="I71" s="136">
        <f t="shared" si="5"/>
        <v>78</v>
      </c>
    </row>
    <row r="72" spans="1:9" s="101" customFormat="1" ht="24.95" customHeight="1">
      <c r="A72" s="118">
        <v>48</v>
      </c>
      <c r="B72" s="119" t="s">
        <v>75</v>
      </c>
      <c r="C72" s="120">
        <v>110</v>
      </c>
      <c r="D72" s="121">
        <v>0.45</v>
      </c>
      <c r="E72" s="121"/>
      <c r="F72" s="122">
        <f t="shared" si="12"/>
        <v>0.45</v>
      </c>
      <c r="G72" s="123">
        <f t="shared" si="11"/>
        <v>110</v>
      </c>
      <c r="H72" s="123"/>
      <c r="I72" s="136">
        <f t="shared" ref="I72:I135" si="13">G72+H72</f>
        <v>110</v>
      </c>
    </row>
    <row r="73" spans="1:9" s="101" customFormat="1" ht="24.95" customHeight="1">
      <c r="A73" s="118">
        <v>49</v>
      </c>
      <c r="B73" s="119" t="s">
        <v>76</v>
      </c>
      <c r="C73" s="120">
        <v>135</v>
      </c>
      <c r="D73" s="121">
        <v>0.52</v>
      </c>
      <c r="E73" s="121">
        <f>H73/278</f>
        <v>0.17985611510791366</v>
      </c>
      <c r="F73" s="122">
        <f t="shared" si="12"/>
        <v>0.69985611510791368</v>
      </c>
      <c r="G73" s="123">
        <f t="shared" si="11"/>
        <v>135</v>
      </c>
      <c r="H73" s="123">
        <v>50</v>
      </c>
      <c r="I73" s="136">
        <f t="shared" si="13"/>
        <v>185</v>
      </c>
    </row>
    <row r="74" spans="1:9" s="101" customFormat="1" ht="24.95" customHeight="1">
      <c r="A74" s="118">
        <v>50</v>
      </c>
      <c r="B74" s="119" t="s">
        <v>41</v>
      </c>
      <c r="C74" s="120">
        <v>45</v>
      </c>
      <c r="D74" s="121">
        <v>0.18</v>
      </c>
      <c r="E74" s="121"/>
      <c r="F74" s="122">
        <f t="shared" si="12"/>
        <v>0.18</v>
      </c>
      <c r="G74" s="123">
        <f t="shared" si="11"/>
        <v>45</v>
      </c>
      <c r="H74" s="123"/>
      <c r="I74" s="136">
        <f t="shared" si="13"/>
        <v>45</v>
      </c>
    </row>
    <row r="75" spans="1:9" s="101" customFormat="1" ht="24.95" customHeight="1">
      <c r="A75" s="118">
        <v>51</v>
      </c>
      <c r="B75" s="119" t="s">
        <v>77</v>
      </c>
      <c r="C75" s="120">
        <v>120</v>
      </c>
      <c r="D75" s="121">
        <v>0.45</v>
      </c>
      <c r="E75" s="121">
        <f>H75/278</f>
        <v>0.35971223021582732</v>
      </c>
      <c r="F75" s="122">
        <f t="shared" si="12"/>
        <v>0.80971223021582728</v>
      </c>
      <c r="G75" s="123">
        <f t="shared" si="11"/>
        <v>120</v>
      </c>
      <c r="H75" s="123">
        <v>100</v>
      </c>
      <c r="I75" s="136">
        <f t="shared" si="13"/>
        <v>220</v>
      </c>
    </row>
    <row r="76" spans="1:9" s="101" customFormat="1" ht="24.95" customHeight="1">
      <c r="A76" s="118">
        <v>52</v>
      </c>
      <c r="B76" s="119" t="s">
        <v>78</v>
      </c>
      <c r="C76" s="120">
        <v>70</v>
      </c>
      <c r="D76" s="121">
        <v>0.25</v>
      </c>
      <c r="E76" s="121">
        <f>H76/278</f>
        <v>0.17985611510791366</v>
      </c>
      <c r="F76" s="122">
        <f t="shared" si="12"/>
        <v>0.42985611510791366</v>
      </c>
      <c r="G76" s="123">
        <f t="shared" si="11"/>
        <v>70</v>
      </c>
      <c r="H76" s="123">
        <v>50</v>
      </c>
      <c r="I76" s="136">
        <f t="shared" si="13"/>
        <v>120</v>
      </c>
    </row>
    <row r="77" spans="1:9" s="101" customFormat="1" ht="24.95" customHeight="1">
      <c r="A77" s="118">
        <v>53</v>
      </c>
      <c r="B77" s="119" t="s">
        <v>79</v>
      </c>
      <c r="C77" s="120">
        <v>32</v>
      </c>
      <c r="D77" s="121">
        <v>0.13400000000000001</v>
      </c>
      <c r="E77" s="121">
        <f>H77/278</f>
        <v>0.46762589928057552</v>
      </c>
      <c r="F77" s="122">
        <f t="shared" si="12"/>
        <v>0.60162589928057553</v>
      </c>
      <c r="G77" s="123">
        <f t="shared" si="11"/>
        <v>32</v>
      </c>
      <c r="H77" s="123">
        <v>130</v>
      </c>
      <c r="I77" s="136">
        <f t="shared" si="13"/>
        <v>162</v>
      </c>
    </row>
    <row r="78" spans="1:9" s="101" customFormat="1" ht="24.95" customHeight="1">
      <c r="A78" s="118">
        <v>54</v>
      </c>
      <c r="B78" s="119" t="s">
        <v>80</v>
      </c>
      <c r="C78" s="120">
        <v>96</v>
      </c>
      <c r="D78" s="121">
        <v>0.34610000000000002</v>
      </c>
      <c r="E78" s="121"/>
      <c r="F78" s="122">
        <f t="shared" si="12"/>
        <v>0.34610000000000002</v>
      </c>
      <c r="G78" s="123">
        <f t="shared" si="11"/>
        <v>96</v>
      </c>
      <c r="H78" s="123"/>
      <c r="I78" s="136">
        <f t="shared" si="13"/>
        <v>96</v>
      </c>
    </row>
    <row r="79" spans="1:9" s="101" customFormat="1" ht="24.95" customHeight="1">
      <c r="A79" s="118">
        <v>55</v>
      </c>
      <c r="B79" s="119" t="s">
        <v>81</v>
      </c>
      <c r="C79" s="120">
        <v>64</v>
      </c>
      <c r="D79" s="121">
        <v>0.23</v>
      </c>
      <c r="E79" s="121"/>
      <c r="F79" s="122">
        <f t="shared" si="12"/>
        <v>0.23</v>
      </c>
      <c r="G79" s="123">
        <f t="shared" si="11"/>
        <v>64</v>
      </c>
      <c r="H79" s="123"/>
      <c r="I79" s="136">
        <f t="shared" si="13"/>
        <v>64</v>
      </c>
    </row>
    <row r="80" spans="1:9" s="101" customFormat="1" ht="24.95" customHeight="1">
      <c r="A80" s="118">
        <v>56</v>
      </c>
      <c r="B80" s="119" t="s">
        <v>82</v>
      </c>
      <c r="C80" s="120"/>
      <c r="D80" s="121">
        <v>0.34</v>
      </c>
      <c r="E80" s="121"/>
      <c r="F80" s="122">
        <f t="shared" si="12"/>
        <v>0.34</v>
      </c>
      <c r="G80" s="123">
        <v>125</v>
      </c>
      <c r="H80" s="123"/>
      <c r="I80" s="136">
        <f t="shared" si="13"/>
        <v>125</v>
      </c>
    </row>
    <row r="81" spans="1:9" s="101" customFormat="1" ht="24.95" customHeight="1">
      <c r="A81" s="118">
        <v>57</v>
      </c>
      <c r="B81" s="119" t="s">
        <v>83</v>
      </c>
      <c r="C81" s="120"/>
      <c r="D81" s="121"/>
      <c r="E81" s="121">
        <f>H81/278</f>
        <v>0.35971223021582732</v>
      </c>
      <c r="F81" s="122">
        <f t="shared" si="12"/>
        <v>0.35971223021582732</v>
      </c>
      <c r="G81" s="123"/>
      <c r="H81" s="123">
        <v>100</v>
      </c>
      <c r="I81" s="136">
        <f t="shared" si="13"/>
        <v>100</v>
      </c>
    </row>
    <row r="82" spans="1:9" s="102" customFormat="1" ht="24.95" customHeight="1">
      <c r="A82" s="124" t="s">
        <v>84</v>
      </c>
      <c r="B82" s="125" t="s">
        <v>85</v>
      </c>
      <c r="C82" s="126">
        <f>SUM(C83:C116)</f>
        <v>3114</v>
      </c>
      <c r="D82" s="127">
        <f t="shared" ref="D82:I82" si="14">SUM(D83:D116)</f>
        <v>11.454000000000002</v>
      </c>
      <c r="E82" s="127">
        <f t="shared" si="14"/>
        <v>4.5503597122302146</v>
      </c>
      <c r="F82" s="127">
        <f t="shared" si="14"/>
        <v>16.004359712230212</v>
      </c>
      <c r="G82" s="138">
        <f t="shared" si="14"/>
        <v>3114</v>
      </c>
      <c r="H82" s="129">
        <f t="shared" si="14"/>
        <v>1265</v>
      </c>
      <c r="I82" s="150">
        <f t="shared" si="14"/>
        <v>4379</v>
      </c>
    </row>
    <row r="83" spans="1:9" s="101" customFormat="1" ht="24.95" customHeight="1">
      <c r="A83" s="118">
        <v>1</v>
      </c>
      <c r="B83" s="119" t="s">
        <v>86</v>
      </c>
      <c r="C83" s="120">
        <v>80</v>
      </c>
      <c r="D83" s="121">
        <v>0.3</v>
      </c>
      <c r="E83" s="121"/>
      <c r="F83" s="122">
        <f t="shared" si="12"/>
        <v>0.3</v>
      </c>
      <c r="G83" s="123">
        <f t="shared" ref="G83:G116" si="15">C83</f>
        <v>80</v>
      </c>
      <c r="H83" s="123"/>
      <c r="I83" s="136">
        <f t="shared" si="13"/>
        <v>80</v>
      </c>
    </row>
    <row r="84" spans="1:9" s="101" customFormat="1" ht="24.95" customHeight="1">
      <c r="A84" s="118">
        <v>2</v>
      </c>
      <c r="B84" s="119" t="s">
        <v>87</v>
      </c>
      <c r="C84" s="120">
        <v>160</v>
      </c>
      <c r="D84" s="121">
        <v>0.6</v>
      </c>
      <c r="E84" s="121"/>
      <c r="F84" s="122">
        <f t="shared" si="12"/>
        <v>0.6</v>
      </c>
      <c r="G84" s="123">
        <f t="shared" si="15"/>
        <v>160</v>
      </c>
      <c r="H84" s="123"/>
      <c r="I84" s="136">
        <f t="shared" si="13"/>
        <v>160</v>
      </c>
    </row>
    <row r="85" spans="1:9" s="101" customFormat="1" ht="24.95" customHeight="1">
      <c r="A85" s="118">
        <v>3</v>
      </c>
      <c r="B85" s="119" t="s">
        <v>88</v>
      </c>
      <c r="C85" s="120">
        <v>56</v>
      </c>
      <c r="D85" s="121">
        <v>0.2</v>
      </c>
      <c r="E85" s="121"/>
      <c r="F85" s="122">
        <f t="shared" si="12"/>
        <v>0.2</v>
      </c>
      <c r="G85" s="123">
        <f t="shared" si="15"/>
        <v>56</v>
      </c>
      <c r="H85" s="123"/>
      <c r="I85" s="136">
        <f t="shared" si="13"/>
        <v>56</v>
      </c>
    </row>
    <row r="86" spans="1:9" s="101" customFormat="1" ht="24.95" customHeight="1">
      <c r="A86" s="118">
        <v>4</v>
      </c>
      <c r="B86" s="119" t="s">
        <v>89</v>
      </c>
      <c r="C86" s="120">
        <v>97</v>
      </c>
      <c r="D86" s="121">
        <v>0.35</v>
      </c>
      <c r="E86" s="121">
        <f>H86/278</f>
        <v>0.1079136690647482</v>
      </c>
      <c r="F86" s="122">
        <f t="shared" si="12"/>
        <v>0.45791366906474817</v>
      </c>
      <c r="G86" s="123">
        <f t="shared" si="15"/>
        <v>97</v>
      </c>
      <c r="H86" s="123">
        <v>30</v>
      </c>
      <c r="I86" s="136">
        <f t="shared" si="13"/>
        <v>127</v>
      </c>
    </row>
    <row r="87" spans="1:9" s="101" customFormat="1" ht="24.95" customHeight="1">
      <c r="A87" s="118">
        <v>5</v>
      </c>
      <c r="B87" s="119" t="s">
        <v>90</v>
      </c>
      <c r="C87" s="120">
        <v>56</v>
      </c>
      <c r="D87" s="121">
        <v>0.2</v>
      </c>
      <c r="E87" s="121">
        <f>H87/278</f>
        <v>0.71942446043165464</v>
      </c>
      <c r="F87" s="122">
        <f t="shared" si="12"/>
        <v>0.9194244604316546</v>
      </c>
      <c r="G87" s="123">
        <f t="shared" si="15"/>
        <v>56</v>
      </c>
      <c r="H87" s="123">
        <v>200</v>
      </c>
      <c r="I87" s="136">
        <f t="shared" si="13"/>
        <v>256</v>
      </c>
    </row>
    <row r="88" spans="1:9" s="101" customFormat="1" ht="24.95" customHeight="1">
      <c r="A88" s="118">
        <v>6</v>
      </c>
      <c r="B88" s="119" t="s">
        <v>91</v>
      </c>
      <c r="C88" s="120">
        <v>139</v>
      </c>
      <c r="D88" s="121">
        <v>0.5</v>
      </c>
      <c r="E88" s="121"/>
      <c r="F88" s="122">
        <f t="shared" si="12"/>
        <v>0.5</v>
      </c>
      <c r="G88" s="123">
        <f t="shared" si="15"/>
        <v>139</v>
      </c>
      <c r="H88" s="123"/>
      <c r="I88" s="136">
        <f t="shared" si="13"/>
        <v>139</v>
      </c>
    </row>
    <row r="89" spans="1:9" s="101" customFormat="1" ht="24.95" customHeight="1">
      <c r="A89" s="118">
        <v>7</v>
      </c>
      <c r="B89" s="119" t="s">
        <v>92</v>
      </c>
      <c r="C89" s="120"/>
      <c r="D89" s="121"/>
      <c r="E89" s="121">
        <f>H89/278</f>
        <v>0.21582733812949639</v>
      </c>
      <c r="F89" s="122">
        <f t="shared" si="12"/>
        <v>0.21582733812949639</v>
      </c>
      <c r="G89" s="123"/>
      <c r="H89" s="123">
        <v>60</v>
      </c>
      <c r="I89" s="136">
        <f t="shared" si="13"/>
        <v>60</v>
      </c>
    </row>
    <row r="90" spans="1:9" s="101" customFormat="1" ht="24.95" customHeight="1">
      <c r="A90" s="118">
        <v>8</v>
      </c>
      <c r="B90" s="119" t="s">
        <v>93</v>
      </c>
      <c r="C90" s="119"/>
      <c r="D90" s="121"/>
      <c r="E90" s="121">
        <f>H90/278</f>
        <v>0.53956834532374098</v>
      </c>
      <c r="F90" s="122">
        <f t="shared" si="12"/>
        <v>0.53956834532374098</v>
      </c>
      <c r="G90" s="139"/>
      <c r="H90" s="139">
        <v>150</v>
      </c>
      <c r="I90" s="136">
        <f t="shared" si="13"/>
        <v>150</v>
      </c>
    </row>
    <row r="91" spans="1:9" s="101" customFormat="1" ht="24.95" customHeight="1">
      <c r="A91" s="118">
        <v>9</v>
      </c>
      <c r="B91" s="119" t="s">
        <v>59</v>
      </c>
      <c r="C91" s="120">
        <v>155</v>
      </c>
      <c r="D91" s="121">
        <v>0.55879999999999996</v>
      </c>
      <c r="E91" s="121">
        <f>H91/278</f>
        <v>7.1942446043165464E-2</v>
      </c>
      <c r="F91" s="122">
        <f t="shared" si="12"/>
        <v>0.63074244604316543</v>
      </c>
      <c r="G91" s="123">
        <f t="shared" si="15"/>
        <v>155</v>
      </c>
      <c r="H91" s="123">
        <v>20</v>
      </c>
      <c r="I91" s="136">
        <f t="shared" si="13"/>
        <v>175</v>
      </c>
    </row>
    <row r="92" spans="1:9" s="101" customFormat="1" ht="24.95" customHeight="1">
      <c r="A92" s="118">
        <v>10</v>
      </c>
      <c r="B92" s="119" t="s">
        <v>94</v>
      </c>
      <c r="C92" s="120">
        <v>128</v>
      </c>
      <c r="D92" s="121">
        <v>0.45900000000000002</v>
      </c>
      <c r="E92" s="121">
        <f>H92/278</f>
        <v>0.30575539568345322</v>
      </c>
      <c r="F92" s="122">
        <f t="shared" si="12"/>
        <v>0.76475539568345319</v>
      </c>
      <c r="G92" s="123">
        <f t="shared" si="15"/>
        <v>128</v>
      </c>
      <c r="H92" s="123">
        <f>55+30</f>
        <v>85</v>
      </c>
      <c r="I92" s="136">
        <f t="shared" si="13"/>
        <v>213</v>
      </c>
    </row>
    <row r="93" spans="1:9" s="101" customFormat="1" ht="24.95" customHeight="1">
      <c r="A93" s="118">
        <v>11</v>
      </c>
      <c r="B93" s="119" t="s">
        <v>95</v>
      </c>
      <c r="C93" s="120">
        <v>131</v>
      </c>
      <c r="D93" s="121">
        <v>0.47</v>
      </c>
      <c r="E93" s="121"/>
      <c r="F93" s="122">
        <f t="shared" si="12"/>
        <v>0.47</v>
      </c>
      <c r="G93" s="123">
        <f t="shared" si="15"/>
        <v>131</v>
      </c>
      <c r="H93" s="123"/>
      <c r="I93" s="136">
        <f t="shared" si="13"/>
        <v>131</v>
      </c>
    </row>
    <row r="94" spans="1:9" s="101" customFormat="1" ht="24.95" customHeight="1">
      <c r="A94" s="118">
        <v>12</v>
      </c>
      <c r="B94" s="140" t="s">
        <v>96</v>
      </c>
      <c r="C94" s="120">
        <v>60</v>
      </c>
      <c r="D94" s="141">
        <v>0.216</v>
      </c>
      <c r="E94" s="121">
        <f>H94/278</f>
        <v>7.1942446043165464E-2</v>
      </c>
      <c r="F94" s="122">
        <f t="shared" si="12"/>
        <v>0.28794244604316543</v>
      </c>
      <c r="G94" s="123">
        <f t="shared" si="15"/>
        <v>60</v>
      </c>
      <c r="H94" s="123">
        <v>20</v>
      </c>
      <c r="I94" s="136">
        <f t="shared" si="13"/>
        <v>80</v>
      </c>
    </row>
    <row r="95" spans="1:9" s="101" customFormat="1" ht="24.95" customHeight="1">
      <c r="A95" s="118">
        <v>13</v>
      </c>
      <c r="B95" s="140" t="s">
        <v>97</v>
      </c>
      <c r="C95" s="120">
        <v>32</v>
      </c>
      <c r="D95" s="141">
        <v>0.115</v>
      </c>
      <c r="E95" s="121">
        <f>H95/278</f>
        <v>0.14388489208633093</v>
      </c>
      <c r="F95" s="122">
        <f t="shared" si="12"/>
        <v>0.25888489208633092</v>
      </c>
      <c r="G95" s="123">
        <f t="shared" si="15"/>
        <v>32</v>
      </c>
      <c r="H95" s="123">
        <v>40</v>
      </c>
      <c r="I95" s="136">
        <f t="shared" si="13"/>
        <v>72</v>
      </c>
    </row>
    <row r="96" spans="1:9" s="101" customFormat="1" ht="24.95" customHeight="1">
      <c r="A96" s="118">
        <v>14</v>
      </c>
      <c r="B96" s="119" t="s">
        <v>98</v>
      </c>
      <c r="C96" s="120">
        <v>152</v>
      </c>
      <c r="D96" s="121">
        <v>0.57520000000000004</v>
      </c>
      <c r="E96" s="121"/>
      <c r="F96" s="122">
        <f t="shared" si="12"/>
        <v>0.57520000000000004</v>
      </c>
      <c r="G96" s="123">
        <f t="shared" si="15"/>
        <v>152</v>
      </c>
      <c r="H96" s="123"/>
      <c r="I96" s="136">
        <f t="shared" si="13"/>
        <v>152</v>
      </c>
    </row>
    <row r="97" spans="1:9" s="101" customFormat="1" ht="24.95" customHeight="1">
      <c r="A97" s="118">
        <v>15</v>
      </c>
      <c r="B97" s="119" t="s">
        <v>99</v>
      </c>
      <c r="C97" s="120">
        <v>151</v>
      </c>
      <c r="D97" s="121">
        <v>0.54300000000000004</v>
      </c>
      <c r="E97" s="121">
        <f>H97/278</f>
        <v>0.16187050359712229</v>
      </c>
      <c r="F97" s="122">
        <f t="shared" si="12"/>
        <v>0.70487050359712233</v>
      </c>
      <c r="G97" s="123">
        <f t="shared" si="15"/>
        <v>151</v>
      </c>
      <c r="H97" s="123">
        <v>45</v>
      </c>
      <c r="I97" s="136">
        <f t="shared" si="13"/>
        <v>196</v>
      </c>
    </row>
    <row r="98" spans="1:9" s="101" customFormat="1" ht="24.95" customHeight="1">
      <c r="A98" s="118">
        <v>16</v>
      </c>
      <c r="B98" s="119" t="s">
        <v>100</v>
      </c>
      <c r="C98" s="120">
        <v>139</v>
      </c>
      <c r="D98" s="121">
        <v>0.499</v>
      </c>
      <c r="E98" s="121">
        <f>H98/278</f>
        <v>0</v>
      </c>
      <c r="F98" s="122">
        <f t="shared" si="12"/>
        <v>0.499</v>
      </c>
      <c r="G98" s="123">
        <f t="shared" si="15"/>
        <v>139</v>
      </c>
      <c r="H98" s="123"/>
      <c r="I98" s="136">
        <f t="shared" si="13"/>
        <v>139</v>
      </c>
    </row>
    <row r="99" spans="1:9" s="101" customFormat="1" ht="24.95" customHeight="1">
      <c r="A99" s="118">
        <v>17</v>
      </c>
      <c r="B99" s="119" t="s">
        <v>101</v>
      </c>
      <c r="C99" s="120">
        <v>111</v>
      </c>
      <c r="D99" s="121">
        <v>0.4</v>
      </c>
      <c r="E99" s="121">
        <f>H99/278</f>
        <v>7.1942446043165464E-2</v>
      </c>
      <c r="F99" s="122">
        <f t="shared" si="12"/>
        <v>0.47194244604316549</v>
      </c>
      <c r="G99" s="123">
        <f t="shared" si="15"/>
        <v>111</v>
      </c>
      <c r="H99" s="123">
        <v>20</v>
      </c>
      <c r="I99" s="136">
        <f t="shared" si="13"/>
        <v>131</v>
      </c>
    </row>
    <row r="100" spans="1:9" s="101" customFormat="1" ht="24.95" customHeight="1">
      <c r="A100" s="118">
        <v>18</v>
      </c>
      <c r="B100" s="119" t="s">
        <v>102</v>
      </c>
      <c r="C100" s="120">
        <v>130</v>
      </c>
      <c r="D100" s="121">
        <v>0.50800000000000001</v>
      </c>
      <c r="E100" s="121">
        <f>H100/278</f>
        <v>0.1079136690647482</v>
      </c>
      <c r="F100" s="122">
        <f t="shared" si="12"/>
        <v>0.6159136690647482</v>
      </c>
      <c r="G100" s="123">
        <f t="shared" si="15"/>
        <v>130</v>
      </c>
      <c r="H100" s="123">
        <v>30</v>
      </c>
      <c r="I100" s="136">
        <f t="shared" si="13"/>
        <v>160</v>
      </c>
    </row>
    <row r="101" spans="1:9" s="101" customFormat="1" ht="24.95" customHeight="1">
      <c r="A101" s="118">
        <v>19</v>
      </c>
      <c r="B101" s="119" t="s">
        <v>103</v>
      </c>
      <c r="C101" s="120">
        <v>118</v>
      </c>
      <c r="D101" s="121">
        <v>0.42399999999999999</v>
      </c>
      <c r="E101" s="121"/>
      <c r="F101" s="122">
        <f t="shared" si="12"/>
        <v>0.42399999999999999</v>
      </c>
      <c r="G101" s="123">
        <f t="shared" si="15"/>
        <v>118</v>
      </c>
      <c r="H101" s="123"/>
      <c r="I101" s="136">
        <f t="shared" si="13"/>
        <v>118</v>
      </c>
    </row>
    <row r="102" spans="1:9" s="101" customFormat="1" ht="24.95" customHeight="1">
      <c r="A102" s="118">
        <v>20</v>
      </c>
      <c r="B102" s="119" t="s">
        <v>104</v>
      </c>
      <c r="C102" s="120">
        <v>56</v>
      </c>
      <c r="D102" s="121">
        <v>0.2</v>
      </c>
      <c r="E102" s="121"/>
      <c r="F102" s="122">
        <f t="shared" si="12"/>
        <v>0.2</v>
      </c>
      <c r="G102" s="123">
        <f t="shared" si="15"/>
        <v>56</v>
      </c>
      <c r="H102" s="123"/>
      <c r="I102" s="136">
        <f t="shared" si="13"/>
        <v>56</v>
      </c>
    </row>
    <row r="103" spans="1:9" s="101" customFormat="1" ht="24.95" customHeight="1">
      <c r="A103" s="118">
        <v>21</v>
      </c>
      <c r="B103" s="119" t="s">
        <v>105</v>
      </c>
      <c r="C103" s="120">
        <v>68</v>
      </c>
      <c r="D103" s="121">
        <v>0.246</v>
      </c>
      <c r="E103" s="121"/>
      <c r="F103" s="122">
        <f t="shared" si="12"/>
        <v>0.246</v>
      </c>
      <c r="G103" s="123">
        <f t="shared" si="15"/>
        <v>68</v>
      </c>
      <c r="H103" s="123"/>
      <c r="I103" s="136">
        <f t="shared" si="13"/>
        <v>68</v>
      </c>
    </row>
    <row r="104" spans="1:9" s="101" customFormat="1" ht="24.95" customHeight="1">
      <c r="A104" s="118">
        <v>22</v>
      </c>
      <c r="B104" s="119" t="s">
        <v>106</v>
      </c>
      <c r="C104" s="120">
        <v>97</v>
      </c>
      <c r="D104" s="121">
        <v>0.35</v>
      </c>
      <c r="E104" s="121"/>
      <c r="F104" s="122">
        <f t="shared" si="12"/>
        <v>0.35</v>
      </c>
      <c r="G104" s="123">
        <f t="shared" si="15"/>
        <v>97</v>
      </c>
      <c r="H104" s="123"/>
      <c r="I104" s="136">
        <f t="shared" si="13"/>
        <v>97</v>
      </c>
    </row>
    <row r="105" spans="1:9" s="101" customFormat="1" ht="24.95" customHeight="1">
      <c r="A105" s="118">
        <v>23</v>
      </c>
      <c r="B105" s="119" t="s">
        <v>107</v>
      </c>
      <c r="C105" s="120">
        <v>67</v>
      </c>
      <c r="D105" s="121">
        <v>0.24</v>
      </c>
      <c r="E105" s="121">
        <f t="shared" ref="E105:E111" si="16">H105/278</f>
        <v>0.1079136690647482</v>
      </c>
      <c r="F105" s="122">
        <f t="shared" si="12"/>
        <v>0.34791366906474819</v>
      </c>
      <c r="G105" s="123">
        <f t="shared" si="15"/>
        <v>67</v>
      </c>
      <c r="H105" s="123">
        <v>30</v>
      </c>
      <c r="I105" s="136">
        <f t="shared" si="13"/>
        <v>97</v>
      </c>
    </row>
    <row r="106" spans="1:9" s="101" customFormat="1" ht="24.95" customHeight="1">
      <c r="A106" s="118">
        <v>24</v>
      </c>
      <c r="B106" s="119" t="s">
        <v>108</v>
      </c>
      <c r="C106" s="120">
        <v>27</v>
      </c>
      <c r="D106" s="121">
        <v>9.6000000000000002E-2</v>
      </c>
      <c r="E106" s="121">
        <f t="shared" si="16"/>
        <v>1.7985611510791366E-2</v>
      </c>
      <c r="F106" s="122">
        <f t="shared" si="12"/>
        <v>0.11398561151079137</v>
      </c>
      <c r="G106" s="123">
        <f t="shared" si="15"/>
        <v>27</v>
      </c>
      <c r="H106" s="123">
        <v>5</v>
      </c>
      <c r="I106" s="136">
        <f t="shared" si="13"/>
        <v>32</v>
      </c>
    </row>
    <row r="107" spans="1:9" s="101" customFormat="1" ht="24.95" customHeight="1">
      <c r="A107" s="118">
        <v>25</v>
      </c>
      <c r="B107" s="119" t="s">
        <v>109</v>
      </c>
      <c r="C107" s="120">
        <v>135</v>
      </c>
      <c r="D107" s="121">
        <v>0.5</v>
      </c>
      <c r="E107" s="121">
        <f t="shared" si="16"/>
        <v>1.079136690647482</v>
      </c>
      <c r="F107" s="122">
        <f t="shared" si="12"/>
        <v>1.579136690647482</v>
      </c>
      <c r="G107" s="123">
        <f t="shared" si="15"/>
        <v>135</v>
      </c>
      <c r="H107" s="123">
        <v>300</v>
      </c>
      <c r="I107" s="136">
        <f t="shared" si="13"/>
        <v>435</v>
      </c>
    </row>
    <row r="108" spans="1:9" s="101" customFormat="1" ht="24.95" customHeight="1">
      <c r="A108" s="118">
        <v>26</v>
      </c>
      <c r="B108" s="119" t="s">
        <v>110</v>
      </c>
      <c r="C108" s="120">
        <v>83</v>
      </c>
      <c r="D108" s="121">
        <v>0.3</v>
      </c>
      <c r="E108" s="121">
        <f t="shared" si="16"/>
        <v>0.35971223021582732</v>
      </c>
      <c r="F108" s="122">
        <f t="shared" si="12"/>
        <v>0.65971223021582737</v>
      </c>
      <c r="G108" s="123">
        <f t="shared" si="15"/>
        <v>83</v>
      </c>
      <c r="H108" s="123">
        <v>100</v>
      </c>
      <c r="I108" s="136">
        <f t="shared" si="13"/>
        <v>183</v>
      </c>
    </row>
    <row r="109" spans="1:9" s="101" customFormat="1" ht="24.95" customHeight="1">
      <c r="A109" s="118">
        <v>27</v>
      </c>
      <c r="B109" s="119" t="s">
        <v>111</v>
      </c>
      <c r="C109" s="120">
        <v>83</v>
      </c>
      <c r="D109" s="121">
        <v>0.3</v>
      </c>
      <c r="E109" s="121">
        <f t="shared" si="16"/>
        <v>0.1079136690647482</v>
      </c>
      <c r="F109" s="122">
        <f t="shared" si="12"/>
        <v>0.40791366906474819</v>
      </c>
      <c r="G109" s="123">
        <f t="shared" si="15"/>
        <v>83</v>
      </c>
      <c r="H109" s="123">
        <v>30</v>
      </c>
      <c r="I109" s="136">
        <f t="shared" si="13"/>
        <v>113</v>
      </c>
    </row>
    <row r="110" spans="1:9" s="101" customFormat="1" ht="24.95" customHeight="1">
      <c r="A110" s="118">
        <v>28</v>
      </c>
      <c r="B110" s="119" t="s">
        <v>81</v>
      </c>
      <c r="C110" s="120">
        <v>83</v>
      </c>
      <c r="D110" s="121">
        <v>0.3</v>
      </c>
      <c r="E110" s="121">
        <f t="shared" si="16"/>
        <v>0.12589928057553956</v>
      </c>
      <c r="F110" s="122">
        <f t="shared" si="12"/>
        <v>0.42589928057553955</v>
      </c>
      <c r="G110" s="123">
        <f t="shared" si="15"/>
        <v>83</v>
      </c>
      <c r="H110" s="123">
        <v>35</v>
      </c>
      <c r="I110" s="136">
        <f t="shared" si="13"/>
        <v>118</v>
      </c>
    </row>
    <row r="111" spans="1:9" s="101" customFormat="1" ht="24.95" customHeight="1">
      <c r="A111" s="118">
        <v>29</v>
      </c>
      <c r="B111" s="119" t="s">
        <v>112</v>
      </c>
      <c r="C111" s="120">
        <v>60</v>
      </c>
      <c r="D111" s="121">
        <v>0.25</v>
      </c>
      <c r="E111" s="121">
        <f t="shared" si="16"/>
        <v>5.3956834532374098E-2</v>
      </c>
      <c r="F111" s="122">
        <f t="shared" si="12"/>
        <v>0.3039568345323741</v>
      </c>
      <c r="G111" s="123">
        <f t="shared" si="15"/>
        <v>60</v>
      </c>
      <c r="H111" s="123">
        <v>15</v>
      </c>
      <c r="I111" s="136">
        <f t="shared" si="13"/>
        <v>75</v>
      </c>
    </row>
    <row r="112" spans="1:9" s="101" customFormat="1" ht="24.95" customHeight="1">
      <c r="A112" s="118">
        <v>30</v>
      </c>
      <c r="B112" s="119" t="s">
        <v>88</v>
      </c>
      <c r="C112" s="120">
        <v>40</v>
      </c>
      <c r="D112" s="121">
        <v>0.14399999999999999</v>
      </c>
      <c r="E112" s="121"/>
      <c r="F112" s="122">
        <f t="shared" si="12"/>
        <v>0.14399999999999999</v>
      </c>
      <c r="G112" s="123">
        <f t="shared" si="15"/>
        <v>40</v>
      </c>
      <c r="H112" s="123"/>
      <c r="I112" s="136">
        <f t="shared" si="13"/>
        <v>40</v>
      </c>
    </row>
    <row r="113" spans="1:9" s="101" customFormat="1" ht="24.95" customHeight="1">
      <c r="A113" s="118">
        <v>31</v>
      </c>
      <c r="B113" s="119" t="s">
        <v>87</v>
      </c>
      <c r="C113" s="120">
        <v>160</v>
      </c>
      <c r="D113" s="121">
        <v>0.6</v>
      </c>
      <c r="E113" s="121"/>
      <c r="F113" s="122">
        <f t="shared" si="12"/>
        <v>0.6</v>
      </c>
      <c r="G113" s="123">
        <f t="shared" si="15"/>
        <v>160</v>
      </c>
      <c r="H113" s="123"/>
      <c r="I113" s="136">
        <f t="shared" si="13"/>
        <v>160</v>
      </c>
    </row>
    <row r="114" spans="1:9" s="101" customFormat="1" ht="24.95" customHeight="1">
      <c r="A114" s="118">
        <v>32</v>
      </c>
      <c r="B114" s="119" t="s">
        <v>113</v>
      </c>
      <c r="C114" s="120">
        <v>100</v>
      </c>
      <c r="D114" s="121">
        <v>0.36</v>
      </c>
      <c r="E114" s="121"/>
      <c r="F114" s="122">
        <f t="shared" si="12"/>
        <v>0.36</v>
      </c>
      <c r="G114" s="123">
        <f t="shared" si="15"/>
        <v>100</v>
      </c>
      <c r="H114" s="123"/>
      <c r="I114" s="136">
        <f t="shared" si="13"/>
        <v>100</v>
      </c>
    </row>
    <row r="115" spans="1:9" s="101" customFormat="1" ht="24.95" customHeight="1">
      <c r="A115" s="118">
        <v>33</v>
      </c>
      <c r="B115" s="119" t="s">
        <v>114</v>
      </c>
      <c r="C115" s="120">
        <v>130</v>
      </c>
      <c r="D115" s="121">
        <v>0.5</v>
      </c>
      <c r="E115" s="121">
        <f>H115/278</f>
        <v>0.1079136690647482</v>
      </c>
      <c r="F115" s="122">
        <f t="shared" si="12"/>
        <v>0.6079136690647482</v>
      </c>
      <c r="G115" s="123">
        <f t="shared" si="15"/>
        <v>130</v>
      </c>
      <c r="H115" s="123">
        <v>30</v>
      </c>
      <c r="I115" s="136">
        <f t="shared" si="13"/>
        <v>160</v>
      </c>
    </row>
    <row r="116" spans="1:9" s="101" customFormat="1" ht="24.95" customHeight="1">
      <c r="A116" s="118">
        <v>34</v>
      </c>
      <c r="B116" s="119" t="s">
        <v>115</v>
      </c>
      <c r="C116" s="120">
        <v>30</v>
      </c>
      <c r="D116" s="121">
        <v>0.15</v>
      </c>
      <c r="E116" s="121">
        <f>H116/278</f>
        <v>7.1942446043165464E-2</v>
      </c>
      <c r="F116" s="122">
        <f t="shared" si="12"/>
        <v>0.22194244604316546</v>
      </c>
      <c r="G116" s="123">
        <f t="shared" si="15"/>
        <v>30</v>
      </c>
      <c r="H116" s="123">
        <v>20</v>
      </c>
      <c r="I116" s="136">
        <f t="shared" si="13"/>
        <v>50</v>
      </c>
    </row>
    <row r="117" spans="1:9" s="102" customFormat="1" ht="24.95" customHeight="1">
      <c r="A117" s="124" t="s">
        <v>116</v>
      </c>
      <c r="B117" s="125" t="s">
        <v>117</v>
      </c>
      <c r="C117" s="142">
        <f>C118+C119</f>
        <v>130</v>
      </c>
      <c r="D117" s="127">
        <f t="shared" ref="D117:I117" si="17">D118+D119</f>
        <v>0.47</v>
      </c>
      <c r="E117" s="128">
        <f t="shared" si="17"/>
        <v>0</v>
      </c>
      <c r="F117" s="128">
        <f t="shared" si="17"/>
        <v>0.47</v>
      </c>
      <c r="G117" s="129">
        <f t="shared" si="17"/>
        <v>130</v>
      </c>
      <c r="H117" s="129">
        <f t="shared" si="17"/>
        <v>0</v>
      </c>
      <c r="I117" s="142">
        <f t="shared" si="17"/>
        <v>130</v>
      </c>
    </row>
    <row r="118" spans="1:9" s="101" customFormat="1" ht="24.95" customHeight="1">
      <c r="A118" s="118">
        <v>1</v>
      </c>
      <c r="B118" s="119" t="s">
        <v>118</v>
      </c>
      <c r="C118" s="120">
        <v>105</v>
      </c>
      <c r="D118" s="121">
        <v>0.376</v>
      </c>
      <c r="E118" s="121"/>
      <c r="F118" s="122">
        <f t="shared" si="12"/>
        <v>0.376</v>
      </c>
      <c r="G118" s="123">
        <f t="shared" ref="G118:G119" si="18">C118</f>
        <v>105</v>
      </c>
      <c r="H118" s="123"/>
      <c r="I118" s="136">
        <f t="shared" si="13"/>
        <v>105</v>
      </c>
    </row>
    <row r="119" spans="1:9" s="101" customFormat="1" ht="24.95" customHeight="1">
      <c r="A119" s="118">
        <v>2</v>
      </c>
      <c r="B119" s="119" t="s">
        <v>119</v>
      </c>
      <c r="C119" s="120">
        <v>25</v>
      </c>
      <c r="D119" s="121">
        <v>9.4E-2</v>
      </c>
      <c r="E119" s="121"/>
      <c r="F119" s="122">
        <f t="shared" si="12"/>
        <v>9.4E-2</v>
      </c>
      <c r="G119" s="123">
        <f t="shared" si="18"/>
        <v>25</v>
      </c>
      <c r="H119" s="123"/>
      <c r="I119" s="136">
        <f t="shared" si="13"/>
        <v>25</v>
      </c>
    </row>
    <row r="120" spans="1:9" s="102" customFormat="1" ht="24.95" customHeight="1">
      <c r="A120" s="124" t="s">
        <v>120</v>
      </c>
      <c r="B120" s="125" t="s">
        <v>121</v>
      </c>
      <c r="C120" s="142">
        <f>C121</f>
        <v>0</v>
      </c>
      <c r="D120" s="127">
        <f t="shared" ref="D120:I120" si="19">D121</f>
        <v>0</v>
      </c>
      <c r="E120" s="128">
        <f t="shared" si="19"/>
        <v>1.0287769784172662</v>
      </c>
      <c r="F120" s="128">
        <f t="shared" si="19"/>
        <v>1.0287769784172662</v>
      </c>
      <c r="G120" s="129">
        <f t="shared" si="19"/>
        <v>0</v>
      </c>
      <c r="H120" s="129">
        <f t="shared" si="19"/>
        <v>286</v>
      </c>
      <c r="I120" s="142">
        <f t="shared" si="19"/>
        <v>286</v>
      </c>
    </row>
    <row r="121" spans="1:9" s="101" customFormat="1" ht="24.95" customHeight="1">
      <c r="A121" s="118">
        <v>1</v>
      </c>
      <c r="B121" s="119" t="s">
        <v>122</v>
      </c>
      <c r="C121" s="120"/>
      <c r="D121" s="121"/>
      <c r="E121" s="121">
        <f>H121/278</f>
        <v>1.0287769784172662</v>
      </c>
      <c r="F121" s="122">
        <f t="shared" si="12"/>
        <v>1.0287769784172662</v>
      </c>
      <c r="G121" s="123"/>
      <c r="H121" s="123">
        <v>286</v>
      </c>
      <c r="I121" s="136">
        <f t="shared" si="13"/>
        <v>286</v>
      </c>
    </row>
    <row r="122" spans="1:9" s="102" customFormat="1" ht="24.95" customHeight="1">
      <c r="A122" s="124" t="s">
        <v>123</v>
      </c>
      <c r="B122" s="125" t="s">
        <v>124</v>
      </c>
      <c r="C122" s="142">
        <f>C123+C124</f>
        <v>0</v>
      </c>
      <c r="D122" s="127">
        <f t="shared" ref="D122:I122" si="20">D123+D124</f>
        <v>0</v>
      </c>
      <c r="E122" s="127">
        <f t="shared" si="20"/>
        <v>1.5431654676258995</v>
      </c>
      <c r="F122" s="127">
        <f t="shared" si="20"/>
        <v>1.5431654676258995</v>
      </c>
      <c r="G122" s="143">
        <f t="shared" si="20"/>
        <v>0</v>
      </c>
      <c r="H122" s="138">
        <f t="shared" si="20"/>
        <v>429</v>
      </c>
      <c r="I122" s="150">
        <f t="shared" si="20"/>
        <v>429</v>
      </c>
    </row>
    <row r="123" spans="1:9" s="101" customFormat="1" ht="24.95" customHeight="1">
      <c r="A123" s="118">
        <v>1</v>
      </c>
      <c r="B123" s="119" t="s">
        <v>125</v>
      </c>
      <c r="C123" s="120"/>
      <c r="D123" s="121"/>
      <c r="E123" s="121">
        <f>H123/278</f>
        <v>0.62230215827338131</v>
      </c>
      <c r="F123" s="122">
        <f t="shared" si="12"/>
        <v>0.62230215827338131</v>
      </c>
      <c r="G123" s="123"/>
      <c r="H123" s="123">
        <v>173</v>
      </c>
      <c r="I123" s="136">
        <f t="shared" si="13"/>
        <v>173</v>
      </c>
    </row>
    <row r="124" spans="1:9" s="101" customFormat="1" ht="24.95" customHeight="1">
      <c r="A124" s="118">
        <v>2</v>
      </c>
      <c r="B124" s="119" t="s">
        <v>126</v>
      </c>
      <c r="C124" s="120"/>
      <c r="D124" s="121"/>
      <c r="E124" s="121">
        <f>H124/278</f>
        <v>0.92086330935251803</v>
      </c>
      <c r="F124" s="122">
        <f t="shared" si="12"/>
        <v>0.92086330935251803</v>
      </c>
      <c r="G124" s="123"/>
      <c r="H124" s="123">
        <v>256</v>
      </c>
      <c r="I124" s="136">
        <f t="shared" si="13"/>
        <v>256</v>
      </c>
    </row>
    <row r="125" spans="1:9" s="103" customFormat="1" ht="24.95" customHeight="1">
      <c r="A125" s="124" t="s">
        <v>127</v>
      </c>
      <c r="B125" s="144" t="s">
        <v>128</v>
      </c>
      <c r="C125" s="142">
        <f>C126+C127</f>
        <v>728</v>
      </c>
      <c r="D125" s="127">
        <f t="shared" ref="D125:I125" si="21">D126+D127</f>
        <v>2.6559999999999997</v>
      </c>
      <c r="E125" s="127">
        <f t="shared" si="21"/>
        <v>0.28776978417266186</v>
      </c>
      <c r="F125" s="127">
        <f t="shared" si="21"/>
        <v>2.9437697841726616</v>
      </c>
      <c r="G125" s="138">
        <f t="shared" si="21"/>
        <v>728</v>
      </c>
      <c r="H125" s="129">
        <f t="shared" si="21"/>
        <v>80</v>
      </c>
      <c r="I125" s="150">
        <f t="shared" si="21"/>
        <v>808</v>
      </c>
    </row>
    <row r="126" spans="1:9" s="101" customFormat="1" ht="24.95" customHeight="1">
      <c r="A126" s="118">
        <v>1</v>
      </c>
      <c r="B126" s="119" t="s">
        <v>129</v>
      </c>
      <c r="C126" s="120">
        <v>320</v>
      </c>
      <c r="D126" s="121">
        <v>1.1879999999999999</v>
      </c>
      <c r="E126" s="121">
        <f>H126/278</f>
        <v>0.28776978417266186</v>
      </c>
      <c r="F126" s="122">
        <f t="shared" si="12"/>
        <v>1.4757697841726618</v>
      </c>
      <c r="G126" s="123">
        <f t="shared" ref="G126:G127" si="22">C126</f>
        <v>320</v>
      </c>
      <c r="H126" s="123">
        <v>80</v>
      </c>
      <c r="I126" s="136">
        <f t="shared" si="13"/>
        <v>400</v>
      </c>
    </row>
    <row r="127" spans="1:9" s="101" customFormat="1" ht="24.95" customHeight="1">
      <c r="A127" s="118">
        <v>2</v>
      </c>
      <c r="B127" s="119" t="s">
        <v>130</v>
      </c>
      <c r="C127" s="120">
        <v>408</v>
      </c>
      <c r="D127" s="121">
        <v>1.468</v>
      </c>
      <c r="E127" s="121"/>
      <c r="F127" s="122">
        <f t="shared" si="12"/>
        <v>1.468</v>
      </c>
      <c r="G127" s="123">
        <f t="shared" si="22"/>
        <v>408</v>
      </c>
      <c r="H127" s="123"/>
      <c r="I127" s="136">
        <f t="shared" si="13"/>
        <v>408</v>
      </c>
    </row>
    <row r="128" spans="1:9" s="104" customFormat="1" ht="24.95" customHeight="1">
      <c r="A128" s="124" t="s">
        <v>131</v>
      </c>
      <c r="B128" s="145" t="s">
        <v>132</v>
      </c>
      <c r="C128" s="146">
        <f>SUM(C129:C159)</f>
        <v>1555</v>
      </c>
      <c r="D128" s="147">
        <f t="shared" ref="D128:I128" si="23">SUM(D129:D159)</f>
        <v>5.67</v>
      </c>
      <c r="E128" s="148">
        <f t="shared" si="23"/>
        <v>9.100719424460431</v>
      </c>
      <c r="F128" s="148">
        <f t="shared" si="23"/>
        <v>14.770719424460429</v>
      </c>
      <c r="G128" s="149">
        <f t="shared" si="23"/>
        <v>1555</v>
      </c>
      <c r="H128" s="149">
        <f t="shared" si="23"/>
        <v>2530</v>
      </c>
      <c r="I128" s="146">
        <f t="shared" si="23"/>
        <v>4085</v>
      </c>
    </row>
    <row r="129" spans="1:9" s="103" customFormat="1" ht="24.95" customHeight="1">
      <c r="A129" s="118">
        <v>1</v>
      </c>
      <c r="B129" s="119" t="s">
        <v>133</v>
      </c>
      <c r="C129" s="120"/>
      <c r="D129" s="121"/>
      <c r="E129" s="121">
        <f t="shared" ref="E129:E148" si="24">H129/278</f>
        <v>0.35971223021582732</v>
      </c>
      <c r="F129" s="122">
        <f t="shared" si="12"/>
        <v>0.35971223021582732</v>
      </c>
      <c r="G129" s="151"/>
      <c r="H129" s="123">
        <v>100</v>
      </c>
      <c r="I129" s="136">
        <f t="shared" si="13"/>
        <v>100</v>
      </c>
    </row>
    <row r="130" spans="1:9" s="103" customFormat="1" ht="24.95" customHeight="1">
      <c r="A130" s="118">
        <v>2</v>
      </c>
      <c r="B130" s="119" t="s">
        <v>134</v>
      </c>
      <c r="C130" s="120"/>
      <c r="D130" s="121"/>
      <c r="E130" s="121">
        <f t="shared" si="24"/>
        <v>0.17985611510791366</v>
      </c>
      <c r="F130" s="122">
        <f t="shared" si="12"/>
        <v>0.17985611510791366</v>
      </c>
      <c r="G130" s="151"/>
      <c r="H130" s="123">
        <v>50</v>
      </c>
      <c r="I130" s="136">
        <f t="shared" si="13"/>
        <v>50</v>
      </c>
    </row>
    <row r="131" spans="1:9" s="103" customFormat="1" ht="24.95" customHeight="1">
      <c r="A131" s="118">
        <v>3</v>
      </c>
      <c r="B131" s="119" t="s">
        <v>135</v>
      </c>
      <c r="C131" s="120"/>
      <c r="D131" s="121"/>
      <c r="E131" s="121">
        <f t="shared" si="24"/>
        <v>0.93525179856115104</v>
      </c>
      <c r="F131" s="122">
        <f t="shared" si="12"/>
        <v>0.93525179856115104</v>
      </c>
      <c r="G131" s="151"/>
      <c r="H131" s="123">
        <v>260</v>
      </c>
      <c r="I131" s="136">
        <f t="shared" si="13"/>
        <v>260</v>
      </c>
    </row>
    <row r="132" spans="1:9" s="103" customFormat="1" ht="24.95" customHeight="1">
      <c r="A132" s="118">
        <v>4</v>
      </c>
      <c r="B132" s="119" t="s">
        <v>136</v>
      </c>
      <c r="C132" s="120"/>
      <c r="D132" s="121"/>
      <c r="E132" s="121">
        <f t="shared" si="24"/>
        <v>1.4388489208633093</v>
      </c>
      <c r="F132" s="122">
        <f t="shared" si="12"/>
        <v>1.4388489208633093</v>
      </c>
      <c r="G132" s="151"/>
      <c r="H132" s="123">
        <v>400</v>
      </c>
      <c r="I132" s="136">
        <f t="shared" si="13"/>
        <v>400</v>
      </c>
    </row>
    <row r="133" spans="1:9" s="103" customFormat="1" ht="24.95" customHeight="1">
      <c r="A133" s="118">
        <v>5</v>
      </c>
      <c r="B133" s="119" t="s">
        <v>137</v>
      </c>
      <c r="C133" s="120"/>
      <c r="D133" s="121"/>
      <c r="E133" s="121">
        <f t="shared" si="24"/>
        <v>0.21582733812949639</v>
      </c>
      <c r="F133" s="122">
        <f t="shared" si="12"/>
        <v>0.21582733812949639</v>
      </c>
      <c r="G133" s="151"/>
      <c r="H133" s="123">
        <v>60</v>
      </c>
      <c r="I133" s="136">
        <f t="shared" si="13"/>
        <v>60</v>
      </c>
    </row>
    <row r="134" spans="1:9" s="103" customFormat="1" ht="24.95" customHeight="1">
      <c r="A134" s="118">
        <v>6</v>
      </c>
      <c r="B134" s="119" t="s">
        <v>138</v>
      </c>
      <c r="C134" s="120"/>
      <c r="D134" s="121"/>
      <c r="E134" s="121">
        <f t="shared" si="24"/>
        <v>7.1942446043165464E-2</v>
      </c>
      <c r="F134" s="122">
        <f t="shared" ref="F134:F162" si="25">D134+E134</f>
        <v>7.1942446043165464E-2</v>
      </c>
      <c r="G134" s="151"/>
      <c r="H134" s="123">
        <v>20</v>
      </c>
      <c r="I134" s="136">
        <f t="shared" si="13"/>
        <v>20</v>
      </c>
    </row>
    <row r="135" spans="1:9" s="103" customFormat="1" ht="24.95" customHeight="1">
      <c r="A135" s="118">
        <v>7</v>
      </c>
      <c r="B135" s="119" t="s">
        <v>139</v>
      </c>
      <c r="C135" s="120"/>
      <c r="D135" s="121"/>
      <c r="E135" s="121">
        <f t="shared" si="24"/>
        <v>0.2733812949640288</v>
      </c>
      <c r="F135" s="122">
        <f t="shared" si="25"/>
        <v>0.2733812949640288</v>
      </c>
      <c r="G135" s="151"/>
      <c r="H135" s="123">
        <v>76</v>
      </c>
      <c r="I135" s="136">
        <f t="shared" si="13"/>
        <v>76</v>
      </c>
    </row>
    <row r="136" spans="1:9" s="103" customFormat="1" ht="24.95" customHeight="1">
      <c r="A136" s="118">
        <v>8</v>
      </c>
      <c r="B136" s="119" t="s">
        <v>140</v>
      </c>
      <c r="C136" s="120"/>
      <c r="D136" s="121"/>
      <c r="E136" s="121">
        <f t="shared" si="24"/>
        <v>0.24100719424460432</v>
      </c>
      <c r="F136" s="122">
        <f t="shared" si="25"/>
        <v>0.24100719424460432</v>
      </c>
      <c r="G136" s="151"/>
      <c r="H136" s="123">
        <v>67</v>
      </c>
      <c r="I136" s="136">
        <f t="shared" ref="I136:I162" si="26">G136+H136</f>
        <v>67</v>
      </c>
    </row>
    <row r="137" spans="1:9" s="103" customFormat="1" ht="24.95" customHeight="1">
      <c r="A137" s="118">
        <v>9</v>
      </c>
      <c r="B137" s="119" t="s">
        <v>141</v>
      </c>
      <c r="C137" s="120"/>
      <c r="D137" s="121"/>
      <c r="E137" s="121">
        <f t="shared" si="24"/>
        <v>0.34892086330935251</v>
      </c>
      <c r="F137" s="122">
        <f t="shared" si="25"/>
        <v>0.34892086330935251</v>
      </c>
      <c r="G137" s="151"/>
      <c r="H137" s="123">
        <v>97</v>
      </c>
      <c r="I137" s="136">
        <f t="shared" si="26"/>
        <v>97</v>
      </c>
    </row>
    <row r="138" spans="1:9" s="103" customFormat="1" ht="24.95" customHeight="1">
      <c r="A138" s="118">
        <v>10</v>
      </c>
      <c r="B138" s="119" t="s">
        <v>142</v>
      </c>
      <c r="C138" s="120"/>
      <c r="D138" s="121"/>
      <c r="E138" s="121">
        <f t="shared" si="24"/>
        <v>0.64748201438848918</v>
      </c>
      <c r="F138" s="122">
        <f t="shared" si="25"/>
        <v>0.64748201438848918</v>
      </c>
      <c r="G138" s="151"/>
      <c r="H138" s="123">
        <v>180</v>
      </c>
      <c r="I138" s="136">
        <f t="shared" si="26"/>
        <v>180</v>
      </c>
    </row>
    <row r="139" spans="1:9" s="103" customFormat="1" ht="24.95" customHeight="1">
      <c r="A139" s="118">
        <v>11</v>
      </c>
      <c r="B139" s="119" t="s">
        <v>24</v>
      </c>
      <c r="C139" s="120"/>
      <c r="D139" s="121"/>
      <c r="E139" s="121">
        <f t="shared" si="24"/>
        <v>0.71942446043165464</v>
      </c>
      <c r="F139" s="122">
        <f t="shared" si="25"/>
        <v>0.71942446043165464</v>
      </c>
      <c r="G139" s="151"/>
      <c r="H139" s="123">
        <v>200</v>
      </c>
      <c r="I139" s="136">
        <f t="shared" si="26"/>
        <v>200</v>
      </c>
    </row>
    <row r="140" spans="1:9" s="103" customFormat="1" ht="24.95" customHeight="1">
      <c r="A140" s="118">
        <v>12</v>
      </c>
      <c r="B140" s="119" t="s">
        <v>143</v>
      </c>
      <c r="C140" s="120"/>
      <c r="D140" s="121"/>
      <c r="E140" s="121">
        <f t="shared" si="24"/>
        <v>0.35971223021582732</v>
      </c>
      <c r="F140" s="122">
        <f t="shared" si="25"/>
        <v>0.35971223021582732</v>
      </c>
      <c r="G140" s="151"/>
      <c r="H140" s="123">
        <v>100</v>
      </c>
      <c r="I140" s="136">
        <f t="shared" si="26"/>
        <v>100</v>
      </c>
    </row>
    <row r="141" spans="1:9" s="103" customFormat="1" ht="24.95" customHeight="1">
      <c r="A141" s="118">
        <v>13</v>
      </c>
      <c r="B141" s="119" t="s">
        <v>144</v>
      </c>
      <c r="C141" s="120"/>
      <c r="D141" s="121"/>
      <c r="E141" s="121">
        <f t="shared" si="24"/>
        <v>0.28776978417266186</v>
      </c>
      <c r="F141" s="122">
        <f t="shared" si="25"/>
        <v>0.28776978417266186</v>
      </c>
      <c r="G141" s="151"/>
      <c r="H141" s="123">
        <v>80</v>
      </c>
      <c r="I141" s="136">
        <f t="shared" si="26"/>
        <v>80</v>
      </c>
    </row>
    <row r="142" spans="1:9" s="103" customFormat="1" ht="24.95" customHeight="1">
      <c r="A142" s="118">
        <v>14</v>
      </c>
      <c r="B142" s="119" t="s">
        <v>145</v>
      </c>
      <c r="C142" s="120"/>
      <c r="D142" s="121"/>
      <c r="E142" s="121">
        <f t="shared" si="24"/>
        <v>0.71942446043165464</v>
      </c>
      <c r="F142" s="122">
        <f t="shared" si="25"/>
        <v>0.71942446043165464</v>
      </c>
      <c r="G142" s="151"/>
      <c r="H142" s="123">
        <v>200</v>
      </c>
      <c r="I142" s="136">
        <f t="shared" si="26"/>
        <v>200</v>
      </c>
    </row>
    <row r="143" spans="1:9" s="103" customFormat="1" ht="24.95" customHeight="1">
      <c r="A143" s="118">
        <v>15</v>
      </c>
      <c r="B143" s="119" t="s">
        <v>146</v>
      </c>
      <c r="C143" s="120"/>
      <c r="D143" s="121"/>
      <c r="E143" s="121">
        <f t="shared" si="24"/>
        <v>0.71942446043165464</v>
      </c>
      <c r="F143" s="122">
        <f t="shared" si="25"/>
        <v>0.71942446043165464</v>
      </c>
      <c r="G143" s="151"/>
      <c r="H143" s="123">
        <v>200</v>
      </c>
      <c r="I143" s="136">
        <f t="shared" si="26"/>
        <v>200</v>
      </c>
    </row>
    <row r="144" spans="1:9" s="103" customFormat="1" ht="24.95" customHeight="1">
      <c r="A144" s="118">
        <v>16</v>
      </c>
      <c r="B144" s="119" t="s">
        <v>147</v>
      </c>
      <c r="C144" s="120"/>
      <c r="D144" s="121"/>
      <c r="E144" s="121">
        <f t="shared" si="24"/>
        <v>0.17985611510791366</v>
      </c>
      <c r="F144" s="122">
        <f t="shared" si="25"/>
        <v>0.17985611510791366</v>
      </c>
      <c r="G144" s="151"/>
      <c r="H144" s="123">
        <v>50</v>
      </c>
      <c r="I144" s="136">
        <f t="shared" si="26"/>
        <v>50</v>
      </c>
    </row>
    <row r="145" spans="1:9" s="103" customFormat="1" ht="24.95" customHeight="1">
      <c r="A145" s="118">
        <v>17</v>
      </c>
      <c r="B145" s="119" t="s">
        <v>148</v>
      </c>
      <c r="C145" s="120"/>
      <c r="D145" s="121"/>
      <c r="E145" s="121">
        <f t="shared" si="24"/>
        <v>0.28776978417266186</v>
      </c>
      <c r="F145" s="122">
        <f t="shared" si="25"/>
        <v>0.28776978417266186</v>
      </c>
      <c r="G145" s="151"/>
      <c r="H145" s="123">
        <v>80</v>
      </c>
      <c r="I145" s="136">
        <f t="shared" si="26"/>
        <v>80</v>
      </c>
    </row>
    <row r="146" spans="1:9" s="103" customFormat="1" ht="24.95" customHeight="1">
      <c r="A146" s="118">
        <v>18</v>
      </c>
      <c r="B146" s="119" t="s">
        <v>149</v>
      </c>
      <c r="C146" s="120"/>
      <c r="D146" s="121"/>
      <c r="E146" s="121">
        <f t="shared" si="24"/>
        <v>0.35971223021582732</v>
      </c>
      <c r="F146" s="122">
        <f t="shared" si="25"/>
        <v>0.35971223021582732</v>
      </c>
      <c r="G146" s="151"/>
      <c r="H146" s="123">
        <v>100</v>
      </c>
      <c r="I146" s="136">
        <f t="shared" si="26"/>
        <v>100</v>
      </c>
    </row>
    <row r="147" spans="1:9" s="103" customFormat="1" ht="24.95" customHeight="1">
      <c r="A147" s="118">
        <v>19</v>
      </c>
      <c r="B147" s="119" t="s">
        <v>150</v>
      </c>
      <c r="C147" s="120"/>
      <c r="D147" s="121"/>
      <c r="E147" s="121">
        <f t="shared" si="24"/>
        <v>0.35971223021582732</v>
      </c>
      <c r="F147" s="122">
        <f t="shared" si="25"/>
        <v>0.35971223021582732</v>
      </c>
      <c r="G147" s="151"/>
      <c r="H147" s="123">
        <v>100</v>
      </c>
      <c r="I147" s="136">
        <f t="shared" si="26"/>
        <v>100</v>
      </c>
    </row>
    <row r="148" spans="1:9" s="103" customFormat="1" ht="24.95" customHeight="1">
      <c r="A148" s="118">
        <v>20</v>
      </c>
      <c r="B148" s="119" t="s">
        <v>151</v>
      </c>
      <c r="C148" s="120"/>
      <c r="D148" s="121"/>
      <c r="E148" s="121">
        <f t="shared" si="24"/>
        <v>0.17985611510791366</v>
      </c>
      <c r="F148" s="122">
        <f t="shared" si="25"/>
        <v>0.17985611510791366</v>
      </c>
      <c r="G148" s="151"/>
      <c r="H148" s="123">
        <v>50</v>
      </c>
      <c r="I148" s="136">
        <f t="shared" si="26"/>
        <v>50</v>
      </c>
    </row>
    <row r="149" spans="1:9" s="101" customFormat="1" ht="24.95" customHeight="1">
      <c r="A149" s="118">
        <v>21</v>
      </c>
      <c r="B149" s="119" t="s">
        <v>152</v>
      </c>
      <c r="C149" s="120">
        <v>126</v>
      </c>
      <c r="D149" s="121">
        <v>0.51900000000000002</v>
      </c>
      <c r="E149" s="121"/>
      <c r="F149" s="122">
        <f t="shared" si="25"/>
        <v>0.51900000000000002</v>
      </c>
      <c r="G149" s="123">
        <f t="shared" ref="G149:G159" si="27">C149</f>
        <v>126</v>
      </c>
      <c r="H149" s="123"/>
      <c r="I149" s="136">
        <f t="shared" si="26"/>
        <v>126</v>
      </c>
    </row>
    <row r="150" spans="1:9" s="101" customFormat="1" ht="24.95" customHeight="1">
      <c r="A150" s="118">
        <v>22</v>
      </c>
      <c r="B150" s="119" t="s">
        <v>153</v>
      </c>
      <c r="C150" s="120">
        <v>83</v>
      </c>
      <c r="D150" s="121">
        <v>0.3</v>
      </c>
      <c r="E150" s="121"/>
      <c r="F150" s="122">
        <f t="shared" si="25"/>
        <v>0.3</v>
      </c>
      <c r="G150" s="123">
        <f t="shared" si="27"/>
        <v>83</v>
      </c>
      <c r="H150" s="123"/>
      <c r="I150" s="136">
        <f t="shared" si="26"/>
        <v>83</v>
      </c>
    </row>
    <row r="151" spans="1:9" s="101" customFormat="1" ht="24.95" customHeight="1">
      <c r="A151" s="118">
        <v>23</v>
      </c>
      <c r="B151" s="119" t="s">
        <v>154</v>
      </c>
      <c r="C151" s="120">
        <v>120</v>
      </c>
      <c r="D151" s="121">
        <v>0.43099999999999999</v>
      </c>
      <c r="E151" s="121"/>
      <c r="F151" s="122">
        <f t="shared" si="25"/>
        <v>0.43099999999999999</v>
      </c>
      <c r="G151" s="123">
        <f t="shared" si="27"/>
        <v>120</v>
      </c>
      <c r="H151" s="123"/>
      <c r="I151" s="136">
        <f t="shared" si="26"/>
        <v>120</v>
      </c>
    </row>
    <row r="152" spans="1:9" s="101" customFormat="1" ht="24.95" customHeight="1">
      <c r="A152" s="118">
        <v>24</v>
      </c>
      <c r="B152" s="119" t="s">
        <v>155</v>
      </c>
      <c r="C152" s="120">
        <v>167</v>
      </c>
      <c r="D152" s="121">
        <v>0.6</v>
      </c>
      <c r="E152" s="121"/>
      <c r="F152" s="122">
        <f t="shared" si="25"/>
        <v>0.6</v>
      </c>
      <c r="G152" s="123">
        <f t="shared" si="27"/>
        <v>167</v>
      </c>
      <c r="H152" s="123"/>
      <c r="I152" s="136">
        <f t="shared" si="26"/>
        <v>167</v>
      </c>
    </row>
    <row r="153" spans="1:9" s="101" customFormat="1" ht="24.95" customHeight="1">
      <c r="A153" s="118">
        <v>25</v>
      </c>
      <c r="B153" s="119" t="s">
        <v>156</v>
      </c>
      <c r="C153" s="120">
        <v>110</v>
      </c>
      <c r="D153" s="121">
        <v>0.4</v>
      </c>
      <c r="E153" s="121"/>
      <c r="F153" s="122">
        <f t="shared" si="25"/>
        <v>0.4</v>
      </c>
      <c r="G153" s="123">
        <f t="shared" si="27"/>
        <v>110</v>
      </c>
      <c r="H153" s="123"/>
      <c r="I153" s="136">
        <f t="shared" si="26"/>
        <v>110</v>
      </c>
    </row>
    <row r="154" spans="1:9" s="101" customFormat="1" ht="24.95" customHeight="1">
      <c r="A154" s="118">
        <v>26</v>
      </c>
      <c r="B154" s="119" t="s">
        <v>157</v>
      </c>
      <c r="C154" s="120">
        <v>278</v>
      </c>
      <c r="D154" s="121">
        <v>1</v>
      </c>
      <c r="E154" s="121"/>
      <c r="F154" s="122">
        <f t="shared" si="25"/>
        <v>1</v>
      </c>
      <c r="G154" s="123">
        <f t="shared" si="27"/>
        <v>278</v>
      </c>
      <c r="H154" s="123"/>
      <c r="I154" s="136">
        <f t="shared" si="26"/>
        <v>278</v>
      </c>
    </row>
    <row r="155" spans="1:9" s="101" customFormat="1" ht="24.95" customHeight="1">
      <c r="A155" s="118">
        <v>27</v>
      </c>
      <c r="B155" s="119" t="s">
        <v>158</v>
      </c>
      <c r="C155" s="120">
        <v>139</v>
      </c>
      <c r="D155" s="121">
        <v>0.5</v>
      </c>
      <c r="E155" s="121"/>
      <c r="F155" s="122">
        <f t="shared" si="25"/>
        <v>0.5</v>
      </c>
      <c r="G155" s="123">
        <f t="shared" si="27"/>
        <v>139</v>
      </c>
      <c r="H155" s="123"/>
      <c r="I155" s="136">
        <f t="shared" si="26"/>
        <v>139</v>
      </c>
    </row>
    <row r="156" spans="1:9" s="101" customFormat="1" ht="24.95" customHeight="1">
      <c r="A156" s="118">
        <v>28</v>
      </c>
      <c r="B156" s="119" t="s">
        <v>159</v>
      </c>
      <c r="C156" s="120">
        <v>90</v>
      </c>
      <c r="D156" s="121">
        <v>0.32200000000000001</v>
      </c>
      <c r="E156" s="121"/>
      <c r="F156" s="122">
        <f t="shared" si="25"/>
        <v>0.32200000000000001</v>
      </c>
      <c r="G156" s="123">
        <f t="shared" si="27"/>
        <v>90</v>
      </c>
      <c r="H156" s="123"/>
      <c r="I156" s="136">
        <f t="shared" si="26"/>
        <v>90</v>
      </c>
    </row>
    <row r="157" spans="1:9" s="101" customFormat="1" ht="24.95" customHeight="1">
      <c r="A157" s="118">
        <v>29</v>
      </c>
      <c r="B157" s="119" t="s">
        <v>160</v>
      </c>
      <c r="C157" s="120">
        <v>220</v>
      </c>
      <c r="D157" s="121">
        <v>0.80100000000000005</v>
      </c>
      <c r="E157" s="121">
        <f>H157/278</f>
        <v>0.21582733812949639</v>
      </c>
      <c r="F157" s="122">
        <f t="shared" si="25"/>
        <v>1.0168273381294965</v>
      </c>
      <c r="G157" s="123">
        <f t="shared" si="27"/>
        <v>220</v>
      </c>
      <c r="H157" s="123">
        <v>60</v>
      </c>
      <c r="I157" s="136">
        <f t="shared" si="26"/>
        <v>280</v>
      </c>
    </row>
    <row r="158" spans="1:9" s="101" customFormat="1" ht="24.95" customHeight="1">
      <c r="A158" s="118">
        <v>30</v>
      </c>
      <c r="B158" s="119" t="s">
        <v>161</v>
      </c>
      <c r="C158" s="120">
        <v>167</v>
      </c>
      <c r="D158" s="121">
        <v>0.6</v>
      </c>
      <c r="E158" s="121"/>
      <c r="F158" s="122">
        <f t="shared" si="25"/>
        <v>0.6</v>
      </c>
      <c r="G158" s="123">
        <f t="shared" si="27"/>
        <v>167</v>
      </c>
      <c r="H158" s="123"/>
      <c r="I158" s="136">
        <f t="shared" si="26"/>
        <v>167</v>
      </c>
    </row>
    <row r="159" spans="1:9" s="101" customFormat="1" ht="24.95" customHeight="1">
      <c r="A159" s="118">
        <v>31</v>
      </c>
      <c r="B159" s="119" t="s">
        <v>162</v>
      </c>
      <c r="C159" s="120">
        <v>55</v>
      </c>
      <c r="D159" s="121">
        <v>0.19700000000000001</v>
      </c>
      <c r="E159" s="121"/>
      <c r="F159" s="122">
        <f t="shared" si="25"/>
        <v>0.19700000000000001</v>
      </c>
      <c r="G159" s="123">
        <f t="shared" si="27"/>
        <v>55</v>
      </c>
      <c r="H159" s="123"/>
      <c r="I159" s="136">
        <f t="shared" si="26"/>
        <v>55</v>
      </c>
    </row>
    <row r="160" spans="1:9" s="103" customFormat="1" ht="24.95" customHeight="1">
      <c r="A160" s="124" t="s">
        <v>163</v>
      </c>
      <c r="B160" s="144" t="s">
        <v>164</v>
      </c>
      <c r="C160" s="126">
        <f>C161+C162</f>
        <v>133</v>
      </c>
      <c r="D160" s="128">
        <f t="shared" ref="D160:I160" si="28">D161+D162</f>
        <v>0.47799999999999998</v>
      </c>
      <c r="E160" s="128">
        <f t="shared" si="28"/>
        <v>0.35971223021582732</v>
      </c>
      <c r="F160" s="128">
        <f t="shared" si="28"/>
        <v>0.8377122302158273</v>
      </c>
      <c r="G160" s="129">
        <f t="shared" si="28"/>
        <v>133</v>
      </c>
      <c r="H160" s="129">
        <f t="shared" si="28"/>
        <v>100</v>
      </c>
      <c r="I160" s="142">
        <f t="shared" si="28"/>
        <v>233</v>
      </c>
    </row>
    <row r="161" spans="1:9" s="103" customFormat="1" ht="24.95" customHeight="1">
      <c r="A161" s="118">
        <v>1</v>
      </c>
      <c r="B161" s="119" t="s">
        <v>165</v>
      </c>
      <c r="C161" s="120"/>
      <c r="D161" s="121"/>
      <c r="E161" s="121">
        <f>H161/278</f>
        <v>0.35971223021582732</v>
      </c>
      <c r="F161" s="122">
        <f t="shared" si="25"/>
        <v>0.35971223021582732</v>
      </c>
      <c r="G161" s="152"/>
      <c r="H161" s="123">
        <v>100</v>
      </c>
      <c r="I161" s="136">
        <f t="shared" si="26"/>
        <v>100</v>
      </c>
    </row>
    <row r="162" spans="1:9" s="101" customFormat="1" ht="24.95" customHeight="1">
      <c r="A162" s="118">
        <v>2</v>
      </c>
      <c r="B162" s="119" t="s">
        <v>166</v>
      </c>
      <c r="C162" s="120">
        <v>133</v>
      </c>
      <c r="D162" s="121">
        <v>0.47799999999999998</v>
      </c>
      <c r="E162" s="121">
        <f>H162/278</f>
        <v>0</v>
      </c>
      <c r="F162" s="122">
        <f t="shared" si="25"/>
        <v>0.47799999999999998</v>
      </c>
      <c r="G162" s="123">
        <f t="shared" ref="G162" si="29">C162</f>
        <v>133</v>
      </c>
      <c r="H162" s="123"/>
      <c r="I162" s="136">
        <f t="shared" si="26"/>
        <v>133</v>
      </c>
    </row>
    <row r="164" spans="1:9">
      <c r="D164" s="153">
        <f>5.151-D128</f>
        <v>-0.51900000000000013</v>
      </c>
    </row>
  </sheetData>
  <mergeCells count="3">
    <mergeCell ref="A1:I1"/>
    <mergeCell ref="A2:I2"/>
    <mergeCell ref="A4:B4"/>
  </mergeCells>
  <pageMargins left="0.64513888888888904" right="0.25138888888888899" top="0.35763888888888901" bottom="0.35763888888888901" header="0.29861111111111099" footer="0.29861111111111099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selection activeCell="G5" sqref="G5"/>
    </sheetView>
  </sheetViews>
  <sheetFormatPr defaultColWidth="9" defaultRowHeight="15.75"/>
  <cols>
    <col min="1" max="1" width="6.25" style="68" customWidth="1"/>
    <col min="2" max="2" width="27.75" style="69" customWidth="1"/>
    <col min="3" max="3" width="15.125" style="70" customWidth="1"/>
    <col min="4" max="5" width="13.875" style="70" customWidth="1"/>
    <col min="6" max="6" width="11.875" style="70" customWidth="1"/>
    <col min="7" max="16384" width="9" style="68"/>
  </cols>
  <sheetData>
    <row r="1" spans="1:6" ht="42" customHeight="1">
      <c r="A1" s="154" t="s">
        <v>298</v>
      </c>
      <c r="B1" s="154"/>
      <c r="C1" s="154"/>
      <c r="D1" s="154"/>
      <c r="E1" s="154"/>
      <c r="F1" s="154"/>
    </row>
    <row r="2" spans="1:6" ht="20.100000000000001" customHeight="1">
      <c r="A2" s="158" t="s">
        <v>0</v>
      </c>
      <c r="B2" s="158"/>
      <c r="C2" s="158"/>
      <c r="D2" s="158"/>
      <c r="E2" s="158"/>
      <c r="F2" s="158"/>
    </row>
    <row r="3" spans="1:6" ht="23.25" customHeight="1">
      <c r="A3" s="162" t="s">
        <v>1</v>
      </c>
      <c r="B3" s="162" t="s">
        <v>2</v>
      </c>
      <c r="C3" s="159" t="s">
        <v>167</v>
      </c>
      <c r="D3" s="159"/>
      <c r="E3" s="159"/>
      <c r="F3" s="159"/>
    </row>
    <row r="4" spans="1:6" ht="64.5" customHeight="1">
      <c r="A4" s="163"/>
      <c r="B4" s="163"/>
      <c r="C4" s="71" t="s">
        <v>168</v>
      </c>
      <c r="D4" s="71" t="s">
        <v>169</v>
      </c>
      <c r="E4" s="72" t="s">
        <v>170</v>
      </c>
      <c r="F4" s="71" t="s">
        <v>169</v>
      </c>
    </row>
    <row r="5" spans="1:6" s="36" customFormat="1" ht="24" customHeight="1">
      <c r="A5" s="160" t="s">
        <v>5</v>
      </c>
      <c r="B5" s="161"/>
      <c r="C5" s="73">
        <f>C6+C26+C48+C52+C56+C58+C60</f>
        <v>2670</v>
      </c>
      <c r="D5" s="74">
        <f t="shared" ref="D5:F5" si="0">D6+D26+D48+D52+D56+D58+D60</f>
        <v>19.347826086956527</v>
      </c>
      <c r="E5" s="73">
        <f t="shared" si="0"/>
        <v>3103</v>
      </c>
      <c r="F5" s="74">
        <f t="shared" si="0"/>
        <v>11.161870503597125</v>
      </c>
    </row>
    <row r="6" spans="1:6" s="36" customFormat="1" ht="24" customHeight="1">
      <c r="A6" s="75" t="s">
        <v>6</v>
      </c>
      <c r="B6" s="75" t="s">
        <v>171</v>
      </c>
      <c r="C6" s="76">
        <f>SUM(C7:C25)</f>
        <v>2670</v>
      </c>
      <c r="D6" s="77">
        <f t="shared" ref="D6:F6" si="1">SUM(D7:D25)</f>
        <v>19.347826086956527</v>
      </c>
      <c r="E6" s="76">
        <f t="shared" si="1"/>
        <v>0</v>
      </c>
      <c r="F6" s="77">
        <f t="shared" si="1"/>
        <v>0</v>
      </c>
    </row>
    <row r="7" spans="1:6" s="36" customFormat="1" ht="24" customHeight="1">
      <c r="A7" s="78">
        <v>1</v>
      </c>
      <c r="B7" s="79" t="s">
        <v>172</v>
      </c>
      <c r="C7" s="80">
        <v>155</v>
      </c>
      <c r="D7" s="81">
        <f>C7/138</f>
        <v>1.1231884057971016</v>
      </c>
      <c r="E7" s="80"/>
      <c r="F7" s="81"/>
    </row>
    <row r="8" spans="1:6" s="36" customFormat="1" ht="24" customHeight="1">
      <c r="A8" s="78">
        <v>2</v>
      </c>
      <c r="B8" s="79" t="s">
        <v>173</v>
      </c>
      <c r="C8" s="80">
        <v>155</v>
      </c>
      <c r="D8" s="81">
        <f t="shared" ref="D8:D25" si="2">C8/138</f>
        <v>1.1231884057971016</v>
      </c>
      <c r="E8" s="80"/>
      <c r="F8" s="82"/>
    </row>
    <row r="9" spans="1:6" s="36" customFormat="1" ht="24" customHeight="1">
      <c r="A9" s="78">
        <v>3</v>
      </c>
      <c r="B9" s="79" t="s">
        <v>174</v>
      </c>
      <c r="C9" s="80">
        <v>60</v>
      </c>
      <c r="D9" s="81">
        <f t="shared" si="2"/>
        <v>0.43478260869565216</v>
      </c>
      <c r="E9" s="80"/>
      <c r="F9" s="81"/>
    </row>
    <row r="10" spans="1:6" s="36" customFormat="1" ht="24" customHeight="1">
      <c r="A10" s="78">
        <v>4</v>
      </c>
      <c r="B10" s="79" t="s">
        <v>175</v>
      </c>
      <c r="C10" s="80">
        <v>300</v>
      </c>
      <c r="D10" s="81">
        <f t="shared" si="2"/>
        <v>2.1739130434782608</v>
      </c>
      <c r="E10" s="80"/>
      <c r="F10" s="81"/>
    </row>
    <row r="11" spans="1:6" s="36" customFormat="1" ht="24" customHeight="1">
      <c r="A11" s="78">
        <v>5</v>
      </c>
      <c r="B11" s="79" t="s">
        <v>176</v>
      </c>
      <c r="C11" s="80">
        <v>275</v>
      </c>
      <c r="D11" s="81">
        <f t="shared" si="2"/>
        <v>1.9927536231884058</v>
      </c>
      <c r="E11" s="80"/>
      <c r="F11" s="81"/>
    </row>
    <row r="12" spans="1:6" s="36" customFormat="1" ht="24" customHeight="1">
      <c r="A12" s="78">
        <v>6</v>
      </c>
      <c r="B12" s="79" t="s">
        <v>177</v>
      </c>
      <c r="C12" s="80">
        <v>220</v>
      </c>
      <c r="D12" s="81">
        <f t="shared" si="2"/>
        <v>1.5942028985507246</v>
      </c>
      <c r="E12" s="80"/>
      <c r="F12" s="81"/>
    </row>
    <row r="13" spans="1:6" s="36" customFormat="1" ht="24" customHeight="1">
      <c r="A13" s="78">
        <v>7</v>
      </c>
      <c r="B13" s="79" t="s">
        <v>178</v>
      </c>
      <c r="C13" s="80">
        <v>125</v>
      </c>
      <c r="D13" s="81">
        <f t="shared" si="2"/>
        <v>0.90579710144927539</v>
      </c>
      <c r="E13" s="80"/>
      <c r="F13" s="82"/>
    </row>
    <row r="14" spans="1:6" s="36" customFormat="1" ht="24" customHeight="1">
      <c r="A14" s="78">
        <v>8</v>
      </c>
      <c r="B14" s="79" t="s">
        <v>179</v>
      </c>
      <c r="C14" s="80">
        <v>90</v>
      </c>
      <c r="D14" s="81">
        <f t="shared" si="2"/>
        <v>0.65217391304347827</v>
      </c>
      <c r="E14" s="80"/>
      <c r="F14" s="82"/>
    </row>
    <row r="15" spans="1:6" s="36" customFormat="1" ht="24" customHeight="1">
      <c r="A15" s="78">
        <v>9</v>
      </c>
      <c r="B15" s="79" t="s">
        <v>180</v>
      </c>
      <c r="C15" s="80">
        <v>125</v>
      </c>
      <c r="D15" s="81">
        <f t="shared" si="2"/>
        <v>0.90579710144927539</v>
      </c>
      <c r="E15" s="80"/>
      <c r="F15" s="81"/>
    </row>
    <row r="16" spans="1:6" s="36" customFormat="1" ht="24" customHeight="1">
      <c r="A16" s="78">
        <v>10</v>
      </c>
      <c r="B16" s="79" t="s">
        <v>181</v>
      </c>
      <c r="C16" s="80">
        <v>130</v>
      </c>
      <c r="D16" s="81">
        <f t="shared" si="2"/>
        <v>0.94202898550724634</v>
      </c>
      <c r="E16" s="80"/>
      <c r="F16" s="81"/>
    </row>
    <row r="17" spans="1:6" s="36" customFormat="1" ht="24" customHeight="1">
      <c r="A17" s="78">
        <v>11</v>
      </c>
      <c r="B17" s="79" t="s">
        <v>182</v>
      </c>
      <c r="C17" s="80">
        <v>50</v>
      </c>
      <c r="D17" s="81">
        <f t="shared" si="2"/>
        <v>0.36231884057971014</v>
      </c>
      <c r="E17" s="80"/>
      <c r="F17" s="81"/>
    </row>
    <row r="18" spans="1:6" s="36" customFormat="1" ht="24" customHeight="1">
      <c r="A18" s="78">
        <v>12</v>
      </c>
      <c r="B18" s="79" t="s">
        <v>183</v>
      </c>
      <c r="C18" s="80">
        <v>20</v>
      </c>
      <c r="D18" s="81">
        <f t="shared" si="2"/>
        <v>0.14492753623188406</v>
      </c>
      <c r="E18" s="80"/>
      <c r="F18" s="81"/>
    </row>
    <row r="19" spans="1:6" s="36" customFormat="1" ht="24" customHeight="1">
      <c r="A19" s="78">
        <v>13</v>
      </c>
      <c r="B19" s="79" t="s">
        <v>184</v>
      </c>
      <c r="C19" s="80">
        <v>130</v>
      </c>
      <c r="D19" s="81">
        <f t="shared" si="2"/>
        <v>0.94202898550724634</v>
      </c>
      <c r="E19" s="80"/>
      <c r="F19" s="81"/>
    </row>
    <row r="20" spans="1:6" s="36" customFormat="1" ht="24" customHeight="1">
      <c r="A20" s="78">
        <v>14</v>
      </c>
      <c r="B20" s="79" t="s">
        <v>185</v>
      </c>
      <c r="C20" s="80">
        <v>200</v>
      </c>
      <c r="D20" s="81">
        <f t="shared" si="2"/>
        <v>1.4492753623188406</v>
      </c>
      <c r="E20" s="80"/>
      <c r="F20" s="81"/>
    </row>
    <row r="21" spans="1:6" s="36" customFormat="1" ht="24" customHeight="1">
      <c r="A21" s="78">
        <v>15</v>
      </c>
      <c r="B21" s="79" t="s">
        <v>186</v>
      </c>
      <c r="C21" s="80">
        <v>290</v>
      </c>
      <c r="D21" s="81">
        <f t="shared" si="2"/>
        <v>2.1014492753623188</v>
      </c>
      <c r="E21" s="80"/>
      <c r="F21" s="81"/>
    </row>
    <row r="22" spans="1:6" s="36" customFormat="1" ht="24" customHeight="1">
      <c r="A22" s="78">
        <v>16</v>
      </c>
      <c r="B22" s="79" t="s">
        <v>187</v>
      </c>
      <c r="C22" s="80">
        <v>100</v>
      </c>
      <c r="D22" s="81">
        <f t="shared" si="2"/>
        <v>0.72463768115942029</v>
      </c>
      <c r="E22" s="80"/>
      <c r="F22" s="81"/>
    </row>
    <row r="23" spans="1:6" s="36" customFormat="1" ht="24" customHeight="1">
      <c r="A23" s="78">
        <v>17</v>
      </c>
      <c r="B23" s="79" t="s">
        <v>188</v>
      </c>
      <c r="C23" s="80">
        <v>95</v>
      </c>
      <c r="D23" s="81">
        <f t="shared" si="2"/>
        <v>0.68840579710144922</v>
      </c>
      <c r="E23" s="80"/>
      <c r="F23" s="81"/>
    </row>
    <row r="24" spans="1:6" s="36" customFormat="1" ht="24" customHeight="1">
      <c r="A24" s="78">
        <v>18</v>
      </c>
      <c r="B24" s="83" t="s">
        <v>189</v>
      </c>
      <c r="C24" s="84">
        <v>85</v>
      </c>
      <c r="D24" s="85">
        <f t="shared" si="2"/>
        <v>0.61594202898550721</v>
      </c>
      <c r="E24" s="86"/>
      <c r="F24" s="81"/>
    </row>
    <row r="25" spans="1:6" s="36" customFormat="1" ht="24" customHeight="1">
      <c r="A25" s="78">
        <v>19</v>
      </c>
      <c r="B25" s="83" t="s">
        <v>190</v>
      </c>
      <c r="C25" s="84">
        <v>65</v>
      </c>
      <c r="D25" s="85">
        <f t="shared" si="2"/>
        <v>0.47101449275362317</v>
      </c>
      <c r="E25" s="86"/>
      <c r="F25" s="81"/>
    </row>
    <row r="26" spans="1:6" s="36" customFormat="1" ht="24" customHeight="1">
      <c r="A26" s="75" t="s">
        <v>26</v>
      </c>
      <c r="B26" s="87" t="s">
        <v>191</v>
      </c>
      <c r="C26" s="88"/>
      <c r="D26" s="82"/>
      <c r="E26" s="76">
        <f>SUM(E27:E47)</f>
        <v>1675</v>
      </c>
      <c r="F26" s="77">
        <f t="shared" ref="F26" si="3">SUM(F27:F47)</f>
        <v>6.0251798561151082</v>
      </c>
    </row>
    <row r="27" spans="1:6" s="36" customFormat="1" ht="24" customHeight="1">
      <c r="A27" s="78">
        <v>1</v>
      </c>
      <c r="B27" s="79" t="s">
        <v>192</v>
      </c>
      <c r="C27" s="88"/>
      <c r="D27" s="82"/>
      <c r="E27" s="80">
        <v>80</v>
      </c>
      <c r="F27" s="81">
        <f>E27/278</f>
        <v>0.28776978417266186</v>
      </c>
    </row>
    <row r="28" spans="1:6" s="36" customFormat="1" ht="24" customHeight="1">
      <c r="A28" s="78">
        <v>2</v>
      </c>
      <c r="B28" s="79" t="s">
        <v>193</v>
      </c>
      <c r="C28" s="88"/>
      <c r="D28" s="81"/>
      <c r="E28" s="80">
        <v>75</v>
      </c>
      <c r="F28" s="81">
        <f t="shared" ref="F28:F47" si="4">E28/278</f>
        <v>0.26978417266187049</v>
      </c>
    </row>
    <row r="29" spans="1:6" s="36" customFormat="1" ht="24" customHeight="1">
      <c r="A29" s="78">
        <v>3</v>
      </c>
      <c r="B29" s="79" t="s">
        <v>194</v>
      </c>
      <c r="C29" s="88"/>
      <c r="D29" s="82"/>
      <c r="E29" s="80">
        <v>75</v>
      </c>
      <c r="F29" s="81">
        <f t="shared" si="4"/>
        <v>0.26978417266187049</v>
      </c>
    </row>
    <row r="30" spans="1:6" s="36" customFormat="1" ht="24" customHeight="1">
      <c r="A30" s="78">
        <v>4</v>
      </c>
      <c r="B30" s="79" t="s">
        <v>190</v>
      </c>
      <c r="C30" s="89"/>
      <c r="D30" s="82"/>
      <c r="E30" s="80">
        <v>70</v>
      </c>
      <c r="F30" s="81">
        <f t="shared" si="4"/>
        <v>0.25179856115107913</v>
      </c>
    </row>
    <row r="31" spans="1:6" s="36" customFormat="1" ht="24" customHeight="1">
      <c r="A31" s="78">
        <v>5</v>
      </c>
      <c r="B31" s="83" t="s">
        <v>195</v>
      </c>
      <c r="C31" s="88"/>
      <c r="D31" s="82"/>
      <c r="E31" s="84">
        <v>380</v>
      </c>
      <c r="F31" s="85">
        <f t="shared" si="4"/>
        <v>1.3669064748201438</v>
      </c>
    </row>
    <row r="32" spans="1:6" s="36" customFormat="1" ht="24" customHeight="1">
      <c r="A32" s="78">
        <v>6</v>
      </c>
      <c r="B32" s="79" t="s">
        <v>196</v>
      </c>
      <c r="C32" s="88"/>
      <c r="D32" s="81"/>
      <c r="E32" s="80">
        <v>17</v>
      </c>
      <c r="F32" s="81">
        <f t="shared" si="4"/>
        <v>6.1151079136690649E-2</v>
      </c>
    </row>
    <row r="33" spans="1:6" s="36" customFormat="1" ht="24" customHeight="1">
      <c r="A33" s="78">
        <v>7</v>
      </c>
      <c r="B33" s="79" t="s">
        <v>126</v>
      </c>
      <c r="C33" s="90"/>
      <c r="D33" s="91"/>
      <c r="E33" s="80">
        <v>50</v>
      </c>
      <c r="F33" s="81">
        <f t="shared" si="4"/>
        <v>0.17985611510791366</v>
      </c>
    </row>
    <row r="34" spans="1:6" s="36" customFormat="1" ht="24" customHeight="1">
      <c r="A34" s="78">
        <v>8</v>
      </c>
      <c r="B34" s="79" t="s">
        <v>197</v>
      </c>
      <c r="C34" s="88"/>
      <c r="D34" s="81"/>
      <c r="E34" s="80">
        <v>37</v>
      </c>
      <c r="F34" s="81">
        <f t="shared" si="4"/>
        <v>0.13309352517985612</v>
      </c>
    </row>
    <row r="35" spans="1:6" s="36" customFormat="1" ht="24" customHeight="1">
      <c r="A35" s="78">
        <v>9</v>
      </c>
      <c r="B35" s="79" t="s">
        <v>198</v>
      </c>
      <c r="C35" s="88"/>
      <c r="D35" s="82"/>
      <c r="E35" s="80">
        <v>26</v>
      </c>
      <c r="F35" s="81">
        <f t="shared" si="4"/>
        <v>9.3525179856115109E-2</v>
      </c>
    </row>
    <row r="36" spans="1:6" s="36" customFormat="1" ht="24" customHeight="1">
      <c r="A36" s="78">
        <v>10</v>
      </c>
      <c r="B36" s="79" t="s">
        <v>199</v>
      </c>
      <c r="C36" s="88"/>
      <c r="D36" s="81"/>
      <c r="E36" s="80">
        <v>33</v>
      </c>
      <c r="F36" s="81">
        <f t="shared" si="4"/>
        <v>0.11870503597122302</v>
      </c>
    </row>
    <row r="37" spans="1:6" s="36" customFormat="1" ht="24" customHeight="1">
      <c r="A37" s="78">
        <v>11</v>
      </c>
      <c r="B37" s="79" t="s">
        <v>200</v>
      </c>
      <c r="C37" s="88"/>
      <c r="D37" s="81"/>
      <c r="E37" s="80">
        <v>100</v>
      </c>
      <c r="F37" s="81">
        <f t="shared" si="4"/>
        <v>0.35971223021582732</v>
      </c>
    </row>
    <row r="38" spans="1:6" s="36" customFormat="1" ht="24" customHeight="1">
      <c r="A38" s="78">
        <v>12</v>
      </c>
      <c r="B38" s="79" t="s">
        <v>56</v>
      </c>
      <c r="C38" s="88"/>
      <c r="D38" s="82"/>
      <c r="E38" s="80">
        <v>150</v>
      </c>
      <c r="F38" s="81">
        <f t="shared" si="4"/>
        <v>0.53956834532374098</v>
      </c>
    </row>
    <row r="39" spans="1:6" s="36" customFormat="1" ht="24" customHeight="1">
      <c r="A39" s="78">
        <v>13</v>
      </c>
      <c r="B39" s="79" t="s">
        <v>201</v>
      </c>
      <c r="C39" s="88"/>
      <c r="D39" s="81"/>
      <c r="E39" s="80">
        <v>20</v>
      </c>
      <c r="F39" s="81">
        <f t="shared" si="4"/>
        <v>7.1942446043165464E-2</v>
      </c>
    </row>
    <row r="40" spans="1:6" s="36" customFormat="1" ht="24" customHeight="1">
      <c r="A40" s="78">
        <v>14</v>
      </c>
      <c r="B40" s="79" t="s">
        <v>202</v>
      </c>
      <c r="C40" s="88"/>
      <c r="D40" s="82"/>
      <c r="E40" s="80">
        <v>50</v>
      </c>
      <c r="F40" s="81">
        <f t="shared" si="4"/>
        <v>0.17985611510791366</v>
      </c>
    </row>
    <row r="41" spans="1:6" s="36" customFormat="1" ht="24" customHeight="1">
      <c r="A41" s="78">
        <v>15</v>
      </c>
      <c r="B41" s="79" t="s">
        <v>203</v>
      </c>
      <c r="C41" s="88"/>
      <c r="D41" s="82"/>
      <c r="E41" s="80">
        <v>50</v>
      </c>
      <c r="F41" s="81">
        <f t="shared" si="4"/>
        <v>0.17985611510791366</v>
      </c>
    </row>
    <row r="42" spans="1:6" s="36" customFormat="1" ht="24" customHeight="1">
      <c r="A42" s="78">
        <v>16</v>
      </c>
      <c r="B42" s="79" t="s">
        <v>204</v>
      </c>
      <c r="C42" s="88"/>
      <c r="D42" s="81"/>
      <c r="E42" s="80">
        <v>12</v>
      </c>
      <c r="F42" s="81">
        <f t="shared" si="4"/>
        <v>4.3165467625899283E-2</v>
      </c>
    </row>
    <row r="43" spans="1:6" s="36" customFormat="1" ht="24" customHeight="1">
      <c r="A43" s="78">
        <v>17</v>
      </c>
      <c r="B43" s="79" t="s">
        <v>205</v>
      </c>
      <c r="C43" s="88"/>
      <c r="D43" s="81"/>
      <c r="E43" s="80">
        <v>50</v>
      </c>
      <c r="F43" s="81">
        <f t="shared" si="4"/>
        <v>0.17985611510791366</v>
      </c>
    </row>
    <row r="44" spans="1:6" s="36" customFormat="1" ht="24" customHeight="1">
      <c r="A44" s="78">
        <v>18</v>
      </c>
      <c r="B44" s="83" t="s">
        <v>206</v>
      </c>
      <c r="C44" s="88"/>
      <c r="D44" s="82"/>
      <c r="E44" s="84">
        <v>200</v>
      </c>
      <c r="F44" s="85">
        <f t="shared" si="4"/>
        <v>0.71942446043165464</v>
      </c>
    </row>
    <row r="45" spans="1:6" s="36" customFormat="1" ht="24" customHeight="1">
      <c r="A45" s="78">
        <v>19</v>
      </c>
      <c r="B45" s="83" t="s">
        <v>207</v>
      </c>
      <c r="C45" s="88"/>
      <c r="D45" s="82"/>
      <c r="E45" s="84">
        <v>100</v>
      </c>
      <c r="F45" s="85">
        <f t="shared" si="4"/>
        <v>0.35971223021582732</v>
      </c>
    </row>
    <row r="46" spans="1:6" s="36" customFormat="1" ht="24" customHeight="1">
      <c r="A46" s="78">
        <v>20</v>
      </c>
      <c r="B46" s="83" t="s">
        <v>208</v>
      </c>
      <c r="C46" s="88"/>
      <c r="D46" s="82"/>
      <c r="E46" s="84">
        <v>70</v>
      </c>
      <c r="F46" s="85">
        <f t="shared" si="4"/>
        <v>0.25179856115107913</v>
      </c>
    </row>
    <row r="47" spans="1:6" s="36" customFormat="1" ht="24" customHeight="1">
      <c r="A47" s="78">
        <v>21</v>
      </c>
      <c r="B47" s="83" t="s">
        <v>209</v>
      </c>
      <c r="C47" s="88"/>
      <c r="D47" s="82"/>
      <c r="E47" s="84">
        <v>30</v>
      </c>
      <c r="F47" s="85">
        <f t="shared" si="4"/>
        <v>0.1079136690647482</v>
      </c>
    </row>
    <row r="48" spans="1:6" s="36" customFormat="1" ht="24" customHeight="1">
      <c r="A48" s="75" t="s">
        <v>84</v>
      </c>
      <c r="B48" s="87" t="s">
        <v>210</v>
      </c>
      <c r="C48" s="92"/>
      <c r="D48" s="93"/>
      <c r="E48" s="76">
        <f>E49+E50+E51</f>
        <v>472</v>
      </c>
      <c r="F48" s="77">
        <f t="shared" ref="F48" si="5">F49+F50+F51</f>
        <v>1.6978417266187051</v>
      </c>
    </row>
    <row r="49" spans="1:6" s="36" customFormat="1" ht="24" customHeight="1">
      <c r="A49" s="78">
        <v>1</v>
      </c>
      <c r="B49" s="79" t="s">
        <v>211</v>
      </c>
      <c r="C49" s="92"/>
      <c r="D49" s="93"/>
      <c r="E49" s="80">
        <v>145</v>
      </c>
      <c r="F49" s="81">
        <f>E49/278</f>
        <v>0.52158273381294962</v>
      </c>
    </row>
    <row r="50" spans="1:6" s="36" customFormat="1" ht="24" customHeight="1">
      <c r="A50" s="78">
        <v>2</v>
      </c>
      <c r="B50" s="79" t="s">
        <v>60</v>
      </c>
      <c r="C50" s="94"/>
      <c r="D50" s="95"/>
      <c r="E50" s="80">
        <v>82</v>
      </c>
      <c r="F50" s="81">
        <f t="shared" ref="F50:F51" si="6">E50/278</f>
        <v>0.29496402877697842</v>
      </c>
    </row>
    <row r="51" spans="1:6" s="36" customFormat="1" ht="24" customHeight="1">
      <c r="A51" s="78">
        <v>3</v>
      </c>
      <c r="B51" s="79" t="s">
        <v>212</v>
      </c>
      <c r="C51" s="94"/>
      <c r="D51" s="95"/>
      <c r="E51" s="80">
        <v>245</v>
      </c>
      <c r="F51" s="81">
        <f t="shared" si="6"/>
        <v>0.88129496402877694</v>
      </c>
    </row>
    <row r="52" spans="1:6" s="36" customFormat="1" ht="24" customHeight="1">
      <c r="A52" s="75" t="s">
        <v>116</v>
      </c>
      <c r="B52" s="87" t="s">
        <v>213</v>
      </c>
      <c r="C52" s="96"/>
      <c r="D52" s="95"/>
      <c r="E52" s="76">
        <f>E53+E54+E55</f>
        <v>252</v>
      </c>
      <c r="F52" s="77">
        <f t="shared" ref="F52" si="7">F53+F54+F55</f>
        <v>0.90647482014388492</v>
      </c>
    </row>
    <row r="53" spans="1:6" s="36" customFormat="1" ht="24" customHeight="1">
      <c r="A53" s="78">
        <v>1</v>
      </c>
      <c r="B53" s="79" t="s">
        <v>214</v>
      </c>
      <c r="C53" s="94"/>
      <c r="D53" s="95"/>
      <c r="E53" s="80">
        <v>112</v>
      </c>
      <c r="F53" s="81">
        <f>E53/278</f>
        <v>0.40287769784172661</v>
      </c>
    </row>
    <row r="54" spans="1:6" s="36" customFormat="1" ht="24" customHeight="1">
      <c r="A54" s="78">
        <v>2</v>
      </c>
      <c r="B54" s="79" t="s">
        <v>208</v>
      </c>
      <c r="C54" s="96"/>
      <c r="D54" s="97"/>
      <c r="E54" s="80">
        <v>112</v>
      </c>
      <c r="F54" s="81">
        <f t="shared" ref="F54:F55" si="8">E54/278</f>
        <v>0.40287769784172661</v>
      </c>
    </row>
    <row r="55" spans="1:6" s="36" customFormat="1" ht="24" customHeight="1">
      <c r="A55" s="78">
        <v>3</v>
      </c>
      <c r="B55" s="79" t="s">
        <v>215</v>
      </c>
      <c r="C55" s="94"/>
      <c r="D55" s="95"/>
      <c r="E55" s="80">
        <v>28</v>
      </c>
      <c r="F55" s="81">
        <f t="shared" si="8"/>
        <v>0.10071942446043165</v>
      </c>
    </row>
    <row r="56" spans="1:6" s="36" customFormat="1" ht="24" customHeight="1">
      <c r="A56" s="75" t="s">
        <v>120</v>
      </c>
      <c r="B56" s="87" t="s">
        <v>216</v>
      </c>
      <c r="C56" s="94"/>
      <c r="D56" s="95"/>
      <c r="E56" s="76">
        <f>E57</f>
        <v>280</v>
      </c>
      <c r="F56" s="77">
        <f t="shared" ref="F56" si="9">F57</f>
        <v>1.0071942446043165</v>
      </c>
    </row>
    <row r="57" spans="1:6" s="36" customFormat="1" ht="24" customHeight="1">
      <c r="A57" s="78">
        <v>1</v>
      </c>
      <c r="B57" s="79" t="s">
        <v>217</v>
      </c>
      <c r="C57" s="94"/>
      <c r="D57" s="98"/>
      <c r="E57" s="80">
        <v>280</v>
      </c>
      <c r="F57" s="81">
        <f t="shared" ref="F57" si="10">E57/278</f>
        <v>1.0071942446043165</v>
      </c>
    </row>
    <row r="58" spans="1:6" s="36" customFormat="1" ht="24" customHeight="1">
      <c r="A58" s="75" t="s">
        <v>123</v>
      </c>
      <c r="B58" s="87" t="s">
        <v>218</v>
      </c>
      <c r="C58" s="94"/>
      <c r="D58" s="95"/>
      <c r="E58" s="76">
        <f>E59</f>
        <v>64</v>
      </c>
      <c r="F58" s="77">
        <f t="shared" ref="F58" si="11">F59</f>
        <v>0.23021582733812951</v>
      </c>
    </row>
    <row r="59" spans="1:6" s="36" customFormat="1" ht="24" customHeight="1">
      <c r="A59" s="78">
        <v>1</v>
      </c>
      <c r="B59" s="79" t="s">
        <v>219</v>
      </c>
      <c r="C59" s="94"/>
      <c r="D59" s="95"/>
      <c r="E59" s="80">
        <v>64</v>
      </c>
      <c r="F59" s="81">
        <f t="shared" ref="F59:F61" si="12">E59/278</f>
        <v>0.23021582733812951</v>
      </c>
    </row>
    <row r="60" spans="1:6" s="36" customFormat="1" ht="24" customHeight="1">
      <c r="A60" s="75" t="s">
        <v>127</v>
      </c>
      <c r="B60" s="87" t="s">
        <v>220</v>
      </c>
      <c r="C60" s="94"/>
      <c r="D60" s="95"/>
      <c r="E60" s="76">
        <f>E61</f>
        <v>360</v>
      </c>
      <c r="F60" s="77">
        <f t="shared" ref="F60" si="13">F61</f>
        <v>1.2949640287769784</v>
      </c>
    </row>
    <row r="61" spans="1:6" s="36" customFormat="1" ht="24" customHeight="1">
      <c r="A61" s="78">
        <v>1</v>
      </c>
      <c r="B61" s="79" t="s">
        <v>221</v>
      </c>
      <c r="C61" s="94"/>
      <c r="D61" s="95"/>
      <c r="E61" s="80">
        <v>360</v>
      </c>
      <c r="F61" s="81">
        <f t="shared" si="12"/>
        <v>1.2949640287769784</v>
      </c>
    </row>
  </sheetData>
  <mergeCells count="6">
    <mergeCell ref="A1:F1"/>
    <mergeCell ref="A2:F2"/>
    <mergeCell ref="C3:F3"/>
    <mergeCell ref="A5:B5"/>
    <mergeCell ref="A3:A4"/>
    <mergeCell ref="B3:B4"/>
  </mergeCells>
  <pageMargins left="0.50347222222222199" right="0.30694444444444402" top="0.35763888888888901" bottom="0.35763888888888901" header="0.29861111111111099" footer="0.298611111111110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topLeftCell="A25" workbookViewId="0">
      <selection activeCell="H6" sqref="H6"/>
    </sheetView>
  </sheetViews>
  <sheetFormatPr defaultColWidth="9" defaultRowHeight="18.75"/>
  <cols>
    <col min="1" max="1" width="7.5" style="2" customWidth="1"/>
    <col min="2" max="2" width="23.5" style="38" customWidth="1"/>
    <col min="3" max="3" width="14.875" style="39" customWidth="1"/>
    <col min="4" max="4" width="14.75" style="40" customWidth="1"/>
    <col min="5" max="5" width="14.375" style="39" customWidth="1"/>
    <col min="6" max="6" width="15.5" style="41" customWidth="1"/>
    <col min="7" max="7" width="11" style="2" customWidth="1"/>
    <col min="8" max="8" width="9" style="2"/>
    <col min="9" max="17" width="9" style="6"/>
    <col min="18" max="16384" width="9" style="2"/>
  </cols>
  <sheetData>
    <row r="1" spans="1:17" ht="31.5" customHeight="1">
      <c r="A1" s="169" t="s">
        <v>295</v>
      </c>
      <c r="B1" s="169"/>
      <c r="C1" s="169"/>
      <c r="D1" s="169"/>
      <c r="E1" s="169"/>
      <c r="F1" s="169"/>
      <c r="I1" s="2"/>
      <c r="J1" s="2"/>
      <c r="K1" s="2"/>
      <c r="L1" s="2"/>
      <c r="M1" s="2"/>
      <c r="N1" s="2"/>
      <c r="O1" s="2"/>
      <c r="P1" s="2"/>
      <c r="Q1" s="2"/>
    </row>
    <row r="2" spans="1:17" ht="23.25" customHeight="1">
      <c r="A2" s="158" t="s">
        <v>0</v>
      </c>
      <c r="B2" s="158"/>
      <c r="C2" s="158"/>
      <c r="D2" s="158"/>
      <c r="E2" s="158"/>
      <c r="F2" s="158"/>
      <c r="I2" s="2"/>
      <c r="J2" s="2"/>
      <c r="K2" s="2"/>
      <c r="L2" s="2"/>
      <c r="M2" s="2"/>
      <c r="N2" s="2"/>
      <c r="O2" s="2"/>
      <c r="P2" s="2"/>
      <c r="Q2" s="2"/>
    </row>
    <row r="3" spans="1:17" ht="21.75" customHeight="1">
      <c r="A3" s="166" t="s">
        <v>1</v>
      </c>
      <c r="B3" s="166" t="s">
        <v>2</v>
      </c>
      <c r="C3" s="170" t="s">
        <v>167</v>
      </c>
      <c r="D3" s="170"/>
      <c r="E3" s="170"/>
      <c r="F3" s="170"/>
      <c r="I3" s="2"/>
      <c r="J3" s="2"/>
      <c r="K3" s="2"/>
      <c r="L3" s="2"/>
      <c r="M3" s="2"/>
      <c r="N3" s="2"/>
      <c r="O3" s="2"/>
      <c r="P3" s="2"/>
      <c r="Q3" s="2"/>
    </row>
    <row r="4" spans="1:17" ht="21.75" customHeight="1">
      <c r="A4" s="167"/>
      <c r="B4" s="167"/>
      <c r="C4" s="171" t="s">
        <v>222</v>
      </c>
      <c r="D4" s="172"/>
      <c r="E4" s="171" t="s">
        <v>223</v>
      </c>
      <c r="F4" s="172"/>
      <c r="I4" s="2"/>
      <c r="J4" s="2"/>
      <c r="K4" s="2"/>
      <c r="L4" s="2"/>
      <c r="M4" s="2"/>
      <c r="N4" s="2"/>
      <c r="O4" s="2"/>
      <c r="P4" s="2"/>
      <c r="Q4" s="2"/>
    </row>
    <row r="5" spans="1:17" ht="48.75" customHeight="1">
      <c r="A5" s="168"/>
      <c r="B5" s="168"/>
      <c r="C5" s="42" t="s">
        <v>224</v>
      </c>
      <c r="D5" s="44" t="s">
        <v>225</v>
      </c>
      <c r="E5" s="45" t="s">
        <v>224</v>
      </c>
      <c r="F5" s="42" t="s">
        <v>225</v>
      </c>
      <c r="I5" s="2"/>
      <c r="J5" s="2"/>
      <c r="K5" s="2"/>
      <c r="L5" s="2"/>
      <c r="M5" s="2"/>
      <c r="N5" s="2"/>
      <c r="O5" s="2"/>
      <c r="P5" s="2"/>
      <c r="Q5" s="2"/>
    </row>
    <row r="6" spans="1:17" ht="27" customHeight="1">
      <c r="A6" s="164" t="s">
        <v>5</v>
      </c>
      <c r="B6" s="165"/>
      <c r="C6" s="46">
        <f>C7+C34</f>
        <v>4277</v>
      </c>
      <c r="D6" s="46">
        <f t="shared" ref="D6:F6" si="0">D7+D34</f>
        <v>34.045507246376815</v>
      </c>
      <c r="E6" s="46">
        <f t="shared" si="0"/>
        <v>1437</v>
      </c>
      <c r="F6" s="46">
        <f t="shared" si="0"/>
        <v>5.4556115107913667</v>
      </c>
      <c r="G6" s="13"/>
      <c r="I6" s="2"/>
      <c r="J6" s="2"/>
      <c r="K6" s="2"/>
      <c r="L6" s="2"/>
      <c r="M6" s="2"/>
      <c r="N6" s="2"/>
      <c r="O6" s="2"/>
      <c r="P6" s="2"/>
      <c r="Q6" s="2"/>
    </row>
    <row r="7" spans="1:17" ht="27" customHeight="1">
      <c r="A7" s="43" t="s">
        <v>6</v>
      </c>
      <c r="B7" s="43" t="s">
        <v>226</v>
      </c>
      <c r="C7" s="46">
        <f>SUM(C8:C33)</f>
        <v>2934</v>
      </c>
      <c r="D7" s="44">
        <f t="shared" ref="D7:F7" si="1">SUM(D8:D33)</f>
        <v>22.784347826086957</v>
      </c>
      <c r="E7" s="46">
        <f t="shared" si="1"/>
        <v>1164</v>
      </c>
      <c r="F7" s="42">
        <f t="shared" si="1"/>
        <v>4.4713669064748203</v>
      </c>
      <c r="I7" s="2"/>
      <c r="J7" s="2"/>
      <c r="K7" s="2"/>
      <c r="L7" s="2"/>
      <c r="M7" s="2"/>
      <c r="N7" s="2"/>
      <c r="O7" s="2"/>
      <c r="P7" s="2"/>
      <c r="Q7" s="2"/>
    </row>
    <row r="8" spans="1:17" ht="27" customHeight="1">
      <c r="A8" s="47">
        <v>1</v>
      </c>
      <c r="B8" s="48" t="s">
        <v>227</v>
      </c>
      <c r="C8" s="49">
        <v>200</v>
      </c>
      <c r="D8" s="50">
        <v>1.74</v>
      </c>
      <c r="E8" s="49"/>
      <c r="F8" s="51"/>
      <c r="H8" s="2" t="s">
        <v>228</v>
      </c>
      <c r="I8" s="2"/>
      <c r="J8" s="2"/>
      <c r="K8" s="2"/>
      <c r="L8" s="2"/>
      <c r="M8" s="2"/>
      <c r="N8" s="2"/>
      <c r="O8" s="2"/>
      <c r="P8" s="2"/>
      <c r="Q8" s="2"/>
    </row>
    <row r="9" spans="1:17" ht="27" customHeight="1">
      <c r="A9" s="47">
        <v>2</v>
      </c>
      <c r="B9" s="48" t="s">
        <v>229</v>
      </c>
      <c r="C9" s="49"/>
      <c r="D9" s="50">
        <f t="shared" ref="D9:D33" si="2">C9/138</f>
        <v>0</v>
      </c>
      <c r="E9" s="49">
        <v>105</v>
      </c>
      <c r="F9" s="51">
        <v>0.39</v>
      </c>
      <c r="G9" s="2" t="s">
        <v>228</v>
      </c>
      <c r="I9" s="2"/>
      <c r="J9" s="2"/>
      <c r="K9" s="2"/>
      <c r="L9" s="2"/>
      <c r="M9" s="2"/>
      <c r="N9" s="2"/>
      <c r="O9" s="2"/>
      <c r="P9" s="2"/>
      <c r="Q9" s="2"/>
    </row>
    <row r="10" spans="1:17" ht="27" customHeight="1">
      <c r="A10" s="47">
        <v>3</v>
      </c>
      <c r="B10" s="48" t="s">
        <v>230</v>
      </c>
      <c r="C10" s="49">
        <v>145</v>
      </c>
      <c r="D10" s="50">
        <f t="shared" si="2"/>
        <v>1.0507246376811594</v>
      </c>
      <c r="E10" s="49"/>
      <c r="F10" s="51">
        <f>E10/278</f>
        <v>0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ht="27" customHeight="1">
      <c r="A11" s="47">
        <v>4</v>
      </c>
      <c r="B11" s="48" t="s">
        <v>231</v>
      </c>
      <c r="C11" s="49">
        <v>107</v>
      </c>
      <c r="D11" s="50">
        <f t="shared" si="2"/>
        <v>0.77536231884057971</v>
      </c>
      <c r="E11" s="49"/>
      <c r="F11" s="51">
        <f t="shared" ref="F11:F32" si="3">E11/278</f>
        <v>0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ht="27" customHeight="1">
      <c r="A12" s="47">
        <v>5</v>
      </c>
      <c r="B12" s="48" t="s">
        <v>232</v>
      </c>
      <c r="C12" s="49">
        <v>147</v>
      </c>
      <c r="D12" s="50">
        <f t="shared" si="2"/>
        <v>1.0652173913043479</v>
      </c>
      <c r="E12" s="49"/>
      <c r="F12" s="51">
        <f t="shared" si="3"/>
        <v>0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ht="27" customHeight="1">
      <c r="A13" s="47">
        <v>6</v>
      </c>
      <c r="B13" s="48" t="s">
        <v>233</v>
      </c>
      <c r="C13" s="49">
        <v>140</v>
      </c>
      <c r="D13" s="50">
        <f t="shared" si="2"/>
        <v>1.0144927536231885</v>
      </c>
      <c r="E13" s="49"/>
      <c r="F13" s="51">
        <f t="shared" si="3"/>
        <v>0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27" customHeight="1">
      <c r="A14" s="47">
        <v>7</v>
      </c>
      <c r="B14" s="48" t="s">
        <v>234</v>
      </c>
      <c r="C14" s="49"/>
      <c r="D14" s="50">
        <f t="shared" si="2"/>
        <v>0</v>
      </c>
      <c r="E14" s="49">
        <v>222</v>
      </c>
      <c r="F14" s="51">
        <v>0.87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ht="27" customHeight="1">
      <c r="A15" s="47">
        <v>8</v>
      </c>
      <c r="B15" s="48" t="s">
        <v>235</v>
      </c>
      <c r="C15" s="49"/>
      <c r="D15" s="50">
        <f t="shared" si="2"/>
        <v>0</v>
      </c>
      <c r="E15" s="49">
        <v>200</v>
      </c>
      <c r="F15" s="51">
        <v>0.92</v>
      </c>
      <c r="I15" s="2"/>
      <c r="J15" s="2"/>
      <c r="K15" s="2"/>
      <c r="L15" s="2"/>
      <c r="M15" s="2"/>
      <c r="N15" s="2"/>
      <c r="O15" s="2"/>
      <c r="P15" s="2"/>
      <c r="Q15" s="2"/>
    </row>
    <row r="16" spans="1:17" ht="27" customHeight="1">
      <c r="A16" s="47">
        <v>9</v>
      </c>
      <c r="B16" s="48" t="s">
        <v>236</v>
      </c>
      <c r="C16" s="49">
        <v>60</v>
      </c>
      <c r="D16" s="50">
        <v>0.89</v>
      </c>
      <c r="E16" s="49"/>
      <c r="F16" s="51">
        <f t="shared" si="3"/>
        <v>0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27" customHeight="1">
      <c r="A17" s="47">
        <v>10</v>
      </c>
      <c r="B17" s="48" t="s">
        <v>237</v>
      </c>
      <c r="C17" s="49">
        <v>154</v>
      </c>
      <c r="D17" s="50">
        <f t="shared" si="2"/>
        <v>1.1159420289855073</v>
      </c>
      <c r="E17" s="49"/>
      <c r="F17" s="51">
        <f t="shared" si="3"/>
        <v>0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27" customHeight="1">
      <c r="A18" s="47">
        <v>11</v>
      </c>
      <c r="B18" s="48" t="s">
        <v>238</v>
      </c>
      <c r="C18" s="49">
        <v>130</v>
      </c>
      <c r="D18" s="50">
        <f t="shared" si="2"/>
        <v>0.94202898550724634</v>
      </c>
      <c r="E18" s="49"/>
      <c r="F18" s="51">
        <f t="shared" si="3"/>
        <v>0</v>
      </c>
      <c r="I18" s="2"/>
      <c r="J18" s="2"/>
      <c r="K18" s="2"/>
      <c r="L18" s="2"/>
      <c r="M18" s="2"/>
      <c r="N18" s="2"/>
      <c r="O18" s="2"/>
      <c r="P18" s="2"/>
      <c r="Q18" s="2"/>
    </row>
    <row r="19" spans="1:17" ht="27" customHeight="1">
      <c r="A19" s="47">
        <v>12</v>
      </c>
      <c r="B19" s="48" t="s">
        <v>239</v>
      </c>
      <c r="C19" s="49">
        <v>135</v>
      </c>
      <c r="D19" s="50">
        <f t="shared" si="2"/>
        <v>0.97826086956521741</v>
      </c>
      <c r="E19" s="49"/>
      <c r="F19" s="51">
        <f t="shared" si="3"/>
        <v>0</v>
      </c>
      <c r="I19" s="2"/>
      <c r="J19" s="2"/>
      <c r="K19" s="2"/>
      <c r="L19" s="2"/>
      <c r="M19" s="2"/>
      <c r="N19" s="2"/>
      <c r="O19" s="2"/>
      <c r="P19" s="2"/>
      <c r="Q19" s="2"/>
    </row>
    <row r="20" spans="1:17" ht="27" customHeight="1">
      <c r="A20" s="47">
        <v>13</v>
      </c>
      <c r="B20" s="48" t="s">
        <v>240</v>
      </c>
      <c r="C20" s="49">
        <v>94</v>
      </c>
      <c r="D20" s="50">
        <f t="shared" si="2"/>
        <v>0.6811594202898551</v>
      </c>
      <c r="E20" s="49"/>
      <c r="F20" s="51">
        <f t="shared" si="3"/>
        <v>0</v>
      </c>
      <c r="I20" s="2"/>
      <c r="J20" s="2"/>
      <c r="K20" s="2"/>
      <c r="L20" s="2"/>
      <c r="M20" s="2"/>
      <c r="N20" s="2"/>
      <c r="O20" s="2"/>
      <c r="P20" s="2"/>
      <c r="Q20" s="2"/>
    </row>
    <row r="21" spans="1:17" s="35" customFormat="1" ht="27" customHeight="1">
      <c r="A21" s="47">
        <v>14</v>
      </c>
      <c r="B21" s="1" t="s">
        <v>241</v>
      </c>
      <c r="C21" s="49">
        <v>130</v>
      </c>
      <c r="D21" s="50">
        <f t="shared" si="2"/>
        <v>0.94202898550724634</v>
      </c>
      <c r="E21" s="49">
        <v>467</v>
      </c>
      <c r="F21" s="51">
        <f t="shared" si="3"/>
        <v>1.6798561151079137</v>
      </c>
      <c r="G21" s="52"/>
    </row>
    <row r="22" spans="1:17" ht="27" customHeight="1">
      <c r="A22" s="47">
        <v>16</v>
      </c>
      <c r="B22" s="48" t="s">
        <v>242</v>
      </c>
      <c r="C22" s="49">
        <v>70</v>
      </c>
      <c r="D22" s="50">
        <v>0.55000000000000004</v>
      </c>
      <c r="E22" s="49"/>
      <c r="F22" s="51">
        <f t="shared" si="3"/>
        <v>0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ht="27" customHeight="1">
      <c r="A23" s="47">
        <v>17</v>
      </c>
      <c r="B23" s="53" t="s">
        <v>243</v>
      </c>
      <c r="C23" s="49">
        <v>138</v>
      </c>
      <c r="D23" s="50">
        <f t="shared" si="2"/>
        <v>1</v>
      </c>
      <c r="E23" s="49"/>
      <c r="F23" s="51">
        <f t="shared" si="3"/>
        <v>0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ht="27" customHeight="1">
      <c r="A24" s="47">
        <v>18</v>
      </c>
      <c r="B24" s="48" t="s">
        <v>244</v>
      </c>
      <c r="C24" s="49">
        <v>162</v>
      </c>
      <c r="D24" s="50">
        <f t="shared" si="2"/>
        <v>1.173913043478261</v>
      </c>
      <c r="E24" s="49"/>
      <c r="F24" s="51">
        <f t="shared" si="3"/>
        <v>0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ht="27" customHeight="1">
      <c r="A25" s="47">
        <v>19</v>
      </c>
      <c r="B25" s="48" t="s">
        <v>245</v>
      </c>
      <c r="C25" s="54">
        <v>22</v>
      </c>
      <c r="D25" s="50">
        <f t="shared" si="2"/>
        <v>0.15942028985507245</v>
      </c>
      <c r="E25" s="49">
        <v>170</v>
      </c>
      <c r="F25" s="51">
        <f t="shared" si="3"/>
        <v>0.61151079136690645</v>
      </c>
      <c r="I25" s="2"/>
      <c r="J25" s="2"/>
      <c r="K25" s="2"/>
      <c r="L25" s="2"/>
      <c r="M25" s="2"/>
      <c r="N25" s="2"/>
      <c r="O25" s="2"/>
      <c r="P25" s="2"/>
      <c r="Q25" s="2"/>
    </row>
    <row r="26" spans="1:17" ht="27" customHeight="1">
      <c r="A26" s="47">
        <v>20</v>
      </c>
      <c r="B26" s="48" t="s">
        <v>246</v>
      </c>
      <c r="C26" s="54">
        <v>200</v>
      </c>
      <c r="D26" s="50">
        <v>1.93</v>
      </c>
      <c r="E26" s="49"/>
      <c r="F26" s="51">
        <f t="shared" si="3"/>
        <v>0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ht="27" customHeight="1">
      <c r="A27" s="47">
        <v>21</v>
      </c>
      <c r="B27" s="55" t="s">
        <v>247</v>
      </c>
      <c r="C27" s="56">
        <v>60</v>
      </c>
      <c r="D27" s="50">
        <v>0.44</v>
      </c>
      <c r="E27" s="57"/>
      <c r="F27" s="51">
        <f t="shared" si="3"/>
        <v>0</v>
      </c>
      <c r="I27" s="2"/>
      <c r="J27" s="2"/>
      <c r="K27" s="2"/>
      <c r="L27" s="2"/>
      <c r="M27" s="2"/>
      <c r="N27" s="2"/>
      <c r="O27" s="2"/>
      <c r="P27" s="2"/>
      <c r="Q27" s="2"/>
    </row>
    <row r="28" spans="1:17" ht="27" customHeight="1">
      <c r="A28" s="47">
        <v>22</v>
      </c>
      <c r="B28" s="55" t="s">
        <v>248</v>
      </c>
      <c r="C28" s="56">
        <v>72</v>
      </c>
      <c r="D28" s="50">
        <v>0.55000000000000004</v>
      </c>
      <c r="E28" s="57"/>
      <c r="F28" s="51">
        <f t="shared" si="3"/>
        <v>0</v>
      </c>
      <c r="I28" s="2"/>
      <c r="J28" s="2"/>
      <c r="K28" s="2"/>
      <c r="L28" s="2"/>
      <c r="M28" s="2"/>
      <c r="N28" s="2"/>
      <c r="O28" s="2"/>
      <c r="P28" s="2"/>
      <c r="Q28" s="2"/>
    </row>
    <row r="29" spans="1:17" ht="27" customHeight="1">
      <c r="A29" s="47">
        <v>23</v>
      </c>
      <c r="B29" s="55" t="s">
        <v>249</v>
      </c>
      <c r="C29" s="56">
        <v>63</v>
      </c>
      <c r="D29" s="50">
        <f t="shared" si="2"/>
        <v>0.45652173913043476</v>
      </c>
      <c r="E29" s="57"/>
      <c r="F29" s="51">
        <f t="shared" si="3"/>
        <v>0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 ht="27" customHeight="1">
      <c r="A30" s="47">
        <v>24</v>
      </c>
      <c r="B30" s="55" t="s">
        <v>250</v>
      </c>
      <c r="C30" s="56">
        <v>60</v>
      </c>
      <c r="D30" s="50">
        <v>0.5</v>
      </c>
      <c r="E30" s="57"/>
      <c r="F30" s="51">
        <f t="shared" si="3"/>
        <v>0</v>
      </c>
      <c r="I30" s="2"/>
      <c r="J30" s="2"/>
      <c r="K30" s="2"/>
      <c r="L30" s="2"/>
      <c r="M30" s="2"/>
      <c r="N30" s="2"/>
      <c r="O30" s="2"/>
      <c r="P30" s="2"/>
      <c r="Q30" s="2"/>
    </row>
    <row r="31" spans="1:17" s="36" customFormat="1" ht="27" customHeight="1">
      <c r="A31" s="58">
        <v>25</v>
      </c>
      <c r="B31" s="59" t="s">
        <v>251</v>
      </c>
      <c r="C31" s="60">
        <v>380</v>
      </c>
      <c r="D31" s="61">
        <f t="shared" si="2"/>
        <v>2.7536231884057969</v>
      </c>
      <c r="E31" s="62"/>
      <c r="F31" s="63">
        <f t="shared" si="3"/>
        <v>0</v>
      </c>
    </row>
    <row r="32" spans="1:17" ht="27" customHeight="1">
      <c r="A32" s="47">
        <v>26</v>
      </c>
      <c r="B32" s="55" t="s">
        <v>252</v>
      </c>
      <c r="C32" s="56">
        <v>100</v>
      </c>
      <c r="D32" s="50">
        <v>0.88</v>
      </c>
      <c r="E32" s="57"/>
      <c r="F32" s="51">
        <f t="shared" si="3"/>
        <v>0</v>
      </c>
      <c r="I32" s="2"/>
      <c r="J32" s="2"/>
      <c r="K32" s="2"/>
      <c r="L32" s="2"/>
      <c r="M32" s="2"/>
      <c r="N32" s="2"/>
      <c r="O32" s="2"/>
      <c r="P32" s="2"/>
      <c r="Q32" s="2"/>
    </row>
    <row r="33" spans="1:17" ht="27" customHeight="1">
      <c r="A33" s="47">
        <v>27</v>
      </c>
      <c r="B33" s="48" t="s">
        <v>253</v>
      </c>
      <c r="C33" s="56">
        <v>165</v>
      </c>
      <c r="D33" s="50">
        <f t="shared" si="2"/>
        <v>1.1956521739130435</v>
      </c>
      <c r="E33" s="57"/>
      <c r="F33" s="51"/>
      <c r="I33" s="2"/>
      <c r="J33" s="2"/>
      <c r="K33" s="2"/>
      <c r="L33" s="2"/>
      <c r="M33" s="2"/>
      <c r="N33" s="2"/>
      <c r="O33" s="2"/>
      <c r="P33" s="2"/>
      <c r="Q33" s="2"/>
    </row>
    <row r="34" spans="1:17" s="37" customFormat="1" ht="27" customHeight="1">
      <c r="A34" s="64" t="s">
        <v>26</v>
      </c>
      <c r="B34" s="65" t="s">
        <v>254</v>
      </c>
      <c r="C34" s="66">
        <f t="shared" ref="C34:F34" si="4">SUM(C35:C48)</f>
        <v>1343</v>
      </c>
      <c r="D34" s="66">
        <f t="shared" si="4"/>
        <v>11.261159420289854</v>
      </c>
      <c r="E34" s="66">
        <f t="shared" si="4"/>
        <v>273</v>
      </c>
      <c r="F34" s="66">
        <f t="shared" si="4"/>
        <v>0.98424460431654681</v>
      </c>
    </row>
    <row r="35" spans="1:17" ht="27" customHeight="1">
      <c r="A35" s="47">
        <v>1</v>
      </c>
      <c r="B35" s="67" t="s">
        <v>255</v>
      </c>
      <c r="C35" s="56">
        <v>145</v>
      </c>
      <c r="D35" s="50">
        <f t="shared" ref="D35:D44" si="5">C35/138</f>
        <v>1.0507246376811594</v>
      </c>
      <c r="E35" s="57"/>
      <c r="F35" s="51"/>
      <c r="I35" s="2"/>
      <c r="J35" s="2"/>
      <c r="K35" s="2"/>
      <c r="L35" s="2"/>
      <c r="M35" s="2"/>
      <c r="N35" s="2"/>
      <c r="O35" s="2"/>
      <c r="P35" s="2"/>
      <c r="Q35" s="2"/>
    </row>
    <row r="36" spans="1:17" ht="27" customHeight="1">
      <c r="A36" s="47">
        <v>2</v>
      </c>
      <c r="B36" s="67" t="s">
        <v>256</v>
      </c>
      <c r="C36" s="56">
        <v>165</v>
      </c>
      <c r="D36" s="50">
        <v>1.21</v>
      </c>
      <c r="E36" s="57"/>
      <c r="F36" s="51"/>
      <c r="I36" s="2"/>
      <c r="J36" s="2"/>
      <c r="K36" s="2"/>
      <c r="L36" s="2"/>
      <c r="M36" s="2"/>
      <c r="N36" s="2"/>
      <c r="O36" s="2"/>
      <c r="P36" s="2"/>
      <c r="Q36" s="2"/>
    </row>
    <row r="37" spans="1:17" ht="27" customHeight="1">
      <c r="A37" s="47">
        <v>3</v>
      </c>
      <c r="B37" s="67" t="s">
        <v>242</v>
      </c>
      <c r="C37" s="56">
        <v>160</v>
      </c>
      <c r="D37" s="50">
        <f t="shared" si="5"/>
        <v>1.1594202898550725</v>
      </c>
      <c r="E37" s="57"/>
      <c r="F37" s="51"/>
      <c r="I37" s="2"/>
      <c r="J37" s="2"/>
      <c r="K37" s="2"/>
      <c r="L37" s="2"/>
      <c r="M37" s="2"/>
      <c r="N37" s="2"/>
      <c r="O37" s="2"/>
      <c r="P37" s="2"/>
      <c r="Q37" s="2"/>
    </row>
    <row r="38" spans="1:17" ht="27" customHeight="1">
      <c r="A38" s="47">
        <v>4</v>
      </c>
      <c r="B38" s="67" t="s">
        <v>257</v>
      </c>
      <c r="C38" s="56">
        <v>45</v>
      </c>
      <c r="D38" s="50">
        <f t="shared" si="5"/>
        <v>0.32608695652173914</v>
      </c>
      <c r="E38" s="57"/>
      <c r="F38" s="51"/>
      <c r="I38" s="2"/>
      <c r="J38" s="2"/>
      <c r="K38" s="2"/>
      <c r="L38" s="2"/>
      <c r="M38" s="2"/>
      <c r="N38" s="2"/>
      <c r="O38" s="2"/>
      <c r="P38" s="2"/>
      <c r="Q38" s="2"/>
    </row>
    <row r="39" spans="1:17" ht="27" customHeight="1">
      <c r="A39" s="47">
        <v>5</v>
      </c>
      <c r="B39" s="67" t="s">
        <v>258</v>
      </c>
      <c r="C39" s="56">
        <v>97</v>
      </c>
      <c r="D39" s="50">
        <v>0.79</v>
      </c>
      <c r="E39" s="57"/>
      <c r="F39" s="51"/>
      <c r="I39" s="2"/>
      <c r="J39" s="2"/>
      <c r="K39" s="2"/>
      <c r="L39" s="2"/>
      <c r="M39" s="2"/>
      <c r="N39" s="2"/>
      <c r="O39" s="2"/>
      <c r="P39" s="2"/>
      <c r="Q39" s="2"/>
    </row>
    <row r="40" spans="1:17" ht="27" customHeight="1">
      <c r="A40" s="47">
        <v>6</v>
      </c>
      <c r="B40" s="67" t="s">
        <v>259</v>
      </c>
      <c r="C40" s="56"/>
      <c r="D40" s="50">
        <f t="shared" si="5"/>
        <v>0</v>
      </c>
      <c r="E40" s="57">
        <v>54</v>
      </c>
      <c r="F40" s="51">
        <f>E40/278</f>
        <v>0.19424460431654678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27" customHeight="1">
      <c r="A41" s="47">
        <v>7</v>
      </c>
      <c r="B41" s="67" t="s">
        <v>260</v>
      </c>
      <c r="C41" s="56">
        <v>207</v>
      </c>
      <c r="D41" s="50">
        <v>1.57</v>
      </c>
      <c r="E41" s="57"/>
      <c r="F41" s="51">
        <f t="shared" ref="F41:F43" si="6">E41/278</f>
        <v>0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27" customHeight="1">
      <c r="A42" s="47">
        <v>8</v>
      </c>
      <c r="B42" s="67" t="s">
        <v>261</v>
      </c>
      <c r="C42" s="56">
        <v>65</v>
      </c>
      <c r="D42" s="50">
        <v>0.76</v>
      </c>
      <c r="E42" s="57"/>
      <c r="F42" s="51">
        <f t="shared" si="6"/>
        <v>0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27" customHeight="1">
      <c r="A43" s="47">
        <v>9</v>
      </c>
      <c r="B43" s="67" t="s">
        <v>262</v>
      </c>
      <c r="C43" s="56">
        <v>170</v>
      </c>
      <c r="D43" s="50">
        <f t="shared" si="5"/>
        <v>1.2318840579710144</v>
      </c>
      <c r="E43" s="57">
        <f>0</f>
        <v>0</v>
      </c>
      <c r="F43" s="51">
        <f t="shared" si="6"/>
        <v>0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27" customHeight="1">
      <c r="A44" s="47">
        <v>10</v>
      </c>
      <c r="B44" s="67" t="s">
        <v>263</v>
      </c>
      <c r="C44" s="56">
        <v>57</v>
      </c>
      <c r="D44" s="50">
        <f t="shared" si="5"/>
        <v>0.41304347826086957</v>
      </c>
      <c r="E44" s="57">
        <v>219</v>
      </c>
      <c r="F44" s="51">
        <v>0.79</v>
      </c>
      <c r="I44" s="2"/>
      <c r="J44" s="2"/>
      <c r="K44" s="2"/>
      <c r="L44" s="2"/>
      <c r="M44" s="2"/>
      <c r="N44" s="2"/>
      <c r="O44" s="2"/>
      <c r="P44" s="2"/>
      <c r="Q44" s="2"/>
    </row>
    <row r="45" spans="1:17" ht="27" customHeight="1">
      <c r="A45" s="47">
        <v>11</v>
      </c>
      <c r="B45" s="67" t="s">
        <v>264</v>
      </c>
      <c r="C45" s="56">
        <v>120</v>
      </c>
      <c r="D45" s="50">
        <v>1</v>
      </c>
      <c r="E45" s="57"/>
      <c r="F45" s="51"/>
      <c r="I45" s="2"/>
      <c r="J45" s="2"/>
      <c r="K45" s="2"/>
      <c r="L45" s="2"/>
      <c r="M45" s="2"/>
      <c r="N45" s="2"/>
      <c r="O45" s="2"/>
      <c r="P45" s="2"/>
      <c r="Q45" s="2"/>
    </row>
    <row r="46" spans="1:17" s="36" customFormat="1" ht="27" customHeight="1">
      <c r="A46" s="58">
        <v>12</v>
      </c>
      <c r="B46" s="67" t="s">
        <v>265</v>
      </c>
      <c r="C46" s="60">
        <v>17</v>
      </c>
      <c r="D46" s="61">
        <v>0.5</v>
      </c>
      <c r="E46" s="62"/>
      <c r="F46" s="63"/>
    </row>
    <row r="47" spans="1:17" ht="27" customHeight="1">
      <c r="A47" s="47">
        <v>13</v>
      </c>
      <c r="B47" s="67" t="s">
        <v>266</v>
      </c>
      <c r="C47" s="56">
        <v>45</v>
      </c>
      <c r="D47" s="50">
        <v>0.47</v>
      </c>
      <c r="E47" s="57"/>
      <c r="F47" s="51"/>
      <c r="I47" s="2"/>
      <c r="J47" s="2"/>
      <c r="K47" s="2"/>
      <c r="L47" s="2"/>
      <c r="M47" s="2"/>
      <c r="N47" s="2"/>
      <c r="O47" s="2"/>
      <c r="P47" s="2"/>
      <c r="Q47" s="2"/>
    </row>
    <row r="48" spans="1:17" ht="27" customHeight="1">
      <c r="A48" s="47">
        <v>14</v>
      </c>
      <c r="B48" s="67" t="s">
        <v>267</v>
      </c>
      <c r="C48" s="56">
        <v>50</v>
      </c>
      <c r="D48" s="50">
        <v>0.78</v>
      </c>
      <c r="E48" s="57"/>
      <c r="F48" s="51"/>
      <c r="I48" s="2"/>
      <c r="J48" s="2"/>
      <c r="K48" s="2"/>
      <c r="L48" s="2"/>
      <c r="M48" s="2"/>
      <c r="N48" s="2"/>
      <c r="O48" s="2"/>
      <c r="P48" s="2"/>
      <c r="Q48" s="2"/>
    </row>
  </sheetData>
  <mergeCells count="8">
    <mergeCell ref="A6:B6"/>
    <mergeCell ref="A3:A5"/>
    <mergeCell ref="B3:B5"/>
    <mergeCell ref="A1:F1"/>
    <mergeCell ref="A2:F2"/>
    <mergeCell ref="C3:F3"/>
    <mergeCell ref="C4:D4"/>
    <mergeCell ref="E4:F4"/>
  </mergeCells>
  <pageMargins left="0.41666666666666702" right="0.20069444444444401" top="0.44027777777777799" bottom="0.25972222222222202" header="0.27152777777777798" footer="0.2006944444444440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tabSelected="1" workbookViewId="0">
      <selection activeCell="A2" sqref="A2:F2"/>
    </sheetView>
  </sheetViews>
  <sheetFormatPr defaultColWidth="9" defaultRowHeight="18.75"/>
  <cols>
    <col min="1" max="1" width="7.5" style="2" customWidth="1"/>
    <col min="2" max="2" width="23.5" style="2" customWidth="1"/>
    <col min="3" max="3" width="14.875" style="3" customWidth="1"/>
    <col min="4" max="4" width="14.75" style="4" customWidth="1"/>
    <col min="5" max="5" width="14.375" style="3" customWidth="1"/>
    <col min="6" max="6" width="12.375" style="5" customWidth="1"/>
    <col min="7" max="7" width="11" style="2" customWidth="1"/>
    <col min="8" max="8" width="9" style="2"/>
    <col min="9" max="17" width="9" style="6"/>
    <col min="18" max="16384" width="9" style="2"/>
  </cols>
  <sheetData>
    <row r="1" spans="1:17" ht="39.75" customHeight="1">
      <c r="A1" s="169" t="s">
        <v>296</v>
      </c>
      <c r="B1" s="169"/>
      <c r="C1" s="169"/>
      <c r="D1" s="169"/>
      <c r="E1" s="169"/>
      <c r="F1" s="169"/>
      <c r="I1" s="2"/>
      <c r="J1" s="2"/>
      <c r="K1" s="2"/>
      <c r="L1" s="2"/>
      <c r="M1" s="2"/>
      <c r="N1" s="2"/>
      <c r="O1" s="2"/>
      <c r="P1" s="2"/>
      <c r="Q1" s="2"/>
    </row>
    <row r="2" spans="1:17" ht="27" customHeight="1">
      <c r="A2" s="158" t="s">
        <v>0</v>
      </c>
      <c r="B2" s="158"/>
      <c r="C2" s="158"/>
      <c r="D2" s="158"/>
      <c r="E2" s="158"/>
      <c r="F2" s="158"/>
      <c r="I2" s="2"/>
      <c r="J2" s="2"/>
      <c r="K2" s="2"/>
      <c r="L2" s="2"/>
      <c r="M2" s="2"/>
      <c r="N2" s="2"/>
      <c r="O2" s="2"/>
      <c r="P2" s="2"/>
      <c r="Q2" s="2"/>
    </row>
    <row r="3" spans="1:17" ht="24" customHeight="1">
      <c r="A3" s="175" t="s">
        <v>1</v>
      </c>
      <c r="B3" s="175" t="s">
        <v>2</v>
      </c>
      <c r="C3" s="178" t="s">
        <v>167</v>
      </c>
      <c r="D3" s="178"/>
      <c r="E3" s="178"/>
      <c r="F3" s="178"/>
      <c r="I3" s="2"/>
      <c r="J3" s="2"/>
      <c r="K3" s="2"/>
      <c r="L3" s="2"/>
      <c r="M3" s="2"/>
      <c r="N3" s="2"/>
      <c r="O3" s="2"/>
      <c r="P3" s="2"/>
      <c r="Q3" s="2"/>
    </row>
    <row r="4" spans="1:17" ht="24" customHeight="1">
      <c r="A4" s="176"/>
      <c r="B4" s="176"/>
      <c r="C4" s="179" t="s">
        <v>222</v>
      </c>
      <c r="D4" s="180"/>
      <c r="E4" s="179" t="s">
        <v>223</v>
      </c>
      <c r="F4" s="180"/>
      <c r="I4" s="2"/>
      <c r="J4" s="2"/>
      <c r="K4" s="2"/>
      <c r="L4" s="2"/>
      <c r="M4" s="2"/>
      <c r="N4" s="2"/>
      <c r="O4" s="2"/>
      <c r="P4" s="2"/>
      <c r="Q4" s="2"/>
    </row>
    <row r="5" spans="1:17" ht="54" customHeight="1">
      <c r="A5" s="177"/>
      <c r="B5" s="177"/>
      <c r="C5" s="7" t="s">
        <v>224</v>
      </c>
      <c r="D5" s="8" t="s">
        <v>225</v>
      </c>
      <c r="E5" s="9" t="s">
        <v>224</v>
      </c>
      <c r="F5" s="7" t="s">
        <v>225</v>
      </c>
      <c r="I5" s="2"/>
      <c r="J5" s="2"/>
      <c r="K5" s="2"/>
      <c r="L5" s="2"/>
      <c r="M5" s="2"/>
      <c r="N5" s="2"/>
      <c r="O5" s="2"/>
      <c r="P5" s="2"/>
      <c r="Q5" s="2"/>
    </row>
    <row r="6" spans="1:17" ht="21.95" customHeight="1">
      <c r="A6" s="173" t="s">
        <v>5</v>
      </c>
      <c r="B6" s="174"/>
      <c r="C6" s="11">
        <f>C7+C23+C26+C29+C32</f>
        <v>2230</v>
      </c>
      <c r="D6" s="12">
        <f t="shared" ref="D6:F6" si="0">D7+D23+D26+D29+D32</f>
        <v>9.0939999999999994</v>
      </c>
      <c r="E6" s="11">
        <f t="shared" si="0"/>
        <v>307</v>
      </c>
      <c r="F6" s="12">
        <f t="shared" si="0"/>
        <v>2.2214999999999998</v>
      </c>
      <c r="G6" s="13"/>
      <c r="I6" s="2"/>
      <c r="J6" s="2"/>
      <c r="K6" s="2"/>
      <c r="L6" s="2"/>
      <c r="M6" s="2"/>
      <c r="N6" s="2"/>
      <c r="O6" s="2"/>
      <c r="P6" s="2"/>
      <c r="Q6" s="2"/>
    </row>
    <row r="7" spans="1:17" ht="21.95" customHeight="1">
      <c r="A7" s="10" t="s">
        <v>6</v>
      </c>
      <c r="B7" s="14" t="s">
        <v>268</v>
      </c>
      <c r="C7" s="15">
        <f>SUM(C8:C22)</f>
        <v>1246</v>
      </c>
      <c r="D7" s="16">
        <f t="shared" ref="D7:F7" si="1">SUM(D8:D22)</f>
        <v>5.2050000000000001</v>
      </c>
      <c r="E7" s="15">
        <f t="shared" si="1"/>
        <v>307</v>
      </c>
      <c r="F7" s="16">
        <f t="shared" si="1"/>
        <v>2.2214999999999998</v>
      </c>
      <c r="I7" s="2"/>
      <c r="J7" s="2"/>
      <c r="K7" s="2"/>
      <c r="L7" s="2"/>
      <c r="M7" s="2"/>
      <c r="N7" s="2"/>
      <c r="O7" s="2"/>
      <c r="P7" s="2"/>
      <c r="Q7" s="2"/>
    </row>
    <row r="8" spans="1:17" ht="21.95" customHeight="1">
      <c r="A8" s="17">
        <v>1</v>
      </c>
      <c r="B8" s="18" t="s">
        <v>269</v>
      </c>
      <c r="C8" s="19">
        <v>31</v>
      </c>
      <c r="D8" s="20">
        <v>0.115</v>
      </c>
      <c r="E8" s="21"/>
      <c r="F8" s="22"/>
      <c r="I8" s="2"/>
      <c r="J8" s="2"/>
      <c r="K8" s="2"/>
      <c r="L8" s="2"/>
      <c r="M8" s="2"/>
      <c r="N8" s="2"/>
      <c r="O8" s="2"/>
      <c r="P8" s="2"/>
      <c r="Q8" s="2"/>
    </row>
    <row r="9" spans="1:17" ht="21.95" customHeight="1">
      <c r="A9" s="17">
        <v>2</v>
      </c>
      <c r="B9" s="18" t="s">
        <v>270</v>
      </c>
      <c r="C9" s="19">
        <v>50</v>
      </c>
      <c r="D9" s="20">
        <v>0.28799999999999998</v>
      </c>
      <c r="E9" s="21"/>
      <c r="F9" s="22"/>
      <c r="I9" s="2"/>
      <c r="J9" s="2"/>
      <c r="K9" s="2"/>
      <c r="L9" s="2"/>
      <c r="M9" s="2"/>
      <c r="N9" s="2"/>
      <c r="O9" s="2"/>
      <c r="P9" s="2"/>
      <c r="Q9" s="2"/>
    </row>
    <row r="10" spans="1:17" ht="21.95" customHeight="1">
      <c r="A10" s="17">
        <v>3</v>
      </c>
      <c r="B10" s="18" t="s">
        <v>271</v>
      </c>
      <c r="C10" s="19"/>
      <c r="D10" s="20"/>
      <c r="E10" s="21">
        <v>113</v>
      </c>
      <c r="F10" s="22">
        <v>0.82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ht="21.95" customHeight="1">
      <c r="A11" s="17">
        <v>4</v>
      </c>
      <c r="B11" s="18" t="s">
        <v>272</v>
      </c>
      <c r="C11" s="19">
        <v>120</v>
      </c>
      <c r="D11" s="20">
        <v>0.432</v>
      </c>
      <c r="E11" s="21"/>
      <c r="F11" s="22"/>
      <c r="I11" s="2"/>
      <c r="J11" s="2"/>
      <c r="K11" s="2"/>
      <c r="L11" s="2"/>
      <c r="M11" s="2"/>
      <c r="N11" s="2"/>
      <c r="O11" s="2"/>
      <c r="P11" s="2"/>
      <c r="Q11" s="2"/>
    </row>
    <row r="12" spans="1:17" ht="21.95" customHeight="1">
      <c r="A12" s="17">
        <v>5</v>
      </c>
      <c r="B12" s="23" t="s">
        <v>273</v>
      </c>
      <c r="C12" s="19"/>
      <c r="D12" s="24"/>
      <c r="E12" s="21">
        <v>65</v>
      </c>
      <c r="F12" s="22">
        <v>0.46800000000000003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ht="21.95" customHeight="1">
      <c r="A13" s="17">
        <v>6</v>
      </c>
      <c r="B13" s="18" t="s">
        <v>274</v>
      </c>
      <c r="C13" s="19">
        <v>40</v>
      </c>
      <c r="D13" s="20">
        <v>0.28799999999999998</v>
      </c>
      <c r="E13" s="21"/>
      <c r="F13" s="22"/>
      <c r="I13" s="2"/>
      <c r="J13" s="2"/>
      <c r="K13" s="2"/>
      <c r="L13" s="2"/>
      <c r="M13" s="2"/>
      <c r="N13" s="2"/>
      <c r="O13" s="2"/>
      <c r="P13" s="2"/>
      <c r="Q13" s="2"/>
    </row>
    <row r="14" spans="1:17" ht="21.95" customHeight="1">
      <c r="A14" s="17">
        <v>7</v>
      </c>
      <c r="B14" s="18" t="s">
        <v>275</v>
      </c>
      <c r="C14" s="19">
        <v>295</v>
      </c>
      <c r="D14" s="20">
        <v>1.0609999999999999</v>
      </c>
      <c r="E14" s="21"/>
      <c r="F14" s="22"/>
      <c r="I14" s="2"/>
      <c r="J14" s="2"/>
      <c r="K14" s="2"/>
      <c r="L14" s="2"/>
      <c r="M14" s="2"/>
      <c r="N14" s="2"/>
      <c r="O14" s="2"/>
      <c r="P14" s="2"/>
      <c r="Q14" s="2"/>
    </row>
    <row r="15" spans="1:17" ht="21.95" customHeight="1">
      <c r="A15" s="17">
        <v>8</v>
      </c>
      <c r="B15" s="18" t="s">
        <v>276</v>
      </c>
      <c r="C15" s="19">
        <v>60</v>
      </c>
      <c r="D15" s="20">
        <v>0.17899999999999999</v>
      </c>
      <c r="E15" s="21"/>
      <c r="F15" s="22"/>
      <c r="I15" s="2"/>
      <c r="J15" s="2"/>
      <c r="K15" s="2"/>
      <c r="L15" s="2"/>
      <c r="M15" s="2"/>
      <c r="N15" s="2"/>
      <c r="O15" s="2"/>
      <c r="P15" s="2"/>
      <c r="Q15" s="2"/>
    </row>
    <row r="16" spans="1:17" ht="21.95" customHeight="1">
      <c r="A16" s="17">
        <v>9</v>
      </c>
      <c r="B16" s="18" t="s">
        <v>277</v>
      </c>
      <c r="C16" s="19">
        <v>75</v>
      </c>
      <c r="D16" s="20">
        <v>0.27</v>
      </c>
      <c r="E16" s="21"/>
      <c r="F16" s="22"/>
      <c r="I16" s="2"/>
      <c r="J16" s="2"/>
      <c r="K16" s="2"/>
      <c r="L16" s="2"/>
      <c r="M16" s="2"/>
      <c r="N16" s="2"/>
      <c r="O16" s="2"/>
      <c r="P16" s="2"/>
      <c r="Q16" s="2"/>
    </row>
    <row r="17" spans="1:17" ht="21.95" customHeight="1">
      <c r="A17" s="17">
        <v>10</v>
      </c>
      <c r="B17" s="18" t="s">
        <v>278</v>
      </c>
      <c r="C17" s="19">
        <v>200</v>
      </c>
      <c r="D17" s="20">
        <v>0.71899999999999997</v>
      </c>
      <c r="E17" s="21"/>
      <c r="F17" s="22"/>
      <c r="I17" s="2"/>
      <c r="J17" s="2"/>
      <c r="K17" s="2"/>
      <c r="L17" s="2"/>
      <c r="M17" s="2"/>
      <c r="N17" s="2"/>
      <c r="O17" s="2"/>
      <c r="P17" s="2"/>
      <c r="Q17" s="2"/>
    </row>
    <row r="18" spans="1:17" ht="21.95" customHeight="1">
      <c r="A18" s="17">
        <v>11</v>
      </c>
      <c r="B18" s="18" t="s">
        <v>279</v>
      </c>
      <c r="C18" s="19">
        <v>80</v>
      </c>
      <c r="D18" s="20">
        <v>0.39600000000000002</v>
      </c>
      <c r="E18" s="21"/>
      <c r="F18" s="22"/>
      <c r="I18" s="2"/>
      <c r="J18" s="2"/>
      <c r="K18" s="2"/>
      <c r="L18" s="2"/>
      <c r="M18" s="2"/>
      <c r="N18" s="2"/>
      <c r="O18" s="2"/>
      <c r="P18" s="2"/>
      <c r="Q18" s="2"/>
    </row>
    <row r="19" spans="1:17" ht="21.95" customHeight="1">
      <c r="A19" s="17">
        <v>12</v>
      </c>
      <c r="B19" s="18" t="s">
        <v>280</v>
      </c>
      <c r="C19" s="19">
        <v>100</v>
      </c>
      <c r="D19" s="20">
        <v>0.36</v>
      </c>
      <c r="E19" s="21"/>
      <c r="F19" s="22"/>
      <c r="I19" s="2"/>
      <c r="J19" s="2"/>
      <c r="K19" s="2"/>
      <c r="L19" s="2"/>
      <c r="M19" s="2"/>
      <c r="N19" s="2"/>
      <c r="O19" s="2"/>
      <c r="P19" s="2"/>
      <c r="Q19" s="2"/>
    </row>
    <row r="20" spans="1:17" ht="21.95" customHeight="1">
      <c r="A20" s="17">
        <v>13</v>
      </c>
      <c r="B20" s="18" t="s">
        <v>281</v>
      </c>
      <c r="C20" s="19">
        <v>110</v>
      </c>
      <c r="D20" s="20">
        <v>0.80900000000000005</v>
      </c>
      <c r="E20" s="21"/>
      <c r="F20" s="22"/>
      <c r="I20" s="2"/>
      <c r="J20" s="2"/>
      <c r="K20" s="2"/>
      <c r="L20" s="2"/>
      <c r="M20" s="2"/>
      <c r="N20" s="2"/>
      <c r="O20" s="2"/>
      <c r="P20" s="2"/>
      <c r="Q20" s="2"/>
    </row>
    <row r="21" spans="1:17" ht="21.95" customHeight="1">
      <c r="A21" s="17">
        <v>14</v>
      </c>
      <c r="B21" s="18" t="s">
        <v>282</v>
      </c>
      <c r="C21" s="19">
        <v>85</v>
      </c>
      <c r="D21" s="20">
        <v>0.28799999999999998</v>
      </c>
      <c r="E21" s="21"/>
      <c r="F21" s="22"/>
      <c r="I21" s="2"/>
      <c r="J21" s="2"/>
      <c r="K21" s="2"/>
      <c r="L21" s="2"/>
      <c r="M21" s="2"/>
      <c r="N21" s="2"/>
      <c r="O21" s="2"/>
      <c r="P21" s="2"/>
      <c r="Q21" s="2"/>
    </row>
    <row r="22" spans="1:17" ht="21.95" customHeight="1">
      <c r="A22" s="25">
        <v>15</v>
      </c>
      <c r="B22" s="18" t="s">
        <v>283</v>
      </c>
      <c r="C22" s="19"/>
      <c r="D22" s="20"/>
      <c r="E22" s="21">
        <v>129</v>
      </c>
      <c r="F22" s="22">
        <v>0.9335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ht="21.95" customHeight="1">
      <c r="A23" s="10" t="s">
        <v>26</v>
      </c>
      <c r="B23" s="26" t="s">
        <v>284</v>
      </c>
      <c r="C23" s="27">
        <f>C24+C25</f>
        <v>420</v>
      </c>
      <c r="D23" s="28">
        <f t="shared" ref="D23:F23" si="2">D24+D25</f>
        <v>1.508</v>
      </c>
      <c r="E23" s="27">
        <f t="shared" si="2"/>
        <v>0</v>
      </c>
      <c r="F23" s="28">
        <f t="shared" si="2"/>
        <v>0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ht="21.95" customHeight="1">
      <c r="A24" s="29">
        <v>1</v>
      </c>
      <c r="B24" s="23" t="s">
        <v>285</v>
      </c>
      <c r="C24" s="30">
        <v>320</v>
      </c>
      <c r="D24" s="31">
        <v>1.151</v>
      </c>
      <c r="E24" s="21"/>
      <c r="F24" s="22"/>
      <c r="I24" s="2"/>
      <c r="J24" s="2"/>
      <c r="K24" s="2"/>
      <c r="L24" s="2"/>
      <c r="M24" s="2"/>
      <c r="N24" s="2"/>
      <c r="O24" s="2"/>
      <c r="P24" s="2"/>
      <c r="Q24" s="2"/>
    </row>
    <row r="25" spans="1:17" ht="21.95" customHeight="1">
      <c r="A25" s="29">
        <v>2</v>
      </c>
      <c r="B25" s="23" t="s">
        <v>286</v>
      </c>
      <c r="C25" s="30">
        <v>100</v>
      </c>
      <c r="D25" s="31">
        <v>0.35699999999999998</v>
      </c>
      <c r="E25" s="21"/>
      <c r="F25" s="22"/>
      <c r="I25" s="2"/>
      <c r="J25" s="2"/>
      <c r="K25" s="2"/>
      <c r="L25" s="2"/>
      <c r="M25" s="2"/>
      <c r="N25" s="2"/>
      <c r="O25" s="2"/>
      <c r="P25" s="2"/>
      <c r="Q25" s="2"/>
    </row>
    <row r="26" spans="1:17" ht="21.95" customHeight="1">
      <c r="A26" s="10" t="s">
        <v>84</v>
      </c>
      <c r="B26" s="32" t="s">
        <v>287</v>
      </c>
      <c r="C26" s="11">
        <f>C27+C28</f>
        <v>224</v>
      </c>
      <c r="D26" s="12">
        <f t="shared" ref="D26:F26" si="3">D27+D28</f>
        <v>1.1599999999999999</v>
      </c>
      <c r="E26" s="11">
        <f t="shared" si="3"/>
        <v>0</v>
      </c>
      <c r="F26" s="12">
        <f t="shared" si="3"/>
        <v>0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ht="21.95" customHeight="1">
      <c r="A27" s="29">
        <v>1</v>
      </c>
      <c r="B27" s="23" t="s">
        <v>288</v>
      </c>
      <c r="C27" s="30">
        <v>100</v>
      </c>
      <c r="D27" s="31">
        <v>0.71399999999999997</v>
      </c>
      <c r="E27" s="21"/>
      <c r="F27" s="22"/>
      <c r="I27" s="2"/>
      <c r="J27" s="2"/>
      <c r="K27" s="2"/>
      <c r="L27" s="2"/>
      <c r="M27" s="2"/>
      <c r="N27" s="2"/>
      <c r="O27" s="2"/>
      <c r="P27" s="2"/>
      <c r="Q27" s="2"/>
    </row>
    <row r="28" spans="1:17" ht="21.95" customHeight="1">
      <c r="A28" s="29">
        <v>2</v>
      </c>
      <c r="B28" s="23" t="s">
        <v>289</v>
      </c>
      <c r="C28" s="30">
        <v>124</v>
      </c>
      <c r="D28" s="31">
        <v>0.44600000000000001</v>
      </c>
      <c r="E28" s="21"/>
      <c r="F28" s="22"/>
      <c r="I28" s="2"/>
      <c r="J28" s="2"/>
      <c r="K28" s="2"/>
      <c r="L28" s="2"/>
      <c r="M28" s="2"/>
      <c r="N28" s="2"/>
      <c r="O28" s="2"/>
      <c r="P28" s="2"/>
      <c r="Q28" s="2"/>
    </row>
    <row r="29" spans="1:17" ht="21.95" customHeight="1">
      <c r="A29" s="10" t="s">
        <v>116</v>
      </c>
      <c r="B29" s="32" t="s">
        <v>290</v>
      </c>
      <c r="C29" s="11">
        <f>C30+C31</f>
        <v>240</v>
      </c>
      <c r="D29" s="12">
        <f t="shared" ref="D29:F29" si="4">D30+D31</f>
        <v>0.86399999999999999</v>
      </c>
      <c r="E29" s="11">
        <f t="shared" si="4"/>
        <v>0</v>
      </c>
      <c r="F29" s="12">
        <f t="shared" si="4"/>
        <v>0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 ht="21.95" customHeight="1">
      <c r="A30" s="29">
        <v>1</v>
      </c>
      <c r="B30" s="23" t="s">
        <v>291</v>
      </c>
      <c r="C30" s="30">
        <v>100</v>
      </c>
      <c r="D30" s="31">
        <v>0.36</v>
      </c>
      <c r="E30" s="21"/>
      <c r="F30" s="22"/>
      <c r="I30" s="2"/>
      <c r="J30" s="2"/>
      <c r="K30" s="2"/>
      <c r="L30" s="2"/>
      <c r="M30" s="2"/>
      <c r="N30" s="2"/>
      <c r="O30" s="2"/>
      <c r="P30" s="2"/>
      <c r="Q30" s="2"/>
    </row>
    <row r="31" spans="1:17" ht="21.95" customHeight="1">
      <c r="A31" s="29">
        <v>2</v>
      </c>
      <c r="B31" s="23" t="s">
        <v>292</v>
      </c>
      <c r="C31" s="30">
        <v>140</v>
      </c>
      <c r="D31" s="31">
        <v>0.504</v>
      </c>
      <c r="E31" s="21"/>
      <c r="F31" s="22"/>
      <c r="I31" s="2"/>
      <c r="J31" s="2"/>
      <c r="K31" s="2"/>
      <c r="L31" s="2"/>
      <c r="M31" s="2"/>
      <c r="N31" s="2"/>
      <c r="O31" s="2"/>
      <c r="P31" s="2"/>
      <c r="Q31" s="2"/>
    </row>
    <row r="32" spans="1:17" ht="21.95" customHeight="1">
      <c r="A32" s="33" t="s">
        <v>120</v>
      </c>
      <c r="B32" s="34" t="s">
        <v>293</v>
      </c>
      <c r="C32" s="11">
        <f>C33</f>
        <v>100</v>
      </c>
      <c r="D32" s="12">
        <f t="shared" ref="D32:F32" si="5">D33</f>
        <v>0.35699999999999998</v>
      </c>
      <c r="E32" s="11">
        <f t="shared" si="5"/>
        <v>0</v>
      </c>
      <c r="F32" s="12">
        <f t="shared" si="5"/>
        <v>0</v>
      </c>
      <c r="I32" s="2"/>
      <c r="J32" s="2"/>
      <c r="K32" s="2"/>
      <c r="L32" s="2"/>
      <c r="M32" s="2"/>
      <c r="N32" s="2"/>
      <c r="O32" s="2"/>
      <c r="P32" s="2"/>
      <c r="Q32" s="2"/>
    </row>
    <row r="33" spans="1:17" ht="21.95" customHeight="1">
      <c r="A33" s="29">
        <v>1</v>
      </c>
      <c r="B33" s="23" t="s">
        <v>294</v>
      </c>
      <c r="C33" s="30">
        <v>100</v>
      </c>
      <c r="D33" s="31">
        <v>0.35699999999999998</v>
      </c>
      <c r="E33" s="21"/>
      <c r="F33" s="22"/>
      <c r="I33" s="2"/>
      <c r="J33" s="2"/>
      <c r="K33" s="2"/>
      <c r="L33" s="2"/>
      <c r="M33" s="2"/>
      <c r="N33" s="2"/>
      <c r="O33" s="2"/>
      <c r="P33" s="2"/>
      <c r="Q33" s="2"/>
    </row>
  </sheetData>
  <mergeCells count="8">
    <mergeCell ref="A6:B6"/>
    <mergeCell ref="A3:A5"/>
    <mergeCell ref="B3:B5"/>
    <mergeCell ref="A1:F1"/>
    <mergeCell ref="A2:F2"/>
    <mergeCell ref="C3:F3"/>
    <mergeCell ref="C4:D4"/>
    <mergeCell ref="E4:F4"/>
  </mergeCells>
  <pageMargins left="0.50347222222222199" right="0.30694444444444402" top="0.55486111111111103" bottom="0.16111111111111101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Quài Nưa </vt:lpstr>
      <vt:lpstr>Quài Cang</vt:lpstr>
      <vt:lpstr>Tỏa Tình</vt:lpstr>
      <vt:lpstr>Pú Nhung</vt:lpstr>
      <vt:lpstr>'Pú Nhung'!Print_Area</vt:lpstr>
      <vt:lpstr>'Quài Nưa '!Print_Area</vt:lpstr>
      <vt:lpstr>'Tỏa Tình'!Print_Area</vt:lpstr>
      <vt:lpstr>'Quài Cang'!Print_Titles</vt:lpstr>
      <vt:lpstr>'Quài Nưa '!Print_Titles</vt:lpstr>
      <vt:lpstr>'Tỏa Tình'!Print_Titles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Admin</cp:lastModifiedBy>
  <cp:lastPrinted>2023-04-14T02:12:06Z</cp:lastPrinted>
  <dcterms:created xsi:type="dcterms:W3CDTF">2022-08-05T06:48:00Z</dcterms:created>
  <dcterms:modified xsi:type="dcterms:W3CDTF">2023-04-14T02:12:34Z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0C0A99A9AE334752B97479507F354E80</vt:lpwstr>
  </property>
  <property fmtid="{D5CDD505-2E9C-101B-9397-08002B2CF9AE}" pid="3" name="KSOProductBuildVer">
    <vt:lpwstr>1033-11.2.0.11516</vt:lpwstr>
  </property>
</Properties>
</file>