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823" activeTab="0"/>
  </bookViews>
  <sheets>
    <sheet name="BIỂU SỐ 01" sheetId="1" r:id="rId1"/>
    <sheet name="BIỂU SỐ 02" sheetId="2" r:id="rId2"/>
    <sheet name="BIỂU SỐ 03" sheetId="3" r:id="rId3"/>
    <sheet name="BIỂU SỐ 04" sheetId="4" r:id="rId4"/>
    <sheet name="BIỂU SỐ 05" sheetId="5" r:id="rId5"/>
  </sheets>
  <externalReferences>
    <externalReference r:id="rId8"/>
    <externalReference r:id="rId9"/>
    <externalReference r:id="rId10"/>
    <externalReference r:id="rId11"/>
    <externalReference r:id="rId12"/>
    <externalReference r:id="rId13"/>
  </externalReferences>
  <definedNames>
    <definedName name="_1">#N/A</definedName>
    <definedName name="_1000A01">#N/A</definedName>
    <definedName name="_2">#N/A</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_xlfn.SINGLE"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VCISUMMARY">#REF!</definedName>
    <definedName name="C_">#REF!</definedName>
    <definedName name="Category_All">#REF!</definedName>
    <definedName name="CATIN">#N/A</definedName>
    <definedName name="CATJYOU">#N/A</definedName>
    <definedName name="CATSYU">#N/A</definedName>
    <definedName name="CATREC">#N/A</definedName>
    <definedName name="CC">#REF!</definedName>
    <definedName name="CCS">#REF!</definedName>
    <definedName name="CDD">#REF!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CH">#REF!</definedName>
    <definedName name="D_7101A_B">#REF!</definedName>
    <definedName name="DD">#REF!</definedName>
    <definedName name="dgnc">#REF!</definedName>
    <definedName name="dgvl">#REF!</definedName>
    <definedName name="Document_array">{"Book1"}</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t">#REF!</definedName>
    <definedName name="n1ping">#REF!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nc3p">#REF!</definedName>
    <definedName name="nint1p">#REF!</definedName>
    <definedName name="nintnc1p">#REF!</definedName>
    <definedName name="nintvl1p">#REF!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hn">#REF!</definedName>
    <definedName name="PK">#REF!</definedName>
    <definedName name="PRICE">#REF!</definedName>
    <definedName name="PRICE1">#REF!</definedName>
    <definedName name="_xlnm.Print_Area" localSheetId="0">'BIỂU SỐ 01'!$A$1:$J$97</definedName>
    <definedName name="_xlnm.Print_Area" localSheetId="1">'BIỂU SỐ 02'!$A$1:$J$51</definedName>
    <definedName name="_xlnm.Print_Area" localSheetId="2">'BIỂU SỐ 03'!$A$1:$L$115</definedName>
    <definedName name="_xlnm.Print_Area" localSheetId="3">'BIỂU SỐ 04'!$A$1:$J$71</definedName>
    <definedName name="_xlnm.Print_Area" localSheetId="4">'BIỂU SỐ 05'!$A$1:$I$42</definedName>
    <definedName name="_xlnm.Print_Titles" localSheetId="0">'BIỂU SỐ 01'!$5:$5</definedName>
    <definedName name="_xlnm.Print_Titles" localSheetId="1">'BIỂU SỐ 02'!$5:$5</definedName>
    <definedName name="_xlnm.Print_Titles" localSheetId="2">'BIỂU SỐ 03'!$5:$6</definedName>
    <definedName name="_xlnm.Print_Titles" localSheetId="3">'BIỂU SỐ 04'!$5:$5</definedName>
    <definedName name="_xlnm.Print_Titles" localSheetId="4">'BIỂU SỐ 05'!$5:$5</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ITAN">#REF!</definedName>
    <definedName name="TLAC120">#REF!</definedName>
    <definedName name="TLAC35">#REF!</definedName>
    <definedName name="TLAC50">#REF!</definedName>
    <definedName name="TLAC70">#REF!</definedName>
    <definedName name="TLAC95">#REF!</definedName>
    <definedName name="TPLRP">#REF!</definedName>
    <definedName name="TT_1P">#REF!</definedName>
    <definedName name="TT_3p">#REF!</definedName>
    <definedName name="ttronmk">#REF!</definedName>
    <definedName name="tv75nc">#REF!</definedName>
    <definedName name="tv75vl">#REF!</definedName>
    <definedName name="THGO1pnc">#REF!</definedName>
    <definedName name="thht">#REF!</definedName>
    <definedName name="thkp3">#REF!</definedName>
    <definedName name="thtt">#REF!</definedName>
    <definedName name="TRADE2">#REF!</definedName>
    <definedName name="VARIINST">#REF!</definedName>
    <definedName name="VARIPURC">#REF!</definedName>
    <definedName name="VCTT">#REF!</definedName>
    <definedName name="VCH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hidden="1">{#N/A,#N/A,FALSE,"Chi ti?t"}</definedName>
    <definedName name="X">#REF!</definedName>
    <definedName name="x1pind">#REF!</definedName>
    <definedName name="x1pint">#REF!</definedName>
    <definedName name="x1ping">#REF!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3p">#REF!</definedName>
    <definedName name="xint1p">#REF!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comments3.xml><?xml version="1.0" encoding="utf-8"?>
<comments xmlns="http://schemas.openxmlformats.org/spreadsheetml/2006/main">
  <authors>
    <author>Admin</author>
  </authors>
  <commentList>
    <comment ref="B41" authorId="0">
      <text>
        <r>
          <rPr>
            <b/>
            <sz val="9"/>
            <rFont val="Tahoma"/>
            <family val="2"/>
          </rPr>
          <t>Admin:</t>
        </r>
        <r>
          <rPr>
            <sz val="9"/>
            <rFont val="Tahoma"/>
            <family val="2"/>
          </rPr>
          <t xml:space="preserve">
Tỷ lệ học sinh đi học chung cấp tiểu học là số phần trăm số học sinh đang học cấp tiểu học so với tổng dân số ở độ tuổi cấp tiểu học từ 6 - 10 tuổi</t>
        </r>
      </text>
    </comment>
    <comment ref="B46" authorId="0">
      <text>
        <r>
          <rPr>
            <b/>
            <sz val="9"/>
            <rFont val="Tahoma"/>
            <family val="2"/>
          </rPr>
          <t>Admin:</t>
        </r>
        <r>
          <rPr>
            <sz val="9"/>
            <rFont val="Tahoma"/>
            <family val="2"/>
          </rPr>
          <t xml:space="preserve">
: là số phần trăm giữa số học sinh hoàn thành chương trình tiểu học năm học (t+4) so với số học sinh lớp 1 đầu năm học (t)</t>
        </r>
      </text>
    </comment>
    <comment ref="B57" authorId="0">
      <text>
        <r>
          <rPr>
            <b/>
            <sz val="9"/>
            <rFont val="Tahoma"/>
            <family val="2"/>
          </rPr>
          <t>Admin:</t>
        </r>
        <r>
          <rPr>
            <sz val="9"/>
            <rFont val="Tahoma"/>
            <family val="2"/>
          </rPr>
          <t xml:space="preserve">
là số phần trăm giữa số học sinh tốt nghiệp trung học cơ sở năm học (t + 3) so với số học sinh lớp 6 đầu năm học (t)</t>
        </r>
      </text>
    </comment>
  </commentList>
</comments>
</file>

<file path=xl/sharedStrings.xml><?xml version="1.0" encoding="utf-8"?>
<sst xmlns="http://schemas.openxmlformats.org/spreadsheetml/2006/main" count="915" uniqueCount="454">
  <si>
    <t>Chỉ tiêu</t>
  </si>
  <si>
    <t>Ghi chú</t>
  </si>
  <si>
    <t>A</t>
  </si>
  <si>
    <t>Nông nghiệp</t>
  </si>
  <si>
    <t>I</t>
  </si>
  <si>
    <t>Sản xuất cây lương thực</t>
  </si>
  <si>
    <t>*</t>
  </si>
  <si>
    <t>Trong đó:</t>
  </si>
  <si>
    <t>-</t>
  </si>
  <si>
    <t>- Sản lượng thóc</t>
  </si>
  <si>
    <t>- Sản lượng thóc ruộng</t>
  </si>
  <si>
    <t>- Cơ cấu thóc ruộng trong TSLLT</t>
  </si>
  <si>
    <t>%</t>
  </si>
  <si>
    <t>Lúa cả năm</t>
  </si>
  <si>
    <t>Tổng diện tích</t>
  </si>
  <si>
    <t>ha</t>
  </si>
  <si>
    <t>Tổng Sản lượng</t>
  </si>
  <si>
    <t>tấn</t>
  </si>
  <si>
    <t>a</t>
  </si>
  <si>
    <t>Lúa xuân:</t>
  </si>
  <si>
    <t>+ Diện tích</t>
  </si>
  <si>
    <t>tạ/ ha</t>
  </si>
  <si>
    <t>b</t>
  </si>
  <si>
    <t>Lúa mùa:</t>
  </si>
  <si>
    <t>c</t>
  </si>
  <si>
    <t>Lúa nương:</t>
  </si>
  <si>
    <t>Cây ngô:</t>
  </si>
  <si>
    <t>Tổng sản lượng</t>
  </si>
  <si>
    <t>Ngô vụ xuân</t>
  </si>
  <si>
    <t>Ngô vụ thu</t>
  </si>
  <si>
    <t>II</t>
  </si>
  <si>
    <t>Cây công nghiêp ngắn ngày:</t>
  </si>
  <si>
    <t>1.1</t>
  </si>
  <si>
    <t>Cây đậu tương:</t>
  </si>
  <si>
    <t>Đậu tương vụ xuân:</t>
  </si>
  <si>
    <t>Đậu tương vụ thu:</t>
  </si>
  <si>
    <t>1.2</t>
  </si>
  <si>
    <t>Cây lạc:</t>
  </si>
  <si>
    <t>Tổng diện tích:</t>
  </si>
  <si>
    <t>Tổng sản lượng:</t>
  </si>
  <si>
    <t>Lạc vụ xuân:</t>
  </si>
  <si>
    <t>Lạc vụ thu:</t>
  </si>
  <si>
    <t>Cây công nghiệp dài ngày:</t>
  </si>
  <si>
    <t>Cây cà phê:</t>
  </si>
  <si>
    <t>+ Sản lượng cà phê nhân</t>
  </si>
  <si>
    <t>III</t>
  </si>
  <si>
    <t>Con</t>
  </si>
  <si>
    <t>Đàn gia cầm</t>
  </si>
  <si>
    <t>IV</t>
  </si>
  <si>
    <t>Sản lượng nuôi trồng</t>
  </si>
  <si>
    <t>Sản lượng khai thác</t>
  </si>
  <si>
    <t>V</t>
  </si>
  <si>
    <t>Trồng rừng tập trung:</t>
  </si>
  <si>
    <t>Trồng rừng phòng hộ:</t>
  </si>
  <si>
    <t>Diện tích cây mắc ca</t>
  </si>
  <si>
    <t>Trong đó: Trồng mới</t>
  </si>
  <si>
    <t>Khoán bảo vệ rừng</t>
  </si>
  <si>
    <t>3.1</t>
  </si>
  <si>
    <t>KNTS năm thứ nhất (mới)-các xã</t>
  </si>
  <si>
    <t>3.2</t>
  </si>
  <si>
    <t>KNTS chuyển tiếp (năm 2,3,4,5)</t>
  </si>
  <si>
    <t>- UBND các xã</t>
  </si>
  <si>
    <t>- Ban QLRPH huyện</t>
  </si>
  <si>
    <t>Độ che phủ rừng</t>
  </si>
  <si>
    <t xml:space="preserve"> +</t>
  </si>
  <si>
    <t>Diện tích</t>
  </si>
  <si>
    <t xml:space="preserve"> Năng suất</t>
  </si>
  <si>
    <t xml:space="preserve"> Sản lượng</t>
  </si>
  <si>
    <t>Cây cao su</t>
  </si>
  <si>
    <t>Chăn nuôi</t>
  </si>
  <si>
    <t>Lâm nghiệp</t>
  </si>
  <si>
    <t>Thủy sản</t>
  </si>
  <si>
    <t>Cây công nghiệp</t>
  </si>
  <si>
    <t>Trồng cây lâm sản ngoài gỗ</t>
  </si>
  <si>
    <t>Trồng rừng sản xuất</t>
  </si>
  <si>
    <t>Trồng rừng thay thế</t>
  </si>
  <si>
    <t>Tỷ lệ lực lượng lao động trong độ tuổi tham gia BHXH tự nguyện</t>
  </si>
  <si>
    <t>Người</t>
  </si>
  <si>
    <t xml:space="preserve"> - Số người tham gia BHXH tự nguyện</t>
  </si>
  <si>
    <t>Đối tượng thuộc diện tham gia BHXH tự nguyện</t>
  </si>
  <si>
    <t>Tỷ lệ lực lượng lao động trong độ tuổi tham gia BHXH thất nghiệp</t>
  </si>
  <si>
    <t xml:space="preserve"> - Số người tham gia BHXH thất nghiệp</t>
  </si>
  <si>
    <t>Đối tượng thuộc diện tham gia BHXH thất nghiệp</t>
  </si>
  <si>
    <t>Tỷ lệ lực lượng lao động trong độ tuổi tham gia BHXH bắt buộc</t>
  </si>
  <si>
    <t>Số người tham gia BHXH bắt buộc</t>
  </si>
  <si>
    <t>Đối tượng thuộc diện tham gia BHXH bắt buộc</t>
  </si>
  <si>
    <t xml:space="preserve"> Bảo hiểm xã hội</t>
  </si>
  <si>
    <t>Tỷ lệ hộ nghèo dân tộc thiểu số</t>
  </si>
  <si>
    <t xml:space="preserve"> - Tỷ lệ hộ cận nghèo</t>
  </si>
  <si>
    <t xml:space="preserve"> Hộ</t>
  </si>
  <si>
    <t>Số hộ cận nghèo</t>
  </si>
  <si>
    <t>Số hộ tái nghèo, phát sinh nghèo</t>
  </si>
  <si>
    <t>Số hộ thoát nghèo</t>
  </si>
  <si>
    <t xml:space="preserve"> - Tỷ lệ hộ nghèo</t>
  </si>
  <si>
    <t xml:space="preserve">Số hộ nghèo cuối kỳ theo chuẩn Quốc gia </t>
  </si>
  <si>
    <t>Số hộ nghèo đầu kỳ theo chuẩn Quốc gia</t>
  </si>
  <si>
    <t>Tổng số hộ cuối năm</t>
  </si>
  <si>
    <t>Giảm nghèo</t>
  </si>
  <si>
    <t>Đối tượng</t>
  </si>
  <si>
    <t xml:space="preserve"> Số người được cai nghiện</t>
  </si>
  <si>
    <t xml:space="preserve"> </t>
  </si>
  <si>
    <t>Trật tự an toàn xã hội</t>
  </si>
  <si>
    <t>Các vấn đề xã hội</t>
  </si>
  <si>
    <t>Trẻ</t>
  </si>
  <si>
    <t>Số trẻ em không nơi nương tựa được nhận nuôi dưỡng tại cộng đồng</t>
  </si>
  <si>
    <t>Xã, TT</t>
  </si>
  <si>
    <t>Số xã, thị trấn đạt tiêu chuẩn phù hợp với trẻ em</t>
  </si>
  <si>
    <t>Tổng số trẻ em có hoàn cảnh đặc biệt</t>
  </si>
  <si>
    <t>Chăm sóc và bảo vệ trẻ em</t>
  </si>
  <si>
    <t xml:space="preserve"> Người</t>
  </si>
  <si>
    <t xml:space="preserve"> Tr.đó: Dạy nghề cho LĐ nông thôn </t>
  </si>
  <si>
    <t xml:space="preserve"> - Sơ cấp và đào tạo thường xuyên dưới 3 tháng</t>
  </si>
  <si>
    <t>Đào tạo nghề</t>
  </si>
  <si>
    <t xml:space="preserve"> L.Động</t>
  </si>
  <si>
    <t xml:space="preserve"> Số LĐ được tạo việc làm mới trong năm</t>
  </si>
  <si>
    <t xml:space="preserve">  Tỷ lệ so với dân số</t>
  </si>
  <si>
    <t xml:space="preserve"> Tổng số người trong độ tuổi LĐ</t>
  </si>
  <si>
    <t xml:space="preserve"> Lao động việc làm</t>
  </si>
  <si>
    <t xml:space="preserve">          - Dân số nông thôn</t>
  </si>
  <si>
    <t xml:space="preserve">          - Dân số thành thị</t>
  </si>
  <si>
    <t>Trong đó: Nữ</t>
  </si>
  <si>
    <t>DÂN SỐ TRUNG BÌNH</t>
  </si>
  <si>
    <t xml:space="preserve"> Đơn vị tính </t>
  </si>
  <si>
    <t xml:space="preserve"> CHỈ TIÊU</t>
  </si>
  <si>
    <t xml:space="preserve"> Số TT </t>
  </si>
  <si>
    <t>Điểm trường</t>
  </si>
  <si>
    <t>Số điểm trường mầm non có 05 loại đồ chơi ngoài trời trở lên trong danh mục quy định</t>
  </si>
  <si>
    <t>Số nhóm/lớp mầm non có đủ thiết bị, đồ dùng, đồ chơi tối thiểu theo quy định</t>
  </si>
  <si>
    <t>Số điểm trường mầm non có nguồn nước sử dụng hợp vệ sinh</t>
  </si>
  <si>
    <t>Số điểm trường mầm non có nhà vệ sinh hợp vệ sinh</t>
  </si>
  <si>
    <t>Số nhân viên nấu ăn có chứng chỉ nghề nấu ăn</t>
  </si>
  <si>
    <t>Số cán bộ quản lý, giáo viên, nhân viên mầm non được tập huấn về tư vấn dinh dưỡng và tâm lý cho trẻ</t>
  </si>
  <si>
    <t>Bổ sung một số chỉ số liên quan đến Phát triển trẻ thơ toàn diện</t>
  </si>
  <si>
    <t>VII</t>
  </si>
  <si>
    <t>Tỷ lệ học sinh nữ DTTS ở cấp tiểu học, THCS, THPT (%)</t>
  </si>
  <si>
    <t>Tỷ lệ nữ người DTTS biết chữ trong độ tuổi từ 15 đến 60 tuổi (%)</t>
  </si>
  <si>
    <t>Tỷ lệ người DTTS biết chữ  trong độ tuổi từ 15 tuổi đến 60 tuổi (%)</t>
  </si>
  <si>
    <t>Tỷ lệ người DTTS hoàn thành chương trình  tiểu học (%)</t>
  </si>
  <si>
    <t>Tỷ lệ trẻ em DTTS nhập học đúng độ tuổi bậc tiểu học (%)</t>
  </si>
  <si>
    <t>Các chỉ tiêu phát triển thiên niên kỷ đối với đồng bào dân tộc thiểu số</t>
  </si>
  <si>
    <t>VI</t>
  </si>
  <si>
    <t>"</t>
  </si>
  <si>
    <t>Trung tâm GDNN-GDTX</t>
  </si>
  <si>
    <t>Tr. đó:  - Trường đạt chuẩn Quốc gia</t>
  </si>
  <si>
    <t>Trường THPT</t>
  </si>
  <si>
    <t xml:space="preserve">           - Trường PTDTBT</t>
  </si>
  <si>
    <t>Tr. đó: - Trường đạt chuẩn Quốc gia</t>
  </si>
  <si>
    <t>Trường THCS</t>
  </si>
  <si>
    <t>Trường</t>
  </si>
  <si>
    <t>Trường Tiểu học</t>
  </si>
  <si>
    <t xml:space="preserve">           - Tổng số trường đạt chuẩn QG</t>
  </si>
  <si>
    <t>Tr.đó: - Trường PT DTNT huyện</t>
  </si>
  <si>
    <t>Các trường phổ thông</t>
  </si>
  <si>
    <t>Trường Mầm non</t>
  </si>
  <si>
    <t>Xã</t>
  </si>
  <si>
    <t>Số xã đạt chuẩn Xóa mù chữ mức độ 2</t>
  </si>
  <si>
    <t>Số xã đạt chuẩn PCGD THCS mức độ 3</t>
  </si>
  <si>
    <t>Số xã đạt chuẩn PCGD THCS mức độ 2</t>
  </si>
  <si>
    <t>Số xã đạt chuẩn PC GDTH mức độ 3</t>
  </si>
  <si>
    <t>Số xã đạt chuẩn PC GDTH mức độ 2</t>
  </si>
  <si>
    <t>Số xã đạt chuẩn PC GDMN cho trẻ 5 tuổi</t>
  </si>
  <si>
    <t xml:space="preserve">Tổng số xã </t>
  </si>
  <si>
    <t>PHỔ CẬP GIÁO DỤC - XÓA MÙ CHỮ</t>
  </si>
  <si>
    <t>H/Sinh</t>
  </si>
  <si>
    <t>- Học sinh bổ túc THPT</t>
  </si>
  <si>
    <t>lớp</t>
  </si>
  <si>
    <t>- Tỷ học sinh tốt nghiệp THPT</t>
  </si>
  <si>
    <t>- Tỷ lệ học sinh lưu ban</t>
  </si>
  <si>
    <t>- Tỷ lệ học sinh bỏ học</t>
  </si>
  <si>
    <t>- Tỷ lệ học sinh nữ/tổng số học sinh</t>
  </si>
  <si>
    <t>- Tỷ lệ h/sinh 15-18 tuổi học THPT và tương đương</t>
  </si>
  <si>
    <t>- Tỷ lệ học sinh 15 tuổi vào lớp 10</t>
  </si>
  <si>
    <t>Tổng số lớp</t>
  </si>
  <si>
    <t>HS</t>
  </si>
  <si>
    <t xml:space="preserve">            + Học sinh bán trú</t>
  </si>
  <si>
    <t>Tr. đó: + Học sinh các trường DTNT</t>
  </si>
  <si>
    <t>Tổng số học sinh</t>
  </si>
  <si>
    <t>Trung học phổ thông</t>
  </si>
  <si>
    <t>- Tỷ lệ học sinh hoàn thành cấp THCS</t>
  </si>
  <si>
    <t>- Tỷ học sinh tốt nghiệp THCS</t>
  </si>
  <si>
    <t xml:space="preserve">- Tỷ lệ học sinh lưu ban </t>
  </si>
  <si>
    <t>- Tỷ lệ học sinh 11-14 tuổi học THCS</t>
  </si>
  <si>
    <t xml:space="preserve">- Tỷ lệ học sinh 11 tuổi vào lớp 6 </t>
  </si>
  <si>
    <t>- Học sinh bán trú</t>
  </si>
  <si>
    <t xml:space="preserve">Trung học cơ sở </t>
  </si>
  <si>
    <t>- Tỷ lệ học sinh hoàn thành cấp tiểu học</t>
  </si>
  <si>
    <t>- Tỷ lệ học sinh được công nhận hoàn thành chương trình tiểu học</t>
  </si>
  <si>
    <t>- Tỷ lệ học sinh 6-10 tuổi học tiểu học</t>
  </si>
  <si>
    <t>- Tỷ lệ học sinh 6 tuổi vào lớp 1</t>
  </si>
  <si>
    <t>Tiểu học</t>
  </si>
  <si>
    <t>Tổng số học sinh phổ thông</t>
  </si>
  <si>
    <t>GIÁO DỤC PHỔ THÔNG</t>
  </si>
  <si>
    <t>- Tỷ lệ huy động trẻ 5 tuổi ra lớp</t>
  </si>
  <si>
    <t>- Tỷ lệ huy động trẻ từ 3-5 tuổi ra lớp</t>
  </si>
  <si>
    <t>- Tỷ lệ huy động trẻ từ 3 tháng đến dưới 36 tháng tuổi ra lớp</t>
  </si>
  <si>
    <t>- Tỷ lệ trẻ suy dinh dưỡng thể thấp còi</t>
  </si>
  <si>
    <t>- Tỷ lệ trẻ suy dinh dưỡng thể nhẹ cân</t>
  </si>
  <si>
    <t>- Tỷ lệ trẻ mầm non là nữ</t>
  </si>
  <si>
    <t>- Tỷ lệ huy động trẻ ra lớp/dân số độ tuổi</t>
  </si>
  <si>
    <t>Các tỷ lệ huy động</t>
  </si>
  <si>
    <t>- Số lớp 5 tuổi</t>
  </si>
  <si>
    <t>Lớp</t>
  </si>
  <si>
    <t>- Số lớp mẫu giáo</t>
  </si>
  <si>
    <t>Nhóm</t>
  </si>
  <si>
    <t>- Số nhóm trẻ</t>
  </si>
  <si>
    <t>Tổng số lớp và nhóm trẻ</t>
  </si>
  <si>
    <t>- Số trẻ 5 tuổi</t>
  </si>
  <si>
    <t xml:space="preserve">- Số học sinh mẫu giáo </t>
  </si>
  <si>
    <t>Cháu</t>
  </si>
  <si>
    <t>- Số cháu vào nhà trẻ</t>
  </si>
  <si>
    <t>Tổng số trẻ mầm non</t>
  </si>
  <si>
    <t>GIÁO DỤC MẦM NON</t>
  </si>
  <si>
    <t>4</t>
  </si>
  <si>
    <t>2</t>
  </si>
  <si>
    <t>Đơn vị tính</t>
  </si>
  <si>
    <t>CHỈ TIÊU</t>
  </si>
  <si>
    <t>Số TT</t>
  </si>
  <si>
    <t>- Tỷ lệ người dân tham gia Bảo hiểm y tế</t>
  </si>
  <si>
    <t>Số người tham gia Bảo hiểm y tế</t>
  </si>
  <si>
    <t xml:space="preserve">    Tỷ lệ so với tổng dân số</t>
  </si>
  <si>
    <t xml:space="preserve"> Dân số phân theo thành thị, nông thôn</t>
  </si>
  <si>
    <t xml:space="preserve"> Dân số phân theo giới tính</t>
  </si>
  <si>
    <t xml:space="preserve"> Dân số trung bình </t>
  </si>
  <si>
    <t xml:space="preserve"> Tỷ lệ xã đạt Tiêu chí quốc gia về y tế xã</t>
  </si>
  <si>
    <t xml:space="preserve"> Xã đạt Tiêu chí quốc gia về y tế xã 2011-2020</t>
  </si>
  <si>
    <t>Bộ tiêu chí quốc gia về y tế xã</t>
  </si>
  <si>
    <t xml:space="preserve"> Tỷ lệ xã có NHS hoặc YSSN</t>
  </si>
  <si>
    <t xml:space="preserve"> Tỷ lệ trạm y tế xã có bác sỹ hoạt động</t>
  </si>
  <si>
    <t>1/10.000</t>
  </si>
  <si>
    <t xml:space="preserve"> Tỷ lệ Dược sỹ đại học/ vạn dân</t>
  </si>
  <si>
    <t xml:space="preserve"> Tỷ lệ Bác sỹ/ vạn dân</t>
  </si>
  <si>
    <t>Giường</t>
  </si>
  <si>
    <t xml:space="preserve"> Giường bệnh PKĐKKV</t>
  </si>
  <si>
    <t xml:space="preserve"> Giường bệnh Bệnh viện huyện</t>
  </si>
  <si>
    <t xml:space="preserve"> Giường bệnh TTYT huyện:</t>
  </si>
  <si>
    <t xml:space="preserve"> Khu điều trị bệnh nhân phong</t>
  </si>
  <si>
    <t xml:space="preserve"> Giường bệnh tuyến tỉnh</t>
  </si>
  <si>
    <t xml:space="preserve"> Tỷ lệ giường bệnh Quốc lập /vạn dân</t>
  </si>
  <si>
    <t xml:space="preserve"> Trong đó: Giường Quốc lập</t>
  </si>
  <si>
    <t xml:space="preserve"> Tổng số giường bệnh toàn huyện</t>
  </si>
  <si>
    <t xml:space="preserve"> Tỷ lệ xã có trạm y tế (có tổ chức bộ máy trạm y tế)</t>
  </si>
  <si>
    <t>Trạm</t>
  </si>
  <si>
    <t xml:space="preserve"> Trạm y tế xã, thị trấn</t>
  </si>
  <si>
    <t>PK</t>
  </si>
  <si>
    <t xml:space="preserve"> Phòng khám đa khoa khu vực</t>
  </si>
  <si>
    <t>BV</t>
  </si>
  <si>
    <t xml:space="preserve"> TTYT các huyện (thực hiện đa chức năng)</t>
  </si>
  <si>
    <t xml:space="preserve"> Cơ sở cung cấp dịch vụ y tế</t>
  </si>
  <si>
    <t>B</t>
  </si>
  <si>
    <t xml:space="preserve">Tỷ lệ các ca sinh của phụ nữ DTTS được cán bộ y tế đã qua đào tạo đỡ </t>
  </si>
  <si>
    <t xml:space="preserve"> Tỷ lệ trẻ dưới 5 tuổi bị SDD thể thấp còi (chiều cao theo tuổi) </t>
  </si>
  <si>
    <t xml:space="preserve">Tỷ lệ suy dinh dưỡng cân nặng/tuổi ở trẻ em DTTS dưới 5 tuổi </t>
  </si>
  <si>
    <t xml:space="preserve"> Tỷ lệ TE dưới 5 tuổi SDD (cân nặng/tuổi)</t>
  </si>
  <si>
    <t xml:space="preserve"> Tỷ lệ trẻ nhỏ được bú mẹ hoàn toàn trong 6 tháng đầu</t>
  </si>
  <si>
    <t xml:space="preserve"> Tỷ lệ trẻ sơ sinh dưới 2500 gr</t>
  </si>
  <si>
    <t>%o</t>
  </si>
  <si>
    <t xml:space="preserve">Tỷ suất tử vong trẻ em DTTS dưới 5 tuổi trên 1000 trẻ DTTS đẻ sống </t>
  </si>
  <si>
    <t xml:space="preserve"> Tỷ suất tử vong TE dưới 5 tuổi</t>
  </si>
  <si>
    <t xml:space="preserve">Tỷ suất tử vong trẻ em DTTS dưới 1 tuổi trên 1000 trẻ DTTS đẻ sống </t>
  </si>
  <si>
    <t xml:space="preserve"> Tỷ suất tử vong TE dưới 1 tuổi</t>
  </si>
  <si>
    <t xml:space="preserve"> Tỷ lệ phụ nữ có thai được tiêm phòng UV2+</t>
  </si>
  <si>
    <t>Tỷ lệ phụ nữ DTTS được khám thai ít nhất 4 lần trong 3 kỳ thai nghén</t>
  </si>
  <si>
    <t xml:space="preserve"> Tỷ lệ TE&lt;1 tuổi TCĐĐ các loại Vắc xin</t>
  </si>
  <si>
    <t xml:space="preserve">Đơn vị tính </t>
  </si>
  <si>
    <t>Số 
TT</t>
  </si>
  <si>
    <t>CLB</t>
  </si>
  <si>
    <t xml:space="preserve"> Số câu lạc bộ thể thao cơ sở</t>
  </si>
  <si>
    <t>3</t>
  </si>
  <si>
    <t>Tỷ lệ gia đình được công nhận danh hiệu gia đình thể thao trong tổng số hộ gia đình toàn thuyện</t>
  </si>
  <si>
    <t>Gia đình</t>
  </si>
  <si>
    <t>Số gia đình được công nhận gia đình thể thao</t>
  </si>
  <si>
    <t xml:space="preserve"> Tỷ lệ người tham gia luyện tập thường xuyên  ít nhất 01 môn thể thao trong tổng dân số toàn huyện</t>
  </si>
  <si>
    <t xml:space="preserve"> Số người tham gia luyện tập thường xuyên ít nhất 01 môn thể thao</t>
  </si>
  <si>
    <t>1</t>
  </si>
  <si>
    <t>Thể thao quần chúng</t>
  </si>
  <si>
    <t>Lĩnh vực Thể dục, thể thao</t>
  </si>
  <si>
    <t xml:space="preserve"> Tỷ lệ khối, bản có nhà văn hóa và điểm sinh hoạt cộng đồng </t>
  </si>
  <si>
    <t>Khối, bản</t>
  </si>
  <si>
    <t xml:space="preserve"> Số khối, bản có nhà văn hóa và điểm sinh hoạt cộng đồng </t>
  </si>
  <si>
    <t xml:space="preserve"> Tỷ lệ xã, thị trấn có nhà VH-TT</t>
  </si>
  <si>
    <t xml:space="preserve"> Số xã, thị trấn có Nhà văn hóa, thể thao</t>
  </si>
  <si>
    <t xml:space="preserve"> Tổng số xã, thị trấn</t>
  </si>
  <si>
    <t>Nhà</t>
  </si>
  <si>
    <t>Nhà thư viên</t>
  </si>
  <si>
    <t>Nhà văn hóa huyện</t>
  </si>
  <si>
    <t>Phát triển thiết chế văn hóa, thể thao cơ sở</t>
  </si>
  <si>
    <t xml:space="preserve"> Tỷ lệ gia đình được tuyên truyền phổ biến các luật có liên quan đến lĩnh vực gia đình</t>
  </si>
  <si>
    <t xml:space="preserve"> Tỷ lệ khối, bản có câu lạc bộ gia đình phát triển bền vững </t>
  </si>
  <si>
    <t>Số  CLB gia đình phát triển bền vững tại các khối, bản.</t>
  </si>
  <si>
    <t xml:space="preserve"> Tỷ lệ xã, thị trấn có ban chỉ đạo mô hình phòng chống bạo lực gia đình </t>
  </si>
  <si>
    <t>BCĐ</t>
  </si>
  <si>
    <t>Số BCĐ mô hình PCBLGĐ được thành lập tại các xã, thị trấn (nhân rộng mô hình PCBLGĐ)</t>
  </si>
  <si>
    <t>Lĩnh vực gia đình</t>
  </si>
  <si>
    <t xml:space="preserve"> Tỷ lệ phường, thị trấn đạt chuẩn văn minh đô thị</t>
  </si>
  <si>
    <t>TT</t>
  </si>
  <si>
    <t xml:space="preserve"> Số thị trấn đạt chuẩn văn minh đô thị</t>
  </si>
  <si>
    <t xml:space="preserve"> Tỷ lệ xã đạt chuẩn văn hóa nông thôn mới</t>
  </si>
  <si>
    <t xml:space="preserve"> Số xã đạt chuẩn VH nông thôn mới</t>
  </si>
  <si>
    <t>5</t>
  </si>
  <si>
    <t xml:space="preserve"> Tỷ lệ cơ quan, đơn vị DN, trường học đạt VH chiếm trong tổng số cơ quan, đơn vị, trường học toàn huyện</t>
  </si>
  <si>
    <t>Cơ quan, đơn vị, DN</t>
  </si>
  <si>
    <t xml:space="preserve"> Số cơ quan, đơn vị, DN đạt tiêu chuẩn văn hóa</t>
  </si>
  <si>
    <t xml:space="preserve"> Tỷ lệ  khối, bản đạt VH chiếm trong tổng số khối, bản toàn huyện</t>
  </si>
  <si>
    <t xml:space="preserve"> Số khối, bản đạt tiêu chuẩn VH</t>
  </si>
  <si>
    <t xml:space="preserve"> Tỷ lệ GĐ đạt chuẩn VH chiếm trong tổng số gia đình toàn huyện</t>
  </si>
  <si>
    <t>Hộ GĐ</t>
  </si>
  <si>
    <t xml:space="preserve"> Số gia đình đạt tiêu chuẩn VH </t>
  </si>
  <si>
    <t>Phong trào toàn dân đoàn kết XD đời sống văn hóa</t>
  </si>
  <si>
    <t>Lĩnh vực Văn hóa - Gia đình</t>
  </si>
  <si>
    <t>Đơn vị 
tính</t>
  </si>
  <si>
    <t xml:space="preserve"> Số TT</t>
  </si>
  <si>
    <t>Năng suất</t>
  </si>
  <si>
    <t>Sản lượng</t>
  </si>
  <si>
    <t>Trong đó: Học sinh bán trú</t>
  </si>
  <si>
    <t xml:space="preserve">Tổng số lớp </t>
  </si>
  <si>
    <t>Tỉ lệ học sinh nữ/tổng số HS</t>
  </si>
  <si>
    <t>Tỉ lệ HS đúng độ tuổi</t>
  </si>
  <si>
    <t>Tỉ lệ HS bỏ học</t>
  </si>
  <si>
    <t>Tỉ lệ HS lưu ban</t>
  </si>
  <si>
    <t>Số xã đạt chuẩn PC GDTH mức độ 1</t>
  </si>
  <si>
    <t>Số xã đạt chuẩn PCGD THCS mức độ 1</t>
  </si>
  <si>
    <t>Số xã đạt chuẩn Xóa mù chữ mức độ 1</t>
  </si>
  <si>
    <t xml:space="preserve">             - Trường MN tư thục</t>
  </si>
  <si>
    <t xml:space="preserve">           - Trường THCS</t>
  </si>
  <si>
    <t>Lực lượng lao động từ 15 tuổi trở lên</t>
  </si>
  <si>
    <t xml:space="preserve">Tỷ lệ suy dinh dưỡng thể thấp còi ở trẻ em DTTS dưới 5 tuổi </t>
  </si>
  <si>
    <t>Số bác sỹ</t>
  </si>
  <si>
    <t>Số Dược sỹ Đại học</t>
  </si>
  <si>
    <t>Số xã có Bác sỹ</t>
  </si>
  <si>
    <t>Số xã có NHS hoặc YSSN</t>
  </si>
  <si>
    <t>Số bản có Nhân viên y tế thôn bản</t>
  </si>
  <si>
    <t>xã</t>
  </si>
  <si>
    <t>Tuyến tỉnh</t>
  </si>
  <si>
    <t>Khu điều trị bệnh nhân phong</t>
  </si>
  <si>
    <t>Cơ sở</t>
  </si>
  <si>
    <t>Học sinh PCGDTH-XMC</t>
  </si>
  <si>
    <t>- Tỷ lệ học sinh đi học cấp tiểu học</t>
  </si>
  <si>
    <t>BỔ TÚC VĂN HÓA</t>
  </si>
  <si>
    <t>Bác sỹ</t>
  </si>
  <si>
    <r>
      <t xml:space="preserve"> Giường bệnh trạm y tế xã (3 giường lưu/trạm)</t>
    </r>
    <r>
      <rPr>
        <i/>
        <sz val="10"/>
        <rFont val="Times New Roman"/>
        <family val="1"/>
      </rPr>
      <t xml:space="preserve"> </t>
    </r>
  </si>
  <si>
    <t xml:space="preserve"> Chỉ tiêu hoạt động</t>
  </si>
  <si>
    <t xml:space="preserve"> -</t>
  </si>
  <si>
    <t>Tuyến huyện, xã</t>
  </si>
  <si>
    <t xml:space="preserve"> Tỷ lệ bản có Nhân viên y tế thôn bản (theo QĐ 17/2020  /UBND ngày 09/9/2020 của UBND tỉnh)</t>
  </si>
  <si>
    <t>Dân số nam</t>
  </si>
  <si>
    <t>Dân số nữ</t>
  </si>
  <si>
    <t xml:space="preserve"> Dân số </t>
  </si>
  <si>
    <t>Dân số thành thị</t>
  </si>
  <si>
    <t>Dân số nông thôn</t>
  </si>
  <si>
    <t xml:space="preserve"> Tỷ lệ PN đẻ được khám thai 4 lần/3 kỳ thai nghén (T37/2019 /TT-BYT ngày 30/12/2019)</t>
  </si>
  <si>
    <t>Tổng DT cây lương thực có hạt</t>
  </si>
  <si>
    <t>Tổng SLLT có hạt</t>
  </si>
  <si>
    <t>Đàn trâu:</t>
  </si>
  <si>
    <t>Đàn bò:</t>
  </si>
  <si>
    <t>Đàn lợn:</t>
  </si>
  <si>
    <t>Diện tích nuôi trồng</t>
  </si>
  <si>
    <t>Khoanh nuôi tái sinh rừng</t>
  </si>
  <si>
    <t>Tổng số TE có HCĐBKK được hưởng trợ cấp tại cộng đồng</t>
  </si>
  <si>
    <t>III.1</t>
  </si>
  <si>
    <t>III.2</t>
  </si>
  <si>
    <t>Mục tiêu theo chuẩn nghèo GĐ 2021-2025</t>
  </si>
  <si>
    <t>SỐ HỌC SINH CÓ MẶT ĐẦU NĂM HỌC</t>
  </si>
  <si>
    <t>3.3</t>
  </si>
  <si>
    <t xml:space="preserve">CƠ SỞ GIÁO DỤC </t>
  </si>
  <si>
    <t>2.1</t>
  </si>
  <si>
    <t>2.2</t>
  </si>
  <si>
    <t>2.3</t>
  </si>
  <si>
    <t xml:space="preserve"> Nhân lực y tế</t>
  </si>
  <si>
    <t>BIỂU SỐ 01</t>
  </si>
  <si>
    <t>BIỂU SỐ 02</t>
  </si>
  <si>
    <t>BIỂU SỐ 03</t>
  </si>
  <si>
    <t>BIỂU SỐ 04</t>
  </si>
  <si>
    <t>BIỂU SỐ 05</t>
  </si>
  <si>
    <t xml:space="preserve">Kết quả
thực hiện </t>
  </si>
  <si>
    <t>So sánh
(%)</t>
  </si>
  <si>
    <t>Kết quả thực hiện 9 tháng đầu năm 2023</t>
  </si>
  <si>
    <t>Ước thực hiện năm 2023</t>
  </si>
  <si>
    <t>KẾT QUẢ THỰC HIỆN CÁC CHỈ TIÊU HƯỚNG DẪN PHÁT TRIỂN SỰ NGHIỆP VĂN HOÁ, THỂ THAO 
9 THÁNG ĐẦU NĂM 2023</t>
  </si>
  <si>
    <r>
      <t>Năm</t>
    </r>
    <r>
      <rPr>
        <b/>
        <sz val="9"/>
        <rFont val="Times New Roman"/>
        <family val="1"/>
      </rPr>
      <t xml:space="preserve"> học 2022-2023</t>
    </r>
  </si>
  <si>
    <t>Kết quả 
thực hiện</t>
  </si>
  <si>
    <r>
      <t>Năm</t>
    </r>
    <r>
      <rPr>
        <b/>
        <sz val="9"/>
        <rFont val="Times New Roman"/>
        <family val="1"/>
      </rPr>
      <t xml:space="preserve"> học 2023-2024</t>
    </r>
  </si>
  <si>
    <t>Kết quả 
thực hiện 9 tháng đầu năm</t>
  </si>
  <si>
    <t>KẾT QUẢ THỰC HIỆN CÁC CHỈ TIÊU PHÁT TRIỂN SỰ NGHIỆP GIÁO DỤC 
9 THÁNG ĐẦU NĂM 2023</t>
  </si>
  <si>
    <t>KẾT QUẢ THỰC HIỆN CÁC CHỈ TIÊU HƯỚNG DẪN PHÁT TRIỂN SỰ NGHIỆP Y TẾ 9 THÁNG ĐẦU NĂM 2023</t>
  </si>
  <si>
    <t>KẾT QUẢ THỰC HIỆN CÁC CHỈ TIÊU SẢN XUẤT NÔNG, LÂM NGHIỆP CHỦ YẾU 
9 THÁNG ĐẦU NĂM 2023</t>
  </si>
  <si>
    <t>KẾT QUẢ THỰC HIỆN CÁC CHỈ TIÊU PHÁT TRIỂN LAO ĐỘNG VIỆC LÀM, BẢO VỆ TRẺ EM, CÁC VẤN ĐỀ XÃ HỘI VÀ ĐÀO TẠO NGHỀ 9 THÁNG ĐẦU NĂM 2023</t>
  </si>
  <si>
    <t xml:space="preserve">(Kèm theo Báo cáo số:      /BC-UBND ngày      /9/2023 của UBND huyện Tuần Giáo) </t>
  </si>
  <si>
    <t>Giải trình lý do không đạt KH giao</t>
  </si>
  <si>
    <t>9</t>
  </si>
  <si>
    <r>
      <t xml:space="preserve">Kế hoạch năm 2023
</t>
    </r>
    <r>
      <rPr>
        <sz val="10"/>
        <rFont val="Times New Roman"/>
        <family val="1"/>
      </rPr>
      <t>(Cơ quan rà soát lại theo QĐ 2129/QĐ-UBND ngày 20/12/2023 của UBND huyện TG)</t>
    </r>
  </si>
  <si>
    <t>So sánh 
với KH
(%)</t>
  </si>
  <si>
    <t>6 =5/4*100</t>
  </si>
  <si>
    <t>8=7/4*100</t>
  </si>
  <si>
    <t>So sánh
với KH
(%)</t>
  </si>
  <si>
    <t>7</t>
  </si>
  <si>
    <t>11</t>
  </si>
  <si>
    <t>Để giảm tỷ lệ thấp còi do tuổi còn phụ thuộc vào nhiều yếu tố và cần nhiều thời gian và sự phối hợp của các ban nghành đoàn thể trong công tác truyền thông.</t>
  </si>
  <si>
    <t>1 dược sỹ đại học mới chuyển công tác</t>
  </si>
  <si>
    <t>14.250</t>
  </si>
  <si>
    <t>100</t>
  </si>
  <si>
    <t>73</t>
  </si>
  <si>
    <t>145</t>
  </si>
  <si>
    <t>81,9</t>
  </si>
  <si>
    <t>129</t>
  </si>
  <si>
    <t>97,7</t>
  </si>
  <si>
    <t>14</t>
  </si>
  <si>
    <t>77,8</t>
  </si>
  <si>
    <t>19</t>
  </si>
  <si>
    <t>163</t>
  </si>
  <si>
    <t>92,1</t>
  </si>
  <si>
    <t>13</t>
  </si>
  <si>
    <t>68,4</t>
  </si>
  <si>
    <t>68</t>
  </si>
  <si>
    <t>38.4</t>
  </si>
  <si>
    <t>29.984</t>
  </si>
  <si>
    <t>29.500</t>
  </si>
  <si>
    <t>98,3</t>
  </si>
  <si>
    <t>29,984</t>
  </si>
  <si>
    <t>4.000</t>
  </si>
  <si>
    <t>4.090</t>
  </si>
  <si>
    <t>61</t>
  </si>
  <si>
    <t>96,8</t>
  </si>
  <si>
    <t>63</t>
  </si>
  <si>
    <t>99,3</t>
  </si>
  <si>
    <t>59,9</t>
  </si>
  <si>
    <t>99,7</t>
  </si>
  <si>
    <t>71,4</t>
  </si>
  <si>
    <t>122,5</t>
  </si>
  <si>
    <t>59,2</t>
  </si>
  <si>
    <t>122,8</t>
  </si>
  <si>
    <t>15</t>
  </si>
  <si>
    <t>90</t>
  </si>
  <si>
    <t xml:space="preserve">Tỷ lệ đẻ tại cơ sở y tế đạt thấp
</t>
  </si>
  <si>
    <t>Một số diện tích chuyển sang trồng cây mắc ca</t>
  </si>
  <si>
    <t xml:space="preserve">Kế hoạch 
năm 2023 
</t>
  </si>
  <si>
    <t>Cuối năm mới thực hiện rà soát</t>
  </si>
  <si>
    <t>Xã đạt Tiêu chí quốc gia về y tế xã giai đoạn đến năm 2030</t>
  </si>
  <si>
    <t xml:space="preserve">Thực hiện rà soát, xây dựng xã đạt bộ tiêu chí quốc gia về y tế mới </t>
  </si>
  <si>
    <t>Lượng người đi làm khỏi địa bàn trên 6 tháng tăng.</t>
  </si>
  <si>
    <t>Quy định của nghành thống kê: Không thống kê nhân khẩu không có mặt trên địa bàn trên 6 tháng</t>
  </si>
  <si>
    <t>Do HS chuyển đi học tại địa phương khác</t>
  </si>
  <si>
    <t>Do thực hiện sắp xếp lại quy mô lớp học (tăng số HS/lớp)</t>
  </si>
  <si>
    <t>Do HS chuyển sang học nghề</t>
  </si>
  <si>
    <t>6</t>
  </si>
  <si>
    <t>10</t>
  </si>
  <si>
    <t xml:space="preserve">Kế hoạch năm 2023
</t>
  </si>
  <si>
    <t>Kế hoạch</t>
  </si>
  <si>
    <t>Do không đề nghị đánh giá ngoài trường TH Nà Tòng (Hiện đã chuyển thành trường PTDT bán trú TH Nà Tòng)</t>
  </si>
  <si>
    <t>Do được đầu tư hạ tầng giao thông nên một số bản HS không được hưởng chế độ</t>
  </si>
  <si>
    <t>Do 126 học sinh THPT bỏ học</t>
  </si>
  <si>
    <t>Cụ thể số HS bỏ học tại các trường THPT: Thị trấn (70), Mùn Chung (30), Trung tâm GDNN-GDTX (18), Quài Tở (6), DTNT (2)</t>
  </si>
  <si>
    <t>Giải trình lý do 
không đạt KH giao</t>
  </si>
  <si>
    <t>Cuối năm mới thực hiện bình xét</t>
  </si>
  <si>
    <t>KH giao cao hơn số liệu thực tế rà soát tại huyện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</si>
</sst>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
    <numFmt numFmtId="175" formatCode="0.0"/>
    <numFmt numFmtId="176" formatCode="#,##0\ &quot;þ&quot;;[Red]\-#,##0\ &quot;þ&quot;"/>
    <numFmt numFmtId="177" formatCode="_-* #,##0.0\ _₫_-;\-* #,##0.0\ _₫_-;_-* &quot;-&quot;??\ _₫_-;_-@_-"/>
    <numFmt numFmtId="178" formatCode="_(* #,##0_);_(* \(#,##0\);_(* &quot;-&quot;??_);_(@_)"/>
    <numFmt numFmtId="179" formatCode="_(* #,##0.0_);_(* \(#,##0.0\);_(* &quot;-&quot;??_);_(@_)"/>
    <numFmt numFmtId="180" formatCode="#"/>
    <numFmt numFmtId="181" formatCode="_(* #,##0_);_(* \(#,##0\);_(* \-??_);_(@_)"/>
    <numFmt numFmtId="182" formatCode="_(* #,##0.0_);_(* \(#,##0.0\);_(* \-??_);_(@_)"/>
    <numFmt numFmtId="183" formatCode="#,##0.0_);\(#,##0.0\)"/>
    <numFmt numFmtId="184" formatCode="0.000"/>
    <numFmt numFmtId="185" formatCode="_-* #,##0.0\ _₫_-;\-* #,##0.0\ _₫_-;_-* &quot;-&quot;?\ _₫_-;_-@_-"/>
    <numFmt numFmtId="186" formatCode="#,##0.000"/>
    <numFmt numFmtId="187" formatCode="_(* #,##0.000_);_(* \(#,##0.000\);_(* &quot;-&quot;??_);_(@_)"/>
    <numFmt numFmtId="188" formatCode="0.0%"/>
    <numFmt numFmtId="189" formatCode="0.000000"/>
    <numFmt numFmtId="190" formatCode="0.00000"/>
    <numFmt numFmtId="191" formatCode="0.0000"/>
    <numFmt numFmtId="192" formatCode="_(* #,##0.0_);_(* \(#,##0.0\);_(* &quot;-&quot;?_);_(@_)"/>
    <numFmt numFmtId="193" formatCode="_(* #,##0_);_(* \(#,##0\);_(* &quot;-&quot;?_);_(@_)"/>
    <numFmt numFmtId="194" formatCode="0.0000000"/>
    <numFmt numFmtId="195" formatCode="_-* #,##0.000\ _₫_-;\-* #,##0.000\ _₫_-;_-* &quot;-&quot;???\ _₫_-;_-@_-"/>
    <numFmt numFmtId="196" formatCode="_(* #,##0.0000_);_(* \(#,##0.0000\);_(* &quot;-&quot;??_);_(@_)"/>
  </numFmts>
  <fonts count="105">
    <font>
      <sz val="14"/>
      <color theme="1"/>
      <name val="Times New Roman"/>
      <family val="2"/>
    </font>
    <font>
      <sz val="11"/>
      <color indexed="8"/>
      <name val="Calibri"/>
      <family val="2"/>
    </font>
    <font>
      <sz val="12"/>
      <name val="Times New Roman"/>
      <family val="1"/>
    </font>
    <font>
      <i/>
      <sz val="12"/>
      <name val="Times New Roman"/>
      <family val="1"/>
    </font>
    <font>
      <b/>
      <sz val="12"/>
      <name val="Times New Roman"/>
      <family val="1"/>
    </font>
    <font>
      <sz val="12"/>
      <name val=".VnTime"/>
      <family val="2"/>
    </font>
    <font>
      <sz val="10"/>
      <name val="Arial"/>
      <family val="2"/>
    </font>
    <font>
      <sz val="12"/>
      <color indexed="8"/>
      <name val="Times New Roman"/>
      <family val="2"/>
    </font>
    <font>
      <sz val="10"/>
      <name val=".VnTime"/>
      <family val="2"/>
    </font>
    <font>
      <sz val="13"/>
      <name val=".VnTime"/>
      <family val="2"/>
    </font>
    <font>
      <b/>
      <sz val="10"/>
      <name val="Times New Roman"/>
      <family val="1"/>
    </font>
    <font>
      <b/>
      <sz val="9"/>
      <name val="Times New Roman"/>
      <family val="1"/>
    </font>
    <font>
      <b/>
      <sz val="11"/>
      <name val="Times New Roman"/>
      <family val="1"/>
    </font>
    <font>
      <sz val="10"/>
      <name val="Times New Roman"/>
      <family val="1"/>
    </font>
    <font>
      <i/>
      <sz val="10"/>
      <name val="Times New Roman"/>
      <family val="1"/>
    </font>
    <font>
      <i/>
      <sz val="11"/>
      <name val="Times New Roman"/>
      <family val="1"/>
    </font>
    <font>
      <sz val="11"/>
      <name val="Times New Roman"/>
      <family val="1"/>
    </font>
    <font>
      <b/>
      <sz val="13"/>
      <name val="Times New Roman"/>
      <family val="1"/>
    </font>
    <font>
      <b/>
      <sz val="9"/>
      <name val="Tahoma"/>
      <family val="2"/>
    </font>
    <font>
      <sz val="9"/>
      <name val="Tahoma"/>
      <family val="2"/>
    </font>
    <font>
      <sz val="9"/>
      <name val="Times New Roman"/>
      <family val="1"/>
    </font>
    <font>
      <i/>
      <sz val="9"/>
      <name val="Times New Roman"/>
      <family val="1"/>
    </font>
    <font>
      <b/>
      <i/>
      <sz val="10"/>
      <name val="Times New Roman"/>
      <family val="1"/>
    </font>
    <font>
      <sz val="8"/>
      <name val="Times New Roman"/>
      <family val="2"/>
    </font>
    <font>
      <sz val="13"/>
      <name val="Times New Roman"/>
      <family val="1"/>
    </font>
    <font>
      <i/>
      <sz val="13"/>
      <name val="Times New Roman"/>
      <family val="1"/>
    </font>
    <font>
      <b/>
      <i/>
      <sz val="11"/>
      <name val="Times New Roman"/>
      <family val="1"/>
    </font>
    <font>
      <b/>
      <u val="single"/>
      <sz val="13"/>
      <name val="Times New Roman"/>
      <family val="1"/>
    </font>
    <font>
      <b/>
      <u val="single"/>
      <sz val="11"/>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8"/>
      <name val="Times New Roman"/>
      <family val="1"/>
    </font>
    <font>
      <sz val="13"/>
      <color indexed="8"/>
      <name val="Times New Roman"/>
      <family val="1"/>
    </font>
    <font>
      <b/>
      <sz val="10"/>
      <color indexed="8"/>
      <name val="Times New Roman"/>
      <family val="1"/>
    </font>
    <font>
      <b/>
      <sz val="12"/>
      <color indexed="8"/>
      <name val="Times New Roman"/>
      <family val="1"/>
    </font>
    <font>
      <sz val="10"/>
      <color indexed="8"/>
      <name val="Times New Roman"/>
      <family val="1"/>
    </font>
    <font>
      <i/>
      <sz val="12"/>
      <color indexed="8"/>
      <name val="Times New Roman"/>
      <family val="1"/>
    </font>
    <font>
      <sz val="10"/>
      <color indexed="8"/>
      <name val="Arial"/>
      <family val="2"/>
    </font>
    <font>
      <i/>
      <sz val="10"/>
      <color indexed="8"/>
      <name val="Arial"/>
      <family val="2"/>
    </font>
    <font>
      <b/>
      <sz val="11"/>
      <color indexed="8"/>
      <name val="Times New Roman"/>
      <family val="1"/>
    </font>
    <font>
      <sz val="11"/>
      <color indexed="8"/>
      <name val="Times New Roman"/>
      <family val="1"/>
    </font>
    <font>
      <b/>
      <sz val="13"/>
      <color indexed="12"/>
      <name val="Times New Roman"/>
      <family val="1"/>
    </font>
    <font>
      <sz val="13"/>
      <color indexed="12"/>
      <name val="Times New Roman"/>
      <family val="1"/>
    </font>
    <font>
      <b/>
      <i/>
      <sz val="11"/>
      <color indexed="8"/>
      <name val="Times New Roman"/>
      <family val="1"/>
    </font>
    <font>
      <b/>
      <u val="single"/>
      <sz val="10"/>
      <color indexed="8"/>
      <name val="Times New Roman"/>
      <family val="1"/>
    </font>
    <font>
      <u val="single"/>
      <sz val="12"/>
      <color indexed="8"/>
      <name val="Times New Roman"/>
      <family val="1"/>
    </font>
    <font>
      <sz val="10"/>
      <color indexed="12"/>
      <name val="Times New Roman"/>
      <family val="1"/>
    </font>
    <font>
      <b/>
      <sz val="13"/>
      <color indexed="8"/>
      <name val="Times New Roman"/>
      <family val="1"/>
    </font>
    <font>
      <b/>
      <i/>
      <sz val="14"/>
      <color indexed="8"/>
      <name val="Times New Roman"/>
      <family val="1"/>
    </font>
    <font>
      <sz val="11"/>
      <color indexed="10"/>
      <name val="Times New Roman"/>
      <family val="1"/>
    </font>
    <font>
      <b/>
      <u val="single"/>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0"/>
      <color theme="1"/>
      <name val="Times New Roman"/>
      <family val="1"/>
    </font>
    <font>
      <sz val="13"/>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theme="1"/>
      <name val="Times New Roman"/>
      <family val="1"/>
    </font>
    <font>
      <i/>
      <sz val="12"/>
      <color theme="1"/>
      <name val="Times New Roman"/>
      <family val="1"/>
    </font>
    <font>
      <sz val="10"/>
      <color theme="1"/>
      <name val="Arial"/>
      <family val="2"/>
    </font>
    <font>
      <i/>
      <sz val="10"/>
      <color theme="1"/>
      <name val="Arial"/>
      <family val="2"/>
    </font>
    <font>
      <b/>
      <sz val="11"/>
      <color theme="1"/>
      <name val="Times New Roman"/>
      <family val="1"/>
    </font>
    <font>
      <sz val="11"/>
      <color theme="1"/>
      <name val="Times New Roman"/>
      <family val="1"/>
    </font>
    <font>
      <b/>
      <sz val="13"/>
      <color rgb="FF0000CC"/>
      <name val="Times New Roman"/>
      <family val="1"/>
    </font>
    <font>
      <sz val="13"/>
      <color rgb="FF0000CC"/>
      <name val="Times New Roman"/>
      <family val="1"/>
    </font>
    <font>
      <b/>
      <i/>
      <sz val="11"/>
      <color theme="1"/>
      <name val="Times New Roman"/>
      <family val="1"/>
    </font>
    <font>
      <b/>
      <u val="single"/>
      <sz val="10"/>
      <color theme="1"/>
      <name val="Times New Roman"/>
      <family val="1"/>
    </font>
    <font>
      <u val="single"/>
      <sz val="12"/>
      <color theme="1"/>
      <name val="Times New Roman"/>
      <family val="1"/>
    </font>
    <font>
      <sz val="10"/>
      <color rgb="FF0000CC"/>
      <name val="Times New Roman"/>
      <family val="1"/>
    </font>
    <font>
      <b/>
      <u val="single"/>
      <sz val="11"/>
      <color theme="1"/>
      <name val="Times New Roman"/>
      <family val="1"/>
    </font>
    <font>
      <b/>
      <sz val="13"/>
      <color theme="1"/>
      <name val="Times New Roman"/>
      <family val="1"/>
    </font>
    <font>
      <b/>
      <i/>
      <sz val="14"/>
      <color theme="1"/>
      <name val="Times New Roman"/>
      <family val="1"/>
    </font>
    <font>
      <sz val="11"/>
      <color rgb="FFFF0000"/>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
      <left style="thin"/>
      <right style="thin"/>
      <top style="thin"/>
      <bottom/>
    </border>
    <border>
      <left/>
      <right/>
      <top/>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7" fillId="0" borderId="0" applyFont="0" applyFill="0" applyBorder="0" applyAlignment="0" applyProtection="0"/>
    <xf numFmtId="171" fontId="2"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3" fontId="6"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28" borderId="2" applyNumberFormat="0" applyAlignment="0" applyProtection="0"/>
    <xf numFmtId="171" fontId="2" fillId="0" borderId="0" applyFont="0" applyFill="0" applyBorder="0" applyAlignment="0" applyProtection="0"/>
    <xf numFmtId="171" fontId="6"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8"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8" fillId="0" borderId="0">
      <alignment/>
      <protection/>
    </xf>
    <xf numFmtId="0" fontId="8"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9"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36">
    <xf numFmtId="0" fontId="0" fillId="0" borderId="0" xfId="0" applyAlignment="1">
      <alignment/>
    </xf>
    <xf numFmtId="0" fontId="13" fillId="33" borderId="10" xfId="75" applyFont="1" applyFill="1" applyBorder="1" applyAlignment="1">
      <alignment horizontal="center" vertical="center" wrapText="1"/>
      <protection/>
    </xf>
    <xf numFmtId="0" fontId="14" fillId="33" borderId="10" xfId="75" applyFont="1" applyFill="1" applyBorder="1" applyAlignment="1">
      <alignment horizontal="center" vertical="center" wrapText="1"/>
      <protection/>
    </xf>
    <xf numFmtId="3" fontId="13" fillId="33" borderId="10" xfId="75" applyNumberFormat="1" applyFont="1" applyFill="1" applyBorder="1" applyAlignment="1">
      <alignment horizontal="right" vertical="center" wrapText="1"/>
      <protection/>
    </xf>
    <xf numFmtId="0" fontId="14" fillId="33" borderId="10" xfId="75" applyFont="1" applyFill="1" applyBorder="1" applyAlignment="1">
      <alignment horizontal="left" vertical="center" wrapText="1"/>
      <protection/>
    </xf>
    <xf numFmtId="0" fontId="13" fillId="33" borderId="10" xfId="75" applyFont="1" applyFill="1" applyBorder="1" applyAlignment="1">
      <alignment horizontal="left" vertical="center" wrapText="1"/>
      <protection/>
    </xf>
    <xf numFmtId="0" fontId="14" fillId="33" borderId="10" xfId="118" applyFont="1" applyFill="1" applyBorder="1" applyAlignment="1">
      <alignment horizontal="center" vertical="center" wrapText="1"/>
      <protection/>
    </xf>
    <xf numFmtId="0" fontId="14" fillId="33" borderId="10" xfId="120" applyFont="1" applyFill="1" applyBorder="1" applyAlignment="1" quotePrefix="1">
      <alignment horizontal="center" vertical="center" wrapText="1"/>
      <protection/>
    </xf>
    <xf numFmtId="0" fontId="13" fillId="33" borderId="0" xfId="75" applyFont="1" applyFill="1" applyAlignment="1">
      <alignment horizontal="right" vertical="center" wrapText="1"/>
      <protection/>
    </xf>
    <xf numFmtId="0" fontId="13" fillId="33" borderId="0" xfId="75" applyFont="1" applyFill="1" applyAlignment="1">
      <alignment horizontal="center"/>
      <protection/>
    </xf>
    <xf numFmtId="0" fontId="10" fillId="33" borderId="10" xfId="75" applyFont="1" applyFill="1" applyBorder="1" applyAlignment="1">
      <alignment vertical="center" wrapText="1"/>
      <protection/>
    </xf>
    <xf numFmtId="1" fontId="13" fillId="33" borderId="10" xfId="75" applyNumberFormat="1" applyFont="1" applyFill="1" applyBorder="1" applyAlignment="1">
      <alignment horizontal="right" vertical="center" wrapText="1"/>
      <protection/>
    </xf>
    <xf numFmtId="175" fontId="13" fillId="33" borderId="10" xfId="75" applyNumberFormat="1" applyFont="1" applyFill="1" applyBorder="1" applyAlignment="1">
      <alignment horizontal="right" vertical="center" wrapText="1"/>
      <protection/>
    </xf>
    <xf numFmtId="1" fontId="14" fillId="33" borderId="10" xfId="75" applyNumberFormat="1" applyFont="1" applyFill="1" applyBorder="1" applyAlignment="1">
      <alignment horizontal="right" vertical="center" wrapText="1"/>
      <protection/>
    </xf>
    <xf numFmtId="3" fontId="13" fillId="33" borderId="10" xfId="92" applyNumberFormat="1" applyFont="1" applyFill="1" applyBorder="1" applyAlignment="1">
      <alignment horizontal="right" vertical="center" wrapText="1"/>
      <protection/>
    </xf>
    <xf numFmtId="0" fontId="13" fillId="33" borderId="0" xfId="75" applyFont="1" applyFill="1">
      <alignment/>
      <protection/>
    </xf>
    <xf numFmtId="0" fontId="13" fillId="33" borderId="0" xfId="75" applyFont="1" applyFill="1" applyAlignment="1">
      <alignment wrapText="1"/>
      <protection/>
    </xf>
    <xf numFmtId="0" fontId="13" fillId="33" borderId="0" xfId="75" applyFont="1" applyFill="1" applyAlignment="1">
      <alignment horizontal="center" vertical="center" wrapText="1"/>
      <protection/>
    </xf>
    <xf numFmtId="49" fontId="13" fillId="33" borderId="0" xfId="75" applyNumberFormat="1" applyFont="1" applyFill="1" applyAlignment="1">
      <alignment horizontal="center"/>
      <protection/>
    </xf>
    <xf numFmtId="0" fontId="14" fillId="33" borderId="0" xfId="75" applyFont="1" applyFill="1">
      <alignment/>
      <protection/>
    </xf>
    <xf numFmtId="49" fontId="10" fillId="33" borderId="10" xfId="75" applyNumberFormat="1" applyFont="1" applyFill="1" applyBorder="1" applyAlignment="1">
      <alignment horizontal="center" vertical="center" wrapText="1"/>
      <protection/>
    </xf>
    <xf numFmtId="0" fontId="10" fillId="33" borderId="10" xfId="75" applyFont="1" applyFill="1" applyBorder="1" applyAlignment="1">
      <alignment horizontal="left" vertical="center" wrapText="1"/>
      <protection/>
    </xf>
    <xf numFmtId="0" fontId="13" fillId="33" borderId="10" xfId="75" applyFont="1" applyFill="1" applyBorder="1">
      <alignment/>
      <protection/>
    </xf>
    <xf numFmtId="49" fontId="13" fillId="33" borderId="10" xfId="75" applyNumberFormat="1" applyFont="1" applyFill="1" applyBorder="1" applyAlignment="1">
      <alignment horizontal="center" vertical="center" wrapText="1"/>
      <protection/>
    </xf>
    <xf numFmtId="175" fontId="13" fillId="33" borderId="10" xfId="75" applyNumberFormat="1" applyFont="1" applyFill="1" applyBorder="1" applyAlignment="1">
      <alignment vertical="center"/>
      <protection/>
    </xf>
    <xf numFmtId="49" fontId="14" fillId="33" borderId="10" xfId="75" applyNumberFormat="1" applyFont="1" applyFill="1" applyBorder="1" applyAlignment="1">
      <alignment horizontal="center" vertical="center" wrapText="1"/>
      <protection/>
    </xf>
    <xf numFmtId="0" fontId="21" fillId="33" borderId="10" xfId="75" applyFont="1" applyFill="1" applyBorder="1" applyAlignment="1">
      <alignment horizontal="center" vertical="center" wrapText="1"/>
      <protection/>
    </xf>
    <xf numFmtId="0" fontId="20" fillId="33" borderId="10" xfId="75" applyFont="1" applyFill="1" applyBorder="1" applyAlignment="1">
      <alignment horizontal="center" vertical="center" wrapText="1"/>
      <protection/>
    </xf>
    <xf numFmtId="49" fontId="13" fillId="33" borderId="0" xfId="75" applyNumberFormat="1" applyFont="1" applyFill="1">
      <alignment/>
      <protection/>
    </xf>
    <xf numFmtId="49" fontId="13" fillId="33" borderId="0" xfId="75" applyNumberFormat="1" applyFont="1" applyFill="1" applyAlignment="1">
      <alignment wrapText="1"/>
      <protection/>
    </xf>
    <xf numFmtId="0" fontId="14" fillId="0" borderId="10" xfId="75" applyFont="1" applyBorder="1" applyAlignment="1">
      <alignment horizontal="center" vertical="center" wrapText="1"/>
      <protection/>
    </xf>
    <xf numFmtId="0" fontId="13" fillId="0" borderId="10" xfId="75" applyFont="1" applyBorder="1" applyAlignment="1">
      <alignment horizontal="center" vertical="center" wrapText="1"/>
      <protection/>
    </xf>
    <xf numFmtId="0" fontId="13" fillId="0" borderId="10" xfId="75" applyFont="1" applyBorder="1" applyAlignment="1">
      <alignment horizontal="left" vertical="center" wrapText="1"/>
      <protection/>
    </xf>
    <xf numFmtId="3" fontId="13" fillId="0" borderId="10" xfId="75" applyNumberFormat="1" applyFont="1" applyBorder="1" applyAlignment="1">
      <alignment horizontal="right" vertical="center" wrapText="1"/>
      <protection/>
    </xf>
    <xf numFmtId="0" fontId="14" fillId="0" borderId="10" xfId="75" applyFont="1" applyBorder="1" applyAlignment="1">
      <alignment horizontal="left" vertical="center" wrapText="1"/>
      <protection/>
    </xf>
    <xf numFmtId="49" fontId="14" fillId="0" borderId="10" xfId="75" applyNumberFormat="1" applyFont="1" applyBorder="1" applyAlignment="1">
      <alignment horizontal="center" vertical="center" wrapText="1"/>
      <protection/>
    </xf>
    <xf numFmtId="174" fontId="13" fillId="0" borderId="10" xfId="89" applyNumberFormat="1" applyFont="1" applyBorder="1" applyAlignment="1">
      <alignment horizontal="right" vertical="center" wrapText="1"/>
      <protection/>
    </xf>
    <xf numFmtId="175" fontId="13" fillId="0" borderId="10" xfId="75" applyNumberFormat="1" applyFont="1" applyBorder="1" applyAlignment="1">
      <alignment vertical="center"/>
      <protection/>
    </xf>
    <xf numFmtId="0" fontId="14" fillId="0" borderId="10" xfId="75" applyFont="1" applyBorder="1" applyAlignment="1">
      <alignment vertical="top" wrapText="1"/>
      <protection/>
    </xf>
    <xf numFmtId="0" fontId="14" fillId="0" borderId="0" xfId="75" applyFont="1">
      <alignment/>
      <protection/>
    </xf>
    <xf numFmtId="49" fontId="13" fillId="0" borderId="10" xfId="75" applyNumberFormat="1" applyFont="1" applyBorder="1" applyAlignment="1">
      <alignment horizontal="center" vertical="center" wrapText="1"/>
      <protection/>
    </xf>
    <xf numFmtId="0" fontId="13" fillId="0" borderId="10" xfId="75" applyFont="1" applyBorder="1" applyAlignment="1">
      <alignment vertical="top" wrapText="1"/>
      <protection/>
    </xf>
    <xf numFmtId="0" fontId="13" fillId="0" borderId="0" xfId="75" applyFont="1">
      <alignment/>
      <protection/>
    </xf>
    <xf numFmtId="0" fontId="13" fillId="0" borderId="10" xfId="75" applyFont="1" applyBorder="1">
      <alignment/>
      <protection/>
    </xf>
    <xf numFmtId="171" fontId="16" fillId="0" borderId="10" xfId="42" applyFont="1" applyFill="1" applyBorder="1" applyAlignment="1">
      <alignment horizontal="center" vertical="center" wrapText="1"/>
    </xf>
    <xf numFmtId="178" fontId="10" fillId="0" borderId="10" xfId="47" applyNumberFormat="1" applyFont="1" applyFill="1" applyBorder="1" applyAlignment="1">
      <alignment horizontal="right" vertical="center" wrapText="1"/>
    </xf>
    <xf numFmtId="178" fontId="13" fillId="0" borderId="10" xfId="47" applyNumberFormat="1" applyFont="1" applyFill="1" applyBorder="1" applyAlignment="1">
      <alignment horizontal="right" vertical="center" wrapText="1"/>
    </xf>
    <xf numFmtId="178" fontId="10" fillId="0" borderId="10" xfId="45" applyNumberFormat="1" applyFont="1" applyFill="1" applyBorder="1" applyAlignment="1">
      <alignment horizontal="right" vertical="center" wrapText="1"/>
    </xf>
    <xf numFmtId="181" fontId="10" fillId="0" borderId="10" xfId="47" applyNumberFormat="1" applyFont="1" applyFill="1" applyBorder="1" applyAlignment="1" applyProtection="1">
      <alignment horizontal="right" vertical="center" wrapText="1"/>
      <protection/>
    </xf>
    <xf numFmtId="178" fontId="13" fillId="0" borderId="10" xfId="45" applyNumberFormat="1" applyFont="1" applyFill="1" applyBorder="1" applyAlignment="1" applyProtection="1">
      <alignment horizontal="right" vertical="center" wrapText="1"/>
      <protection locked="0"/>
    </xf>
    <xf numFmtId="0" fontId="10" fillId="33" borderId="10" xfId="75" applyFont="1" applyFill="1" applyBorder="1" applyAlignment="1">
      <alignment horizontal="center" vertical="center" wrapText="1"/>
      <protection/>
    </xf>
    <xf numFmtId="171" fontId="15" fillId="0" borderId="10" xfId="42" applyFont="1" applyFill="1" applyBorder="1" applyAlignment="1">
      <alignment horizontal="center" vertical="center" wrapText="1"/>
    </xf>
    <xf numFmtId="171" fontId="12" fillId="0" borderId="10" xfId="42" applyFont="1" applyFill="1" applyBorder="1" applyAlignment="1">
      <alignment horizontal="center" vertical="center" wrapText="1"/>
    </xf>
    <xf numFmtId="171" fontId="13" fillId="0" borderId="10" xfId="47" applyFont="1" applyFill="1" applyBorder="1" applyAlignment="1" applyProtection="1">
      <alignment horizontal="right" vertical="center" wrapText="1"/>
      <protection/>
    </xf>
    <xf numFmtId="181" fontId="13" fillId="0" borderId="10" xfId="47" applyNumberFormat="1" applyFont="1" applyFill="1" applyBorder="1" applyAlignment="1" applyProtection="1">
      <alignment horizontal="right" vertical="center" wrapText="1"/>
      <protection/>
    </xf>
    <xf numFmtId="179" fontId="83" fillId="0" borderId="10" xfId="42" applyNumberFormat="1" applyFont="1" applyFill="1" applyBorder="1" applyAlignment="1">
      <alignment horizontal="right" vertical="center" wrapText="1"/>
    </xf>
    <xf numFmtId="49" fontId="13" fillId="33" borderId="11" xfId="75" applyNumberFormat="1" applyFont="1" applyFill="1" applyBorder="1">
      <alignment/>
      <protection/>
    </xf>
    <xf numFmtId="0" fontId="13" fillId="33" borderId="11" xfId="75" applyFont="1" applyFill="1" applyBorder="1">
      <alignment/>
      <protection/>
    </xf>
    <xf numFmtId="178" fontId="10" fillId="0" borderId="10" xfId="75" applyNumberFormat="1" applyFont="1" applyBorder="1" applyAlignment="1">
      <alignment horizontal="right" vertical="center" wrapText="1"/>
      <protection/>
    </xf>
    <xf numFmtId="181" fontId="10" fillId="0" borderId="10" xfId="118" applyNumberFormat="1" applyFont="1" applyBorder="1" applyAlignment="1">
      <alignment horizontal="right" vertical="center" wrapText="1"/>
      <protection/>
    </xf>
    <xf numFmtId="175" fontId="13" fillId="0" borderId="10" xfId="75" applyNumberFormat="1" applyFont="1" applyBorder="1" applyAlignment="1">
      <alignment horizontal="right" vertical="center" wrapText="1"/>
      <protection/>
    </xf>
    <xf numFmtId="175" fontId="13" fillId="0" borderId="10" xfId="118" applyNumberFormat="1" applyFont="1" applyBorder="1" applyAlignment="1">
      <alignment horizontal="right" vertical="center" wrapText="1"/>
      <protection/>
    </xf>
    <xf numFmtId="2" fontId="13" fillId="0" borderId="10" xfId="118" applyNumberFormat="1" applyFont="1" applyBorder="1" applyAlignment="1">
      <alignment horizontal="right" vertical="center" wrapText="1"/>
      <protection/>
    </xf>
    <xf numFmtId="0" fontId="10" fillId="0" borderId="10" xfId="118" applyFont="1" applyBorder="1" applyAlignment="1">
      <alignment horizontal="right" vertical="center" wrapText="1"/>
      <protection/>
    </xf>
    <xf numFmtId="178" fontId="10" fillId="0" borderId="10" xfId="118" applyNumberFormat="1" applyFont="1" applyBorder="1" applyAlignment="1">
      <alignment horizontal="right" vertical="center" wrapText="1"/>
      <protection/>
    </xf>
    <xf numFmtId="178" fontId="13" fillId="0" borderId="10" xfId="118" applyNumberFormat="1" applyFont="1" applyBorder="1" applyAlignment="1">
      <alignment horizontal="right" vertical="center" wrapText="1"/>
      <protection/>
    </xf>
    <xf numFmtId="171" fontId="13" fillId="0" borderId="10" xfId="118" applyNumberFormat="1" applyFont="1" applyBorder="1" applyAlignment="1">
      <alignment horizontal="right" vertical="center" wrapText="1"/>
      <protection/>
    </xf>
    <xf numFmtId="187" fontId="13" fillId="0" borderId="10" xfId="118" applyNumberFormat="1" applyFont="1" applyBorder="1" applyAlignment="1">
      <alignment horizontal="right" vertical="center" wrapText="1"/>
      <protection/>
    </xf>
    <xf numFmtId="182" fontId="10" fillId="0" borderId="10" xfId="75" applyNumberFormat="1" applyFont="1" applyBorder="1" applyAlignment="1">
      <alignment horizontal="right" vertical="center" wrapText="1"/>
      <protection/>
    </xf>
    <xf numFmtId="0" fontId="13" fillId="0" borderId="10" xfId="118" applyFont="1" applyBorder="1" applyAlignment="1">
      <alignment horizontal="right" vertical="center" wrapText="1"/>
      <protection/>
    </xf>
    <xf numFmtId="183" fontId="13" fillId="0" borderId="10" xfId="118" applyNumberFormat="1" applyFont="1" applyBorder="1" applyAlignment="1">
      <alignment horizontal="right" vertical="center" wrapText="1"/>
      <protection/>
    </xf>
    <xf numFmtId="174" fontId="13" fillId="0" borderId="10" xfId="118" applyNumberFormat="1" applyFont="1" applyBorder="1" applyAlignment="1">
      <alignment horizontal="right" vertical="center" wrapText="1"/>
      <protection/>
    </xf>
    <xf numFmtId="2" fontId="10" fillId="0" borderId="10" xfId="118" applyNumberFormat="1" applyFont="1" applyBorder="1" applyAlignment="1">
      <alignment horizontal="right" vertical="center" wrapText="1"/>
      <protection/>
    </xf>
    <xf numFmtId="1" fontId="13" fillId="0" borderId="10" xfId="118" applyNumberFormat="1" applyFont="1" applyBorder="1" applyAlignment="1">
      <alignment horizontal="right" vertical="center" wrapText="1"/>
      <protection/>
    </xf>
    <xf numFmtId="3" fontId="10" fillId="0" borderId="10" xfId="75" applyNumberFormat="1" applyFont="1" applyBorder="1" applyAlignment="1">
      <alignment horizontal="right" vertical="center" wrapText="1"/>
      <protection/>
    </xf>
    <xf numFmtId="1" fontId="10" fillId="0" borderId="10" xfId="75" applyNumberFormat="1" applyFont="1" applyBorder="1" applyAlignment="1">
      <alignment horizontal="right" vertical="center" wrapText="1"/>
      <protection/>
    </xf>
    <xf numFmtId="175" fontId="10" fillId="0" borderId="10" xfId="118" applyNumberFormat="1" applyFont="1" applyBorder="1" applyAlignment="1">
      <alignment horizontal="right" vertical="center" wrapText="1"/>
      <protection/>
    </xf>
    <xf numFmtId="3" fontId="13" fillId="0" borderId="10" xfId="118" applyNumberFormat="1" applyFont="1" applyBorder="1" applyAlignment="1">
      <alignment horizontal="right" vertical="center" wrapText="1"/>
      <protection/>
    </xf>
    <xf numFmtId="174" fontId="13" fillId="0" borderId="10" xfId="89" applyNumberFormat="1" applyFont="1" applyBorder="1" applyAlignment="1" quotePrefix="1">
      <alignment horizontal="right" vertical="center" wrapText="1"/>
      <protection/>
    </xf>
    <xf numFmtId="171" fontId="84" fillId="0" borderId="11" xfId="42" applyFont="1" applyFill="1" applyBorder="1" applyAlignment="1">
      <alignment horizontal="center" vertical="center"/>
    </xf>
    <xf numFmtId="175" fontId="14" fillId="0" borderId="10" xfId="75" applyNumberFormat="1" applyFont="1" applyBorder="1" applyAlignment="1">
      <alignment vertical="center"/>
      <protection/>
    </xf>
    <xf numFmtId="0" fontId="13" fillId="33" borderId="10" xfId="75" applyFont="1" applyFill="1" applyBorder="1" applyAlignment="1">
      <alignment wrapText="1"/>
      <protection/>
    </xf>
    <xf numFmtId="0" fontId="16" fillId="0" borderId="0" xfId="75" applyFont="1">
      <alignment/>
      <protection/>
    </xf>
    <xf numFmtId="0" fontId="16" fillId="0" borderId="0" xfId="75" applyFont="1" applyAlignment="1">
      <alignment horizontal="center" vertical="center"/>
      <protection/>
    </xf>
    <xf numFmtId="0" fontId="13" fillId="33" borderId="0" xfId="75" applyFont="1" applyFill="1" applyAlignment="1">
      <alignment horizontal="center" vertical="center"/>
      <protection/>
    </xf>
    <xf numFmtId="0" fontId="16" fillId="0" borderId="0" xfId="75" applyFont="1" applyAlignment="1">
      <alignment vertical="center"/>
      <protection/>
    </xf>
    <xf numFmtId="0" fontId="10" fillId="0" borderId="12" xfId="120" applyFont="1" applyBorder="1" applyAlignment="1">
      <alignment horizontal="center" vertical="center" wrapText="1"/>
      <protection/>
    </xf>
    <xf numFmtId="0" fontId="10" fillId="0" borderId="10" xfId="120" applyFont="1" applyBorder="1" applyAlignment="1">
      <alignment horizontal="center" vertical="center" wrapText="1"/>
      <protection/>
    </xf>
    <xf numFmtId="0" fontId="85" fillId="0" borderId="10" xfId="120" applyFont="1" applyBorder="1" applyAlignment="1">
      <alignment horizontal="center" vertical="center" wrapText="1"/>
      <protection/>
    </xf>
    <xf numFmtId="0" fontId="85" fillId="0" borderId="12" xfId="120" applyFont="1" applyBorder="1" applyAlignment="1">
      <alignment horizontal="center" vertical="center" wrapText="1"/>
      <protection/>
    </xf>
    <xf numFmtId="0" fontId="85" fillId="0" borderId="12" xfId="120" applyFont="1" applyBorder="1" applyAlignment="1">
      <alignment horizontal="center" vertical="center" wrapText="1"/>
      <protection/>
    </xf>
    <xf numFmtId="3" fontId="14" fillId="0" borderId="10" xfId="120" applyNumberFormat="1" applyFont="1" applyBorder="1" applyAlignment="1">
      <alignment horizontal="center" vertical="center" wrapText="1"/>
      <protection/>
    </xf>
    <xf numFmtId="0" fontId="14" fillId="0" borderId="10" xfId="75" applyFont="1" applyBorder="1" applyAlignment="1">
      <alignment horizontal="center" vertical="center"/>
      <protection/>
    </xf>
    <xf numFmtId="3" fontId="13" fillId="0" borderId="10" xfId="120" applyNumberFormat="1" applyFont="1" applyBorder="1" applyAlignment="1">
      <alignment horizontal="center" vertical="center" wrapText="1"/>
      <protection/>
    </xf>
    <xf numFmtId="0" fontId="13" fillId="33" borderId="10" xfId="120" applyFont="1" applyFill="1" applyBorder="1" applyAlignment="1" quotePrefix="1">
      <alignment horizontal="center" vertical="center" wrapText="1"/>
      <protection/>
    </xf>
    <xf numFmtId="0" fontId="13" fillId="0" borderId="10" xfId="120" applyFont="1" applyBorder="1" applyAlignment="1" quotePrefix="1">
      <alignment horizontal="center" vertical="center" wrapText="1"/>
      <protection/>
    </xf>
    <xf numFmtId="0" fontId="14" fillId="0" borderId="10" xfId="120" applyFont="1" applyBorder="1" applyAlignment="1" quotePrefix="1">
      <alignment horizontal="center" vertical="center" wrapText="1"/>
      <protection/>
    </xf>
    <xf numFmtId="0" fontId="83" fillId="0" borderId="10" xfId="118" applyFont="1" applyBorder="1" applyAlignment="1">
      <alignment horizontal="center" vertical="center" wrapText="1"/>
      <protection/>
    </xf>
    <xf numFmtId="0" fontId="15" fillId="0" borderId="0" xfId="75" applyFont="1">
      <alignment/>
      <protection/>
    </xf>
    <xf numFmtId="0" fontId="10" fillId="0" borderId="10" xfId="120" applyFont="1" applyBorder="1" applyAlignment="1">
      <alignment horizontal="center" vertical="center"/>
      <protection/>
    </xf>
    <xf numFmtId="0" fontId="10" fillId="0" borderId="10" xfId="120" applyFont="1" applyBorder="1" applyAlignment="1">
      <alignment horizontal="left" vertical="center" wrapText="1"/>
      <protection/>
    </xf>
    <xf numFmtId="179" fontId="13" fillId="0" borderId="10" xfId="42" applyNumberFormat="1" applyFont="1" applyFill="1" applyBorder="1" applyAlignment="1">
      <alignment horizontal="center" vertical="center" wrapText="1"/>
    </xf>
    <xf numFmtId="0" fontId="13" fillId="33" borderId="10" xfId="75" applyFont="1" applyFill="1" applyBorder="1" applyAlignment="1">
      <alignment horizontal="center" vertical="center"/>
      <protection/>
    </xf>
    <xf numFmtId="175" fontId="13" fillId="0" borderId="10" xfId="120" applyNumberFormat="1" applyFont="1" applyBorder="1" applyAlignment="1">
      <alignment horizontal="right" vertical="center" wrapText="1"/>
      <protection/>
    </xf>
    <xf numFmtId="0" fontId="13" fillId="0" borderId="10" xfId="120" applyFont="1" applyBorder="1" applyAlignment="1">
      <alignment horizontal="center" vertical="center"/>
      <protection/>
    </xf>
    <xf numFmtId="0" fontId="13" fillId="0" borderId="10" xfId="120" applyFont="1" applyBorder="1" applyAlignment="1">
      <alignment horizontal="left" vertical="center" wrapText="1"/>
      <protection/>
    </xf>
    <xf numFmtId="0" fontId="13" fillId="0" borderId="10" xfId="120" applyFont="1" applyBorder="1" applyAlignment="1">
      <alignment horizontal="center" vertical="center" wrapText="1"/>
      <protection/>
    </xf>
    <xf numFmtId="175" fontId="13" fillId="33" borderId="10" xfId="75" applyNumberFormat="1" applyFont="1" applyFill="1" applyBorder="1" applyAlignment="1">
      <alignment horizontal="center" vertical="center"/>
      <protection/>
    </xf>
    <xf numFmtId="192" fontId="13" fillId="33" borderId="10" xfId="75" applyNumberFormat="1" applyFont="1" applyFill="1" applyBorder="1" applyAlignment="1">
      <alignment horizontal="center" vertical="center" wrapText="1"/>
      <protection/>
    </xf>
    <xf numFmtId="175" fontId="13" fillId="0" borderId="10" xfId="120" applyNumberFormat="1" applyFont="1" applyBorder="1" applyAlignment="1">
      <alignment vertical="center" wrapText="1"/>
      <protection/>
    </xf>
    <xf numFmtId="179" fontId="13" fillId="33" borderId="10" xfId="42" applyNumberFormat="1" applyFont="1" applyFill="1" applyBorder="1" applyAlignment="1">
      <alignment horizontal="center" vertical="center" wrapText="1"/>
    </xf>
    <xf numFmtId="174" fontId="13" fillId="33" borderId="10" xfId="75" applyNumberFormat="1" applyFont="1" applyFill="1" applyBorder="1" applyAlignment="1">
      <alignment horizontal="center" vertical="center" wrapText="1"/>
      <protection/>
    </xf>
    <xf numFmtId="0" fontId="14" fillId="0" borderId="10" xfId="120" applyFont="1" applyBorder="1" applyAlignment="1">
      <alignment horizontal="center" vertical="center"/>
      <protection/>
    </xf>
    <xf numFmtId="0" fontId="14" fillId="0" borderId="10" xfId="120" applyFont="1" applyBorder="1" applyAlignment="1">
      <alignment horizontal="left" vertical="center" wrapText="1"/>
      <protection/>
    </xf>
    <xf numFmtId="0" fontId="14" fillId="0" borderId="10" xfId="120" applyFont="1" applyBorder="1" applyAlignment="1">
      <alignment horizontal="center" vertical="center" wrapText="1"/>
      <protection/>
    </xf>
    <xf numFmtId="174" fontId="13" fillId="0" borderId="10" xfId="89" applyNumberFormat="1" applyFont="1" applyBorder="1" applyAlignment="1">
      <alignment horizontal="center" vertical="center" wrapText="1"/>
      <protection/>
    </xf>
    <xf numFmtId="175" fontId="13" fillId="0" borderId="10" xfId="75" applyNumberFormat="1" applyFont="1" applyBorder="1" applyAlignment="1">
      <alignment horizontal="center" vertical="center"/>
      <protection/>
    </xf>
    <xf numFmtId="175" fontId="14" fillId="0" borderId="10" xfId="120" applyNumberFormat="1" applyFont="1" applyBorder="1" applyAlignment="1">
      <alignment vertical="center" wrapText="1"/>
      <protection/>
    </xf>
    <xf numFmtId="3" fontId="13" fillId="33" borderId="10" xfId="75" applyNumberFormat="1" applyFont="1" applyFill="1" applyBorder="1" applyAlignment="1">
      <alignment horizontal="center" vertical="center" wrapText="1"/>
      <protection/>
    </xf>
    <xf numFmtId="193" fontId="13" fillId="33" borderId="10" xfId="75" applyNumberFormat="1" applyFont="1" applyFill="1" applyBorder="1" applyAlignment="1">
      <alignment horizontal="center" vertical="center" wrapText="1"/>
      <protection/>
    </xf>
    <xf numFmtId="1" fontId="13" fillId="0" borderId="10" xfId="120" applyNumberFormat="1" applyFont="1" applyBorder="1" applyAlignment="1">
      <alignment vertical="center" wrapText="1"/>
      <protection/>
    </xf>
    <xf numFmtId="174" fontId="13" fillId="0" borderId="10" xfId="89" applyNumberFormat="1" applyFont="1" applyBorder="1" applyAlignment="1" quotePrefix="1">
      <alignment horizontal="center" vertical="center" wrapText="1"/>
      <protection/>
    </xf>
    <xf numFmtId="174" fontId="13" fillId="0" borderId="10" xfId="75" applyNumberFormat="1" applyFont="1" applyBorder="1" applyAlignment="1">
      <alignment horizontal="center" vertical="center" wrapText="1"/>
      <protection/>
    </xf>
    <xf numFmtId="174" fontId="13" fillId="33" borderId="10" xfId="83" applyNumberFormat="1" applyFont="1" applyFill="1" applyBorder="1" applyAlignment="1">
      <alignment horizontal="center" vertical="center"/>
      <protection/>
    </xf>
    <xf numFmtId="1" fontId="13" fillId="33" borderId="10" xfId="75" applyNumberFormat="1" applyFont="1" applyFill="1" applyBorder="1" applyAlignment="1">
      <alignment horizontal="center" vertical="center"/>
      <protection/>
    </xf>
    <xf numFmtId="174" fontId="13" fillId="33" borderId="10" xfId="91" applyNumberFormat="1" applyFont="1" applyFill="1" applyBorder="1" applyAlignment="1">
      <alignment horizontal="center" vertical="center" wrapText="1"/>
      <protection/>
    </xf>
    <xf numFmtId="0" fontId="13" fillId="33" borderId="10" xfId="93" applyFont="1" applyFill="1" applyBorder="1" applyAlignment="1">
      <alignment horizontal="center" vertical="center" wrapText="1"/>
      <protection/>
    </xf>
    <xf numFmtId="175" fontId="13" fillId="33" borderId="10" xfId="75" applyNumberFormat="1" applyFont="1" applyFill="1" applyBorder="1" applyAlignment="1">
      <alignment horizontal="center" vertical="center" wrapText="1"/>
      <protection/>
    </xf>
    <xf numFmtId="0" fontId="16" fillId="0" borderId="0" xfId="75" applyFont="1" applyAlignment="1">
      <alignment horizontal="center"/>
      <protection/>
    </xf>
    <xf numFmtId="0" fontId="13" fillId="33" borderId="10" xfId="120" applyFont="1" applyFill="1" applyBorder="1" applyAlignment="1">
      <alignment horizontal="center" vertical="center"/>
      <protection/>
    </xf>
    <xf numFmtId="0" fontId="13" fillId="33" borderId="10" xfId="120" applyFont="1" applyFill="1" applyBorder="1" applyAlignment="1">
      <alignment horizontal="left" vertical="center" wrapText="1"/>
      <protection/>
    </xf>
    <xf numFmtId="0" fontId="13" fillId="33" borderId="10" xfId="120" applyFont="1" applyFill="1" applyBorder="1" applyAlignment="1">
      <alignment horizontal="center" vertical="center" wrapText="1"/>
      <protection/>
    </xf>
    <xf numFmtId="175" fontId="13" fillId="33" borderId="10" xfId="79" applyNumberFormat="1" applyFont="1" applyFill="1" applyBorder="1" applyAlignment="1">
      <alignment horizontal="center" vertical="center" wrapText="1"/>
      <protection/>
    </xf>
    <xf numFmtId="175" fontId="13" fillId="33" borderId="10" xfId="120" applyNumberFormat="1" applyFont="1" applyFill="1" applyBorder="1" applyAlignment="1">
      <alignment vertical="center" wrapText="1"/>
      <protection/>
    </xf>
    <xf numFmtId="0" fontId="16" fillId="33" borderId="0" xfId="75" applyFont="1" applyFill="1">
      <alignment/>
      <protection/>
    </xf>
    <xf numFmtId="179" fontId="10" fillId="0" borderId="10" xfId="42" applyNumberFormat="1" applyFont="1" applyFill="1" applyBorder="1" applyAlignment="1">
      <alignment horizontal="center" vertical="center" wrapText="1"/>
    </xf>
    <xf numFmtId="0" fontId="12" fillId="0" borderId="0" xfId="75" applyFont="1">
      <alignment/>
      <protection/>
    </xf>
    <xf numFmtId="0" fontId="22" fillId="0" borderId="10" xfId="120" applyFont="1" applyBorder="1" applyAlignment="1">
      <alignment horizontal="center" vertical="center"/>
      <protection/>
    </xf>
    <xf numFmtId="0" fontId="22" fillId="0" borderId="10" xfId="120" applyFont="1" applyBorder="1" applyAlignment="1">
      <alignment horizontal="left" vertical="center" wrapText="1"/>
      <protection/>
    </xf>
    <xf numFmtId="0" fontId="22" fillId="0" borderId="10" xfId="120" applyFont="1" applyBorder="1" applyAlignment="1">
      <alignment horizontal="center" vertical="center" wrapText="1"/>
      <protection/>
    </xf>
    <xf numFmtId="1" fontId="14" fillId="0" borderId="10" xfId="120" applyNumberFormat="1" applyFont="1" applyBorder="1" applyAlignment="1">
      <alignment vertical="center" wrapText="1"/>
      <protection/>
    </xf>
    <xf numFmtId="0" fontId="26" fillId="0" borderId="0" xfId="75" applyFont="1">
      <alignment/>
      <protection/>
    </xf>
    <xf numFmtId="178" fontId="13" fillId="0" borderId="10" xfId="42" applyNumberFormat="1" applyFont="1" applyFill="1" applyBorder="1" applyAlignment="1">
      <alignment horizontal="center" vertical="center" wrapText="1"/>
    </xf>
    <xf numFmtId="178" fontId="10" fillId="0" borderId="10" xfId="42" applyNumberFormat="1" applyFont="1" applyFill="1" applyBorder="1" applyAlignment="1">
      <alignment horizontal="center" vertical="center" wrapText="1"/>
    </xf>
    <xf numFmtId="1" fontId="13" fillId="33" borderId="10" xfId="75" applyNumberFormat="1" applyFont="1" applyFill="1" applyBorder="1" applyAlignment="1">
      <alignment horizontal="center" vertical="center" wrapText="1"/>
      <protection/>
    </xf>
    <xf numFmtId="1" fontId="22" fillId="0" borderId="10" xfId="120" applyNumberFormat="1" applyFont="1" applyBorder="1" applyAlignment="1">
      <alignment vertical="center" wrapText="1"/>
      <protection/>
    </xf>
    <xf numFmtId="2" fontId="13" fillId="33" borderId="10" xfId="75" applyNumberFormat="1" applyFont="1" applyFill="1" applyBorder="1" applyAlignment="1">
      <alignment vertical="center"/>
      <protection/>
    </xf>
    <xf numFmtId="3" fontId="13" fillId="33" borderId="10" xfId="92" applyNumberFormat="1" applyFont="1" applyFill="1" applyBorder="1" applyAlignment="1">
      <alignment horizontal="center" vertical="center" wrapText="1"/>
      <protection/>
    </xf>
    <xf numFmtId="1" fontId="13" fillId="0" borderId="10" xfId="75" applyNumberFormat="1" applyFont="1" applyBorder="1" applyAlignment="1">
      <alignment horizontal="center" vertical="center"/>
      <protection/>
    </xf>
    <xf numFmtId="1" fontId="10" fillId="0" borderId="10" xfId="120" applyNumberFormat="1" applyFont="1" applyBorder="1" applyAlignment="1">
      <alignment vertical="center" wrapText="1"/>
      <protection/>
    </xf>
    <xf numFmtId="175" fontId="12" fillId="0" borderId="0" xfId="75" applyNumberFormat="1" applyFont="1">
      <alignment/>
      <protection/>
    </xf>
    <xf numFmtId="3" fontId="13" fillId="0" borderId="10" xfId="89" applyNumberFormat="1" applyFont="1" applyBorder="1" applyAlignment="1">
      <alignment horizontal="center" vertical="center" wrapText="1"/>
      <protection/>
    </xf>
    <xf numFmtId="4" fontId="13" fillId="33" borderId="10" xfId="75" applyNumberFormat="1" applyFont="1" applyFill="1" applyBorder="1" applyAlignment="1">
      <alignment horizontal="center" vertical="center" wrapText="1"/>
      <protection/>
    </xf>
    <xf numFmtId="0" fontId="10" fillId="33" borderId="10" xfId="120" applyFont="1" applyFill="1" applyBorder="1" applyAlignment="1">
      <alignment horizontal="center" vertical="center"/>
      <protection/>
    </xf>
    <xf numFmtId="0" fontId="10" fillId="33" borderId="10" xfId="120" applyFont="1" applyFill="1" applyBorder="1" applyAlignment="1">
      <alignment horizontal="left" vertical="center" wrapText="1"/>
      <protection/>
    </xf>
    <xf numFmtId="0" fontId="10" fillId="33" borderId="10" xfId="120" applyFont="1" applyFill="1" applyBorder="1" applyAlignment="1">
      <alignment horizontal="center" vertical="center" wrapText="1"/>
      <protection/>
    </xf>
    <xf numFmtId="178" fontId="10" fillId="33" borderId="10" xfId="42" applyNumberFormat="1" applyFont="1" applyFill="1" applyBorder="1" applyAlignment="1">
      <alignment horizontal="center" vertical="center" wrapText="1"/>
    </xf>
    <xf numFmtId="1" fontId="10" fillId="33" borderId="10" xfId="120" applyNumberFormat="1" applyFont="1" applyFill="1" applyBorder="1" applyAlignment="1">
      <alignment vertical="center" wrapText="1"/>
      <protection/>
    </xf>
    <xf numFmtId="0" fontId="26" fillId="33" borderId="0" xfId="75" applyFont="1" applyFill="1">
      <alignment/>
      <protection/>
    </xf>
    <xf numFmtId="0" fontId="12" fillId="33" borderId="0" xfId="75" applyFont="1" applyFill="1">
      <alignment/>
      <protection/>
    </xf>
    <xf numFmtId="178" fontId="13" fillId="33" borderId="10" xfId="42" applyNumberFormat="1" applyFont="1" applyFill="1" applyBorder="1" applyAlignment="1">
      <alignment horizontal="center" vertical="center" wrapText="1"/>
    </xf>
    <xf numFmtId="3" fontId="13" fillId="33" borderId="10" xfId="89" applyNumberFormat="1" applyFont="1" applyFill="1" applyBorder="1" applyAlignment="1" quotePrefix="1">
      <alignment horizontal="center" vertical="center" wrapText="1"/>
      <protection/>
    </xf>
    <xf numFmtId="1" fontId="13" fillId="33" borderId="10" xfId="120" applyNumberFormat="1" applyFont="1" applyFill="1" applyBorder="1" applyAlignment="1">
      <alignment vertical="center" wrapText="1"/>
      <protection/>
    </xf>
    <xf numFmtId="3" fontId="13" fillId="0" borderId="10" xfId="75" applyNumberFormat="1" applyFont="1" applyBorder="1" applyAlignment="1">
      <alignment horizontal="center" vertical="center" wrapText="1"/>
      <protection/>
    </xf>
    <xf numFmtId="0" fontId="16" fillId="0" borderId="11" xfId="75" applyFont="1" applyBorder="1">
      <alignment/>
      <protection/>
    </xf>
    <xf numFmtId="0" fontId="16" fillId="0" borderId="11" xfId="75" applyFont="1" applyBorder="1" applyAlignment="1">
      <alignment horizontal="center" vertical="center"/>
      <protection/>
    </xf>
    <xf numFmtId="0" fontId="85" fillId="0" borderId="10" xfId="120" applyFont="1" applyBorder="1" applyAlignment="1">
      <alignment horizontal="center" vertical="center" wrapText="1"/>
      <protection/>
    </xf>
    <xf numFmtId="175" fontId="13" fillId="33" borderId="10" xfId="75" applyNumberFormat="1" applyFont="1" applyFill="1" applyBorder="1" applyAlignment="1" quotePrefix="1">
      <alignment horizontal="center" vertical="center"/>
      <protection/>
    </xf>
    <xf numFmtId="174" fontId="14" fillId="0" borderId="10" xfId="89" applyNumberFormat="1" applyFont="1" applyBorder="1" applyAlignment="1">
      <alignment horizontal="center" vertical="center" wrapText="1"/>
      <protection/>
    </xf>
    <xf numFmtId="175" fontId="14" fillId="0" borderId="10" xfId="75" applyNumberFormat="1" applyFont="1" applyBorder="1" applyAlignment="1">
      <alignment horizontal="center" vertical="center"/>
      <protection/>
    </xf>
    <xf numFmtId="175" fontId="14" fillId="0" borderId="10" xfId="75" applyNumberFormat="1" applyFont="1" applyBorder="1" applyAlignment="1" quotePrefix="1">
      <alignment horizontal="center" vertical="center"/>
      <protection/>
    </xf>
    <xf numFmtId="174" fontId="14" fillId="0" borderId="10" xfId="89" applyNumberFormat="1" applyFont="1" applyBorder="1" applyAlignment="1" quotePrefix="1">
      <alignment horizontal="center" vertical="center" wrapText="1"/>
      <protection/>
    </xf>
    <xf numFmtId="175" fontId="13" fillId="0" borderId="10" xfId="75" applyNumberFormat="1" applyFont="1" applyBorder="1" applyAlignment="1" quotePrefix="1">
      <alignment horizontal="center" vertical="center"/>
      <protection/>
    </xf>
    <xf numFmtId="174" fontId="14" fillId="33" borderId="10" xfId="83" applyNumberFormat="1" applyFont="1" applyFill="1" applyBorder="1" applyAlignment="1">
      <alignment horizontal="center" vertical="center"/>
      <protection/>
    </xf>
    <xf numFmtId="3" fontId="13" fillId="33" borderId="10" xfId="91" applyNumberFormat="1" applyFont="1" applyFill="1" applyBorder="1" applyAlignment="1">
      <alignment horizontal="center" vertical="center" wrapText="1"/>
      <protection/>
    </xf>
    <xf numFmtId="49" fontId="14" fillId="33" borderId="13" xfId="75" applyNumberFormat="1" applyFont="1" applyFill="1" applyBorder="1" applyAlignment="1">
      <alignment horizontal="center" vertical="center" wrapText="1"/>
      <protection/>
    </xf>
    <xf numFmtId="0" fontId="14" fillId="33" borderId="13" xfId="75" applyFont="1" applyFill="1" applyBorder="1" applyAlignment="1">
      <alignment horizontal="left" vertical="center" wrapText="1"/>
      <protection/>
    </xf>
    <xf numFmtId="0" fontId="14" fillId="33" borderId="13" xfId="75" applyFont="1" applyFill="1" applyBorder="1" applyAlignment="1">
      <alignment horizontal="center" vertical="center" wrapText="1"/>
      <protection/>
    </xf>
    <xf numFmtId="0" fontId="14" fillId="33" borderId="13" xfId="93" applyFont="1" applyFill="1" applyBorder="1" applyAlignment="1">
      <alignment horizontal="center" vertical="center" wrapText="1"/>
      <protection/>
    </xf>
    <xf numFmtId="175" fontId="14" fillId="0" borderId="13" xfId="75" applyNumberFormat="1" applyFont="1" applyBorder="1" applyAlignment="1" quotePrefix="1">
      <alignment horizontal="center" vertical="center"/>
      <protection/>
    </xf>
    <xf numFmtId="0" fontId="13" fillId="33" borderId="10" xfId="75" applyFont="1" applyFill="1" applyBorder="1" applyAlignment="1">
      <alignment vertical="center" wrapText="1"/>
      <protection/>
    </xf>
    <xf numFmtId="1" fontId="13" fillId="33" borderId="10" xfId="79" applyNumberFormat="1" applyFont="1" applyFill="1" applyBorder="1" applyAlignment="1">
      <alignment horizontal="center" vertical="center" wrapText="1"/>
      <protection/>
    </xf>
    <xf numFmtId="1" fontId="13" fillId="33" borderId="10" xfId="79" applyNumberFormat="1" applyFont="1" applyFill="1" applyBorder="1" applyAlignment="1" quotePrefix="1">
      <alignment horizontal="center" vertical="center" wrapText="1"/>
      <protection/>
    </xf>
    <xf numFmtId="1" fontId="14" fillId="33" borderId="10" xfId="75" applyNumberFormat="1" applyFont="1" applyFill="1" applyBorder="1" applyAlignment="1">
      <alignment horizontal="center" vertical="center" wrapText="1"/>
      <protection/>
    </xf>
    <xf numFmtId="1" fontId="14" fillId="33" borderId="10" xfId="75" applyNumberFormat="1" applyFont="1" applyFill="1" applyBorder="1" applyAlignment="1" quotePrefix="1">
      <alignment horizontal="center" vertical="center" wrapText="1"/>
      <protection/>
    </xf>
    <xf numFmtId="174" fontId="14" fillId="33" borderId="10" xfId="75" applyNumberFormat="1" applyFont="1" applyFill="1" applyBorder="1" applyAlignment="1">
      <alignment horizontal="center" vertical="center" wrapText="1"/>
      <protection/>
    </xf>
    <xf numFmtId="174" fontId="14" fillId="33" borderId="10" xfId="75" applyNumberFormat="1" applyFont="1" applyFill="1" applyBorder="1" applyAlignment="1" quotePrefix="1">
      <alignment horizontal="center" vertical="center" wrapText="1"/>
      <protection/>
    </xf>
    <xf numFmtId="3" fontId="13" fillId="33" borderId="10" xfId="75" applyNumberFormat="1" applyFont="1" applyFill="1" applyBorder="1" applyAlignment="1" quotePrefix="1">
      <alignment horizontal="center" vertical="center" wrapText="1"/>
      <protection/>
    </xf>
    <xf numFmtId="3" fontId="10" fillId="33" borderId="10" xfId="75" applyNumberFormat="1" applyFont="1" applyFill="1" applyBorder="1" applyAlignment="1">
      <alignment horizontal="center" vertical="center" wrapText="1"/>
      <protection/>
    </xf>
    <xf numFmtId="3" fontId="13" fillId="0" borderId="10" xfId="75" applyNumberFormat="1" applyFont="1" applyBorder="1" applyAlignment="1" quotePrefix="1">
      <alignment horizontal="center" vertical="center" wrapText="1"/>
      <protection/>
    </xf>
    <xf numFmtId="0" fontId="86" fillId="0" borderId="0" xfId="75" applyFont="1" applyAlignment="1">
      <alignment vertical="center" wrapText="1"/>
      <protection/>
    </xf>
    <xf numFmtId="0" fontId="87" fillId="0" borderId="0" xfId="0" applyFont="1" applyAlignment="1">
      <alignment vertical="center" wrapText="1"/>
    </xf>
    <xf numFmtId="0" fontId="84" fillId="0" borderId="0" xfId="0" applyFont="1" applyAlignment="1">
      <alignment vertical="center" wrapText="1"/>
    </xf>
    <xf numFmtId="0" fontId="87" fillId="0" borderId="0" xfId="0" applyFont="1" applyAlignment="1">
      <alignment vertical="center" wrapText="1"/>
    </xf>
    <xf numFmtId="0" fontId="88" fillId="0" borderId="0" xfId="75" applyFont="1" applyAlignment="1">
      <alignment vertical="center" wrapText="1"/>
      <protection/>
    </xf>
    <xf numFmtId="0" fontId="83" fillId="0" borderId="10" xfId="75" applyFont="1" applyBorder="1" applyAlignment="1">
      <alignment horizontal="center" vertical="center" wrapText="1"/>
      <protection/>
    </xf>
    <xf numFmtId="0" fontId="83" fillId="0" borderId="10" xfId="120" applyFont="1" applyBorder="1" applyAlignment="1">
      <alignment horizontal="center" vertical="center" wrapText="1"/>
      <protection/>
    </xf>
    <xf numFmtId="0" fontId="89" fillId="0" borderId="0" xfId="0" applyFont="1" applyAlignment="1">
      <alignment vertical="center" wrapText="1"/>
    </xf>
    <xf numFmtId="0" fontId="85" fillId="0" borderId="10" xfId="75" applyFont="1" applyBorder="1" applyAlignment="1">
      <alignment horizontal="left" vertical="center" wrapText="1"/>
      <protection/>
    </xf>
    <xf numFmtId="0" fontId="85" fillId="0" borderId="10" xfId="75" applyFont="1" applyBorder="1" applyAlignment="1">
      <alignment horizontal="center" vertical="center" wrapText="1"/>
      <protection/>
    </xf>
    <xf numFmtId="0" fontId="88" fillId="0" borderId="10" xfId="75" applyFont="1" applyBorder="1" applyAlignment="1">
      <alignment horizontal="center" vertical="center" wrapText="1"/>
      <protection/>
    </xf>
    <xf numFmtId="0" fontId="88" fillId="0" borderId="10" xfId="75" applyFont="1" applyBorder="1" applyAlignment="1">
      <alignment horizontal="left" vertical="center" wrapText="1"/>
      <protection/>
    </xf>
    <xf numFmtId="3" fontId="88" fillId="0" borderId="10" xfId="75" applyNumberFormat="1" applyFont="1" applyBorder="1" applyAlignment="1">
      <alignment horizontal="right" vertical="center" wrapText="1"/>
      <protection/>
    </xf>
    <xf numFmtId="0" fontId="88" fillId="0" borderId="10" xfId="0" applyFont="1" applyBorder="1" applyAlignment="1">
      <alignment horizontal="center" vertical="center" wrapText="1"/>
    </xf>
    <xf numFmtId="3" fontId="85" fillId="0" borderId="10" xfId="75" applyNumberFormat="1" applyFont="1" applyBorder="1" applyAlignment="1">
      <alignment vertical="center" wrapText="1"/>
      <protection/>
    </xf>
    <xf numFmtId="174" fontId="85" fillId="0" borderId="10" xfId="75" applyNumberFormat="1" applyFont="1" applyBorder="1" applyAlignment="1">
      <alignment horizontal="right" vertical="center" wrapText="1"/>
      <protection/>
    </xf>
    <xf numFmtId="175" fontId="13" fillId="0" borderId="10" xfId="75" applyNumberFormat="1" applyFont="1" applyBorder="1" applyAlignment="1">
      <alignment horizontal="right" vertical="center"/>
      <protection/>
    </xf>
    <xf numFmtId="0" fontId="83" fillId="0" borderId="10" xfId="75" applyFont="1" applyBorder="1" applyAlignment="1">
      <alignment horizontal="left" vertical="center" wrapText="1"/>
      <protection/>
    </xf>
    <xf numFmtId="3" fontId="14" fillId="34" borderId="10" xfId="75" applyNumberFormat="1" applyFont="1" applyFill="1" applyBorder="1" applyAlignment="1">
      <alignment horizontal="right" vertical="center" wrapText="1"/>
      <protection/>
    </xf>
    <xf numFmtId="175" fontId="14" fillId="34" borderId="10" xfId="75" applyNumberFormat="1" applyFont="1" applyFill="1" applyBorder="1" applyAlignment="1">
      <alignment horizontal="right" vertical="center"/>
      <protection/>
    </xf>
    <xf numFmtId="175" fontId="14" fillId="34" borderId="10" xfId="75" applyNumberFormat="1" applyFont="1" applyFill="1" applyBorder="1" applyAlignment="1">
      <alignment vertical="center"/>
      <protection/>
    </xf>
    <xf numFmtId="0" fontId="83" fillId="0" borderId="10" xfId="0" applyFont="1" applyBorder="1" applyAlignment="1">
      <alignment horizontal="center" vertical="center" wrapText="1"/>
    </xf>
    <xf numFmtId="2" fontId="88" fillId="0" borderId="10" xfId="75" applyNumberFormat="1" applyFont="1" applyBorder="1" applyAlignment="1">
      <alignment horizontal="left" vertical="center" wrapText="1"/>
      <protection/>
    </xf>
    <xf numFmtId="174" fontId="14" fillId="34" borderId="10" xfId="83" applyNumberFormat="1" applyFont="1" applyFill="1" applyBorder="1" applyAlignment="1">
      <alignment horizontal="right" vertical="center"/>
      <protection/>
    </xf>
    <xf numFmtId="175" fontId="14" fillId="0" borderId="10" xfId="75" applyNumberFormat="1" applyFont="1" applyBorder="1" applyAlignment="1">
      <alignment horizontal="right" vertical="center"/>
      <protection/>
    </xf>
    <xf numFmtId="3" fontId="13" fillId="34" borderId="10" xfId="91" applyNumberFormat="1" applyFont="1" applyFill="1" applyBorder="1" applyAlignment="1">
      <alignment horizontal="right" vertical="center" wrapText="1"/>
      <protection/>
    </xf>
    <xf numFmtId="0" fontId="14" fillId="34" borderId="10" xfId="93" applyFont="1" applyFill="1" applyBorder="1" applyAlignment="1">
      <alignment horizontal="right" vertical="center" wrapText="1"/>
      <protection/>
    </xf>
    <xf numFmtId="0" fontId="83" fillId="0" borderId="10" xfId="121" applyFont="1" applyBorder="1" applyAlignment="1">
      <alignment vertical="center" wrapText="1"/>
      <protection/>
    </xf>
    <xf numFmtId="3" fontId="83" fillId="0" borderId="10" xfId="75" applyNumberFormat="1" applyFont="1" applyBorder="1" applyAlignment="1">
      <alignment horizontal="right" vertical="center" wrapText="1"/>
      <protection/>
    </xf>
    <xf numFmtId="1" fontId="13" fillId="34" borderId="10" xfId="75" applyNumberFormat="1" applyFont="1" applyFill="1" applyBorder="1" applyAlignment="1">
      <alignment horizontal="right" vertical="center" wrapText="1"/>
      <protection/>
    </xf>
    <xf numFmtId="175" fontId="13" fillId="34" borderId="10" xfId="75" applyNumberFormat="1" applyFont="1" applyFill="1" applyBorder="1" applyAlignment="1">
      <alignment vertical="center"/>
      <protection/>
    </xf>
    <xf numFmtId="2" fontId="85" fillId="0" borderId="10" xfId="75" applyNumberFormat="1" applyFont="1" applyBorder="1" applyAlignment="1">
      <alignment horizontal="left" vertical="center" wrapText="1"/>
      <protection/>
    </xf>
    <xf numFmtId="180" fontId="88" fillId="0" borderId="10" xfId="75" applyNumberFormat="1" applyFont="1" applyBorder="1" applyAlignment="1">
      <alignment horizontal="right" vertical="center" wrapText="1"/>
      <protection/>
    </xf>
    <xf numFmtId="178" fontId="14" fillId="0" borderId="10" xfId="42" applyNumberFormat="1" applyFont="1" applyFill="1" applyBorder="1" applyAlignment="1">
      <alignment horizontal="right" vertical="center" wrapText="1"/>
    </xf>
    <xf numFmtId="175" fontId="14" fillId="0" borderId="10" xfId="75" applyNumberFormat="1" applyFont="1" applyBorder="1" applyAlignment="1">
      <alignment horizontal="right" vertical="center"/>
      <protection/>
    </xf>
    <xf numFmtId="178" fontId="14" fillId="0" borderId="10" xfId="42" applyNumberFormat="1" applyFont="1" applyFill="1" applyBorder="1" applyAlignment="1">
      <alignment vertical="center"/>
    </xf>
    <xf numFmtId="175" fontId="14" fillId="0" borderId="10" xfId="75" applyNumberFormat="1" applyFont="1" applyBorder="1" applyAlignment="1">
      <alignment vertical="center"/>
      <protection/>
    </xf>
    <xf numFmtId="178" fontId="13" fillId="0" borderId="10" xfId="42" applyNumberFormat="1" applyFont="1" applyFill="1" applyBorder="1" applyAlignment="1">
      <alignment horizontal="right" vertical="center" wrapText="1"/>
    </xf>
    <xf numFmtId="178" fontId="13" fillId="0" borderId="10" xfId="42" applyNumberFormat="1" applyFont="1" applyFill="1" applyBorder="1" applyAlignment="1">
      <alignment vertical="center"/>
    </xf>
    <xf numFmtId="178" fontId="14" fillId="0" borderId="10" xfId="42" applyNumberFormat="1" applyFont="1" applyFill="1" applyBorder="1" applyAlignment="1" quotePrefix="1">
      <alignment horizontal="right" vertical="center" wrapText="1"/>
    </xf>
    <xf numFmtId="178" fontId="13" fillId="0" borderId="10" xfId="42" applyNumberFormat="1" applyFont="1" applyFill="1" applyBorder="1" applyAlignment="1" quotePrefix="1">
      <alignment horizontal="right" vertical="center" wrapText="1"/>
    </xf>
    <xf numFmtId="0" fontId="90" fillId="0" borderId="0" xfId="0" applyFont="1" applyAlignment="1">
      <alignment vertical="center" wrapText="1"/>
    </xf>
    <xf numFmtId="174" fontId="88" fillId="0" borderId="10" xfId="75" applyNumberFormat="1" applyFont="1" applyBorder="1" applyAlignment="1">
      <alignment horizontal="right" vertical="center" wrapText="1"/>
      <protection/>
    </xf>
    <xf numFmtId="4" fontId="88" fillId="0" borderId="10" xfId="75" applyNumberFormat="1" applyFont="1" applyBorder="1" applyAlignment="1">
      <alignment horizontal="center" vertical="center" wrapText="1"/>
      <protection/>
    </xf>
    <xf numFmtId="2" fontId="13" fillId="0" borderId="10" xfId="75" applyNumberFormat="1" applyFont="1" applyBorder="1" applyAlignment="1">
      <alignment vertical="center"/>
      <protection/>
    </xf>
    <xf numFmtId="3" fontId="13" fillId="0" borderId="10" xfId="89" applyNumberFormat="1" applyFont="1" applyBorder="1" applyAlignment="1">
      <alignment horizontal="right" vertical="center" wrapText="1"/>
      <protection/>
    </xf>
    <xf numFmtId="2" fontId="83" fillId="0" borderId="10" xfId="75" applyNumberFormat="1" applyFont="1" applyBorder="1" applyAlignment="1">
      <alignment horizontal="left" vertical="center" wrapText="1"/>
      <protection/>
    </xf>
    <xf numFmtId="4" fontId="83" fillId="0" borderId="10" xfId="75" applyNumberFormat="1" applyFont="1" applyBorder="1" applyAlignment="1">
      <alignment horizontal="center" vertical="center" wrapText="1"/>
      <protection/>
    </xf>
    <xf numFmtId="4" fontId="83" fillId="0" borderId="10" xfId="75" applyNumberFormat="1" applyFont="1" applyBorder="1" applyAlignment="1">
      <alignment horizontal="right" vertical="center" wrapText="1"/>
      <protection/>
    </xf>
    <xf numFmtId="4" fontId="13" fillId="33" borderId="10" xfId="75" applyNumberFormat="1" applyFont="1" applyFill="1" applyBorder="1" applyAlignment="1">
      <alignment horizontal="right" vertical="center" wrapText="1"/>
      <protection/>
    </xf>
    <xf numFmtId="0" fontId="89" fillId="0" borderId="0" xfId="0" applyFont="1" applyAlignment="1">
      <alignment vertical="center" wrapText="1"/>
    </xf>
    <xf numFmtId="0" fontId="91" fillId="0" borderId="0" xfId="0" applyFont="1" applyAlignment="1">
      <alignment vertical="center" wrapText="1"/>
    </xf>
    <xf numFmtId="3" fontId="13" fillId="0" borderId="10" xfId="89" applyNumberFormat="1" applyFont="1" applyBorder="1" applyAlignment="1" quotePrefix="1">
      <alignment horizontal="right" vertical="center" wrapText="1"/>
      <protection/>
    </xf>
    <xf numFmtId="4" fontId="13" fillId="0" borderId="10" xfId="75" applyNumberFormat="1" applyFont="1" applyBorder="1" applyAlignment="1">
      <alignment horizontal="right" vertical="center" wrapText="1"/>
      <protection/>
    </xf>
    <xf numFmtId="4" fontId="88" fillId="0" borderId="10" xfId="75" applyNumberFormat="1" applyFont="1" applyBorder="1" applyAlignment="1">
      <alignment horizontal="right" vertical="center" wrapText="1"/>
      <protection/>
    </xf>
    <xf numFmtId="4" fontId="13" fillId="0" borderId="10" xfId="89" applyNumberFormat="1" applyFont="1" applyBorder="1" applyAlignment="1">
      <alignment horizontal="right" vertical="center" wrapText="1"/>
      <protection/>
    </xf>
    <xf numFmtId="0" fontId="88" fillId="0" borderId="0" xfId="0" applyFont="1" applyAlignment="1">
      <alignment vertical="center" wrapText="1"/>
    </xf>
    <xf numFmtId="0" fontId="88" fillId="0" borderId="0" xfId="75" applyFont="1" applyAlignment="1" quotePrefix="1">
      <alignment horizontal="right" vertical="center" wrapText="1"/>
      <protection/>
    </xf>
    <xf numFmtId="0" fontId="87" fillId="0" borderId="0" xfId="0" applyFont="1" applyAlignment="1">
      <alignment horizontal="center" vertical="center" wrapText="1"/>
    </xf>
    <xf numFmtId="0" fontId="87" fillId="0" borderId="0" xfId="75" applyFont="1" applyAlignment="1">
      <alignment vertical="center" wrapText="1"/>
      <protection/>
    </xf>
    <xf numFmtId="0" fontId="24"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vertical="center"/>
    </xf>
    <xf numFmtId="0" fontId="85" fillId="33" borderId="10" xfId="120"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6" fillId="0" borderId="10" xfId="0" applyFont="1" applyBorder="1" applyAlignment="1">
      <alignment horizontal="center" vertical="center" wrapText="1"/>
    </xf>
    <xf numFmtId="177" fontId="16" fillId="0" borderId="10" xfId="0" applyNumberFormat="1" applyFont="1" applyBorder="1" applyAlignment="1">
      <alignment horizontal="center" vertical="center" wrapText="1"/>
    </xf>
    <xf numFmtId="174" fontId="17" fillId="0" borderId="0" xfId="0" applyNumberFormat="1" applyFont="1" applyAlignment="1">
      <alignment vertical="center"/>
    </xf>
    <xf numFmtId="0" fontId="16" fillId="0" borderId="10" xfId="0" applyFont="1" applyBorder="1" applyAlignment="1">
      <alignment horizontal="left" vertical="center" wrapText="1"/>
    </xf>
    <xf numFmtId="174" fontId="24" fillId="0" borderId="0" xfId="0" applyNumberFormat="1" applyFont="1" applyAlignment="1">
      <alignment vertical="center"/>
    </xf>
    <xf numFmtId="0" fontId="15" fillId="0" borderId="10" xfId="0" applyFont="1" applyBorder="1" applyAlignment="1">
      <alignment horizontal="center" vertical="center" wrapText="1"/>
    </xf>
    <xf numFmtId="0" fontId="25" fillId="0" borderId="0" xfId="0" applyFont="1" applyAlignment="1">
      <alignment vertical="center"/>
    </xf>
    <xf numFmtId="0" fontId="15" fillId="0" borderId="10" xfId="0" applyFont="1" applyBorder="1" applyAlignment="1">
      <alignment horizontal="left" vertical="center" wrapText="1"/>
    </xf>
    <xf numFmtId="179" fontId="13" fillId="33" borderId="10" xfId="42" applyNumberFormat="1" applyFont="1" applyFill="1" applyBorder="1" applyAlignment="1">
      <alignment vertical="center"/>
    </xf>
    <xf numFmtId="171" fontId="15" fillId="0" borderId="10" xfId="42" applyFont="1" applyFill="1" applyBorder="1" applyAlignment="1">
      <alignment horizontal="center" vertical="center" wrapText="1"/>
    </xf>
    <xf numFmtId="174" fontId="25" fillId="0" borderId="0" xfId="0" applyNumberFormat="1" applyFont="1" applyAlignment="1">
      <alignment vertical="center"/>
    </xf>
    <xf numFmtId="175" fontId="14" fillId="33" borderId="10" xfId="75" applyNumberFormat="1" applyFont="1" applyFill="1" applyBorder="1" applyAlignment="1">
      <alignment vertical="center"/>
      <protection/>
    </xf>
    <xf numFmtId="0" fontId="14" fillId="33" borderId="10" xfId="75" applyFont="1" applyFill="1" applyBorder="1">
      <alignment/>
      <protection/>
    </xf>
    <xf numFmtId="179" fontId="16" fillId="33" borderId="10" xfId="42" applyNumberFormat="1" applyFont="1" applyFill="1" applyBorder="1" applyAlignment="1">
      <alignment/>
    </xf>
    <xf numFmtId="0" fontId="20"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10" xfId="0" applyFont="1" applyBorder="1" applyAlignment="1">
      <alignment horizontal="left" vertical="center" wrapText="1"/>
    </xf>
    <xf numFmtId="0" fontId="93" fillId="0" borderId="10" xfId="0" applyFont="1" applyBorder="1" applyAlignment="1">
      <alignment horizontal="center" vertical="center" wrapText="1"/>
    </xf>
    <xf numFmtId="0" fontId="93" fillId="0" borderId="10" xfId="0" applyFont="1" applyBorder="1" applyAlignment="1">
      <alignment horizontal="left" vertical="center" wrapText="1"/>
    </xf>
    <xf numFmtId="0" fontId="93" fillId="0" borderId="10" xfId="0" applyFont="1" applyBorder="1" applyAlignment="1">
      <alignment vertical="center" wrapText="1"/>
    </xf>
    <xf numFmtId="0" fontId="93" fillId="0" borderId="10" xfId="0" applyFont="1" applyBorder="1" applyAlignment="1" quotePrefix="1">
      <alignment horizontal="center" vertical="center" wrapText="1"/>
    </xf>
    <xf numFmtId="3" fontId="24" fillId="0" borderId="0" xfId="0" applyNumberFormat="1" applyFont="1" applyAlignment="1">
      <alignment vertical="center"/>
    </xf>
    <xf numFmtId="185" fontId="24" fillId="0" borderId="0" xfId="0" applyNumberFormat="1" applyFont="1" applyAlignment="1">
      <alignment vertical="center"/>
    </xf>
    <xf numFmtId="174" fontId="94" fillId="0" borderId="0" xfId="0" applyNumberFormat="1" applyFont="1" applyAlignment="1">
      <alignment vertical="center"/>
    </xf>
    <xf numFmtId="0" fontId="95" fillId="0" borderId="0" xfId="0" applyFont="1" applyAlignment="1">
      <alignment vertical="center"/>
    </xf>
    <xf numFmtId="0" fontId="93" fillId="0" borderId="11" xfId="0" applyFont="1" applyBorder="1" applyAlignment="1">
      <alignment horizontal="center" vertical="center" wrapText="1"/>
    </xf>
    <xf numFmtId="0" fontId="93" fillId="0" borderId="11" xfId="0" applyFont="1" applyBorder="1" applyAlignment="1">
      <alignment horizontal="left" vertical="center" wrapText="1"/>
    </xf>
    <xf numFmtId="0" fontId="84" fillId="0" borderId="0" xfId="0" applyFont="1" applyAlignment="1">
      <alignment horizontal="center" vertical="center"/>
    </xf>
    <xf numFmtId="0" fontId="84" fillId="0" borderId="0" xfId="0" applyFont="1" applyAlignment="1">
      <alignment vertical="center"/>
    </xf>
    <xf numFmtId="179" fontId="12" fillId="0" borderId="10" xfId="42" applyNumberFormat="1" applyFont="1" applyFill="1" applyBorder="1" applyAlignment="1">
      <alignment horizontal="center" vertical="center" wrapText="1"/>
    </xf>
    <xf numFmtId="179" fontId="16" fillId="33" borderId="10" xfId="42" applyNumberFormat="1" applyFont="1" applyFill="1" applyBorder="1" applyAlignment="1">
      <alignment horizontal="center" vertical="center" wrapText="1"/>
    </xf>
    <xf numFmtId="179" fontId="12" fillId="0" borderId="10" xfId="42" applyNumberFormat="1" applyFont="1" applyFill="1" applyBorder="1" applyAlignment="1">
      <alignment horizontal="right" vertical="center" wrapText="1"/>
    </xf>
    <xf numFmtId="179" fontId="16" fillId="0" borderId="10" xfId="42" applyNumberFormat="1" applyFont="1" applyFill="1" applyBorder="1" applyAlignment="1">
      <alignment horizontal="center" vertical="center" wrapText="1"/>
    </xf>
    <xf numFmtId="179" fontId="16" fillId="33" borderId="10" xfId="75" applyNumberFormat="1" applyFont="1" applyFill="1" applyBorder="1">
      <alignment/>
      <protection/>
    </xf>
    <xf numFmtId="179" fontId="16" fillId="0" borderId="10" xfId="42" applyNumberFormat="1" applyFont="1" applyFill="1" applyBorder="1" applyAlignment="1">
      <alignment horizontal="right" vertical="center" wrapText="1"/>
    </xf>
    <xf numFmtId="179" fontId="12" fillId="33" borderId="10" xfId="75" applyNumberFormat="1" applyFont="1" applyFill="1" applyBorder="1">
      <alignment/>
      <protection/>
    </xf>
    <xf numFmtId="179" fontId="12" fillId="33" borderId="10" xfId="42" applyNumberFormat="1" applyFont="1" applyFill="1" applyBorder="1" applyAlignment="1">
      <alignment horizontal="center" vertical="center" wrapText="1"/>
    </xf>
    <xf numFmtId="179" fontId="12" fillId="33" borderId="10" xfId="42" applyNumberFormat="1" applyFont="1" applyFill="1" applyBorder="1" applyAlignment="1">
      <alignment horizontal="center" vertical="center" wrapText="1"/>
    </xf>
    <xf numFmtId="179" fontId="12" fillId="0" borderId="10" xfId="42" applyNumberFormat="1" applyFont="1" applyFill="1" applyBorder="1" applyAlignment="1">
      <alignment horizontal="center" vertical="center" wrapText="1"/>
    </xf>
    <xf numFmtId="179" fontId="26" fillId="0" borderId="10" xfId="42" applyNumberFormat="1" applyFont="1" applyFill="1" applyBorder="1" applyAlignment="1">
      <alignment horizontal="center" vertical="center" wrapText="1"/>
    </xf>
    <xf numFmtId="179" fontId="13" fillId="33" borderId="10" xfId="75" applyNumberFormat="1" applyFont="1" applyFill="1" applyBorder="1" applyAlignment="1">
      <alignment horizontal="right" vertical="center" wrapText="1"/>
      <protection/>
    </xf>
    <xf numFmtId="179" fontId="13" fillId="33" borderId="10" xfId="75" applyNumberFormat="1" applyFont="1" applyFill="1" applyBorder="1" applyAlignment="1">
      <alignment vertical="center"/>
      <protection/>
    </xf>
    <xf numFmtId="179" fontId="16" fillId="33" borderId="10" xfId="42" applyNumberFormat="1" applyFont="1" applyFill="1" applyBorder="1" applyAlignment="1">
      <alignment horizontal="center" vertical="center" wrapText="1"/>
    </xf>
    <xf numFmtId="179" fontId="14" fillId="33" borderId="10" xfId="89" applyNumberFormat="1" applyFont="1" applyFill="1" applyBorder="1" applyAlignment="1" quotePrefix="1">
      <alignment horizontal="right" vertical="center" wrapText="1"/>
      <protection/>
    </xf>
    <xf numFmtId="179" fontId="14" fillId="33" borderId="10" xfId="75" applyNumberFormat="1" applyFont="1" applyFill="1" applyBorder="1" applyAlignment="1">
      <alignment vertical="center"/>
      <protection/>
    </xf>
    <xf numFmtId="179" fontId="15" fillId="0" borderId="10" xfId="42" applyNumberFormat="1" applyFont="1" applyFill="1" applyBorder="1" applyAlignment="1">
      <alignment horizontal="center" vertical="center" wrapText="1"/>
    </xf>
    <xf numFmtId="179" fontId="15" fillId="33" borderId="10" xfId="42" applyNumberFormat="1" applyFont="1" applyFill="1" applyBorder="1" applyAlignment="1">
      <alignment horizontal="center" vertical="center" wrapText="1"/>
    </xf>
    <xf numFmtId="179" fontId="15" fillId="33" borderId="10" xfId="42" applyNumberFormat="1" applyFont="1" applyFill="1" applyBorder="1" applyAlignment="1">
      <alignment horizontal="center" vertical="center" wrapText="1"/>
    </xf>
    <xf numFmtId="179" fontId="14" fillId="33" borderId="10" xfId="93" applyNumberFormat="1" applyFont="1" applyFill="1" applyBorder="1" applyAlignment="1">
      <alignment horizontal="right" vertical="center" wrapText="1"/>
      <protection/>
    </xf>
    <xf numFmtId="179" fontId="13" fillId="33" borderId="10" xfId="79" applyNumberFormat="1" applyFont="1" applyFill="1" applyBorder="1" applyAlignment="1">
      <alignment horizontal="right" vertical="center" wrapText="1"/>
      <protection/>
    </xf>
    <xf numFmtId="179" fontId="16" fillId="33" borderId="10" xfId="42" applyNumberFormat="1" applyFont="1" applyFill="1" applyBorder="1" applyAlignment="1">
      <alignment vertical="center"/>
    </xf>
    <xf numFmtId="179" fontId="16" fillId="33" borderId="10" xfId="75" applyNumberFormat="1" applyFont="1" applyFill="1" applyBorder="1" applyAlignment="1">
      <alignment vertical="center"/>
      <protection/>
    </xf>
    <xf numFmtId="179" fontId="14" fillId="33" borderId="10" xfId="75" applyNumberFormat="1" applyFont="1" applyFill="1" applyBorder="1" applyAlignment="1">
      <alignment horizontal="right" vertical="center" wrapText="1"/>
      <protection/>
    </xf>
    <xf numFmtId="179" fontId="10" fillId="33" borderId="10" xfId="75" applyNumberFormat="1" applyFont="1" applyFill="1" applyBorder="1" applyAlignment="1">
      <alignment horizontal="right" vertical="center" wrapText="1"/>
      <protection/>
    </xf>
    <xf numFmtId="179" fontId="14" fillId="33" borderId="10" xfId="75" applyNumberFormat="1" applyFont="1" applyFill="1" applyBorder="1" applyAlignment="1">
      <alignment vertical="center"/>
      <protection/>
    </xf>
    <xf numFmtId="179" fontId="13" fillId="33" borderId="10" xfId="75" applyNumberFormat="1" applyFont="1" applyFill="1" applyBorder="1">
      <alignment/>
      <protection/>
    </xf>
    <xf numFmtId="179" fontId="15" fillId="0" borderId="10" xfId="42" applyNumberFormat="1" applyFont="1" applyFill="1" applyBorder="1" applyAlignment="1">
      <alignment horizontal="center" vertical="center" wrapText="1"/>
    </xf>
    <xf numFmtId="179" fontId="13" fillId="33" borderId="10" xfId="75" applyNumberFormat="1" applyFont="1" applyFill="1" applyBorder="1" applyAlignment="1">
      <alignment wrapText="1"/>
      <protection/>
    </xf>
    <xf numFmtId="179" fontId="96" fillId="0" borderId="10" xfId="42" applyNumberFormat="1" applyFont="1" applyFill="1" applyBorder="1" applyAlignment="1">
      <alignment horizontal="center" vertical="center" wrapText="1"/>
    </xf>
    <xf numFmtId="179" fontId="93" fillId="0" borderId="10" xfId="42" applyNumberFormat="1" applyFont="1" applyFill="1" applyBorder="1" applyAlignment="1">
      <alignment horizontal="center" vertical="center" wrapText="1"/>
    </xf>
    <xf numFmtId="179" fontId="93" fillId="33" borderId="10" xfId="42" applyNumberFormat="1" applyFont="1" applyFill="1" applyBorder="1" applyAlignment="1">
      <alignment horizontal="center" vertical="center" wrapText="1"/>
    </xf>
    <xf numFmtId="179" fontId="92" fillId="0" borderId="10" xfId="42" applyNumberFormat="1" applyFont="1" applyFill="1" applyBorder="1" applyAlignment="1">
      <alignment horizontal="center" vertical="center" wrapText="1"/>
    </xf>
    <xf numFmtId="179" fontId="92" fillId="33" borderId="10" xfId="42" applyNumberFormat="1" applyFont="1" applyFill="1" applyBorder="1" applyAlignment="1">
      <alignment horizontal="center" vertical="center" wrapText="1"/>
    </xf>
    <xf numFmtId="179" fontId="12" fillId="33" borderId="10" xfId="75" applyNumberFormat="1" applyFont="1" applyFill="1" applyBorder="1">
      <alignment/>
      <protection/>
    </xf>
    <xf numFmtId="171" fontId="16" fillId="33" borderId="11" xfId="42" applyFont="1" applyFill="1" applyBorder="1" applyAlignment="1">
      <alignment horizontal="center" vertical="center" wrapText="1"/>
    </xf>
    <xf numFmtId="175" fontId="13" fillId="0" borderId="10" xfId="75" applyNumberFormat="1" applyFont="1" applyBorder="1" applyAlignment="1">
      <alignment horizontal="center" vertical="center" wrapText="1"/>
      <protection/>
    </xf>
    <xf numFmtId="0" fontId="10" fillId="0" borderId="10" xfId="120" applyFont="1" applyFill="1" applyBorder="1" applyAlignment="1">
      <alignment horizontal="center" vertical="center"/>
      <protection/>
    </xf>
    <xf numFmtId="0" fontId="10" fillId="0" borderId="10" xfId="120" applyFont="1" applyFill="1" applyBorder="1" applyAlignment="1">
      <alignment horizontal="left" vertical="center" wrapText="1"/>
      <protection/>
    </xf>
    <xf numFmtId="0" fontId="13" fillId="0" borderId="10" xfId="120" applyFont="1" applyFill="1" applyBorder="1" applyAlignment="1">
      <alignment horizontal="center" vertical="center" wrapText="1"/>
      <protection/>
    </xf>
    <xf numFmtId="175" fontId="13" fillId="0" borderId="10" xfId="75" applyNumberFormat="1" applyFont="1" applyFill="1" applyBorder="1" applyAlignment="1">
      <alignment horizontal="center" vertical="center"/>
      <protection/>
    </xf>
    <xf numFmtId="192" fontId="13" fillId="0" borderId="10" xfId="75" applyNumberFormat="1" applyFont="1" applyFill="1" applyBorder="1" applyAlignment="1">
      <alignment horizontal="center" vertical="center" wrapText="1"/>
      <protection/>
    </xf>
    <xf numFmtId="179" fontId="13" fillId="0" borderId="10" xfId="42" applyNumberFormat="1" applyFont="1" applyFill="1" applyBorder="1" applyAlignment="1">
      <alignment vertical="center" wrapText="1"/>
    </xf>
    <xf numFmtId="175" fontId="13" fillId="0" borderId="10" xfId="120" applyNumberFormat="1" applyFont="1" applyFill="1" applyBorder="1" applyAlignment="1">
      <alignment vertical="center" wrapText="1"/>
      <protection/>
    </xf>
    <xf numFmtId="0" fontId="16" fillId="0" borderId="0" xfId="75" applyFont="1" applyFill="1">
      <alignment/>
      <protection/>
    </xf>
    <xf numFmtId="0" fontId="13" fillId="0" borderId="10" xfId="120" applyFont="1" applyFill="1" applyBorder="1" applyAlignment="1">
      <alignment horizontal="center" vertical="center"/>
      <protection/>
    </xf>
    <xf numFmtId="0" fontId="13" fillId="0" borderId="10" xfId="120" applyFont="1" applyFill="1" applyBorder="1" applyAlignment="1">
      <alignment horizontal="left" vertical="center" wrapText="1"/>
      <protection/>
    </xf>
    <xf numFmtId="178" fontId="13" fillId="0" borderId="10" xfId="42" applyNumberFormat="1" applyFont="1" applyFill="1" applyBorder="1" applyAlignment="1">
      <alignment horizontal="center" vertical="center"/>
    </xf>
    <xf numFmtId="0" fontId="13" fillId="0" borderId="10" xfId="75" applyFont="1" applyFill="1" applyBorder="1">
      <alignment/>
      <protection/>
    </xf>
    <xf numFmtId="178" fontId="13" fillId="0" borderId="10" xfId="75" applyNumberFormat="1" applyFont="1" applyFill="1" applyBorder="1">
      <alignment/>
      <protection/>
    </xf>
    <xf numFmtId="3" fontId="16" fillId="0" borderId="0" xfId="75" applyNumberFormat="1" applyFont="1" applyFill="1">
      <alignment/>
      <protection/>
    </xf>
    <xf numFmtId="0" fontId="14" fillId="0" borderId="10" xfId="120" applyFont="1" applyFill="1" applyBorder="1" applyAlignment="1">
      <alignment horizontal="center" vertical="center"/>
      <protection/>
    </xf>
    <xf numFmtId="0" fontId="14" fillId="0" borderId="10" xfId="120" applyFont="1" applyFill="1" applyBorder="1" applyAlignment="1">
      <alignment horizontal="left" vertical="center" wrapText="1"/>
      <protection/>
    </xf>
    <xf numFmtId="0" fontId="14" fillId="0" borderId="10" xfId="120" applyFont="1" applyFill="1" applyBorder="1" applyAlignment="1">
      <alignment horizontal="center" vertical="center" wrapText="1"/>
      <protection/>
    </xf>
    <xf numFmtId="179" fontId="13" fillId="0" borderId="10" xfId="42" applyNumberFormat="1" applyFont="1" applyFill="1" applyBorder="1" applyAlignment="1">
      <alignment horizontal="center" vertical="center"/>
    </xf>
    <xf numFmtId="3" fontId="15" fillId="0" borderId="0" xfId="75" applyNumberFormat="1" applyFont="1" applyFill="1">
      <alignment/>
      <protection/>
    </xf>
    <xf numFmtId="0" fontId="15" fillId="0" borderId="0" xfId="75" applyFont="1" applyFill="1">
      <alignment/>
      <protection/>
    </xf>
    <xf numFmtId="0" fontId="13" fillId="0" borderId="10" xfId="75" applyFont="1" applyFill="1" applyBorder="1" applyAlignment="1">
      <alignment horizontal="center" vertical="center"/>
      <protection/>
    </xf>
    <xf numFmtId="1" fontId="13" fillId="0" borderId="10" xfId="75" applyNumberFormat="1" applyFont="1" applyFill="1" applyBorder="1" applyAlignment="1">
      <alignment horizontal="center" vertical="center"/>
      <protection/>
    </xf>
    <xf numFmtId="193" fontId="13" fillId="0" borderId="10" xfId="75" applyNumberFormat="1" applyFont="1" applyFill="1" applyBorder="1" applyAlignment="1">
      <alignment horizontal="center" vertical="center" wrapText="1"/>
      <protection/>
    </xf>
    <xf numFmtId="1" fontId="13" fillId="0" borderId="10" xfId="120" applyNumberFormat="1" applyFont="1" applyFill="1" applyBorder="1" applyAlignment="1">
      <alignment vertical="center" wrapText="1"/>
      <protection/>
    </xf>
    <xf numFmtId="178" fontId="13" fillId="0" borderId="10" xfId="75" applyNumberFormat="1" applyFont="1" applyFill="1" applyBorder="1" applyAlignment="1">
      <alignment horizontal="center" vertical="center"/>
      <protection/>
    </xf>
    <xf numFmtId="0" fontId="13" fillId="0" borderId="10" xfId="75" applyFont="1" applyFill="1" applyBorder="1" applyAlignment="1">
      <alignment wrapText="1"/>
      <protection/>
    </xf>
    <xf numFmtId="175" fontId="14" fillId="0" borderId="10" xfId="120" applyNumberFormat="1" applyFont="1" applyFill="1" applyBorder="1" applyAlignment="1">
      <alignment vertical="center" wrapText="1"/>
      <protection/>
    </xf>
    <xf numFmtId="179" fontId="15" fillId="0" borderId="0" xfId="75" applyNumberFormat="1" applyFont="1" applyFill="1">
      <alignment/>
      <protection/>
    </xf>
    <xf numFmtId="0" fontId="13" fillId="0" borderId="10" xfId="75" applyFont="1" applyFill="1" applyBorder="1" applyAlignment="1">
      <alignment horizontal="right" vertical="center"/>
      <protection/>
    </xf>
    <xf numFmtId="1" fontId="14" fillId="0" borderId="10" xfId="120" applyNumberFormat="1" applyFont="1" applyFill="1" applyBorder="1" applyAlignment="1">
      <alignment vertical="center" wrapText="1"/>
      <protection/>
    </xf>
    <xf numFmtId="0" fontId="13" fillId="0" borderId="10" xfId="120" applyFont="1" applyBorder="1" applyAlignment="1" quotePrefix="1">
      <alignment horizontal="center" vertical="center"/>
      <protection/>
    </xf>
    <xf numFmtId="0" fontId="13" fillId="33" borderId="10" xfId="75" applyFont="1" applyFill="1" applyBorder="1" applyAlignment="1">
      <alignment horizontal="right" vertical="center"/>
      <protection/>
    </xf>
    <xf numFmtId="175" fontId="13" fillId="33" borderId="10" xfId="75" applyNumberFormat="1" applyFont="1" applyFill="1" applyBorder="1" applyAlignment="1">
      <alignment horizontal="right" vertical="center"/>
      <protection/>
    </xf>
    <xf numFmtId="0" fontId="97" fillId="0" borderId="10" xfId="75" applyFont="1" applyFill="1" applyBorder="1" applyAlignment="1">
      <alignment horizontal="center" vertical="center" wrapText="1"/>
      <protection/>
    </xf>
    <xf numFmtId="0" fontId="85" fillId="0" borderId="10" xfId="75" applyFont="1" applyFill="1" applyBorder="1" applyAlignment="1">
      <alignment horizontal="left" vertical="center" wrapText="1"/>
      <protection/>
    </xf>
    <xf numFmtId="0" fontId="85" fillId="0" borderId="10" xfId="75" applyFont="1" applyFill="1" applyBorder="1" applyAlignment="1">
      <alignment horizontal="center" vertical="center" wrapText="1"/>
      <protection/>
    </xf>
    <xf numFmtId="3" fontId="85" fillId="0" borderId="10" xfId="51" applyNumberFormat="1" applyFont="1" applyFill="1" applyBorder="1" applyAlignment="1">
      <alignment vertical="center" wrapText="1"/>
    </xf>
    <xf numFmtId="178" fontId="13" fillId="0" borderId="10" xfId="42" applyNumberFormat="1" applyFont="1" applyFill="1" applyBorder="1" applyAlignment="1">
      <alignment vertical="center"/>
    </xf>
    <xf numFmtId="175" fontId="13" fillId="0" borderId="10" xfId="75" applyNumberFormat="1" applyFont="1" applyFill="1" applyBorder="1" applyAlignment="1">
      <alignment vertical="center"/>
      <protection/>
    </xf>
    <xf numFmtId="0" fontId="98" fillId="0" borderId="0" xfId="0" applyFont="1" applyFill="1" applyAlignment="1">
      <alignment vertical="center" wrapText="1"/>
    </xf>
    <xf numFmtId="0" fontId="87" fillId="0" borderId="0" xfId="0" applyFont="1" applyFill="1" applyAlignment="1">
      <alignment vertical="center" wrapText="1"/>
    </xf>
    <xf numFmtId="0" fontId="88" fillId="0" borderId="10" xfId="75" applyFont="1" applyFill="1" applyBorder="1" applyAlignment="1">
      <alignment horizontal="center" vertical="center" wrapText="1"/>
      <protection/>
    </xf>
    <xf numFmtId="0" fontId="88" fillId="0" borderId="10" xfId="75" applyFont="1" applyFill="1" applyBorder="1" applyAlignment="1">
      <alignment horizontal="left" vertical="center" wrapText="1"/>
      <protection/>
    </xf>
    <xf numFmtId="3" fontId="88" fillId="0" borderId="10" xfId="75" applyNumberFormat="1" applyFont="1" applyFill="1" applyBorder="1" applyAlignment="1">
      <alignment vertical="center" wrapText="1"/>
      <protection/>
    </xf>
    <xf numFmtId="178" fontId="13" fillId="0" borderId="10" xfId="42" applyNumberFormat="1" applyFont="1" applyFill="1" applyBorder="1" applyAlignment="1">
      <alignment vertical="center" wrapText="1"/>
    </xf>
    <xf numFmtId="3" fontId="88" fillId="0" borderId="10" xfId="116" applyNumberFormat="1" applyFont="1" applyFill="1" applyBorder="1" applyAlignment="1">
      <alignment vertical="center" wrapText="1"/>
      <protection/>
    </xf>
    <xf numFmtId="0" fontId="16" fillId="0" borderId="0" xfId="75" applyFont="1" applyAlignment="1">
      <alignment vertical="center" wrapText="1"/>
      <protection/>
    </xf>
    <xf numFmtId="0" fontId="2" fillId="0" borderId="0" xfId="75" applyFont="1" applyAlignment="1">
      <alignment vertical="center" wrapText="1"/>
      <protection/>
    </xf>
    <xf numFmtId="0" fontId="17" fillId="0" borderId="0" xfId="75" applyFont="1" applyAlignment="1">
      <alignment horizontal="center" vertical="center" wrapText="1"/>
      <protection/>
    </xf>
    <xf numFmtId="0" fontId="3" fillId="0" borderId="0" xfId="75" applyFont="1" applyAlignment="1">
      <alignment vertical="center" wrapText="1"/>
      <protection/>
    </xf>
    <xf numFmtId="0" fontId="17" fillId="0" borderId="14" xfId="75" applyFont="1" applyBorder="1" applyAlignment="1">
      <alignment horizontal="center" vertical="center" wrapText="1"/>
      <protection/>
    </xf>
    <xf numFmtId="0" fontId="10" fillId="0" borderId="10" xfId="118" applyFont="1" applyBorder="1" applyAlignment="1">
      <alignment horizontal="center" vertical="center" wrapText="1"/>
      <protection/>
    </xf>
    <xf numFmtId="0" fontId="13" fillId="0" borderId="0" xfId="75" applyFont="1" applyAlignment="1">
      <alignment vertical="center" wrapText="1"/>
      <protection/>
    </xf>
    <xf numFmtId="0" fontId="14" fillId="0" borderId="10" xfId="118" applyFont="1" applyBorder="1" applyAlignment="1">
      <alignment horizontal="center" vertical="center" wrapText="1"/>
      <protection/>
    </xf>
    <xf numFmtId="49" fontId="14" fillId="0" borderId="10" xfId="118" applyNumberFormat="1" applyFont="1" applyBorder="1" applyAlignment="1">
      <alignment horizontal="center" vertical="center" wrapText="1"/>
      <protection/>
    </xf>
    <xf numFmtId="0" fontId="14" fillId="0" borderId="0" xfId="75" applyFont="1" applyAlignment="1">
      <alignment vertical="center" wrapText="1"/>
      <protection/>
    </xf>
    <xf numFmtId="49" fontId="10" fillId="0" borderId="10" xfId="118" applyNumberFormat="1" applyFont="1" applyBorder="1" applyAlignment="1">
      <alignment horizontal="left" vertical="center" wrapText="1"/>
      <protection/>
    </xf>
    <xf numFmtId="179" fontId="10" fillId="0" borderId="10" xfId="75" applyNumberFormat="1" applyFont="1" applyBorder="1" applyAlignment="1">
      <alignment horizontal="right" vertical="center" wrapText="1"/>
      <protection/>
    </xf>
    <xf numFmtId="178" fontId="12" fillId="0" borderId="0" xfId="75" applyNumberFormat="1" applyFont="1" applyAlignment="1">
      <alignment vertical="center" wrapText="1"/>
      <protection/>
    </xf>
    <xf numFmtId="0" fontId="12" fillId="0" borderId="0" xfId="75" applyFont="1" applyAlignment="1">
      <alignment vertical="center" wrapText="1"/>
      <protection/>
    </xf>
    <xf numFmtId="0" fontId="4" fillId="0" borderId="0" xfId="75" applyFont="1" applyAlignment="1">
      <alignment vertical="center" wrapText="1"/>
      <protection/>
    </xf>
    <xf numFmtId="49" fontId="10" fillId="0" borderId="10" xfId="118" applyNumberFormat="1" applyFont="1" applyBorder="1" applyAlignment="1">
      <alignment vertical="center" wrapText="1"/>
      <protection/>
    </xf>
    <xf numFmtId="171" fontId="12" fillId="0" borderId="0" xfId="75" applyNumberFormat="1" applyFont="1" applyAlignment="1">
      <alignment vertical="center" wrapText="1"/>
      <protection/>
    </xf>
    <xf numFmtId="0" fontId="13" fillId="0" borderId="10" xfId="118" applyFont="1" applyBorder="1" applyAlignment="1">
      <alignment horizontal="center" vertical="center" wrapText="1"/>
      <protection/>
    </xf>
    <xf numFmtId="49" fontId="13" fillId="0" borderId="10" xfId="118" applyNumberFormat="1" applyFont="1" applyBorder="1" applyAlignment="1">
      <alignment vertical="center" wrapText="1"/>
      <protection/>
    </xf>
    <xf numFmtId="179" fontId="13" fillId="0" borderId="10" xfId="75" applyNumberFormat="1" applyFont="1" applyBorder="1" applyAlignment="1">
      <alignment horizontal="right" vertical="center" wrapText="1"/>
      <protection/>
    </xf>
    <xf numFmtId="0" fontId="13" fillId="0" borderId="10" xfId="119" applyFont="1" applyBorder="1" applyAlignment="1">
      <alignment horizontal="right" vertical="center" wrapText="1"/>
      <protection/>
    </xf>
    <xf numFmtId="0" fontId="16" fillId="0" borderId="15" xfId="75" applyFont="1" applyBorder="1" applyAlignment="1">
      <alignment vertical="center" wrapText="1"/>
      <protection/>
    </xf>
    <xf numFmtId="0" fontId="10" fillId="0" borderId="10" xfId="118" applyFont="1" applyBorder="1" applyAlignment="1" quotePrefix="1">
      <alignment horizontal="center" vertical="center" wrapText="1"/>
      <protection/>
    </xf>
    <xf numFmtId="49" fontId="13" fillId="0" borderId="10" xfId="118" applyNumberFormat="1" applyFont="1" applyBorder="1" applyAlignment="1" quotePrefix="1">
      <alignment vertical="center" wrapText="1"/>
      <protection/>
    </xf>
    <xf numFmtId="1" fontId="12" fillId="0" borderId="0" xfId="75" applyNumberFormat="1" applyFont="1" applyAlignment="1">
      <alignment vertical="center" wrapText="1"/>
      <protection/>
    </xf>
    <xf numFmtId="179" fontId="12" fillId="0" borderId="0" xfId="75" applyNumberFormat="1" applyFont="1" applyAlignment="1">
      <alignment vertical="center" wrapText="1"/>
      <protection/>
    </xf>
    <xf numFmtId="49" fontId="10" fillId="0" borderId="10" xfId="118" applyNumberFormat="1" applyFont="1" applyBorder="1" applyAlignment="1" quotePrefix="1">
      <alignment vertical="center" wrapText="1"/>
      <protection/>
    </xf>
    <xf numFmtId="49" fontId="13" fillId="0" borderId="10" xfId="119" applyNumberFormat="1" applyFont="1" applyBorder="1" applyAlignment="1">
      <alignment vertical="center" wrapText="1"/>
      <protection/>
    </xf>
    <xf numFmtId="1" fontId="10" fillId="0" borderId="10" xfId="118" applyNumberFormat="1" applyFont="1" applyBorder="1" applyAlignment="1">
      <alignment horizontal="right" vertical="center" wrapText="1"/>
      <protection/>
    </xf>
    <xf numFmtId="175" fontId="99" fillId="0" borderId="10" xfId="118" applyNumberFormat="1" applyFont="1" applyBorder="1" applyAlignment="1">
      <alignment horizontal="right" vertical="center" wrapText="1"/>
      <protection/>
    </xf>
    <xf numFmtId="178" fontId="4" fillId="0" borderId="0" xfId="75" applyNumberFormat="1" applyFont="1" applyAlignment="1">
      <alignment vertical="center" wrapText="1"/>
      <protection/>
    </xf>
    <xf numFmtId="0" fontId="13" fillId="0" borderId="10" xfId="75" applyFont="1" applyBorder="1" applyAlignment="1">
      <alignment vertical="center" wrapText="1"/>
      <protection/>
    </xf>
    <xf numFmtId="0" fontId="16" fillId="0" borderId="0" xfId="75" applyFont="1" applyAlignment="1">
      <alignment horizontal="left" vertical="center" wrapText="1"/>
      <protection/>
    </xf>
    <xf numFmtId="178" fontId="2" fillId="0" borderId="0" xfId="75" applyNumberFormat="1" applyFont="1" applyAlignment="1">
      <alignment vertical="center" wrapText="1"/>
      <protection/>
    </xf>
    <xf numFmtId="1" fontId="16" fillId="0" borderId="0" xfId="75" applyNumberFormat="1" applyFont="1" applyAlignment="1">
      <alignment vertical="center" wrapText="1"/>
      <protection/>
    </xf>
    <xf numFmtId="0" fontId="13" fillId="0" borderId="10" xfId="119" applyFont="1" applyBorder="1" applyAlignment="1">
      <alignment horizontal="center" vertical="center" wrapText="1"/>
      <protection/>
    </xf>
    <xf numFmtId="179" fontId="13" fillId="0" borderId="10" xfId="75" applyNumberFormat="1" applyFont="1" applyBorder="1" applyAlignment="1">
      <alignment horizontal="center" vertical="center" wrapText="1"/>
      <protection/>
    </xf>
    <xf numFmtId="0" fontId="2" fillId="0" borderId="11" xfId="75" applyFont="1" applyBorder="1" applyAlignment="1">
      <alignment horizontal="center" vertical="center" wrapText="1"/>
      <protection/>
    </xf>
    <xf numFmtId="0" fontId="2" fillId="0" borderId="11" xfId="75" applyFont="1" applyBorder="1" applyAlignment="1">
      <alignment vertical="center" wrapText="1"/>
      <protection/>
    </xf>
    <xf numFmtId="0" fontId="2" fillId="0" borderId="0" xfId="75" applyFont="1" applyAlignment="1">
      <alignment horizontal="center" vertical="center" wrapText="1"/>
      <protection/>
    </xf>
    <xf numFmtId="49" fontId="10" fillId="0" borderId="0" xfId="118" applyNumberFormat="1" applyFont="1" applyAlignment="1" quotePrefix="1">
      <alignment horizontal="center" vertical="center" wrapText="1"/>
      <protection/>
    </xf>
    <xf numFmtId="49" fontId="10" fillId="0" borderId="0" xfId="118" applyNumberFormat="1" applyFont="1" applyAlignment="1" quotePrefix="1">
      <alignment vertical="center" wrapText="1"/>
      <protection/>
    </xf>
    <xf numFmtId="49" fontId="10" fillId="0" borderId="0" xfId="118" applyNumberFormat="1" applyFont="1" applyAlignment="1" quotePrefix="1">
      <alignment horizontal="right" vertical="center" wrapText="1"/>
      <protection/>
    </xf>
    <xf numFmtId="178" fontId="10" fillId="0" borderId="0" xfId="75" applyNumberFormat="1" applyFont="1" applyAlignment="1">
      <alignment horizontal="right" vertical="center" wrapText="1"/>
      <protection/>
    </xf>
    <xf numFmtId="1" fontId="2" fillId="0" borderId="0" xfId="75" applyNumberFormat="1" applyFont="1" applyAlignment="1">
      <alignment vertical="center" wrapText="1"/>
      <protection/>
    </xf>
    <xf numFmtId="49" fontId="13" fillId="0" borderId="10" xfId="118" applyNumberFormat="1" applyFont="1" applyBorder="1" applyAlignment="1">
      <alignment horizontal="center" vertical="center" wrapText="1"/>
      <protection/>
    </xf>
    <xf numFmtId="178" fontId="13" fillId="0" borderId="10" xfId="118" applyNumberFormat="1" applyFont="1" applyBorder="1" applyAlignment="1">
      <alignment horizontal="center" vertical="center" wrapText="1"/>
      <protection/>
    </xf>
    <xf numFmtId="175" fontId="13" fillId="0" borderId="10" xfId="118" applyNumberFormat="1" applyFont="1" applyBorder="1" applyAlignment="1">
      <alignment horizontal="center" vertical="center" wrapText="1"/>
      <protection/>
    </xf>
    <xf numFmtId="179" fontId="13" fillId="0" borderId="10" xfId="118" applyNumberFormat="1" applyFont="1" applyBorder="1" applyAlignment="1">
      <alignment horizontal="right" vertical="center" wrapText="1"/>
      <protection/>
    </xf>
    <xf numFmtId="185" fontId="16" fillId="0" borderId="10" xfId="0" applyNumberFormat="1" applyFont="1" applyBorder="1" applyAlignment="1">
      <alignment horizontal="center" vertical="center" wrapText="1"/>
    </xf>
    <xf numFmtId="178" fontId="10" fillId="0" borderId="10" xfId="75" applyNumberFormat="1" applyFont="1" applyBorder="1" applyAlignment="1">
      <alignment horizontal="left" vertical="center" wrapText="1"/>
      <protection/>
    </xf>
    <xf numFmtId="0" fontId="13" fillId="33" borderId="13" xfId="75" applyFont="1" applyFill="1" applyBorder="1">
      <alignment/>
      <protection/>
    </xf>
    <xf numFmtId="0" fontId="88" fillId="0" borderId="13" xfId="0" applyFont="1" applyBorder="1" applyAlignment="1">
      <alignment vertical="center" wrapText="1"/>
    </xf>
    <xf numFmtId="0" fontId="87" fillId="0" borderId="13" xfId="0" applyFont="1" applyBorder="1" applyAlignment="1">
      <alignment vertical="center" wrapText="1"/>
    </xf>
    <xf numFmtId="0" fontId="87" fillId="0" borderId="13" xfId="0" applyFont="1" applyBorder="1" applyAlignment="1">
      <alignment vertical="center" wrapText="1"/>
    </xf>
    <xf numFmtId="0" fontId="13" fillId="0" borderId="13" xfId="75" applyFont="1" applyBorder="1">
      <alignment/>
      <protection/>
    </xf>
    <xf numFmtId="0" fontId="2" fillId="0" borderId="13" xfId="0" applyFont="1" applyBorder="1" applyAlignment="1">
      <alignment vertical="center" wrapText="1"/>
    </xf>
    <xf numFmtId="0" fontId="88" fillId="0" borderId="16" xfId="0" applyFont="1" applyBorder="1" applyAlignment="1">
      <alignment vertical="center" wrapText="1"/>
    </xf>
    <xf numFmtId="0" fontId="87" fillId="0" borderId="16" xfId="0" applyFont="1" applyBorder="1" applyAlignment="1">
      <alignment vertical="center" wrapText="1"/>
    </xf>
    <xf numFmtId="0" fontId="87" fillId="0" borderId="16" xfId="0" applyFont="1" applyBorder="1" applyAlignment="1">
      <alignment vertical="center" wrapText="1"/>
    </xf>
    <xf numFmtId="0" fontId="13" fillId="33" borderId="16" xfId="75" applyFont="1" applyFill="1" applyBorder="1">
      <alignment/>
      <protection/>
    </xf>
    <xf numFmtId="0" fontId="13" fillId="0" borderId="10" xfId="75" applyFont="1" applyFill="1" applyBorder="1" applyAlignment="1">
      <alignment horizontal="center" vertical="center" wrapText="1"/>
      <protection/>
    </xf>
    <xf numFmtId="2" fontId="13" fillId="0" borderId="10" xfId="75" applyNumberFormat="1" applyFont="1" applyFill="1" applyBorder="1" applyAlignment="1">
      <alignment horizontal="left" vertical="center" wrapText="1"/>
      <protection/>
    </xf>
    <xf numFmtId="3" fontId="13" fillId="0" borderId="10" xfId="0" applyNumberFormat="1" applyFont="1" applyFill="1" applyBorder="1" applyAlignment="1">
      <alignment horizontal="right" vertical="center" wrapText="1"/>
    </xf>
    <xf numFmtId="0" fontId="13" fillId="0" borderId="10" xfId="75" applyFont="1" applyFill="1" applyBorder="1" applyAlignment="1">
      <alignment vertical="center" wrapText="1"/>
      <protection/>
    </xf>
    <xf numFmtId="0" fontId="13" fillId="0" borderId="10" xfId="0" applyFont="1" applyFill="1" applyBorder="1" applyAlignment="1">
      <alignment horizontal="center" vertical="center" wrapText="1"/>
    </xf>
    <xf numFmtId="0" fontId="2" fillId="0" borderId="0" xfId="0" applyFont="1" applyFill="1" applyAlignment="1">
      <alignment vertical="center" wrapText="1"/>
    </xf>
    <xf numFmtId="4" fontId="13" fillId="0" borderId="10" xfId="75" applyNumberFormat="1" applyFont="1" applyFill="1" applyBorder="1" applyAlignment="1">
      <alignment horizontal="center" vertical="center" wrapText="1"/>
      <protection/>
    </xf>
    <xf numFmtId="0" fontId="14" fillId="0" borderId="10" xfId="75" applyFont="1" applyFill="1" applyBorder="1" applyAlignment="1">
      <alignment horizontal="center" vertical="center" wrapText="1"/>
      <protection/>
    </xf>
    <xf numFmtId="2" fontId="14" fillId="0" borderId="10" xfId="75" applyNumberFormat="1" applyFont="1" applyFill="1" applyBorder="1" applyAlignment="1">
      <alignment horizontal="left" vertical="center" wrapText="1"/>
      <protection/>
    </xf>
    <xf numFmtId="4" fontId="14" fillId="0" borderId="10" xfId="75" applyNumberFormat="1" applyFont="1" applyFill="1" applyBorder="1" applyAlignment="1">
      <alignment horizontal="right" vertical="center" wrapText="1"/>
      <protection/>
    </xf>
    <xf numFmtId="0" fontId="14" fillId="0" borderId="10" xfId="0" applyFont="1" applyFill="1" applyBorder="1" applyAlignment="1">
      <alignment horizontal="center" vertical="center" wrapText="1"/>
    </xf>
    <xf numFmtId="0" fontId="3" fillId="0" borderId="0" xfId="0" applyFont="1" applyFill="1" applyAlignment="1">
      <alignment vertical="center" wrapText="1"/>
    </xf>
    <xf numFmtId="175" fontId="13" fillId="0" borderId="10" xfId="75" applyNumberFormat="1" applyFont="1" applyFill="1" applyBorder="1" applyAlignment="1">
      <alignment vertical="center" wrapText="1"/>
      <protection/>
    </xf>
    <xf numFmtId="178" fontId="13" fillId="0" borderId="10" xfId="42" applyNumberFormat="1" applyFont="1" applyBorder="1" applyAlignment="1">
      <alignment vertical="center"/>
    </xf>
    <xf numFmtId="178" fontId="13" fillId="0" borderId="10" xfId="42" applyNumberFormat="1" applyFont="1" applyBorder="1" applyAlignment="1">
      <alignment horizontal="right" vertical="center"/>
    </xf>
    <xf numFmtId="2" fontId="14" fillId="0" borderId="10" xfId="75" applyNumberFormat="1" applyFont="1" applyFill="1" applyBorder="1" applyAlignment="1">
      <alignment vertical="center" wrapText="1"/>
      <protection/>
    </xf>
    <xf numFmtId="171" fontId="14" fillId="0" borderId="10" xfId="42" applyFont="1" applyFill="1" applyBorder="1" applyAlignment="1">
      <alignment horizontal="center" vertical="center" wrapText="1"/>
    </xf>
    <xf numFmtId="0" fontId="14" fillId="0" borderId="0" xfId="0" applyFont="1" applyFill="1" applyAlignment="1">
      <alignment vertical="center" wrapText="1"/>
    </xf>
    <xf numFmtId="179" fontId="14" fillId="0" borderId="10" xfId="75" applyNumberFormat="1" applyFont="1" applyFill="1" applyBorder="1" applyAlignment="1" quotePrefix="1">
      <alignment horizontal="right" vertical="center" wrapText="1"/>
      <protection/>
    </xf>
    <xf numFmtId="175" fontId="14" fillId="0" borderId="10" xfId="75" applyNumberFormat="1" applyFont="1" applyFill="1" applyBorder="1" applyAlignment="1">
      <alignment vertical="center" wrapText="1"/>
      <protection/>
    </xf>
    <xf numFmtId="179" fontId="14" fillId="0" borderId="10" xfId="42" applyNumberFormat="1" applyFont="1" applyFill="1" applyBorder="1" applyAlignment="1">
      <alignment vertical="center" wrapText="1"/>
    </xf>
    <xf numFmtId="174" fontId="14" fillId="0" borderId="10" xfId="75" applyNumberFormat="1" applyFont="1" applyFill="1" applyBorder="1" applyAlignment="1">
      <alignment vertical="center" wrapText="1"/>
      <protection/>
    </xf>
    <xf numFmtId="179" fontId="14" fillId="0" borderId="10" xfId="42" applyNumberFormat="1" applyFont="1" applyFill="1" applyBorder="1" applyAlignment="1">
      <alignment horizontal="center" vertical="center" wrapText="1"/>
    </xf>
    <xf numFmtId="2" fontId="10" fillId="0" borderId="10" xfId="117" applyNumberFormat="1" applyFont="1" applyFill="1" applyBorder="1" applyAlignment="1">
      <alignment vertical="center" wrapText="1"/>
      <protection/>
    </xf>
    <xf numFmtId="2" fontId="10" fillId="0" borderId="10" xfId="117" applyNumberFormat="1" applyFont="1" applyFill="1" applyBorder="1" applyAlignment="1">
      <alignment horizontal="center" vertical="center" wrapText="1"/>
      <protection/>
    </xf>
    <xf numFmtId="178" fontId="10" fillId="0" borderId="10" xfId="42" applyNumberFormat="1" applyFont="1" applyFill="1" applyBorder="1" applyAlignment="1">
      <alignment horizontal="center" vertical="center"/>
    </xf>
    <xf numFmtId="175" fontId="10" fillId="0" borderId="10" xfId="75" applyNumberFormat="1" applyFont="1" applyFill="1" applyBorder="1" applyAlignment="1">
      <alignment horizontal="right" vertical="center"/>
      <protection/>
    </xf>
    <xf numFmtId="192" fontId="10" fillId="0" borderId="10" xfId="75" applyNumberFormat="1" applyFont="1" applyFill="1" applyBorder="1" applyAlignment="1">
      <alignment horizontal="center" vertical="center" wrapText="1"/>
      <protection/>
    </xf>
    <xf numFmtId="0" fontId="10" fillId="0" borderId="10" xfId="75" applyFont="1" applyFill="1" applyBorder="1">
      <alignment/>
      <protection/>
    </xf>
    <xf numFmtId="175" fontId="10" fillId="0" borderId="10" xfId="120" applyNumberFormat="1" applyFont="1" applyFill="1" applyBorder="1" applyAlignment="1">
      <alignment vertical="center" wrapText="1"/>
      <protection/>
    </xf>
    <xf numFmtId="0" fontId="12" fillId="0" borderId="0" xfId="75" applyFont="1" applyFill="1">
      <alignment/>
      <protection/>
    </xf>
    <xf numFmtId="179" fontId="13" fillId="0" borderId="10" xfId="75" applyNumberFormat="1" applyFont="1" applyFill="1" applyBorder="1" applyAlignment="1">
      <alignment horizontal="center" vertical="center"/>
      <protection/>
    </xf>
    <xf numFmtId="0" fontId="13" fillId="33" borderId="11" xfId="75" applyFont="1" applyFill="1" applyBorder="1" applyAlignment="1">
      <alignment horizontal="center" vertical="center"/>
      <protection/>
    </xf>
    <xf numFmtId="0" fontId="85" fillId="0" borderId="17" xfId="120" applyFont="1" applyBorder="1" applyAlignment="1">
      <alignment horizontal="center" vertical="center" wrapText="1"/>
      <protection/>
    </xf>
    <xf numFmtId="0" fontId="85" fillId="0" borderId="18" xfId="120" applyFont="1" applyBorder="1" applyAlignment="1">
      <alignment horizontal="center" vertical="center" wrapText="1"/>
      <protection/>
    </xf>
    <xf numFmtId="0" fontId="85" fillId="0" borderId="19" xfId="120" applyFont="1" applyBorder="1" applyAlignment="1">
      <alignment horizontal="center" vertical="center" wrapText="1"/>
      <protection/>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27" fillId="0" borderId="0" xfId="0" applyFont="1" applyAlignment="1">
      <alignment horizontal="center" vertical="center"/>
    </xf>
    <xf numFmtId="0" fontId="17" fillId="0" borderId="0" xfId="0" applyFont="1" applyAlignment="1">
      <alignment horizontal="center" vertical="center" wrapText="1"/>
    </xf>
    <xf numFmtId="0" fontId="25" fillId="0" borderId="0" xfId="0" applyFont="1" applyAlignment="1">
      <alignment horizontal="center" vertical="center" wrapText="1"/>
    </xf>
    <xf numFmtId="0" fontId="10" fillId="33" borderId="20" xfId="120" applyFont="1" applyFill="1" applyBorder="1" applyAlignment="1">
      <alignment horizontal="center" vertical="center" wrapText="1"/>
      <protection/>
    </xf>
    <xf numFmtId="0" fontId="10" fillId="33" borderId="21" xfId="120" applyFont="1" applyFill="1" applyBorder="1" applyAlignment="1">
      <alignment horizontal="center" vertical="center" wrapText="1"/>
      <protection/>
    </xf>
    <xf numFmtId="0" fontId="100" fillId="0" borderId="0" xfId="0" applyFont="1" applyAlignment="1">
      <alignment horizontal="center" vertical="center"/>
    </xf>
    <xf numFmtId="0" fontId="101" fillId="0" borderId="0" xfId="75" applyFont="1" applyAlignment="1">
      <alignment horizontal="center" vertical="center" wrapText="1"/>
      <protection/>
    </xf>
    <xf numFmtId="0" fontId="89" fillId="0" borderId="0" xfId="75" applyFont="1" applyAlignment="1">
      <alignment horizontal="center" vertical="center" wrapText="1"/>
      <protection/>
    </xf>
    <xf numFmtId="0" fontId="102" fillId="0" borderId="0" xfId="75" applyFont="1" applyAlignment="1">
      <alignment horizontal="center" vertical="center" wrapText="1"/>
      <protection/>
    </xf>
    <xf numFmtId="0" fontId="87" fillId="0" borderId="0" xfId="0" applyFont="1" applyAlignment="1">
      <alignment horizontal="center" vertical="center" wrapText="1"/>
    </xf>
    <xf numFmtId="0" fontId="10" fillId="0" borderId="20" xfId="120" applyFont="1" applyBorder="1" applyAlignment="1">
      <alignment horizontal="center" vertical="center" wrapText="1"/>
      <protection/>
    </xf>
    <xf numFmtId="0" fontId="10" fillId="0" borderId="21" xfId="120" applyFont="1" applyBorder="1" applyAlignment="1">
      <alignment horizontal="center" vertical="center" wrapText="1"/>
      <protection/>
    </xf>
    <xf numFmtId="0" fontId="85" fillId="0" borderId="13" xfId="75" applyFont="1" applyBorder="1" applyAlignment="1">
      <alignment horizontal="center" vertical="center" wrapText="1"/>
      <protection/>
    </xf>
    <xf numFmtId="0" fontId="85" fillId="0" borderId="12" xfId="75" applyFont="1" applyBorder="1" applyAlignment="1">
      <alignment horizontal="center" vertical="center" wrapText="1"/>
      <protection/>
    </xf>
    <xf numFmtId="0" fontId="85" fillId="0" borderId="13" xfId="120" applyFont="1" applyBorder="1" applyAlignment="1">
      <alignment horizontal="center" vertical="center" wrapText="1"/>
      <protection/>
    </xf>
    <xf numFmtId="0" fontId="85" fillId="0" borderId="12" xfId="120" applyFont="1" applyBorder="1" applyAlignment="1">
      <alignment horizontal="center" vertical="center" wrapText="1"/>
      <protection/>
    </xf>
    <xf numFmtId="0" fontId="85" fillId="0" borderId="20" xfId="120" applyFont="1" applyBorder="1" applyAlignment="1">
      <alignment horizontal="center" vertical="center" wrapText="1"/>
      <protection/>
    </xf>
    <xf numFmtId="0" fontId="85" fillId="0" borderId="22" xfId="120" applyFont="1" applyBorder="1" applyAlignment="1">
      <alignment horizontal="center" vertical="center" wrapText="1"/>
      <protection/>
    </xf>
    <xf numFmtId="0" fontId="85" fillId="0" borderId="21" xfId="120" applyFont="1" applyBorder="1" applyAlignment="1">
      <alignment horizontal="center" vertical="center" wrapText="1"/>
      <protection/>
    </xf>
    <xf numFmtId="0" fontId="13" fillId="0" borderId="13" xfId="75" applyFont="1" applyFill="1" applyBorder="1" applyAlignment="1">
      <alignment horizontal="center" vertical="center" wrapText="1"/>
      <protection/>
    </xf>
    <xf numFmtId="0" fontId="13" fillId="0" borderId="23" xfId="75" applyFont="1" applyFill="1" applyBorder="1" applyAlignment="1">
      <alignment horizontal="center" vertical="center" wrapText="1"/>
      <protection/>
    </xf>
    <xf numFmtId="0" fontId="13" fillId="0" borderId="12" xfId="75" applyFont="1" applyFill="1" applyBorder="1" applyAlignment="1">
      <alignment horizontal="center" vertical="center" wrapText="1"/>
      <protection/>
    </xf>
    <xf numFmtId="3" fontId="88" fillId="0" borderId="13" xfId="0" applyNumberFormat="1" applyFont="1" applyFill="1" applyBorder="1" applyAlignment="1">
      <alignment horizontal="center" vertical="center" wrapText="1"/>
    </xf>
    <xf numFmtId="3" fontId="88" fillId="0" borderId="23" xfId="0" applyNumberFormat="1" applyFont="1" applyFill="1" applyBorder="1" applyAlignment="1">
      <alignment horizontal="center" vertical="center" wrapText="1"/>
    </xf>
    <xf numFmtId="3" fontId="88" fillId="0" borderId="12" xfId="0" applyNumberFormat="1" applyFont="1" applyFill="1" applyBorder="1" applyAlignment="1">
      <alignment horizontal="center" vertical="center" wrapText="1"/>
    </xf>
    <xf numFmtId="178" fontId="13" fillId="0" borderId="17" xfId="42" applyNumberFormat="1" applyFont="1" applyFill="1" applyBorder="1" applyAlignment="1">
      <alignment horizontal="center" vertical="center" wrapText="1"/>
    </xf>
    <xf numFmtId="178" fontId="13" fillId="0" borderId="19" xfId="42" applyNumberFormat="1" applyFont="1" applyFill="1" applyBorder="1" applyAlignment="1">
      <alignment horizontal="center" vertical="center" wrapText="1"/>
    </xf>
    <xf numFmtId="178" fontId="13" fillId="0" borderId="15" xfId="42" applyNumberFormat="1" applyFont="1" applyFill="1" applyBorder="1" applyAlignment="1">
      <alignment horizontal="center" vertical="center" wrapText="1"/>
    </xf>
    <xf numFmtId="178" fontId="13" fillId="0" borderId="24" xfId="42" applyNumberFormat="1" applyFont="1" applyFill="1" applyBorder="1" applyAlignment="1">
      <alignment horizontal="center" vertical="center" wrapText="1"/>
    </xf>
    <xf numFmtId="178" fontId="13" fillId="0" borderId="25" xfId="42" applyNumberFormat="1" applyFont="1" applyFill="1" applyBorder="1" applyAlignment="1">
      <alignment horizontal="center" vertical="center" wrapText="1"/>
    </xf>
    <xf numFmtId="178" fontId="13" fillId="0" borderId="26" xfId="42" applyNumberFormat="1" applyFont="1" applyFill="1" applyBorder="1" applyAlignment="1">
      <alignment horizontal="center" vertical="center" wrapText="1"/>
    </xf>
    <xf numFmtId="0" fontId="10" fillId="0" borderId="10" xfId="118" applyFont="1" applyBorder="1" applyAlignment="1">
      <alignment horizontal="center" vertical="center" wrapText="1"/>
      <protection/>
    </xf>
    <xf numFmtId="0" fontId="28" fillId="0" borderId="0" xfId="0" applyFont="1" applyAlignment="1">
      <alignment horizontal="center" vertical="center"/>
    </xf>
    <xf numFmtId="0" fontId="17" fillId="0" borderId="0" xfId="75" applyFont="1" applyAlignment="1">
      <alignment horizontal="center" vertical="center" wrapText="1"/>
      <protection/>
    </xf>
    <xf numFmtId="0" fontId="3" fillId="0" borderId="0" xfId="75" applyFont="1" applyAlignment="1">
      <alignment horizontal="center" vertical="center" wrapText="1"/>
      <protection/>
    </xf>
    <xf numFmtId="49" fontId="10" fillId="0" borderId="10" xfId="118" applyNumberFormat="1" applyFont="1" applyBorder="1" applyAlignment="1">
      <alignment horizontal="center" vertical="center" wrapText="1"/>
      <protection/>
    </xf>
    <xf numFmtId="0" fontId="103" fillId="0" borderId="10" xfId="75" applyFont="1" applyBorder="1" applyAlignment="1">
      <alignment horizontal="center" vertical="center" wrapText="1"/>
      <protection/>
    </xf>
    <xf numFmtId="0" fontId="10" fillId="0" borderId="20" xfId="118" applyFont="1" applyBorder="1" applyAlignment="1">
      <alignment horizontal="center" vertical="center" wrapText="1"/>
      <protection/>
    </xf>
    <xf numFmtId="0" fontId="10" fillId="0" borderId="22" xfId="118" applyFont="1" applyBorder="1" applyAlignment="1">
      <alignment horizontal="center" vertical="center" wrapText="1"/>
      <protection/>
    </xf>
    <xf numFmtId="0" fontId="10" fillId="0" borderId="21" xfId="118" applyFont="1" applyBorder="1" applyAlignment="1">
      <alignment horizontal="center" vertical="center" wrapText="1"/>
      <protection/>
    </xf>
    <xf numFmtId="0" fontId="10" fillId="0" borderId="13" xfId="120" applyFont="1" applyBorder="1" applyAlignment="1">
      <alignment horizontal="center" vertical="center" wrapText="1"/>
      <protection/>
    </xf>
    <xf numFmtId="0" fontId="10" fillId="0" borderId="12" xfId="120" applyFont="1" applyBorder="1" applyAlignment="1">
      <alignment horizontal="center" vertical="center" wrapText="1"/>
      <protection/>
    </xf>
    <xf numFmtId="0" fontId="3" fillId="0" borderId="0" xfId="75" applyFont="1" applyAlignment="1">
      <alignment horizontal="center" vertical="center"/>
      <protection/>
    </xf>
    <xf numFmtId="0" fontId="13" fillId="0" borderId="17" xfId="75" applyFont="1" applyFill="1" applyBorder="1" applyAlignment="1">
      <alignment horizontal="center" vertical="center"/>
      <protection/>
    </xf>
    <xf numFmtId="0" fontId="13" fillId="0" borderId="19" xfId="75" applyFont="1" applyFill="1" applyBorder="1" applyAlignment="1">
      <alignment horizontal="center" vertical="center"/>
      <protection/>
    </xf>
    <xf numFmtId="0" fontId="13" fillId="0" borderId="15" xfId="75" applyFont="1" applyFill="1" applyBorder="1" applyAlignment="1">
      <alignment horizontal="center" vertical="center"/>
      <protection/>
    </xf>
    <xf numFmtId="0" fontId="13" fillId="0" borderId="24" xfId="75" applyFont="1" applyFill="1" applyBorder="1" applyAlignment="1">
      <alignment horizontal="center" vertical="center"/>
      <protection/>
    </xf>
    <xf numFmtId="0" fontId="13" fillId="0" borderId="25" xfId="75" applyFont="1" applyFill="1" applyBorder="1" applyAlignment="1">
      <alignment horizontal="center" vertical="center"/>
      <protection/>
    </xf>
    <xf numFmtId="0" fontId="13" fillId="0" borderId="26" xfId="75" applyFont="1" applyFill="1" applyBorder="1" applyAlignment="1">
      <alignment horizontal="center" vertical="center"/>
      <protection/>
    </xf>
    <xf numFmtId="0" fontId="4" fillId="0" borderId="0" xfId="75" applyFont="1" applyAlignment="1">
      <alignment horizontal="center" vertical="center" wrapText="1"/>
      <protection/>
    </xf>
    <xf numFmtId="0" fontId="4" fillId="0" borderId="0" xfId="75" applyFont="1" applyAlignment="1">
      <alignment horizontal="center" vertical="center"/>
      <protection/>
    </xf>
    <xf numFmtId="3" fontId="10" fillId="0" borderId="13" xfId="120" applyNumberFormat="1" applyFont="1" applyBorder="1" applyAlignment="1">
      <alignment horizontal="center" vertical="center" wrapText="1"/>
      <protection/>
    </xf>
    <xf numFmtId="3" fontId="10" fillId="0" borderId="12" xfId="120" applyNumberFormat="1" applyFont="1" applyBorder="1" applyAlignment="1">
      <alignment horizontal="center" vertical="center" wrapText="1"/>
      <protection/>
    </xf>
    <xf numFmtId="0" fontId="10" fillId="0" borderId="13" xfId="75" applyFont="1" applyBorder="1" applyAlignment="1">
      <alignment horizontal="center" vertical="center"/>
      <protection/>
    </xf>
    <xf numFmtId="0" fontId="10" fillId="0" borderId="12" xfId="75" applyFont="1" applyBorder="1" applyAlignment="1">
      <alignment horizontal="center" vertical="center"/>
      <protection/>
    </xf>
    <xf numFmtId="0" fontId="13" fillId="33" borderId="0" xfId="75" applyFont="1" applyFill="1" applyAlignment="1">
      <alignment horizontal="left" wrapText="1"/>
      <protection/>
    </xf>
    <xf numFmtId="0" fontId="4" fillId="33" borderId="0" xfId="75" applyFont="1" applyFill="1" applyAlignment="1">
      <alignment horizontal="center" vertical="center" wrapText="1"/>
      <protection/>
    </xf>
    <xf numFmtId="0" fontId="15" fillId="33" borderId="0" xfId="75" applyFont="1" applyFill="1" applyAlignment="1">
      <alignment horizontal="center" vertical="center"/>
      <protection/>
    </xf>
    <xf numFmtId="0" fontId="13" fillId="33" borderId="0" xfId="75" applyFont="1" applyFill="1" applyAlignment="1">
      <alignment horizontal="left" vertical="center" wrapText="1"/>
      <protection/>
    </xf>
    <xf numFmtId="0" fontId="10" fillId="33" borderId="13" xfId="75" applyFont="1" applyFill="1" applyBorder="1" applyAlignment="1">
      <alignment horizontal="center" vertical="center" wrapText="1"/>
      <protection/>
    </xf>
    <xf numFmtId="0" fontId="10" fillId="33" borderId="12" xfId="75" applyFont="1" applyFill="1" applyBorder="1" applyAlignment="1">
      <alignment horizontal="center" vertical="center" wrapText="1"/>
      <protection/>
    </xf>
    <xf numFmtId="0" fontId="10" fillId="33" borderId="13" xfId="118" applyFont="1" applyFill="1" applyBorder="1" applyAlignment="1">
      <alignment horizontal="center" vertical="center" wrapText="1"/>
      <protection/>
    </xf>
    <xf numFmtId="0" fontId="10" fillId="33" borderId="12" xfId="118" applyFont="1" applyFill="1" applyBorder="1" applyAlignment="1">
      <alignment horizontal="center" vertical="center" wrapText="1"/>
      <protection/>
    </xf>
    <xf numFmtId="3" fontId="13" fillId="33" borderId="17" xfId="75" applyNumberFormat="1" applyFont="1" applyFill="1" applyBorder="1" applyAlignment="1">
      <alignment horizontal="center" vertical="center" wrapText="1"/>
      <protection/>
    </xf>
    <xf numFmtId="3" fontId="13" fillId="33" borderId="19" xfId="75" applyNumberFormat="1" applyFont="1" applyFill="1" applyBorder="1" applyAlignment="1">
      <alignment horizontal="center" vertical="center" wrapText="1"/>
      <protection/>
    </xf>
    <xf numFmtId="3" fontId="13" fillId="33" borderId="15" xfId="75" applyNumberFormat="1" applyFont="1" applyFill="1" applyBorder="1" applyAlignment="1">
      <alignment horizontal="center" vertical="center" wrapText="1"/>
      <protection/>
    </xf>
    <xf numFmtId="3" fontId="13" fillId="33" borderId="24" xfId="75" applyNumberFormat="1" applyFont="1" applyFill="1" applyBorder="1" applyAlignment="1">
      <alignment horizontal="center" vertical="center" wrapText="1"/>
      <protection/>
    </xf>
    <xf numFmtId="3" fontId="13" fillId="33" borderId="25" xfId="75" applyNumberFormat="1" applyFont="1" applyFill="1" applyBorder="1" applyAlignment="1">
      <alignment horizontal="center" vertical="center" wrapText="1"/>
      <protection/>
    </xf>
    <xf numFmtId="3" fontId="13" fillId="33" borderId="26" xfId="75" applyNumberFormat="1" applyFont="1" applyFill="1" applyBorder="1" applyAlignment="1">
      <alignment horizontal="center" vertical="center" wrapText="1"/>
      <protection/>
    </xf>
  </cellXfs>
  <cellStyles count="118">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0] 2" xfId="44"/>
    <cellStyle name="Comma 10" xfId="45"/>
    <cellStyle name="Comma 10 2" xfId="46"/>
    <cellStyle name="Comma 10 3" xfId="47"/>
    <cellStyle name="Comma 10 3 2" xfId="48"/>
    <cellStyle name="Comma 11_88482_93673" xfId="49"/>
    <cellStyle name="Comma 2 3 3 2" xfId="50"/>
    <cellStyle name="Comma 3" xfId="51"/>
    <cellStyle name="Comma 3 2" xfId="52"/>
    <cellStyle name="Comma 4" xfId="53"/>
    <cellStyle name="Comma 6" xfId="54"/>
    <cellStyle name="Comma 6 2 3 2" xfId="55"/>
    <cellStyle name="Comma 6 2 3 2 2" xfId="56"/>
    <cellStyle name="Comma 70" xfId="57"/>
    <cellStyle name="Comma 9" xfId="58"/>
    <cellStyle name="Comma 9 2" xfId="59"/>
    <cellStyle name="Currency" xfId="60"/>
    <cellStyle name="Currency [0]" xfId="61"/>
    <cellStyle name="Check Cell" xfId="62"/>
    <cellStyle name="Dấu phẩy 2 3" xfId="63"/>
    <cellStyle name="Dấu phẩy 5"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 11" xfId="74"/>
    <cellStyle name="Normal 11 3 3" xfId="75"/>
    <cellStyle name="Normal 2" xfId="76"/>
    <cellStyle name="Normal 2 2 2" xfId="77"/>
    <cellStyle name="Normal 2 2 2 2" xfId="78"/>
    <cellStyle name="Normal 2 60" xfId="79"/>
    <cellStyle name="Normal 20" xfId="80"/>
    <cellStyle name="Normal 23" xfId="81"/>
    <cellStyle name="Normal 24" xfId="82"/>
    <cellStyle name="Normal 25" xfId="83"/>
    <cellStyle name="Normal 26" xfId="84"/>
    <cellStyle name="Normal 27" xfId="85"/>
    <cellStyle name="Normal 28" xfId="86"/>
    <cellStyle name="Normal 29" xfId="87"/>
    <cellStyle name="Normal 3 2 2 2" xfId="88"/>
    <cellStyle name="Normal 3 2 4" xfId="89"/>
    <cellStyle name="Normal 3 20" xfId="90"/>
    <cellStyle name="Normal 3 62" xfId="91"/>
    <cellStyle name="Normal 3 67" xfId="92"/>
    <cellStyle name="Normal 3 70" xfId="93"/>
    <cellStyle name="Normal 3 73" xfId="94"/>
    <cellStyle name="Normal 30" xfId="95"/>
    <cellStyle name="Normal 31" xfId="96"/>
    <cellStyle name="Normal 32" xfId="97"/>
    <cellStyle name="Normal 36" xfId="98"/>
    <cellStyle name="Normal 37" xfId="99"/>
    <cellStyle name="Normal 38" xfId="100"/>
    <cellStyle name="Normal 39" xfId="101"/>
    <cellStyle name="Normal 4" xfId="102"/>
    <cellStyle name="Normal 4 2" xfId="103"/>
    <cellStyle name="Normal 41" xfId="104"/>
    <cellStyle name="Normal 42" xfId="105"/>
    <cellStyle name="Normal 43" xfId="106"/>
    <cellStyle name="Normal 44" xfId="107"/>
    <cellStyle name="Normal 45" xfId="108"/>
    <cellStyle name="Normal 46" xfId="109"/>
    <cellStyle name="Normal 48" xfId="110"/>
    <cellStyle name="Normal 5" xfId="111"/>
    <cellStyle name="Normal 50" xfId="112"/>
    <cellStyle name="Normal 53" xfId="113"/>
    <cellStyle name="Normal 54" xfId="114"/>
    <cellStyle name="Normal 60" xfId="115"/>
    <cellStyle name="Normal_BC va kehoach2010-2015 danso bancuoi" xfId="116"/>
    <cellStyle name="Normal_Bieu So KH 11.11.2008_Bieu so lieu KH 2010 ((1493))" xfId="117"/>
    <cellStyle name="Normal_Chi tieu nam 2009 moi" xfId="118"/>
    <cellStyle name="Normal_Chi tieu nam 2009 moi 2 2" xfId="119"/>
    <cellStyle name="Normal_Chi tieu PTSNYT và hoat dong tinh 2009" xfId="120"/>
    <cellStyle name="Normal_Sheet1" xfId="121"/>
    <cellStyle name="Note" xfId="122"/>
    <cellStyle name="Output" xfId="123"/>
    <cellStyle name="Percent" xfId="124"/>
    <cellStyle name="Percent 18" xfId="125"/>
    <cellStyle name="Percent 2 2" xfId="126"/>
    <cellStyle name="Percent 5 3 2" xfId="127"/>
    <cellStyle name="Phần trăm 2 2" xfId="128"/>
    <cellStyle name="Title" xfId="129"/>
    <cellStyle name="Total" xfId="130"/>
    <cellStyle name="Warning Text"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cuments\Zalo%20Received%20Files\PHU-LUC-II-CHI-TIEU-KT-XH_bachnv-02-12-2022_10h30p27%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ran%20Trung%20Kien\Documents\Zalo%20Received%20Files\BC%203%20CTMT\Bieu%20von%20giao%20(ca%20keo%20dai)-capnh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7870;T%20QU&#7842;%20TH&#7920;C%20HI&#7878;N%209%20TH&#193;NG%20&#272;&#7846;U%20N&#258;M%20y%20t&#78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7870;T%20QU&#7842;%20TH&#7920;C%20HI&#7878;N%209%20TH&#193;NG%20&#272;&#7846;U%20N&#258;M%202023-VH-T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L&#272;-BI&#7874;U%202%20-%20K&#7870;T%20QU&#7842;%20TH&#7920;C%20HI&#7878;N%209%20TH&#193;NG%20&#272;&#7846;U%20N&#258;M%20-%20L&#272;-TB&amp;X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K&#7870;T%20QU&#7842;%20TH&#7920;C%20HI&#7878;N%209%20TH&#193;NG%20&#272;&#7846;U%20N&#258;M_GIAO%20DU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ụ lục 2"/>
      <sheetName val="NÔNG NGHIỆP"/>
      <sheetName val="DỊCH VỤ"/>
      <sheetName val="LAO ĐỘNG - TB&amp;XH"/>
      <sheetName val="GIÁO DỤC&amp;ĐT"/>
      <sheetName val="Y TẾ "/>
      <sheetName val="VĂN HÓA"/>
    </sheetNames>
    <sheetDataSet>
      <sheetData sheetId="3">
        <row r="10">
          <cell r="I10">
            <v>46390</v>
          </cell>
        </row>
        <row r="11">
          <cell r="I11">
            <v>8610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4Test5"/>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ỂU SỐ 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ỂU SỐ 01"/>
      <sheetName val="BIỂU SỐ 02"/>
      <sheetName val="BIỂU SỐ 03"/>
      <sheetName val="BIỂU SỐ 04"/>
      <sheetName val="BIỂU SỐ 05"/>
    </sheetNames>
    <sheetDataSet>
      <sheetData sheetId="0">
        <row r="3">
          <cell r="A3" t="str">
            <v>(Kèm theo Báo cáo số:      /BC-UBND ngày      /9/2023 của UBND huyện Tuần Giáo)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ỂU SỐ 01"/>
      <sheetName val="BIỂU SỐ 02"/>
      <sheetName val="BIỂU SỐ 03"/>
      <sheetName val="BIỂU SỐ 04"/>
      <sheetName val="BIỂU SỐ 05"/>
    </sheetNames>
    <sheetDataSet>
      <sheetData sheetId="0">
        <row r="3">
          <cell r="A3" t="str">
            <v>(Kèm theo Báo cáo số:      /BC-UBND ngày      /9/2023 của UBND huyện Tuần Giáo)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IỂU SỐ 01"/>
      <sheetName val="BIỂU SỐ 02"/>
      <sheetName val="BIỂU SỐ 03"/>
      <sheetName val="BIỂU SỐ 04"/>
      <sheetName val="BIỂU SỐ 05"/>
    </sheetNames>
    <sheetDataSet>
      <sheetData sheetId="1">
        <row r="3">
          <cell r="A3" t="str">
            <v>(Kèm theo Báo cáo số:      /BC-UBND ngày      /9/2023 của UBND huyện Tuần Giáo)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98"/>
  <sheetViews>
    <sheetView tabSelected="1" view="pageBreakPreview" zoomScale="110" zoomScaleNormal="68" zoomScaleSheetLayoutView="110" zoomScalePageLayoutView="0" workbookViewId="0" topLeftCell="A72">
      <selection activeCell="H89" sqref="H89"/>
    </sheetView>
  </sheetViews>
  <sheetFormatPr defaultColWidth="8.88671875" defaultRowHeight="18.75"/>
  <cols>
    <col min="1" max="1" width="4.10546875" style="250" customWidth="1"/>
    <col min="2" max="2" width="25.88671875" style="251" customWidth="1"/>
    <col min="3" max="3" width="6.4453125" style="250" customWidth="1"/>
    <col min="4" max="4" width="10.77734375" style="250" customWidth="1"/>
    <col min="5" max="5" width="10.5546875" style="15" customWidth="1"/>
    <col min="6" max="8" width="9.5546875" style="15" customWidth="1"/>
    <col min="9" max="9" width="13.21484375" style="15" customWidth="1"/>
    <col min="10" max="10" width="10.21484375" style="251" customWidth="1"/>
    <col min="11" max="11" width="10.3359375" style="251" customWidth="1"/>
    <col min="12" max="12" width="8.88671875" style="251" customWidth="1"/>
    <col min="13" max="13" width="9.6640625" style="251" bestFit="1" customWidth="1"/>
    <col min="14" max="16384" width="8.88671875" style="251" customWidth="1"/>
  </cols>
  <sheetData>
    <row r="1" spans="1:5" ht="26.25" customHeight="1">
      <c r="A1" s="467" t="s">
        <v>368</v>
      </c>
      <c r="B1" s="467"/>
      <c r="E1" s="8"/>
    </row>
    <row r="2" spans="1:10" s="252" customFormat="1" ht="36" customHeight="1">
      <c r="A2" s="468" t="s">
        <v>384</v>
      </c>
      <c r="B2" s="468"/>
      <c r="C2" s="468"/>
      <c r="D2" s="468"/>
      <c r="E2" s="468"/>
      <c r="F2" s="468"/>
      <c r="G2" s="468"/>
      <c r="H2" s="468"/>
      <c r="I2" s="468"/>
      <c r="J2" s="468"/>
    </row>
    <row r="3" spans="1:10" ht="21" customHeight="1">
      <c r="A3" s="469" t="s">
        <v>386</v>
      </c>
      <c r="B3" s="469"/>
      <c r="C3" s="469"/>
      <c r="D3" s="469"/>
      <c r="E3" s="469"/>
      <c r="F3" s="469"/>
      <c r="G3" s="469"/>
      <c r="H3" s="469"/>
      <c r="I3" s="469"/>
      <c r="J3" s="469"/>
    </row>
    <row r="4" ht="9" customHeight="1">
      <c r="E4" s="9"/>
    </row>
    <row r="5" spans="1:10" s="250" customFormat="1" ht="33" customHeight="1">
      <c r="A5" s="465" t="s">
        <v>216</v>
      </c>
      <c r="B5" s="465" t="s">
        <v>0</v>
      </c>
      <c r="C5" s="465" t="s">
        <v>214</v>
      </c>
      <c r="D5" s="465" t="s">
        <v>434</v>
      </c>
      <c r="E5" s="470" t="s">
        <v>375</v>
      </c>
      <c r="F5" s="471"/>
      <c r="G5" s="462" t="s">
        <v>376</v>
      </c>
      <c r="H5" s="463"/>
      <c r="I5" s="464"/>
      <c r="J5" s="465" t="s">
        <v>1</v>
      </c>
    </row>
    <row r="6" spans="1:10" s="250" customFormat="1" ht="62.25" customHeight="1">
      <c r="A6" s="466"/>
      <c r="B6" s="466"/>
      <c r="C6" s="466"/>
      <c r="D6" s="466"/>
      <c r="E6" s="155" t="s">
        <v>373</v>
      </c>
      <c r="F6" s="253" t="s">
        <v>390</v>
      </c>
      <c r="G6" s="155" t="s">
        <v>373</v>
      </c>
      <c r="H6" s="253" t="s">
        <v>390</v>
      </c>
      <c r="I6" s="166" t="s">
        <v>387</v>
      </c>
      <c r="J6" s="466"/>
    </row>
    <row r="7" spans="1:10" s="197" customFormat="1" ht="17.25" customHeight="1">
      <c r="A7" s="195">
        <v>1</v>
      </c>
      <c r="B7" s="195">
        <v>2</v>
      </c>
      <c r="C7" s="195">
        <v>3</v>
      </c>
      <c r="D7" s="196">
        <v>4</v>
      </c>
      <c r="E7" s="7">
        <v>5</v>
      </c>
      <c r="F7" s="7" t="s">
        <v>391</v>
      </c>
      <c r="G7" s="7">
        <v>7</v>
      </c>
      <c r="H7" s="7" t="s">
        <v>392</v>
      </c>
      <c r="I7" s="96">
        <v>9</v>
      </c>
      <c r="J7" s="97">
        <v>10</v>
      </c>
    </row>
    <row r="8" spans="1:10" ht="16.5">
      <c r="A8" s="254" t="s">
        <v>2</v>
      </c>
      <c r="B8" s="255" t="s">
        <v>3</v>
      </c>
      <c r="C8" s="256"/>
      <c r="D8" s="256"/>
      <c r="E8" s="10"/>
      <c r="F8" s="22"/>
      <c r="G8" s="22"/>
      <c r="H8" s="22"/>
      <c r="I8" s="22"/>
      <c r="J8" s="256"/>
    </row>
    <row r="9" spans="1:10" ht="16.5">
      <c r="A9" s="254" t="s">
        <v>4</v>
      </c>
      <c r="B9" s="255" t="s">
        <v>5</v>
      </c>
      <c r="C9" s="256"/>
      <c r="D9" s="257"/>
      <c r="E9" s="10"/>
      <c r="F9" s="1"/>
      <c r="G9" s="1"/>
      <c r="H9" s="1"/>
      <c r="I9" s="1"/>
      <c r="J9" s="256"/>
    </row>
    <row r="10" spans="1:11" s="252" customFormat="1" ht="16.5">
      <c r="A10" s="254"/>
      <c r="B10" s="255" t="s">
        <v>350</v>
      </c>
      <c r="C10" s="254" t="s">
        <v>15</v>
      </c>
      <c r="D10" s="285">
        <f>+D17+D32</f>
        <v>11550</v>
      </c>
      <c r="E10" s="292">
        <f aca="true" t="shared" si="0" ref="E10:J10">+E17+E32</f>
        <v>10920.24</v>
      </c>
      <c r="F10" s="292">
        <f>E10/D10*100</f>
        <v>94.54753246753246</v>
      </c>
      <c r="G10" s="292">
        <f t="shared" si="0"/>
        <v>10920.24</v>
      </c>
      <c r="H10" s="293">
        <f>G10/D10*100</f>
        <v>94.54753246753246</v>
      </c>
      <c r="I10" s="52">
        <f t="shared" si="0"/>
        <v>0</v>
      </c>
      <c r="J10" s="52">
        <f t="shared" si="0"/>
        <v>0</v>
      </c>
      <c r="K10" s="258"/>
    </row>
    <row r="11" spans="1:11" ht="16.5">
      <c r="A11" s="256"/>
      <c r="B11" s="259" t="s">
        <v>351</v>
      </c>
      <c r="C11" s="256" t="s">
        <v>17</v>
      </c>
      <c r="D11" s="294">
        <f>D18+D33</f>
        <v>37962.09509999999</v>
      </c>
      <c r="E11" s="293">
        <f aca="true" t="shared" si="1" ref="E11:J11">E18+E33</f>
        <v>38008.983</v>
      </c>
      <c r="F11" s="293">
        <f aca="true" t="shared" si="2" ref="F11:F74">E11/D11*100</f>
        <v>100.1235124138341</v>
      </c>
      <c r="G11" s="293">
        <f t="shared" si="1"/>
        <v>38008.983</v>
      </c>
      <c r="H11" s="293">
        <f aca="true" t="shared" si="3" ref="H11:H74">G11/D11*100</f>
        <v>100.1235124138341</v>
      </c>
      <c r="I11" s="44">
        <f t="shared" si="1"/>
        <v>0</v>
      </c>
      <c r="J11" s="44">
        <f t="shared" si="1"/>
        <v>0</v>
      </c>
      <c r="K11" s="260"/>
    </row>
    <row r="12" spans="1:11" s="262" customFormat="1" ht="16.5">
      <c r="A12" s="261"/>
      <c r="B12" s="259" t="s">
        <v>7</v>
      </c>
      <c r="C12" s="261"/>
      <c r="D12" s="295"/>
      <c r="E12" s="296"/>
      <c r="F12" s="286"/>
      <c r="G12" s="297"/>
      <c r="H12" s="286"/>
      <c r="I12" s="24"/>
      <c r="J12" s="261"/>
      <c r="K12" s="258"/>
    </row>
    <row r="13" spans="1:11" ht="16.5">
      <c r="A13" s="256"/>
      <c r="B13" s="259" t="s">
        <v>9</v>
      </c>
      <c r="C13" s="256" t="s">
        <v>17</v>
      </c>
      <c r="D13" s="288">
        <f>D22+D26+D30</f>
        <v>19232.550099999997</v>
      </c>
      <c r="E13" s="298">
        <f aca="true" t="shared" si="4" ref="E13:J13">E22+E26+E30</f>
        <v>20402.983</v>
      </c>
      <c r="F13" s="286">
        <f t="shared" si="2"/>
        <v>106.08568751369067</v>
      </c>
      <c r="G13" s="298">
        <f t="shared" si="4"/>
        <v>20402.983</v>
      </c>
      <c r="H13" s="286">
        <f t="shared" si="3"/>
        <v>106.08568751369067</v>
      </c>
      <c r="I13" s="44">
        <f t="shared" si="4"/>
        <v>0</v>
      </c>
      <c r="J13" s="44">
        <f t="shared" si="4"/>
        <v>0</v>
      </c>
      <c r="K13" s="258"/>
    </row>
    <row r="14" spans="1:11" ht="16.5">
      <c r="A14" s="256"/>
      <c r="B14" s="259" t="s">
        <v>10</v>
      </c>
      <c r="C14" s="256" t="s">
        <v>17</v>
      </c>
      <c r="D14" s="290">
        <f>D22+D26</f>
        <v>15852.550099999997</v>
      </c>
      <c r="E14" s="296"/>
      <c r="F14" s="286">
        <f t="shared" si="2"/>
        <v>0</v>
      </c>
      <c r="G14" s="297"/>
      <c r="H14" s="286">
        <f t="shared" si="3"/>
        <v>0</v>
      </c>
      <c r="I14" s="24"/>
      <c r="J14" s="256"/>
      <c r="K14" s="258"/>
    </row>
    <row r="15" spans="1:11" ht="16.5">
      <c r="A15" s="256"/>
      <c r="B15" s="259" t="s">
        <v>11</v>
      </c>
      <c r="C15" s="256" t="s">
        <v>12</v>
      </c>
      <c r="D15" s="288">
        <f>D14/D11*100</f>
        <v>41.75889148963225</v>
      </c>
      <c r="E15" s="299"/>
      <c r="F15" s="286">
        <f t="shared" si="2"/>
        <v>0</v>
      </c>
      <c r="G15" s="300"/>
      <c r="H15" s="286">
        <f t="shared" si="3"/>
        <v>0</v>
      </c>
      <c r="I15" s="80"/>
      <c r="J15" s="256"/>
      <c r="K15" s="258"/>
    </row>
    <row r="16" spans="1:11" s="252" customFormat="1" ht="16.5">
      <c r="A16" s="254">
        <v>1</v>
      </c>
      <c r="B16" s="255" t="s">
        <v>13</v>
      </c>
      <c r="C16" s="254"/>
      <c r="D16" s="295"/>
      <c r="E16" s="296"/>
      <c r="F16" s="286"/>
      <c r="G16" s="297"/>
      <c r="H16" s="286"/>
      <c r="I16" s="37"/>
      <c r="J16" s="254"/>
      <c r="K16" s="258"/>
    </row>
    <row r="17" spans="1:11" ht="16.5">
      <c r="A17" s="256"/>
      <c r="B17" s="263" t="s">
        <v>14</v>
      </c>
      <c r="C17" s="261" t="s">
        <v>15</v>
      </c>
      <c r="D17" s="301">
        <f>D20+D24+D28</f>
        <v>5450</v>
      </c>
      <c r="E17" s="302">
        <f aca="true" t="shared" si="5" ref="E17:J17">E20+E24+E28</f>
        <v>5420.24</v>
      </c>
      <c r="F17" s="303">
        <f t="shared" si="2"/>
        <v>99.45394495412843</v>
      </c>
      <c r="G17" s="303">
        <f t="shared" si="5"/>
        <v>5420.24</v>
      </c>
      <c r="H17" s="303">
        <f t="shared" si="3"/>
        <v>99.45394495412843</v>
      </c>
      <c r="I17" s="51"/>
      <c r="J17" s="51">
        <f t="shared" si="5"/>
        <v>0</v>
      </c>
      <c r="K17" s="260"/>
    </row>
    <row r="18" spans="1:11" ht="16.5">
      <c r="A18" s="256"/>
      <c r="B18" s="263" t="s">
        <v>16</v>
      </c>
      <c r="C18" s="261" t="s">
        <v>17</v>
      </c>
      <c r="D18" s="301">
        <f>D22+D26+D30</f>
        <v>19232.550099999997</v>
      </c>
      <c r="E18" s="302">
        <f aca="true" t="shared" si="6" ref="E18:J18">E22+E26+E30</f>
        <v>20402.983</v>
      </c>
      <c r="F18" s="303">
        <f t="shared" si="2"/>
        <v>106.08568751369067</v>
      </c>
      <c r="G18" s="303">
        <f t="shared" si="6"/>
        <v>20402.983</v>
      </c>
      <c r="H18" s="303">
        <f t="shared" si="3"/>
        <v>106.08568751369067</v>
      </c>
      <c r="I18" s="51">
        <f t="shared" si="6"/>
        <v>0</v>
      </c>
      <c r="J18" s="51">
        <f t="shared" si="6"/>
        <v>0</v>
      </c>
      <c r="K18" s="260"/>
    </row>
    <row r="19" spans="1:11" ht="16.5">
      <c r="A19" s="256" t="s">
        <v>18</v>
      </c>
      <c r="B19" s="259" t="s">
        <v>19</v>
      </c>
      <c r="C19" s="256"/>
      <c r="D19" s="301"/>
      <c r="E19" s="304"/>
      <c r="F19" s="286"/>
      <c r="G19" s="300"/>
      <c r="H19" s="286"/>
      <c r="I19" s="80"/>
      <c r="J19" s="256"/>
      <c r="K19" s="260"/>
    </row>
    <row r="20" spans="1:11" ht="16.5">
      <c r="A20" s="256" t="s">
        <v>64</v>
      </c>
      <c r="B20" s="259" t="s">
        <v>65</v>
      </c>
      <c r="C20" s="256" t="s">
        <v>15</v>
      </c>
      <c r="D20" s="288">
        <v>1100</v>
      </c>
      <c r="E20" s="264">
        <v>1130</v>
      </c>
      <c r="F20" s="286">
        <f t="shared" si="2"/>
        <v>102.72727272727273</v>
      </c>
      <c r="G20" s="264">
        <v>1130</v>
      </c>
      <c r="H20" s="286">
        <f t="shared" si="3"/>
        <v>102.72727272727273</v>
      </c>
      <c r="I20" s="24"/>
      <c r="J20" s="256"/>
      <c r="K20" s="260"/>
    </row>
    <row r="21" spans="1:11" ht="16.5">
      <c r="A21" s="256" t="s">
        <v>64</v>
      </c>
      <c r="B21" s="259" t="s">
        <v>311</v>
      </c>
      <c r="C21" s="256" t="s">
        <v>21</v>
      </c>
      <c r="D21" s="288">
        <v>59.00002272727272</v>
      </c>
      <c r="E21" s="297">
        <v>61.5</v>
      </c>
      <c r="F21" s="286">
        <f t="shared" si="2"/>
        <v>104.23724798257012</v>
      </c>
      <c r="G21" s="297">
        <v>61.5</v>
      </c>
      <c r="H21" s="286">
        <f t="shared" si="3"/>
        <v>104.23724798257012</v>
      </c>
      <c r="I21" s="37"/>
      <c r="J21" s="256"/>
      <c r="K21" s="260"/>
    </row>
    <row r="22" spans="1:11" ht="16.5">
      <c r="A22" s="256" t="s">
        <v>64</v>
      </c>
      <c r="B22" s="259" t="s">
        <v>312</v>
      </c>
      <c r="C22" s="256" t="s">
        <v>17</v>
      </c>
      <c r="D22" s="288">
        <f>D20*D21/10</f>
        <v>6490.0025</v>
      </c>
      <c r="E22" s="298">
        <f aca="true" t="shared" si="7" ref="E22:J22">E20*E21/10</f>
        <v>6949.5</v>
      </c>
      <c r="F22" s="286">
        <f t="shared" si="2"/>
        <v>107.0800820184584</v>
      </c>
      <c r="G22" s="298">
        <f t="shared" si="7"/>
        <v>6949.5</v>
      </c>
      <c r="H22" s="286">
        <f t="shared" si="3"/>
        <v>107.0800820184584</v>
      </c>
      <c r="I22" s="44">
        <f t="shared" si="7"/>
        <v>0</v>
      </c>
      <c r="J22" s="44">
        <f t="shared" si="7"/>
        <v>0</v>
      </c>
      <c r="K22" s="260"/>
    </row>
    <row r="23" spans="1:11" ht="16.5">
      <c r="A23" s="256" t="s">
        <v>22</v>
      </c>
      <c r="B23" s="259" t="s">
        <v>23</v>
      </c>
      <c r="C23" s="256"/>
      <c r="D23" s="301"/>
      <c r="E23" s="305"/>
      <c r="F23" s="286"/>
      <c r="G23" s="297"/>
      <c r="H23" s="286"/>
      <c r="I23" s="37"/>
      <c r="J23" s="256"/>
      <c r="K23" s="260"/>
    </row>
    <row r="24" spans="1:11" ht="16.5">
      <c r="A24" s="256" t="s">
        <v>64</v>
      </c>
      <c r="B24" s="259" t="s">
        <v>65</v>
      </c>
      <c r="C24" s="256" t="s">
        <v>15</v>
      </c>
      <c r="D24" s="288">
        <v>1750</v>
      </c>
      <c r="E24" s="306">
        <v>1776.74</v>
      </c>
      <c r="F24" s="298">
        <f t="shared" si="2"/>
        <v>101.52799999999999</v>
      </c>
      <c r="G24" s="306">
        <v>1776.74</v>
      </c>
      <c r="H24" s="298">
        <f t="shared" si="3"/>
        <v>101.52799999999999</v>
      </c>
      <c r="I24" s="80"/>
      <c r="J24" s="256"/>
      <c r="K24" s="260"/>
    </row>
    <row r="25" spans="1:11" ht="16.5">
      <c r="A25" s="256" t="s">
        <v>64</v>
      </c>
      <c r="B25" s="259" t="s">
        <v>66</v>
      </c>
      <c r="C25" s="256" t="s">
        <v>21</v>
      </c>
      <c r="D25" s="288">
        <v>53.50027199999999</v>
      </c>
      <c r="E25" s="307">
        <v>54.5</v>
      </c>
      <c r="F25" s="298">
        <f t="shared" si="2"/>
        <v>101.86864096690951</v>
      </c>
      <c r="G25" s="307">
        <v>54.5</v>
      </c>
      <c r="H25" s="298">
        <f t="shared" si="3"/>
        <v>101.86864096690951</v>
      </c>
      <c r="I25" s="37"/>
      <c r="J25" s="256"/>
      <c r="K25" s="260"/>
    </row>
    <row r="26" spans="1:11" ht="16.5">
      <c r="A26" s="256" t="s">
        <v>64</v>
      </c>
      <c r="B26" s="259" t="s">
        <v>67</v>
      </c>
      <c r="C26" s="256" t="s">
        <v>17</v>
      </c>
      <c r="D26" s="288">
        <f>D24*D25/10</f>
        <v>9362.547599999998</v>
      </c>
      <c r="E26" s="298">
        <f>E24*E25/10</f>
        <v>9683.233</v>
      </c>
      <c r="F26" s="298">
        <f t="shared" si="2"/>
        <v>103.42519380088389</v>
      </c>
      <c r="G26" s="298">
        <f>G24*G25/10</f>
        <v>9683.233</v>
      </c>
      <c r="H26" s="298">
        <f t="shared" si="3"/>
        <v>103.42519380088389</v>
      </c>
      <c r="I26" s="44">
        <f>I24*I25/10</f>
        <v>0</v>
      </c>
      <c r="J26" s="44">
        <f>J24*J25/10</f>
        <v>0</v>
      </c>
      <c r="K26" s="260"/>
    </row>
    <row r="27" spans="1:11" ht="16.5">
      <c r="A27" s="256" t="s">
        <v>24</v>
      </c>
      <c r="B27" s="259" t="s">
        <v>25</v>
      </c>
      <c r="C27" s="256"/>
      <c r="D27" s="301"/>
      <c r="E27" s="296"/>
      <c r="F27" s="286"/>
      <c r="G27" s="297"/>
      <c r="H27" s="286"/>
      <c r="I27" s="37"/>
      <c r="J27" s="256"/>
      <c r="K27" s="260"/>
    </row>
    <row r="28" spans="1:11" ht="38.25">
      <c r="A28" s="256" t="s">
        <v>64</v>
      </c>
      <c r="B28" s="259" t="s">
        <v>65</v>
      </c>
      <c r="C28" s="256" t="s">
        <v>15</v>
      </c>
      <c r="D28" s="288">
        <v>2600</v>
      </c>
      <c r="E28" s="297">
        <v>2513.5</v>
      </c>
      <c r="F28" s="286">
        <f t="shared" si="2"/>
        <v>96.67307692307693</v>
      </c>
      <c r="G28" s="306">
        <v>2513.5</v>
      </c>
      <c r="H28" s="286">
        <f t="shared" si="3"/>
        <v>96.67307692307693</v>
      </c>
      <c r="I28" s="127" t="s">
        <v>433</v>
      </c>
      <c r="J28" s="256"/>
      <c r="K28" s="260"/>
    </row>
    <row r="29" spans="1:11" ht="16.5">
      <c r="A29" s="256" t="s">
        <v>64</v>
      </c>
      <c r="B29" s="259" t="s">
        <v>66</v>
      </c>
      <c r="C29" s="256" t="s">
        <v>21</v>
      </c>
      <c r="D29" s="288">
        <v>13</v>
      </c>
      <c r="E29" s="297">
        <v>15</v>
      </c>
      <c r="F29" s="286">
        <f t="shared" si="2"/>
        <v>115.38461538461537</v>
      </c>
      <c r="G29" s="307">
        <v>15</v>
      </c>
      <c r="H29" s="286">
        <f t="shared" si="3"/>
        <v>115.38461538461537</v>
      </c>
      <c r="I29" s="24"/>
      <c r="J29" s="256"/>
      <c r="K29" s="260"/>
    </row>
    <row r="30" spans="1:11" ht="16.5">
      <c r="A30" s="256" t="s">
        <v>64</v>
      </c>
      <c r="B30" s="259" t="s">
        <v>67</v>
      </c>
      <c r="C30" s="256" t="s">
        <v>17</v>
      </c>
      <c r="D30" s="288">
        <f>D28*D29/10</f>
        <v>3380</v>
      </c>
      <c r="E30" s="298">
        <f aca="true" t="shared" si="8" ref="E30:J30">E28*E29/10</f>
        <v>3770.25</v>
      </c>
      <c r="F30" s="286">
        <f t="shared" si="2"/>
        <v>111.54585798816568</v>
      </c>
      <c r="G30" s="298">
        <f t="shared" si="8"/>
        <v>3770.25</v>
      </c>
      <c r="H30" s="286">
        <f t="shared" si="3"/>
        <v>111.54585798816568</v>
      </c>
      <c r="I30" s="44"/>
      <c r="J30" s="44">
        <f t="shared" si="8"/>
        <v>0</v>
      </c>
      <c r="K30" s="260"/>
    </row>
    <row r="31" spans="1:11" ht="16.5">
      <c r="A31" s="254">
        <v>2</v>
      </c>
      <c r="B31" s="255" t="s">
        <v>26</v>
      </c>
      <c r="C31" s="256"/>
      <c r="D31" s="295"/>
      <c r="E31" s="308"/>
      <c r="F31" s="286"/>
      <c r="G31" s="300"/>
      <c r="H31" s="286"/>
      <c r="I31" s="80"/>
      <c r="J31" s="256"/>
      <c r="K31" s="258"/>
    </row>
    <row r="32" spans="1:11" s="262" customFormat="1" ht="16.5">
      <c r="A32" s="261"/>
      <c r="B32" s="263" t="s">
        <v>14</v>
      </c>
      <c r="C32" s="261" t="s">
        <v>15</v>
      </c>
      <c r="D32" s="301">
        <f>D35+D39</f>
        <v>6100</v>
      </c>
      <c r="E32" s="302">
        <f aca="true" t="shared" si="9" ref="E32:J32">E35+E39</f>
        <v>5500</v>
      </c>
      <c r="F32" s="303">
        <f t="shared" si="2"/>
        <v>90.1639344262295</v>
      </c>
      <c r="G32" s="303">
        <f t="shared" si="9"/>
        <v>5500</v>
      </c>
      <c r="H32" s="303">
        <f t="shared" si="3"/>
        <v>90.1639344262295</v>
      </c>
      <c r="I32" s="265"/>
      <c r="J32" s="51">
        <f t="shared" si="9"/>
        <v>0</v>
      </c>
      <c r="K32" s="266"/>
    </row>
    <row r="33" spans="1:11" s="262" customFormat="1" ht="16.5">
      <c r="A33" s="261"/>
      <c r="B33" s="263" t="s">
        <v>27</v>
      </c>
      <c r="C33" s="261" t="s">
        <v>17</v>
      </c>
      <c r="D33" s="301">
        <f>D37+D41</f>
        <v>18729.545</v>
      </c>
      <c r="E33" s="302">
        <f aca="true" t="shared" si="10" ref="E33:J33">E37+E41</f>
        <v>17606</v>
      </c>
      <c r="F33" s="303">
        <f t="shared" si="2"/>
        <v>94.00121572627633</v>
      </c>
      <c r="G33" s="303">
        <f t="shared" si="10"/>
        <v>17606</v>
      </c>
      <c r="H33" s="303">
        <f t="shared" si="3"/>
        <v>94.00121572627633</v>
      </c>
      <c r="I33" s="265"/>
      <c r="J33" s="51">
        <f t="shared" si="10"/>
        <v>0</v>
      </c>
      <c r="K33" s="260"/>
    </row>
    <row r="34" spans="1:11" ht="16.5">
      <c r="A34" s="256" t="s">
        <v>18</v>
      </c>
      <c r="B34" s="259" t="s">
        <v>28</v>
      </c>
      <c r="C34" s="256"/>
      <c r="D34" s="301"/>
      <c r="E34" s="309"/>
      <c r="F34" s="303"/>
      <c r="G34" s="310"/>
      <c r="H34" s="303"/>
      <c r="I34" s="267"/>
      <c r="J34" s="256"/>
      <c r="K34" s="260"/>
    </row>
    <row r="35" spans="1:11" ht="38.25">
      <c r="A35" s="256" t="s">
        <v>64</v>
      </c>
      <c r="B35" s="259" t="s">
        <v>65</v>
      </c>
      <c r="C35" s="256" t="s">
        <v>15</v>
      </c>
      <c r="D35" s="288">
        <v>5950</v>
      </c>
      <c r="E35" s="306">
        <v>5180</v>
      </c>
      <c r="F35" s="286">
        <f t="shared" si="2"/>
        <v>87.05882352941177</v>
      </c>
      <c r="G35" s="306">
        <v>5180</v>
      </c>
      <c r="H35" s="286">
        <f t="shared" si="3"/>
        <v>87.05882352941177</v>
      </c>
      <c r="I35" s="127" t="s">
        <v>433</v>
      </c>
      <c r="J35" s="256"/>
      <c r="K35" s="260"/>
    </row>
    <row r="36" spans="1:11" ht="16.5">
      <c r="A36" s="256" t="s">
        <v>64</v>
      </c>
      <c r="B36" s="259" t="s">
        <v>66</v>
      </c>
      <c r="C36" s="256" t="s">
        <v>21</v>
      </c>
      <c r="D36" s="288">
        <v>31.1000756302521</v>
      </c>
      <c r="E36" s="306">
        <v>33</v>
      </c>
      <c r="F36" s="286">
        <f t="shared" si="2"/>
        <v>106.10906671847376</v>
      </c>
      <c r="G36" s="306">
        <v>33</v>
      </c>
      <c r="H36" s="286">
        <f t="shared" si="3"/>
        <v>106.10906671847376</v>
      </c>
      <c r="I36" s="37"/>
      <c r="J36" s="256"/>
      <c r="K36" s="260"/>
    </row>
    <row r="37" spans="1:11" ht="16.5">
      <c r="A37" s="256" t="s">
        <v>64</v>
      </c>
      <c r="B37" s="259" t="s">
        <v>67</v>
      </c>
      <c r="C37" s="256" t="s">
        <v>17</v>
      </c>
      <c r="D37" s="288">
        <f>D35*D36/10</f>
        <v>18504.545</v>
      </c>
      <c r="E37" s="298">
        <f>E35*E36/10</f>
        <v>17094</v>
      </c>
      <c r="F37" s="286">
        <f t="shared" si="2"/>
        <v>92.37730514314187</v>
      </c>
      <c r="G37" s="298">
        <f>G35*G36/10</f>
        <v>17094</v>
      </c>
      <c r="H37" s="286">
        <f t="shared" si="3"/>
        <v>92.37730514314187</v>
      </c>
      <c r="I37" s="44"/>
      <c r="J37" s="256"/>
      <c r="K37" s="260"/>
    </row>
    <row r="38" spans="1:11" ht="16.5">
      <c r="A38" s="256" t="s">
        <v>22</v>
      </c>
      <c r="B38" s="259" t="s">
        <v>29</v>
      </c>
      <c r="C38" s="256"/>
      <c r="D38" s="301"/>
      <c r="E38" s="296"/>
      <c r="F38" s="286"/>
      <c r="G38" s="297"/>
      <c r="H38" s="286"/>
      <c r="I38" s="37"/>
      <c r="J38" s="256"/>
      <c r="K38" s="260"/>
    </row>
    <row r="39" spans="1:11" ht="16.5">
      <c r="A39" s="256" t="s">
        <v>64</v>
      </c>
      <c r="B39" s="259" t="s">
        <v>65</v>
      </c>
      <c r="C39" s="256" t="s">
        <v>15</v>
      </c>
      <c r="D39" s="288">
        <v>150</v>
      </c>
      <c r="E39" s="307">
        <v>320</v>
      </c>
      <c r="F39" s="286">
        <f>E39/D39*100</f>
        <v>213.33333333333334</v>
      </c>
      <c r="G39" s="307">
        <v>320</v>
      </c>
      <c r="H39" s="286">
        <f>G39/D39*100</f>
        <v>213.33333333333334</v>
      </c>
      <c r="I39" s="80"/>
      <c r="J39" s="256"/>
      <c r="K39" s="260"/>
    </row>
    <row r="40" spans="1:11" ht="16.5">
      <c r="A40" s="256" t="s">
        <v>64</v>
      </c>
      <c r="B40" s="259" t="s">
        <v>66</v>
      </c>
      <c r="C40" s="256" t="s">
        <v>21</v>
      </c>
      <c r="D40" s="288">
        <v>15</v>
      </c>
      <c r="E40" s="307">
        <v>16</v>
      </c>
      <c r="F40" s="286">
        <f t="shared" si="2"/>
        <v>106.66666666666667</v>
      </c>
      <c r="G40" s="307">
        <v>16</v>
      </c>
      <c r="H40" s="286">
        <f t="shared" si="3"/>
        <v>106.66666666666667</v>
      </c>
      <c r="I40" s="37"/>
      <c r="J40" s="256"/>
      <c r="K40" s="260"/>
    </row>
    <row r="41" spans="1:11" ht="16.5">
      <c r="A41" s="256" t="s">
        <v>64</v>
      </c>
      <c r="B41" s="259" t="s">
        <v>67</v>
      </c>
      <c r="C41" s="256" t="s">
        <v>17</v>
      </c>
      <c r="D41" s="288">
        <f>D39*D40/10</f>
        <v>225</v>
      </c>
      <c r="E41" s="298">
        <f>E39*E40/10</f>
        <v>512</v>
      </c>
      <c r="F41" s="286">
        <f t="shared" si="2"/>
        <v>227.55555555555554</v>
      </c>
      <c r="G41" s="298">
        <f>G39*G40/10</f>
        <v>512</v>
      </c>
      <c r="H41" s="286">
        <f t="shared" si="3"/>
        <v>227.55555555555554</v>
      </c>
      <c r="I41" s="44">
        <f>I39*I40/10</f>
        <v>0</v>
      </c>
      <c r="J41" s="256"/>
      <c r="K41" s="260"/>
    </row>
    <row r="42" spans="1:11" ht="16.5">
      <c r="A42" s="254" t="s">
        <v>30</v>
      </c>
      <c r="B42" s="255" t="s">
        <v>72</v>
      </c>
      <c r="C42" s="256"/>
      <c r="D42" s="295"/>
      <c r="E42" s="311"/>
      <c r="F42" s="286"/>
      <c r="G42" s="311"/>
      <c r="H42" s="286"/>
      <c r="I42" s="22"/>
      <c r="J42" s="256"/>
      <c r="K42" s="258"/>
    </row>
    <row r="43" spans="1:11" ht="16.5">
      <c r="A43" s="254">
        <v>1</v>
      </c>
      <c r="B43" s="255" t="s">
        <v>31</v>
      </c>
      <c r="C43" s="256"/>
      <c r="D43" s="295"/>
      <c r="E43" s="295"/>
      <c r="F43" s="295"/>
      <c r="G43" s="295"/>
      <c r="H43" s="295"/>
      <c r="I43" s="22"/>
      <c r="J43" s="256"/>
      <c r="K43" s="258"/>
    </row>
    <row r="44" spans="1:11" ht="16.5">
      <c r="A44" s="256" t="s">
        <v>32</v>
      </c>
      <c r="B44" s="259" t="s">
        <v>33</v>
      </c>
      <c r="C44" s="256"/>
      <c r="D44" s="312"/>
      <c r="E44" s="312"/>
      <c r="F44" s="295"/>
      <c r="G44" s="312"/>
      <c r="H44" s="295"/>
      <c r="I44" s="268"/>
      <c r="J44" s="256"/>
      <c r="K44" s="260"/>
    </row>
    <row r="45" spans="1:11" ht="16.5">
      <c r="A45" s="256"/>
      <c r="B45" s="263" t="s">
        <v>14</v>
      </c>
      <c r="C45" s="261" t="s">
        <v>15</v>
      </c>
      <c r="D45" s="312">
        <f aca="true" t="shared" si="11" ref="D45:J45">D48+D52</f>
        <v>30</v>
      </c>
      <c r="E45" s="312">
        <f t="shared" si="11"/>
        <v>30</v>
      </c>
      <c r="F45" s="312">
        <f t="shared" si="11"/>
        <v>100</v>
      </c>
      <c r="G45" s="312">
        <f t="shared" si="11"/>
        <v>30</v>
      </c>
      <c r="H45" s="312">
        <f t="shared" si="11"/>
        <v>100</v>
      </c>
      <c r="I45" s="265">
        <f t="shared" si="11"/>
        <v>0</v>
      </c>
      <c r="J45" s="51">
        <f t="shared" si="11"/>
        <v>0</v>
      </c>
      <c r="K45" s="260"/>
    </row>
    <row r="46" spans="1:11" ht="16.5">
      <c r="A46" s="256"/>
      <c r="B46" s="263" t="s">
        <v>27</v>
      </c>
      <c r="C46" s="261" t="s">
        <v>17</v>
      </c>
      <c r="D46" s="312">
        <f>D50+D54</f>
        <v>39</v>
      </c>
      <c r="E46" s="303">
        <f aca="true" t="shared" si="12" ref="E46:J46">E50+E54</f>
        <v>39</v>
      </c>
      <c r="F46" s="303">
        <f t="shared" si="2"/>
        <v>100</v>
      </c>
      <c r="G46" s="303">
        <f t="shared" si="12"/>
        <v>39</v>
      </c>
      <c r="H46" s="303">
        <f t="shared" si="3"/>
        <v>100</v>
      </c>
      <c r="I46" s="265">
        <f t="shared" si="12"/>
        <v>0</v>
      </c>
      <c r="J46" s="51">
        <f t="shared" si="12"/>
        <v>0</v>
      </c>
      <c r="K46" s="260"/>
    </row>
    <row r="47" spans="1:11" ht="16.5" hidden="1">
      <c r="A47" s="261" t="s">
        <v>18</v>
      </c>
      <c r="B47" s="263" t="s">
        <v>34</v>
      </c>
      <c r="C47" s="256"/>
      <c r="D47" s="301"/>
      <c r="E47" s="302"/>
      <c r="F47" s="286"/>
      <c r="G47" s="313"/>
      <c r="H47" s="286"/>
      <c r="I47" s="81"/>
      <c r="J47" s="256"/>
      <c r="K47" s="260"/>
    </row>
    <row r="48" spans="1:11" ht="16.5" hidden="1">
      <c r="A48" s="256" t="s">
        <v>64</v>
      </c>
      <c r="B48" s="259" t="s">
        <v>65</v>
      </c>
      <c r="C48" s="256" t="s">
        <v>15</v>
      </c>
      <c r="D48" s="301"/>
      <c r="E48" s="302"/>
      <c r="F48" s="286"/>
      <c r="G48" s="313"/>
      <c r="H48" s="286"/>
      <c r="I48" s="81"/>
      <c r="J48" s="256"/>
      <c r="K48" s="260"/>
    </row>
    <row r="49" spans="1:11" ht="16.5" hidden="1">
      <c r="A49" s="256" t="s">
        <v>64</v>
      </c>
      <c r="B49" s="259" t="s">
        <v>66</v>
      </c>
      <c r="C49" s="256" t="s">
        <v>21</v>
      </c>
      <c r="D49" s="301"/>
      <c r="E49" s="313"/>
      <c r="F49" s="286"/>
      <c r="G49" s="313"/>
      <c r="H49" s="286"/>
      <c r="I49" s="81"/>
      <c r="J49" s="256"/>
      <c r="K49" s="260"/>
    </row>
    <row r="50" spans="1:11" ht="16.5" hidden="1">
      <c r="A50" s="256" t="s">
        <v>64</v>
      </c>
      <c r="B50" s="259" t="s">
        <v>67</v>
      </c>
      <c r="C50" s="256" t="s">
        <v>17</v>
      </c>
      <c r="D50" s="301"/>
      <c r="E50" s="311"/>
      <c r="F50" s="286"/>
      <c r="G50" s="311"/>
      <c r="H50" s="286"/>
      <c r="I50" s="22"/>
      <c r="J50" s="256"/>
      <c r="K50" s="260"/>
    </row>
    <row r="51" spans="1:11" ht="16.5">
      <c r="A51" s="261"/>
      <c r="B51" s="263" t="s">
        <v>35</v>
      </c>
      <c r="C51" s="256"/>
      <c r="D51" s="301"/>
      <c r="E51" s="311"/>
      <c r="F51" s="286"/>
      <c r="G51" s="311"/>
      <c r="H51" s="286"/>
      <c r="I51" s="22"/>
      <c r="J51" s="256"/>
      <c r="K51" s="260"/>
    </row>
    <row r="52" spans="1:11" ht="16.5">
      <c r="A52" s="256" t="s">
        <v>64</v>
      </c>
      <c r="B52" s="259" t="s">
        <v>65</v>
      </c>
      <c r="C52" s="256" t="s">
        <v>15</v>
      </c>
      <c r="D52" s="288">
        <v>30</v>
      </c>
      <c r="E52" s="289">
        <v>30</v>
      </c>
      <c r="F52" s="286">
        <f t="shared" si="2"/>
        <v>100</v>
      </c>
      <c r="G52" s="289">
        <v>30</v>
      </c>
      <c r="H52" s="286">
        <f t="shared" si="3"/>
        <v>100</v>
      </c>
      <c r="I52" s="22"/>
      <c r="J52" s="256"/>
      <c r="K52" s="260"/>
    </row>
    <row r="53" spans="1:11" ht="16.5">
      <c r="A53" s="256" t="s">
        <v>64</v>
      </c>
      <c r="B53" s="259" t="s">
        <v>66</v>
      </c>
      <c r="C53" s="256" t="s">
        <v>21</v>
      </c>
      <c r="D53" s="288">
        <v>13</v>
      </c>
      <c r="E53" s="289">
        <v>13</v>
      </c>
      <c r="F53" s="286">
        <f t="shared" si="2"/>
        <v>100</v>
      </c>
      <c r="G53" s="289">
        <v>13</v>
      </c>
      <c r="H53" s="286">
        <f t="shared" si="3"/>
        <v>100</v>
      </c>
      <c r="I53" s="22"/>
      <c r="J53" s="256"/>
      <c r="K53" s="260"/>
    </row>
    <row r="54" spans="1:11" ht="16.5">
      <c r="A54" s="256" t="s">
        <v>64</v>
      </c>
      <c r="B54" s="259" t="s">
        <v>67</v>
      </c>
      <c r="C54" s="256" t="s">
        <v>17</v>
      </c>
      <c r="D54" s="288">
        <f>D52*D53/10</f>
        <v>39</v>
      </c>
      <c r="E54" s="298">
        <f>E52*E53/10</f>
        <v>39</v>
      </c>
      <c r="F54" s="286">
        <f t="shared" si="2"/>
        <v>100</v>
      </c>
      <c r="G54" s="298">
        <f>G52*G53/10</f>
        <v>39</v>
      </c>
      <c r="H54" s="286">
        <f t="shared" si="3"/>
        <v>100</v>
      </c>
      <c r="I54" s="22"/>
      <c r="J54" s="256"/>
      <c r="K54" s="260"/>
    </row>
    <row r="55" spans="1:11" ht="16.5">
      <c r="A55" s="256" t="s">
        <v>36</v>
      </c>
      <c r="B55" s="259" t="s">
        <v>37</v>
      </c>
      <c r="C55" s="256"/>
      <c r="D55" s="301"/>
      <c r="E55" s="311"/>
      <c r="F55" s="286"/>
      <c r="G55" s="311"/>
      <c r="H55" s="286"/>
      <c r="I55" s="22"/>
      <c r="J55" s="256"/>
      <c r="K55" s="260"/>
    </row>
    <row r="56" spans="1:11" ht="16.5">
      <c r="A56" s="256"/>
      <c r="B56" s="263" t="s">
        <v>38</v>
      </c>
      <c r="C56" s="261" t="s">
        <v>15</v>
      </c>
      <c r="D56" s="301">
        <f aca="true" t="shared" si="13" ref="D56:J56">D59+D63</f>
        <v>190</v>
      </c>
      <c r="E56" s="301">
        <f t="shared" si="13"/>
        <v>215.7</v>
      </c>
      <c r="F56" s="301">
        <f t="shared" si="13"/>
        <v>226.33333333333334</v>
      </c>
      <c r="G56" s="301">
        <f t="shared" si="13"/>
        <v>215.7</v>
      </c>
      <c r="H56" s="301">
        <f t="shared" si="13"/>
        <v>226.33333333333334</v>
      </c>
      <c r="I56" s="51">
        <f t="shared" si="13"/>
        <v>0</v>
      </c>
      <c r="J56" s="51">
        <f t="shared" si="13"/>
        <v>0</v>
      </c>
      <c r="K56" s="260"/>
    </row>
    <row r="57" spans="1:11" ht="16.5">
      <c r="A57" s="256"/>
      <c r="B57" s="263" t="s">
        <v>39</v>
      </c>
      <c r="C57" s="261" t="s">
        <v>17</v>
      </c>
      <c r="D57" s="301">
        <f aca="true" t="shared" si="14" ref="D57:J57">D61+D65</f>
        <v>171</v>
      </c>
      <c r="E57" s="301">
        <f t="shared" si="14"/>
        <v>194.13</v>
      </c>
      <c r="F57" s="301">
        <f t="shared" si="14"/>
        <v>226.33333333333334</v>
      </c>
      <c r="G57" s="301">
        <f t="shared" si="14"/>
        <v>194.13</v>
      </c>
      <c r="H57" s="301">
        <f t="shared" si="14"/>
        <v>226.33333333333334</v>
      </c>
      <c r="I57" s="51">
        <f t="shared" si="14"/>
        <v>0</v>
      </c>
      <c r="J57" s="51">
        <f t="shared" si="14"/>
        <v>0</v>
      </c>
      <c r="K57" s="260"/>
    </row>
    <row r="58" spans="1:11" ht="16.5">
      <c r="A58" s="261" t="s">
        <v>18</v>
      </c>
      <c r="B58" s="263" t="s">
        <v>40</v>
      </c>
      <c r="C58" s="256"/>
      <c r="D58" s="301"/>
      <c r="E58" s="311"/>
      <c r="F58" s="286"/>
      <c r="G58" s="311"/>
      <c r="H58" s="286"/>
      <c r="I58" s="22"/>
      <c r="J58" s="256"/>
      <c r="K58" s="260"/>
    </row>
    <row r="59" spans="1:11" ht="16.5">
      <c r="A59" s="256" t="s">
        <v>64</v>
      </c>
      <c r="B59" s="259" t="s">
        <v>65</v>
      </c>
      <c r="C59" s="256" t="s">
        <v>15</v>
      </c>
      <c r="D59" s="288">
        <v>90</v>
      </c>
      <c r="E59" s="289">
        <v>95.7</v>
      </c>
      <c r="F59" s="286">
        <f t="shared" si="2"/>
        <v>106.33333333333334</v>
      </c>
      <c r="G59" s="289">
        <v>95.7</v>
      </c>
      <c r="H59" s="286">
        <f t="shared" si="3"/>
        <v>106.33333333333334</v>
      </c>
      <c r="I59" s="22"/>
      <c r="J59" s="256"/>
      <c r="K59" s="260"/>
    </row>
    <row r="60" spans="1:11" ht="16.5">
      <c r="A60" s="256" t="s">
        <v>64</v>
      </c>
      <c r="B60" s="259" t="s">
        <v>66</v>
      </c>
      <c r="C60" s="256" t="s">
        <v>21</v>
      </c>
      <c r="D60" s="288">
        <v>9</v>
      </c>
      <c r="E60" s="289">
        <v>9</v>
      </c>
      <c r="F60" s="286">
        <f t="shared" si="2"/>
        <v>100</v>
      </c>
      <c r="G60" s="289">
        <v>9</v>
      </c>
      <c r="H60" s="286">
        <f t="shared" si="3"/>
        <v>100</v>
      </c>
      <c r="I60" s="22"/>
      <c r="J60" s="256"/>
      <c r="K60" s="260"/>
    </row>
    <row r="61" spans="1:11" ht="16.5">
      <c r="A61" s="256" t="s">
        <v>64</v>
      </c>
      <c r="B61" s="259" t="s">
        <v>67</v>
      </c>
      <c r="C61" s="256" t="s">
        <v>17</v>
      </c>
      <c r="D61" s="288">
        <f>D59*D60/10</f>
        <v>81</v>
      </c>
      <c r="E61" s="298">
        <f>E59*E60/10</f>
        <v>86.13000000000001</v>
      </c>
      <c r="F61" s="286">
        <f t="shared" si="2"/>
        <v>106.33333333333334</v>
      </c>
      <c r="G61" s="298">
        <f>G59*G60/10</f>
        <v>86.13000000000001</v>
      </c>
      <c r="H61" s="286">
        <f t="shared" si="3"/>
        <v>106.33333333333334</v>
      </c>
      <c r="I61" s="44">
        <f>I59*I60/10</f>
        <v>0</v>
      </c>
      <c r="J61" s="256"/>
      <c r="K61" s="260"/>
    </row>
    <row r="62" spans="1:11" ht="16.5">
      <c r="A62" s="261" t="s">
        <v>22</v>
      </c>
      <c r="B62" s="263" t="s">
        <v>41</v>
      </c>
      <c r="C62" s="256"/>
      <c r="D62" s="301"/>
      <c r="E62" s="311"/>
      <c r="F62" s="286"/>
      <c r="G62" s="311"/>
      <c r="H62" s="286"/>
      <c r="I62" s="22"/>
      <c r="J62" s="256"/>
      <c r="K62" s="260"/>
    </row>
    <row r="63" spans="1:11" ht="16.5">
      <c r="A63" s="256" t="s">
        <v>64</v>
      </c>
      <c r="B63" s="259" t="s">
        <v>65</v>
      </c>
      <c r="C63" s="256" t="s">
        <v>15</v>
      </c>
      <c r="D63" s="288">
        <v>100</v>
      </c>
      <c r="E63" s="289">
        <v>120</v>
      </c>
      <c r="F63" s="286">
        <f t="shared" si="2"/>
        <v>120</v>
      </c>
      <c r="G63" s="289">
        <v>120</v>
      </c>
      <c r="H63" s="286">
        <f t="shared" si="3"/>
        <v>120</v>
      </c>
      <c r="I63" s="22"/>
      <c r="J63" s="256"/>
      <c r="K63" s="260"/>
    </row>
    <row r="64" spans="1:11" ht="16.5">
      <c r="A64" s="256" t="s">
        <v>64</v>
      </c>
      <c r="B64" s="259" t="s">
        <v>66</v>
      </c>
      <c r="C64" s="256" t="s">
        <v>21</v>
      </c>
      <c r="D64" s="288">
        <v>9</v>
      </c>
      <c r="E64" s="289">
        <v>9</v>
      </c>
      <c r="F64" s="286">
        <f t="shared" si="2"/>
        <v>100</v>
      </c>
      <c r="G64" s="289">
        <v>9</v>
      </c>
      <c r="H64" s="286">
        <f t="shared" si="3"/>
        <v>100</v>
      </c>
      <c r="I64" s="22"/>
      <c r="J64" s="256"/>
      <c r="K64" s="260"/>
    </row>
    <row r="65" spans="1:11" ht="16.5">
      <c r="A65" s="256" t="s">
        <v>64</v>
      </c>
      <c r="B65" s="259" t="s">
        <v>67</v>
      </c>
      <c r="C65" s="256" t="s">
        <v>17</v>
      </c>
      <c r="D65" s="288">
        <f>D63*D64/10</f>
        <v>90</v>
      </c>
      <c r="E65" s="298">
        <f>E63*E64/10</f>
        <v>108</v>
      </c>
      <c r="F65" s="286">
        <f t="shared" si="2"/>
        <v>120</v>
      </c>
      <c r="G65" s="298">
        <f>G63*G64/10</f>
        <v>108</v>
      </c>
      <c r="H65" s="286">
        <f t="shared" si="3"/>
        <v>120</v>
      </c>
      <c r="I65" s="22"/>
      <c r="J65" s="256"/>
      <c r="K65" s="260"/>
    </row>
    <row r="66" spans="1:11" ht="16.5">
      <c r="A66" s="254">
        <v>2</v>
      </c>
      <c r="B66" s="255" t="s">
        <v>42</v>
      </c>
      <c r="C66" s="256"/>
      <c r="D66" s="295"/>
      <c r="E66" s="311"/>
      <c r="F66" s="286"/>
      <c r="G66" s="311"/>
      <c r="H66" s="286"/>
      <c r="I66" s="22"/>
      <c r="J66" s="256"/>
      <c r="K66" s="258"/>
    </row>
    <row r="67" spans="1:11" ht="16.5">
      <c r="A67" s="256" t="s">
        <v>18</v>
      </c>
      <c r="B67" s="259" t="s">
        <v>43</v>
      </c>
      <c r="C67" s="256"/>
      <c r="D67" s="301"/>
      <c r="E67" s="311"/>
      <c r="F67" s="286"/>
      <c r="G67" s="311"/>
      <c r="H67" s="286"/>
      <c r="I67" s="22"/>
      <c r="J67" s="256"/>
      <c r="K67" s="260"/>
    </row>
    <row r="68" spans="1:11" ht="16.5">
      <c r="A68" s="256"/>
      <c r="B68" s="259" t="s">
        <v>20</v>
      </c>
      <c r="C68" s="256" t="s">
        <v>15</v>
      </c>
      <c r="D68" s="288">
        <v>471.5</v>
      </c>
      <c r="E68" s="289">
        <v>546</v>
      </c>
      <c r="F68" s="286">
        <f t="shared" si="2"/>
        <v>115.80063626723222</v>
      </c>
      <c r="G68" s="289">
        <v>546</v>
      </c>
      <c r="H68" s="286">
        <f t="shared" si="3"/>
        <v>115.80063626723222</v>
      </c>
      <c r="I68" s="22"/>
      <c r="J68" s="417">
        <f>+G68-D68</f>
        <v>74.5</v>
      </c>
      <c r="K68" s="260"/>
    </row>
    <row r="69" spans="1:11" ht="16.5">
      <c r="A69" s="256"/>
      <c r="B69" s="259" t="s">
        <v>44</v>
      </c>
      <c r="C69" s="256" t="s">
        <v>17</v>
      </c>
      <c r="D69" s="288">
        <v>520</v>
      </c>
      <c r="E69" s="289"/>
      <c r="F69" s="286">
        <f t="shared" si="2"/>
        <v>0</v>
      </c>
      <c r="G69" s="289"/>
      <c r="H69" s="286">
        <f t="shared" si="3"/>
        <v>0</v>
      </c>
      <c r="I69" s="22"/>
      <c r="J69" s="256"/>
      <c r="K69" s="260"/>
    </row>
    <row r="70" spans="1:11" ht="16.5">
      <c r="A70" s="256" t="s">
        <v>22</v>
      </c>
      <c r="B70" s="259" t="s">
        <v>68</v>
      </c>
      <c r="C70" s="256"/>
      <c r="D70" s="301"/>
      <c r="E70" s="289"/>
      <c r="F70" s="286"/>
      <c r="G70" s="269"/>
      <c r="H70" s="286"/>
      <c r="I70" s="22"/>
      <c r="J70" s="256"/>
      <c r="K70" s="260"/>
    </row>
    <row r="71" spans="1:11" ht="16.5">
      <c r="A71" s="256"/>
      <c r="B71" s="259" t="s">
        <v>20</v>
      </c>
      <c r="C71" s="256" t="s">
        <v>15</v>
      </c>
      <c r="D71" s="288">
        <v>1291.853</v>
      </c>
      <c r="E71" s="289">
        <f>+D71</f>
        <v>1291.853</v>
      </c>
      <c r="F71" s="286">
        <f t="shared" si="2"/>
        <v>100</v>
      </c>
      <c r="G71" s="289">
        <f>+E71</f>
        <v>1291.853</v>
      </c>
      <c r="H71" s="286">
        <f t="shared" si="3"/>
        <v>100</v>
      </c>
      <c r="I71" s="22"/>
      <c r="J71" s="256"/>
      <c r="K71" s="260"/>
    </row>
    <row r="72" spans="1:11" ht="16.5">
      <c r="A72" s="254" t="s">
        <v>45</v>
      </c>
      <c r="B72" s="255" t="s">
        <v>69</v>
      </c>
      <c r="C72" s="256"/>
      <c r="D72" s="285">
        <f>D73+D74+D75</f>
        <v>90480</v>
      </c>
      <c r="E72" s="292">
        <f>E73+E74+E75</f>
        <v>90533</v>
      </c>
      <c r="F72" s="292">
        <f t="shared" si="2"/>
        <v>100.05857648099028</v>
      </c>
      <c r="G72" s="292">
        <f>G73+G74+G75</f>
        <v>90533</v>
      </c>
      <c r="H72" s="286">
        <f t="shared" si="3"/>
        <v>100.05857648099028</v>
      </c>
      <c r="I72" s="22"/>
      <c r="J72" s="256"/>
      <c r="K72" s="258"/>
    </row>
    <row r="73" spans="1:11" ht="16.5">
      <c r="A73" s="256">
        <v>1</v>
      </c>
      <c r="B73" s="259" t="s">
        <v>352</v>
      </c>
      <c r="C73" s="256" t="s">
        <v>46</v>
      </c>
      <c r="D73" s="288">
        <v>18500</v>
      </c>
      <c r="E73" s="269">
        <v>18503</v>
      </c>
      <c r="F73" s="286">
        <f t="shared" si="2"/>
        <v>100.01621621621621</v>
      </c>
      <c r="G73" s="269">
        <v>18503</v>
      </c>
      <c r="H73" s="286">
        <f t="shared" si="3"/>
        <v>100.01621621621621</v>
      </c>
      <c r="I73" s="22"/>
      <c r="J73" s="270"/>
      <c r="K73" s="258"/>
    </row>
    <row r="74" spans="1:11" ht="16.5">
      <c r="A74" s="256">
        <v>2</v>
      </c>
      <c r="B74" s="259" t="s">
        <v>353</v>
      </c>
      <c r="C74" s="256" t="s">
        <v>46</v>
      </c>
      <c r="D74" s="288">
        <v>18980</v>
      </c>
      <c r="E74" s="269">
        <v>18985</v>
      </c>
      <c r="F74" s="286">
        <f t="shared" si="2"/>
        <v>100.0263435194942</v>
      </c>
      <c r="G74" s="269">
        <v>18985</v>
      </c>
      <c r="H74" s="286">
        <f t="shared" si="3"/>
        <v>100.0263435194942</v>
      </c>
      <c r="I74" s="22"/>
      <c r="J74" s="256"/>
      <c r="K74" s="258"/>
    </row>
    <row r="75" spans="1:11" ht="16.5">
      <c r="A75" s="256">
        <v>3</v>
      </c>
      <c r="B75" s="259" t="s">
        <v>354</v>
      </c>
      <c r="C75" s="256" t="s">
        <v>46</v>
      </c>
      <c r="D75" s="288">
        <v>53000</v>
      </c>
      <c r="E75" s="269">
        <v>53045</v>
      </c>
      <c r="F75" s="286">
        <f aca="true" t="shared" si="15" ref="F75:F96">E75/D75*100</f>
        <v>100.08490566037736</v>
      </c>
      <c r="G75" s="269">
        <v>53045</v>
      </c>
      <c r="H75" s="286">
        <f aca="true" t="shared" si="16" ref="H75:H96">G75/D75*100</f>
        <v>100.08490566037736</v>
      </c>
      <c r="I75" s="22"/>
      <c r="J75" s="256"/>
      <c r="K75" s="258"/>
    </row>
    <row r="76" spans="1:11" ht="16.5">
      <c r="A76" s="256">
        <v>4</v>
      </c>
      <c r="B76" s="259" t="s">
        <v>47</v>
      </c>
      <c r="C76" s="256" t="s">
        <v>46</v>
      </c>
      <c r="D76" s="288">
        <v>930500</v>
      </c>
      <c r="E76" s="269">
        <v>930500</v>
      </c>
      <c r="F76" s="286">
        <f t="shared" si="15"/>
        <v>100</v>
      </c>
      <c r="G76" s="269">
        <v>930500</v>
      </c>
      <c r="H76" s="286">
        <f t="shared" si="16"/>
        <v>100</v>
      </c>
      <c r="I76" s="22"/>
      <c r="J76" s="270"/>
      <c r="K76" s="258"/>
    </row>
    <row r="77" spans="1:11" ht="16.5">
      <c r="A77" s="254" t="s">
        <v>48</v>
      </c>
      <c r="B77" s="255" t="s">
        <v>71</v>
      </c>
      <c r="C77" s="256"/>
      <c r="D77" s="295"/>
      <c r="E77" s="289"/>
      <c r="F77" s="286"/>
      <c r="G77" s="289"/>
      <c r="H77" s="286"/>
      <c r="I77" s="22"/>
      <c r="J77" s="256"/>
      <c r="K77" s="258"/>
    </row>
    <row r="78" spans="1:11" s="252" customFormat="1" ht="16.5">
      <c r="A78" s="254">
        <v>1</v>
      </c>
      <c r="B78" s="255" t="s">
        <v>355</v>
      </c>
      <c r="C78" s="254" t="s">
        <v>15</v>
      </c>
      <c r="D78" s="285">
        <v>295</v>
      </c>
      <c r="E78" s="291">
        <v>295</v>
      </c>
      <c r="F78" s="292">
        <f t="shared" si="15"/>
        <v>100</v>
      </c>
      <c r="G78" s="291">
        <v>295</v>
      </c>
      <c r="H78" s="292">
        <f t="shared" si="16"/>
        <v>100</v>
      </c>
      <c r="I78" s="22"/>
      <c r="J78" s="254"/>
      <c r="K78" s="258"/>
    </row>
    <row r="79" spans="1:11" s="252" customFormat="1" ht="16.5">
      <c r="A79" s="254">
        <v>2</v>
      </c>
      <c r="B79" s="255" t="s">
        <v>27</v>
      </c>
      <c r="C79" s="254" t="s">
        <v>17</v>
      </c>
      <c r="D79" s="287">
        <f>+D80+D81</f>
        <v>443</v>
      </c>
      <c r="E79" s="287">
        <f>+E80+E81</f>
        <v>443</v>
      </c>
      <c r="F79" s="287">
        <f>+E79/D79*100</f>
        <v>100</v>
      </c>
      <c r="G79" s="287">
        <f>+G80+G81</f>
        <v>443</v>
      </c>
      <c r="H79" s="287">
        <f>+G79/D79*100</f>
        <v>100</v>
      </c>
      <c r="I79" s="22"/>
      <c r="J79" s="254"/>
      <c r="K79" s="258"/>
    </row>
    <row r="80" spans="1:11" ht="16.5">
      <c r="A80" s="256" t="s">
        <v>18</v>
      </c>
      <c r="B80" s="259" t="s">
        <v>49</v>
      </c>
      <c r="C80" s="256" t="s">
        <v>17</v>
      </c>
      <c r="D80" s="288">
        <v>430</v>
      </c>
      <c r="E80" s="289">
        <f>+D80</f>
        <v>430</v>
      </c>
      <c r="F80" s="290">
        <f>+E80/D80*100</f>
        <v>100</v>
      </c>
      <c r="G80" s="289">
        <f>+E80</f>
        <v>430</v>
      </c>
      <c r="H80" s="286">
        <f t="shared" si="16"/>
        <v>100</v>
      </c>
      <c r="I80" s="22"/>
      <c r="J80" s="256"/>
      <c r="K80" s="258"/>
    </row>
    <row r="81" spans="1:11" ht="16.5">
      <c r="A81" s="256" t="s">
        <v>22</v>
      </c>
      <c r="B81" s="259" t="s">
        <v>50</v>
      </c>
      <c r="C81" s="256" t="s">
        <v>17</v>
      </c>
      <c r="D81" s="288">
        <v>13</v>
      </c>
      <c r="E81" s="289">
        <f>+D81</f>
        <v>13</v>
      </c>
      <c r="F81" s="290">
        <f>+E81/D81*100</f>
        <v>100</v>
      </c>
      <c r="G81" s="289">
        <f>+E81</f>
        <v>13</v>
      </c>
      <c r="H81" s="286">
        <f t="shared" si="16"/>
        <v>100</v>
      </c>
      <c r="I81" s="22"/>
      <c r="J81" s="256"/>
      <c r="K81" s="258"/>
    </row>
    <row r="82" spans="1:11" ht="16.5">
      <c r="A82" s="271" t="s">
        <v>51</v>
      </c>
      <c r="B82" s="272" t="s">
        <v>70</v>
      </c>
      <c r="C82" s="273"/>
      <c r="D82" s="314"/>
      <c r="E82" s="289"/>
      <c r="F82" s="286"/>
      <c r="G82" s="289"/>
      <c r="H82" s="286"/>
      <c r="I82" s="22"/>
      <c r="J82" s="273"/>
      <c r="K82" s="258"/>
    </row>
    <row r="83" spans="1:11" s="252" customFormat="1" ht="16.5">
      <c r="A83" s="271">
        <v>1</v>
      </c>
      <c r="B83" s="272" t="s">
        <v>52</v>
      </c>
      <c r="C83" s="271" t="s">
        <v>15</v>
      </c>
      <c r="D83" s="285">
        <f>+D84+D85+D86+D87+D89</f>
        <v>200</v>
      </c>
      <c r="E83" s="289"/>
      <c r="F83" s="286">
        <f t="shared" si="15"/>
        <v>0</v>
      </c>
      <c r="G83" s="289"/>
      <c r="H83" s="286">
        <f t="shared" si="16"/>
        <v>0</v>
      </c>
      <c r="I83" s="22"/>
      <c r="J83" s="271"/>
      <c r="K83" s="258"/>
    </row>
    <row r="84" spans="1:11" ht="16.5">
      <c r="A84" s="273" t="s">
        <v>8</v>
      </c>
      <c r="B84" s="274" t="s">
        <v>53</v>
      </c>
      <c r="C84" s="273" t="s">
        <v>15</v>
      </c>
      <c r="D84" s="315">
        <v>50</v>
      </c>
      <c r="E84" s="289">
        <v>70</v>
      </c>
      <c r="F84" s="286">
        <f t="shared" si="15"/>
        <v>140</v>
      </c>
      <c r="G84" s="289">
        <v>70</v>
      </c>
      <c r="H84" s="286">
        <f t="shared" si="16"/>
        <v>140</v>
      </c>
      <c r="I84" s="22"/>
      <c r="J84" s="275"/>
      <c r="K84" s="260"/>
    </row>
    <row r="85" spans="1:11" ht="16.5">
      <c r="A85" s="276" t="s">
        <v>8</v>
      </c>
      <c r="B85" s="274" t="s">
        <v>73</v>
      </c>
      <c r="C85" s="273" t="s">
        <v>15</v>
      </c>
      <c r="D85" s="314"/>
      <c r="E85" s="289"/>
      <c r="F85" s="286"/>
      <c r="G85" s="289"/>
      <c r="H85" s="286"/>
      <c r="I85" s="22"/>
      <c r="J85" s="275"/>
      <c r="K85" s="258"/>
    </row>
    <row r="86" spans="1:11" ht="16.5">
      <c r="A86" s="276" t="s">
        <v>8</v>
      </c>
      <c r="B86" s="274" t="s">
        <v>75</v>
      </c>
      <c r="C86" s="273" t="s">
        <v>15</v>
      </c>
      <c r="D86" s="314"/>
      <c r="E86" s="289">
        <v>20</v>
      </c>
      <c r="F86" s="286"/>
      <c r="G86" s="289">
        <v>20</v>
      </c>
      <c r="H86" s="286"/>
      <c r="I86" s="22"/>
      <c r="J86" s="275"/>
      <c r="K86" s="258"/>
    </row>
    <row r="87" spans="1:11" ht="16.5">
      <c r="A87" s="273" t="s">
        <v>8</v>
      </c>
      <c r="B87" s="274" t="s">
        <v>74</v>
      </c>
      <c r="C87" s="273" t="s">
        <v>15</v>
      </c>
      <c r="D87" s="315">
        <v>50</v>
      </c>
      <c r="E87" s="316">
        <v>50</v>
      </c>
      <c r="F87" s="286">
        <f t="shared" si="15"/>
        <v>100</v>
      </c>
      <c r="G87" s="316">
        <v>50</v>
      </c>
      <c r="H87" s="286">
        <f t="shared" si="16"/>
        <v>100</v>
      </c>
      <c r="I87" s="22"/>
      <c r="J87" s="273"/>
      <c r="K87" s="258"/>
    </row>
    <row r="88" spans="1:11" ht="16.5">
      <c r="A88" s="273" t="s">
        <v>8</v>
      </c>
      <c r="B88" s="274" t="s">
        <v>54</v>
      </c>
      <c r="C88" s="273" t="s">
        <v>15</v>
      </c>
      <c r="D88" s="315">
        <v>1666.09</v>
      </c>
      <c r="E88" s="289">
        <v>2588.09</v>
      </c>
      <c r="F88" s="286">
        <f t="shared" si="15"/>
        <v>155.33914734498137</v>
      </c>
      <c r="G88" s="289">
        <v>2588.09</v>
      </c>
      <c r="H88" s="286">
        <f t="shared" si="16"/>
        <v>155.33914734498137</v>
      </c>
      <c r="I88" s="22"/>
      <c r="J88" s="275"/>
      <c r="K88" s="258"/>
    </row>
    <row r="89" spans="1:13" ht="16.5">
      <c r="A89" s="273"/>
      <c r="B89" s="274" t="s">
        <v>55</v>
      </c>
      <c r="C89" s="273"/>
      <c r="D89" s="315">
        <v>100</v>
      </c>
      <c r="E89" s="311">
        <v>980</v>
      </c>
      <c r="F89" s="286">
        <f t="shared" si="15"/>
        <v>980.0000000000001</v>
      </c>
      <c r="G89" s="311">
        <v>980</v>
      </c>
      <c r="H89" s="286">
        <f t="shared" si="16"/>
        <v>980.0000000000001</v>
      </c>
      <c r="I89" s="22"/>
      <c r="J89" s="273"/>
      <c r="K89" s="258"/>
      <c r="L89" s="277"/>
      <c r="M89" s="278"/>
    </row>
    <row r="90" spans="1:11" s="252" customFormat="1" ht="16.5">
      <c r="A90" s="271">
        <v>2</v>
      </c>
      <c r="B90" s="272" t="s">
        <v>56</v>
      </c>
      <c r="C90" s="271" t="s">
        <v>15</v>
      </c>
      <c r="D90" s="317">
        <v>44186.420000000006</v>
      </c>
      <c r="E90" s="311"/>
      <c r="F90" s="286">
        <f t="shared" si="15"/>
        <v>0</v>
      </c>
      <c r="G90" s="311"/>
      <c r="H90" s="286">
        <f t="shared" si="16"/>
        <v>0</v>
      </c>
      <c r="I90" s="22"/>
      <c r="J90" s="271"/>
      <c r="K90" s="258"/>
    </row>
    <row r="91" spans="1:11" s="252" customFormat="1" ht="16.5">
      <c r="A91" s="271">
        <v>3</v>
      </c>
      <c r="B91" s="272" t="s">
        <v>356</v>
      </c>
      <c r="C91" s="271" t="s">
        <v>15</v>
      </c>
      <c r="D91" s="317">
        <v>6425.989999999999</v>
      </c>
      <c r="E91" s="318">
        <v>6425.989999999999</v>
      </c>
      <c r="F91" s="286">
        <f t="shared" si="15"/>
        <v>100</v>
      </c>
      <c r="G91" s="318">
        <v>6425.989999999999</v>
      </c>
      <c r="H91" s="286">
        <f t="shared" si="16"/>
        <v>100</v>
      </c>
      <c r="I91" s="22"/>
      <c r="J91" s="271"/>
      <c r="K91" s="258"/>
    </row>
    <row r="92" spans="1:11" ht="16.5">
      <c r="A92" s="273" t="s">
        <v>57</v>
      </c>
      <c r="B92" s="274" t="s">
        <v>58</v>
      </c>
      <c r="C92" s="273" t="s">
        <v>15</v>
      </c>
      <c r="D92" s="315">
        <v>250</v>
      </c>
      <c r="E92" s="316">
        <v>250</v>
      </c>
      <c r="F92" s="286">
        <f t="shared" si="15"/>
        <v>100</v>
      </c>
      <c r="G92" s="316">
        <v>250</v>
      </c>
      <c r="H92" s="286">
        <f t="shared" si="16"/>
        <v>100</v>
      </c>
      <c r="I92" s="22"/>
      <c r="J92" s="273"/>
      <c r="K92" s="258"/>
    </row>
    <row r="93" spans="1:11" ht="16.5">
      <c r="A93" s="273" t="s">
        <v>59</v>
      </c>
      <c r="B93" s="274" t="s">
        <v>60</v>
      </c>
      <c r="C93" s="273" t="s">
        <v>15</v>
      </c>
      <c r="D93" s="315">
        <f>D94+D95</f>
        <v>6175.990000000001</v>
      </c>
      <c r="E93" s="316">
        <f>E94+E95</f>
        <v>6175.990000000001</v>
      </c>
      <c r="F93" s="286">
        <f t="shared" si="15"/>
        <v>100</v>
      </c>
      <c r="G93" s="316">
        <f>G94+G95</f>
        <v>6175.990000000001</v>
      </c>
      <c r="H93" s="286">
        <f t="shared" si="16"/>
        <v>100</v>
      </c>
      <c r="I93" s="22"/>
      <c r="J93" s="273"/>
      <c r="K93" s="258"/>
    </row>
    <row r="94" spans="1:11" s="280" customFormat="1" ht="16.5">
      <c r="A94" s="273"/>
      <c r="B94" s="274" t="s">
        <v>61</v>
      </c>
      <c r="C94" s="273" t="s">
        <v>15</v>
      </c>
      <c r="D94" s="315">
        <v>5740.56</v>
      </c>
      <c r="E94" s="316">
        <v>5740.56</v>
      </c>
      <c r="F94" s="286">
        <f t="shared" si="15"/>
        <v>100</v>
      </c>
      <c r="G94" s="316">
        <v>5740.56</v>
      </c>
      <c r="H94" s="286">
        <f t="shared" si="16"/>
        <v>100</v>
      </c>
      <c r="I94" s="22"/>
      <c r="J94" s="273"/>
      <c r="K94" s="279"/>
    </row>
    <row r="95" spans="1:11" ht="16.5">
      <c r="A95" s="273"/>
      <c r="B95" s="274" t="s">
        <v>62</v>
      </c>
      <c r="C95" s="273" t="s">
        <v>15</v>
      </c>
      <c r="D95" s="315">
        <v>435.43</v>
      </c>
      <c r="E95" s="316">
        <v>435.43</v>
      </c>
      <c r="F95" s="286">
        <f t="shared" si="15"/>
        <v>100</v>
      </c>
      <c r="G95" s="316">
        <v>435.43</v>
      </c>
      <c r="H95" s="286">
        <f t="shared" si="16"/>
        <v>100</v>
      </c>
      <c r="I95" s="22"/>
      <c r="J95" s="273"/>
      <c r="K95" s="258"/>
    </row>
    <row r="96" spans="1:11" s="252" customFormat="1" ht="16.5">
      <c r="A96" s="271">
        <v>4</v>
      </c>
      <c r="B96" s="272" t="s">
        <v>63</v>
      </c>
      <c r="C96" s="271" t="s">
        <v>12</v>
      </c>
      <c r="D96" s="317">
        <v>40</v>
      </c>
      <c r="E96" s="311"/>
      <c r="F96" s="286">
        <f t="shared" si="15"/>
        <v>0</v>
      </c>
      <c r="G96" s="319">
        <v>40</v>
      </c>
      <c r="H96" s="292">
        <f t="shared" si="16"/>
        <v>100</v>
      </c>
      <c r="I96" s="22"/>
      <c r="J96" s="271"/>
      <c r="K96" s="258"/>
    </row>
    <row r="97" spans="1:11" ht="12.75" customHeight="1" thickBot="1">
      <c r="A97" s="281"/>
      <c r="B97" s="282"/>
      <c r="C97" s="281"/>
      <c r="D97" s="79"/>
      <c r="E97" s="57"/>
      <c r="F97" s="320"/>
      <c r="G97" s="57"/>
      <c r="H97" s="320"/>
      <c r="I97" s="57"/>
      <c r="J97" s="281"/>
      <c r="K97" s="258"/>
    </row>
    <row r="98" spans="1:10" ht="17.25" thickTop="1">
      <c r="A98" s="283"/>
      <c r="B98" s="284"/>
      <c r="C98" s="283"/>
      <c r="D98" s="283"/>
      <c r="J98" s="284"/>
    </row>
  </sheetData>
  <sheetProtection/>
  <mergeCells count="10">
    <mergeCell ref="G5:I5"/>
    <mergeCell ref="J5:J6"/>
    <mergeCell ref="A1:B1"/>
    <mergeCell ref="A2:J2"/>
    <mergeCell ref="A3:J3"/>
    <mergeCell ref="E5:F5"/>
    <mergeCell ref="A5:A6"/>
    <mergeCell ref="B5:B6"/>
    <mergeCell ref="C5:C6"/>
    <mergeCell ref="D5:D6"/>
  </mergeCells>
  <printOptions/>
  <pageMargins left="0.5905511811023623" right="0.2362204724409449" top="0.5511811023622047" bottom="0.5511811023622047" header="0.1968503937007874" footer="0.1968503937007874"/>
  <pageSetup fitToHeight="0" fitToWidth="1" horizontalDpi="600" verticalDpi="600" orientation="portrait" paperSize="9" scale="68"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A55"/>
  <sheetViews>
    <sheetView view="pageBreakPreview" zoomScaleNormal="70" zoomScaleSheetLayoutView="100" zoomScalePageLayoutView="0" workbookViewId="0" topLeftCell="A1">
      <selection activeCell="A1" sqref="A1:B1"/>
    </sheetView>
  </sheetViews>
  <sheetFormatPr defaultColWidth="10.3359375" defaultRowHeight="18.75"/>
  <cols>
    <col min="1" max="1" width="3.99609375" style="246" customWidth="1"/>
    <col min="2" max="2" width="31.4453125" style="191" customWidth="1"/>
    <col min="3" max="3" width="7.6640625" style="191" customWidth="1"/>
    <col min="4" max="4" width="8.88671875" style="193" customWidth="1"/>
    <col min="5" max="5" width="10.5546875" style="15" customWidth="1"/>
    <col min="6" max="9" width="9.5546875" style="15" customWidth="1"/>
    <col min="10" max="10" width="8.99609375" style="191" customWidth="1"/>
    <col min="11" max="12" width="8.88671875" style="191" customWidth="1"/>
    <col min="13" max="13" width="11.6640625" style="191" bestFit="1" customWidth="1"/>
    <col min="14" max="235" width="8.88671875" style="191" customWidth="1"/>
    <col min="236" max="236" width="3.21484375" style="191" customWidth="1"/>
    <col min="237" max="237" width="21.3359375" style="191" customWidth="1"/>
    <col min="238" max="238" width="7.6640625" style="191" customWidth="1"/>
    <col min="239" max="250" width="0" style="191" hidden="1" customWidth="1"/>
    <col min="251" max="251" width="8.4453125" style="191" customWidth="1"/>
    <col min="252" max="252" width="0" style="191" hidden="1" customWidth="1"/>
    <col min="253" max="16384" width="10.3359375" style="191" customWidth="1"/>
  </cols>
  <sheetData>
    <row r="1" spans="1:5" ht="18" customHeight="1">
      <c r="A1" s="472" t="s">
        <v>369</v>
      </c>
      <c r="B1" s="472"/>
      <c r="C1" s="190"/>
      <c r="D1" s="190"/>
      <c r="E1" s="8"/>
    </row>
    <row r="2" spans="1:10" s="192" customFormat="1" ht="38.25" customHeight="1">
      <c r="A2" s="473" t="s">
        <v>385</v>
      </c>
      <c r="B2" s="473"/>
      <c r="C2" s="473"/>
      <c r="D2" s="473"/>
      <c r="E2" s="473"/>
      <c r="F2" s="473"/>
      <c r="G2" s="473"/>
      <c r="H2" s="473"/>
      <c r="I2" s="473"/>
      <c r="J2" s="473"/>
    </row>
    <row r="3" spans="1:10" s="193" customFormat="1" ht="16.5" customHeight="1">
      <c r="A3" s="474" t="str">
        <f>'[5]BIỂU SỐ 01'!A3:J3</f>
        <v>(Kèm theo Báo cáo số:      /BC-UBND ngày      /9/2023 của UBND huyện Tuần Giáo) </v>
      </c>
      <c r="B3" s="474"/>
      <c r="C3" s="474"/>
      <c r="D3" s="474"/>
      <c r="E3" s="474"/>
      <c r="F3" s="474"/>
      <c r="G3" s="474"/>
      <c r="H3" s="474"/>
      <c r="I3" s="474"/>
      <c r="J3" s="474"/>
    </row>
    <row r="4" spans="1:5" ht="19.5">
      <c r="A4" s="475"/>
      <c r="B4" s="475"/>
      <c r="C4" s="475"/>
      <c r="D4" s="194"/>
      <c r="E4" s="9"/>
    </row>
    <row r="5" spans="1:10" ht="35.25" customHeight="1">
      <c r="A5" s="479" t="s">
        <v>124</v>
      </c>
      <c r="B5" s="479" t="s">
        <v>123</v>
      </c>
      <c r="C5" s="479" t="s">
        <v>122</v>
      </c>
      <c r="D5" s="481" t="s">
        <v>445</v>
      </c>
      <c r="E5" s="477" t="s">
        <v>375</v>
      </c>
      <c r="F5" s="478"/>
      <c r="G5" s="483" t="s">
        <v>376</v>
      </c>
      <c r="H5" s="484"/>
      <c r="I5" s="485"/>
      <c r="J5" s="465" t="s">
        <v>1</v>
      </c>
    </row>
    <row r="6" spans="1:10" ht="60" customHeight="1">
      <c r="A6" s="480"/>
      <c r="B6" s="480"/>
      <c r="C6" s="480"/>
      <c r="D6" s="482"/>
      <c r="E6" s="87" t="s">
        <v>373</v>
      </c>
      <c r="F6" s="166" t="s">
        <v>390</v>
      </c>
      <c r="G6" s="86" t="s">
        <v>373</v>
      </c>
      <c r="H6" s="90" t="s">
        <v>390</v>
      </c>
      <c r="I6" s="90" t="s">
        <v>387</v>
      </c>
      <c r="J6" s="466"/>
    </row>
    <row r="7" spans="1:10" s="197" customFormat="1" ht="17.25" customHeight="1">
      <c r="A7" s="195">
        <v>1</v>
      </c>
      <c r="B7" s="195">
        <v>2</v>
      </c>
      <c r="C7" s="195">
        <v>3</v>
      </c>
      <c r="D7" s="196">
        <v>4</v>
      </c>
      <c r="E7" s="7">
        <v>5</v>
      </c>
      <c r="F7" s="96">
        <v>6</v>
      </c>
      <c r="G7" s="96">
        <v>7</v>
      </c>
      <c r="H7" s="96">
        <v>8</v>
      </c>
      <c r="I7" s="96">
        <v>9</v>
      </c>
      <c r="J7" s="97">
        <v>10</v>
      </c>
    </row>
    <row r="8" spans="1:235" s="362" customFormat="1" ht="28.5" customHeight="1">
      <c r="A8" s="355"/>
      <c r="B8" s="356" t="s">
        <v>121</v>
      </c>
      <c r="C8" s="357" t="s">
        <v>109</v>
      </c>
      <c r="D8" s="358">
        <f>+D10+D11</f>
        <v>93810</v>
      </c>
      <c r="E8" s="492" t="s">
        <v>435</v>
      </c>
      <c r="F8" s="493"/>
      <c r="G8" s="359">
        <v>93530</v>
      </c>
      <c r="H8" s="360">
        <f>(G8/D8)*100</f>
        <v>99.70152435774438</v>
      </c>
      <c r="I8" s="486" t="s">
        <v>438</v>
      </c>
      <c r="J8" s="489" t="s">
        <v>439</v>
      </c>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c r="FF8" s="361"/>
      <c r="FG8" s="361"/>
      <c r="FH8" s="361"/>
      <c r="FI8" s="361"/>
      <c r="FJ8" s="361"/>
      <c r="FK8" s="361"/>
      <c r="FL8" s="361"/>
      <c r="FM8" s="361"/>
      <c r="FN8" s="361"/>
      <c r="FO8" s="361"/>
      <c r="FP8" s="361"/>
      <c r="FQ8" s="361"/>
      <c r="FR8" s="361"/>
      <c r="FS8" s="361"/>
      <c r="FT8" s="361"/>
      <c r="FU8" s="361"/>
      <c r="FV8" s="361"/>
      <c r="FW8" s="361"/>
      <c r="FX8" s="361"/>
      <c r="FY8" s="361"/>
      <c r="FZ8" s="361"/>
      <c r="GA8" s="361"/>
      <c r="GB8" s="361"/>
      <c r="GC8" s="361"/>
      <c r="GD8" s="361"/>
      <c r="GE8" s="361"/>
      <c r="GF8" s="361"/>
      <c r="GG8" s="361"/>
      <c r="GH8" s="361"/>
      <c r="GI8" s="361"/>
      <c r="GJ8" s="361"/>
      <c r="GK8" s="361"/>
      <c r="GL8" s="361"/>
      <c r="GM8" s="361"/>
      <c r="GN8" s="361"/>
      <c r="GO8" s="361"/>
      <c r="GP8" s="361"/>
      <c r="GQ8" s="361"/>
      <c r="GR8" s="361"/>
      <c r="GS8" s="361"/>
      <c r="GT8" s="361"/>
      <c r="GU8" s="361"/>
      <c r="GV8" s="361"/>
      <c r="GW8" s="361"/>
      <c r="GX8" s="361"/>
      <c r="GY8" s="361"/>
      <c r="GZ8" s="361"/>
      <c r="HA8" s="361"/>
      <c r="HB8" s="361"/>
      <c r="HC8" s="361"/>
      <c r="HD8" s="361"/>
      <c r="HE8" s="361"/>
      <c r="HF8" s="361"/>
      <c r="HG8" s="361"/>
      <c r="HH8" s="361"/>
      <c r="HI8" s="361"/>
      <c r="HJ8" s="361"/>
      <c r="HK8" s="361"/>
      <c r="HL8" s="361"/>
      <c r="HM8" s="361"/>
      <c r="HN8" s="361"/>
      <c r="HO8" s="361"/>
      <c r="HP8" s="361"/>
      <c r="HQ8" s="361"/>
      <c r="HR8" s="361"/>
      <c r="HS8" s="361"/>
      <c r="HT8" s="361"/>
      <c r="HU8" s="361"/>
      <c r="HV8" s="361"/>
      <c r="HW8" s="361"/>
      <c r="HX8" s="361"/>
      <c r="HY8" s="361"/>
      <c r="HZ8" s="361"/>
      <c r="IA8" s="361"/>
    </row>
    <row r="9" spans="1:10" s="362" customFormat="1" ht="28.5" customHeight="1">
      <c r="A9" s="363"/>
      <c r="B9" s="364" t="s">
        <v>120</v>
      </c>
      <c r="C9" s="363"/>
      <c r="D9" s="365">
        <v>46390</v>
      </c>
      <c r="E9" s="494"/>
      <c r="F9" s="495"/>
      <c r="G9" s="366">
        <v>46256</v>
      </c>
      <c r="H9" s="360">
        <f>(G9/D9)*100</f>
        <v>99.71114464324208</v>
      </c>
      <c r="I9" s="487"/>
      <c r="J9" s="490"/>
    </row>
    <row r="10" spans="1:10" s="362" customFormat="1" ht="28.5" customHeight="1">
      <c r="A10" s="363"/>
      <c r="B10" s="364" t="s">
        <v>119</v>
      </c>
      <c r="C10" s="363" t="s">
        <v>109</v>
      </c>
      <c r="D10" s="365">
        <v>8610</v>
      </c>
      <c r="E10" s="494"/>
      <c r="F10" s="495"/>
      <c r="G10" s="359">
        <v>8564</v>
      </c>
      <c r="H10" s="360">
        <f>(G10/D10)*100</f>
        <v>99.46573751451801</v>
      </c>
      <c r="I10" s="487"/>
      <c r="J10" s="490"/>
    </row>
    <row r="11" spans="1:10" s="362" customFormat="1" ht="28.5" customHeight="1">
      <c r="A11" s="363"/>
      <c r="B11" s="364" t="s">
        <v>118</v>
      </c>
      <c r="C11" s="363" t="s">
        <v>109</v>
      </c>
      <c r="D11" s="367">
        <v>85200</v>
      </c>
      <c r="E11" s="496"/>
      <c r="F11" s="497"/>
      <c r="G11" s="359">
        <v>84966</v>
      </c>
      <c r="H11" s="360">
        <f>(G11/D11)*100</f>
        <v>99.72535211267606</v>
      </c>
      <c r="I11" s="488"/>
      <c r="J11" s="491"/>
    </row>
    <row r="12" spans="1:10" ht="19.5" customHeight="1">
      <c r="A12" s="199" t="s">
        <v>4</v>
      </c>
      <c r="B12" s="198" t="s">
        <v>117</v>
      </c>
      <c r="C12" s="204"/>
      <c r="D12" s="205"/>
      <c r="E12" s="3"/>
      <c r="F12" s="24"/>
      <c r="G12" s="24"/>
      <c r="H12" s="24"/>
      <c r="I12" s="24"/>
      <c r="J12" s="203"/>
    </row>
    <row r="13" spans="1:10" ht="19.5" customHeight="1">
      <c r="A13" s="200">
        <v>1</v>
      </c>
      <c r="B13" s="201" t="s">
        <v>116</v>
      </c>
      <c r="C13" s="200" t="s">
        <v>113</v>
      </c>
      <c r="D13" s="202">
        <f>+D8*D14/100</f>
        <v>56379.81</v>
      </c>
      <c r="E13" s="235">
        <v>56013</v>
      </c>
      <c r="F13" s="206" t="s">
        <v>423</v>
      </c>
      <c r="G13" s="442">
        <v>56380</v>
      </c>
      <c r="H13" s="37">
        <v>100</v>
      </c>
      <c r="I13" s="80"/>
      <c r="J13" s="203"/>
    </row>
    <row r="14" spans="1:10" s="197" customFormat="1" ht="19.5" customHeight="1">
      <c r="A14" s="195"/>
      <c r="B14" s="207" t="s">
        <v>115</v>
      </c>
      <c r="C14" s="195" t="s">
        <v>12</v>
      </c>
      <c r="D14" s="55">
        <v>60.1</v>
      </c>
      <c r="E14" s="208" t="s">
        <v>424</v>
      </c>
      <c r="F14" s="209" t="s">
        <v>425</v>
      </c>
      <c r="G14" s="210">
        <v>100</v>
      </c>
      <c r="H14" s="210">
        <v>100</v>
      </c>
      <c r="I14" s="24"/>
      <c r="J14" s="211"/>
    </row>
    <row r="15" spans="1:10" ht="19.5" customHeight="1">
      <c r="A15" s="200">
        <v>2</v>
      </c>
      <c r="B15" s="212" t="s">
        <v>114</v>
      </c>
      <c r="C15" s="200" t="s">
        <v>113</v>
      </c>
      <c r="D15" s="202">
        <v>1000</v>
      </c>
      <c r="E15" s="36">
        <v>714</v>
      </c>
      <c r="F15" s="206" t="s">
        <v>426</v>
      </c>
      <c r="G15" s="37">
        <v>1000</v>
      </c>
      <c r="H15" s="37">
        <v>100</v>
      </c>
      <c r="I15" s="80"/>
      <c r="J15" s="203"/>
    </row>
    <row r="16" spans="1:10" ht="19.5" customHeight="1">
      <c r="A16" s="200">
        <v>3</v>
      </c>
      <c r="B16" s="212" t="s">
        <v>324</v>
      </c>
      <c r="C16" s="200" t="s">
        <v>113</v>
      </c>
      <c r="D16" s="202">
        <f>D17*D8/100</f>
        <v>45216.42</v>
      </c>
      <c r="E16" s="33">
        <v>55389</v>
      </c>
      <c r="F16" s="206" t="s">
        <v>427</v>
      </c>
      <c r="G16" s="443">
        <v>55389</v>
      </c>
      <c r="H16" s="206" t="s">
        <v>427</v>
      </c>
      <c r="I16" s="37"/>
      <c r="J16" s="203"/>
    </row>
    <row r="17" spans="1:10" ht="19.5" customHeight="1">
      <c r="A17" s="200"/>
      <c r="B17" s="207" t="s">
        <v>115</v>
      </c>
      <c r="C17" s="200" t="s">
        <v>12</v>
      </c>
      <c r="D17" s="55">
        <v>48.2</v>
      </c>
      <c r="E17" s="213" t="s">
        <v>428</v>
      </c>
      <c r="F17" s="214" t="s">
        <v>429</v>
      </c>
      <c r="G17" s="214" t="s">
        <v>428</v>
      </c>
      <c r="H17" s="214" t="s">
        <v>429</v>
      </c>
      <c r="I17" s="80"/>
      <c r="J17" s="203"/>
    </row>
    <row r="18" spans="1:10" ht="19.5" customHeight="1">
      <c r="A18" s="200">
        <v>4</v>
      </c>
      <c r="B18" s="212" t="s">
        <v>112</v>
      </c>
      <c r="C18" s="200"/>
      <c r="D18" s="202"/>
      <c r="E18" s="215"/>
      <c r="F18" s="37"/>
      <c r="G18" s="37"/>
      <c r="H18" s="37"/>
      <c r="I18" s="37"/>
      <c r="J18" s="203"/>
    </row>
    <row r="19" spans="1:10" ht="19.5" customHeight="1">
      <c r="A19" s="200"/>
      <c r="B19" s="212" t="s">
        <v>111</v>
      </c>
      <c r="C19" s="200" t="s">
        <v>109</v>
      </c>
      <c r="D19" s="202">
        <v>1150</v>
      </c>
      <c r="E19" s="216"/>
      <c r="F19" s="80"/>
      <c r="G19" s="80"/>
      <c r="H19" s="80"/>
      <c r="I19" s="80"/>
      <c r="J19" s="203"/>
    </row>
    <row r="20" spans="1:10" s="197" customFormat="1" ht="19.5" customHeight="1">
      <c r="A20" s="195"/>
      <c r="B20" s="217" t="s">
        <v>110</v>
      </c>
      <c r="C20" s="195" t="s">
        <v>109</v>
      </c>
      <c r="D20" s="218">
        <v>1000</v>
      </c>
      <c r="E20" s="219">
        <v>790</v>
      </c>
      <c r="F20" s="220">
        <v>79</v>
      </c>
      <c r="G20" s="220">
        <v>1000</v>
      </c>
      <c r="H20" s="220">
        <v>100</v>
      </c>
      <c r="I20" s="24"/>
      <c r="J20" s="211"/>
    </row>
    <row r="21" spans="1:10" s="193" customFormat="1" ht="19.5" customHeight="1">
      <c r="A21" s="199" t="s">
        <v>30</v>
      </c>
      <c r="B21" s="221" t="s">
        <v>108</v>
      </c>
      <c r="C21" s="199"/>
      <c r="D21" s="205"/>
      <c r="E21" s="78"/>
      <c r="F21" s="37"/>
      <c r="G21" s="37"/>
      <c r="H21" s="37"/>
      <c r="I21" s="37"/>
      <c r="J21" s="203"/>
    </row>
    <row r="22" spans="1:10" s="193" customFormat="1" ht="30.75" customHeight="1">
      <c r="A22" s="200">
        <v>1</v>
      </c>
      <c r="B22" s="212" t="s">
        <v>107</v>
      </c>
      <c r="C22" s="200" t="s">
        <v>77</v>
      </c>
      <c r="D22" s="222">
        <v>615</v>
      </c>
      <c r="E22" s="223">
        <v>725</v>
      </c>
      <c r="F22" s="224">
        <f>E22/D22*100</f>
        <v>117.88617886178862</v>
      </c>
      <c r="G22" s="225">
        <v>725</v>
      </c>
      <c r="H22" s="226">
        <f>G22/D22*100</f>
        <v>117.88617886178862</v>
      </c>
      <c r="I22" s="80"/>
      <c r="J22" s="203"/>
    </row>
    <row r="23" spans="1:10" s="193" customFormat="1" ht="30.75" customHeight="1">
      <c r="A23" s="200">
        <v>2</v>
      </c>
      <c r="B23" s="212" t="s">
        <v>357</v>
      </c>
      <c r="C23" s="200" t="s">
        <v>77</v>
      </c>
      <c r="D23" s="202">
        <v>2000</v>
      </c>
      <c r="E23" s="227">
        <v>2887</v>
      </c>
      <c r="F23" s="224">
        <f>E23/D23*100</f>
        <v>144.35</v>
      </c>
      <c r="G23" s="228">
        <v>2890</v>
      </c>
      <c r="H23" s="226">
        <f>G23/D23*100</f>
        <v>144.5</v>
      </c>
      <c r="I23" s="37"/>
      <c r="J23" s="203"/>
    </row>
    <row r="24" spans="1:10" s="193" customFormat="1" ht="30.75" customHeight="1">
      <c r="A24" s="200">
        <v>3</v>
      </c>
      <c r="B24" s="212" t="s">
        <v>106</v>
      </c>
      <c r="C24" s="200" t="s">
        <v>105</v>
      </c>
      <c r="D24" s="222">
        <v>15</v>
      </c>
      <c r="E24" s="229" t="s">
        <v>430</v>
      </c>
      <c r="F24" s="224">
        <f>E24/D24*100</f>
        <v>100</v>
      </c>
      <c r="G24" s="225">
        <v>15</v>
      </c>
      <c r="H24" s="226">
        <f>G24/D24*100</f>
        <v>100</v>
      </c>
      <c r="I24" s="80"/>
      <c r="J24" s="203"/>
    </row>
    <row r="25" spans="1:10" s="193" customFormat="1" ht="30.75" customHeight="1">
      <c r="A25" s="200">
        <v>4</v>
      </c>
      <c r="B25" s="212" t="s">
        <v>104</v>
      </c>
      <c r="C25" s="200" t="s">
        <v>103</v>
      </c>
      <c r="D25" s="202">
        <v>82</v>
      </c>
      <c r="E25" s="230" t="s">
        <v>431</v>
      </c>
      <c r="F25" s="224">
        <f>E25/D25*100</f>
        <v>109.75609756097562</v>
      </c>
      <c r="G25" s="228">
        <v>95</v>
      </c>
      <c r="H25" s="226">
        <f>G25/D25*100</f>
        <v>115.85365853658536</v>
      </c>
      <c r="I25" s="37"/>
      <c r="J25" s="203"/>
    </row>
    <row r="26" spans="1:10" ht="19.5" customHeight="1">
      <c r="A26" s="199" t="s">
        <v>45</v>
      </c>
      <c r="B26" s="221" t="s">
        <v>102</v>
      </c>
      <c r="C26" s="199"/>
      <c r="D26" s="205"/>
      <c r="E26" s="12"/>
      <c r="F26" s="24"/>
      <c r="G26" s="24"/>
      <c r="H26" s="24"/>
      <c r="I26" s="24"/>
      <c r="J26" s="203"/>
    </row>
    <row r="27" spans="1:10" ht="19.5" customHeight="1">
      <c r="A27" s="199" t="s">
        <v>358</v>
      </c>
      <c r="B27" s="221" t="s">
        <v>101</v>
      </c>
      <c r="C27" s="200" t="s">
        <v>100</v>
      </c>
      <c r="D27" s="205"/>
      <c r="E27" s="11"/>
      <c r="F27" s="37"/>
      <c r="G27" s="37"/>
      <c r="H27" s="37"/>
      <c r="I27" s="37"/>
      <c r="J27" s="203"/>
    </row>
    <row r="28" spans="1:235" s="231" customFormat="1" ht="19.5" customHeight="1">
      <c r="A28" s="200">
        <v>1</v>
      </c>
      <c r="B28" s="212" t="s">
        <v>99</v>
      </c>
      <c r="C28" s="200" t="s">
        <v>98</v>
      </c>
      <c r="D28" s="202">
        <v>35</v>
      </c>
      <c r="E28" s="219">
        <v>35</v>
      </c>
      <c r="F28" s="37">
        <v>100</v>
      </c>
      <c r="G28" s="37">
        <v>35</v>
      </c>
      <c r="H28" s="37">
        <v>100</v>
      </c>
      <c r="I28" s="37"/>
      <c r="J28" s="203"/>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row>
    <row r="29" spans="1:10" ht="19.5" customHeight="1">
      <c r="A29" s="199" t="s">
        <v>359</v>
      </c>
      <c r="B29" s="221" t="s">
        <v>97</v>
      </c>
      <c r="C29" s="199"/>
      <c r="D29" s="232"/>
      <c r="E29" s="13"/>
      <c r="F29" s="24"/>
      <c r="G29" s="24"/>
      <c r="H29" s="24"/>
      <c r="I29" s="24"/>
      <c r="J29" s="203"/>
    </row>
    <row r="30" spans="1:10" ht="19.5" customHeight="1">
      <c r="A30" s="199"/>
      <c r="B30" s="221" t="s">
        <v>360</v>
      </c>
      <c r="C30" s="199"/>
      <c r="D30" s="232"/>
      <c r="E30" s="14"/>
      <c r="F30" s="37"/>
      <c r="G30" s="37"/>
      <c r="H30" s="37"/>
      <c r="I30" s="37"/>
      <c r="J30" s="203"/>
    </row>
    <row r="31" spans="1:235" s="231" customFormat="1" ht="19.5" customHeight="1">
      <c r="A31" s="200">
        <v>1</v>
      </c>
      <c r="B31" s="212" t="s">
        <v>96</v>
      </c>
      <c r="C31" s="233" t="s">
        <v>89</v>
      </c>
      <c r="D31" s="202">
        <v>19476</v>
      </c>
      <c r="E31" s="3"/>
      <c r="F31" s="234"/>
      <c r="G31" s="202">
        <v>19476</v>
      </c>
      <c r="H31" s="80">
        <f>G31/D31*100</f>
        <v>100</v>
      </c>
      <c r="I31" s="80"/>
      <c r="J31" s="203"/>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row>
    <row r="32" spans="1:235" s="231" customFormat="1" ht="19.5" customHeight="1">
      <c r="A32" s="200">
        <v>2</v>
      </c>
      <c r="B32" s="212" t="s">
        <v>95</v>
      </c>
      <c r="C32" s="233" t="s">
        <v>89</v>
      </c>
      <c r="D32" s="202">
        <v>8020</v>
      </c>
      <c r="E32" s="3"/>
      <c r="F32" s="234"/>
      <c r="G32" s="202">
        <v>8020</v>
      </c>
      <c r="H32" s="80">
        <f aca="true" t="shared" si="0" ref="H32:H39">G32/D32*100</f>
        <v>100</v>
      </c>
      <c r="I32" s="37"/>
      <c r="J32" s="203"/>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row>
    <row r="33" spans="1:235" s="231" customFormat="1" ht="19.5" customHeight="1">
      <c r="A33" s="200">
        <v>3</v>
      </c>
      <c r="B33" s="212" t="s">
        <v>94</v>
      </c>
      <c r="C33" s="233" t="s">
        <v>89</v>
      </c>
      <c r="D33" s="202">
        <v>6830</v>
      </c>
      <c r="E33" s="235"/>
      <c r="F33" s="234"/>
      <c r="G33" s="202">
        <v>6830</v>
      </c>
      <c r="H33" s="80">
        <f t="shared" si="0"/>
        <v>100</v>
      </c>
      <c r="I33" s="80"/>
      <c r="J33" s="203"/>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row>
    <row r="34" spans="1:235" s="241" customFormat="1" ht="19.5" customHeight="1">
      <c r="A34" s="195"/>
      <c r="B34" s="236" t="s">
        <v>93</v>
      </c>
      <c r="C34" s="237" t="s">
        <v>12</v>
      </c>
      <c r="D34" s="238">
        <f>D33/D31*100</f>
        <v>35.06880262887657</v>
      </c>
      <c r="E34" s="239"/>
      <c r="F34" s="234"/>
      <c r="G34" s="238">
        <f>G33/G31*100</f>
        <v>35.06880262887657</v>
      </c>
      <c r="H34" s="80">
        <f t="shared" si="0"/>
        <v>100</v>
      </c>
      <c r="I34" s="24"/>
      <c r="J34" s="211"/>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0"/>
      <c r="BX34" s="240"/>
      <c r="BY34" s="240"/>
      <c r="BZ34" s="240"/>
      <c r="CA34" s="240"/>
      <c r="CB34" s="240"/>
      <c r="CC34" s="240"/>
      <c r="CD34" s="240"/>
      <c r="CE34" s="240"/>
      <c r="CF34" s="240"/>
      <c r="CG34" s="240"/>
      <c r="CH34" s="240"/>
      <c r="CI34" s="240"/>
      <c r="CJ34" s="240"/>
      <c r="CK34" s="240"/>
      <c r="CL34" s="240"/>
      <c r="CM34" s="240"/>
      <c r="CN34" s="240"/>
      <c r="CO34" s="240"/>
      <c r="CP34" s="240"/>
      <c r="CQ34" s="240"/>
      <c r="CR34" s="240"/>
      <c r="CS34" s="240"/>
      <c r="CT34" s="240"/>
      <c r="CU34" s="240"/>
      <c r="CV34" s="240"/>
      <c r="CW34" s="240"/>
      <c r="CX34" s="240"/>
      <c r="CY34" s="240"/>
      <c r="CZ34" s="240"/>
      <c r="DA34" s="240"/>
      <c r="DB34" s="240"/>
      <c r="DC34" s="240"/>
      <c r="DD34" s="240"/>
      <c r="DE34" s="240"/>
      <c r="DF34" s="240"/>
      <c r="DG34" s="240"/>
      <c r="DH34" s="240"/>
      <c r="DI34" s="240"/>
      <c r="DJ34" s="240"/>
      <c r="DK34" s="240"/>
      <c r="DL34" s="240"/>
      <c r="DM34" s="240"/>
      <c r="DN34" s="240"/>
      <c r="DO34" s="240"/>
      <c r="DP34" s="240"/>
      <c r="DQ34" s="240"/>
      <c r="DR34" s="240"/>
      <c r="DS34" s="240"/>
      <c r="DT34" s="240"/>
      <c r="DU34" s="240"/>
      <c r="DV34" s="240"/>
      <c r="DW34" s="240"/>
      <c r="DX34" s="240"/>
      <c r="DY34" s="240"/>
      <c r="DZ34" s="240"/>
      <c r="EA34" s="240"/>
      <c r="EB34" s="240"/>
      <c r="EC34" s="240"/>
      <c r="ED34" s="240"/>
      <c r="EE34" s="240"/>
      <c r="EF34" s="240"/>
      <c r="EG34" s="240"/>
      <c r="EH34" s="240"/>
      <c r="EI34" s="240"/>
      <c r="EJ34" s="240"/>
      <c r="EK34" s="240"/>
      <c r="EL34" s="240"/>
      <c r="EM34" s="240"/>
      <c r="EN34" s="240"/>
      <c r="EO34" s="240"/>
      <c r="EP34" s="240"/>
      <c r="EQ34" s="240"/>
      <c r="ER34" s="240"/>
      <c r="ES34" s="240"/>
      <c r="ET34" s="240"/>
      <c r="EU34" s="240"/>
      <c r="EV34" s="240"/>
      <c r="EW34" s="240"/>
      <c r="EX34" s="240"/>
      <c r="EY34" s="240"/>
      <c r="EZ34" s="240"/>
      <c r="FA34" s="240"/>
      <c r="FB34" s="240"/>
      <c r="FC34" s="240"/>
      <c r="FD34" s="240"/>
      <c r="FE34" s="240"/>
      <c r="FF34" s="240"/>
      <c r="FG34" s="240"/>
      <c r="FH34" s="240"/>
      <c r="FI34" s="240"/>
      <c r="FJ34" s="240"/>
      <c r="FK34" s="240"/>
      <c r="FL34" s="240"/>
      <c r="FM34" s="240"/>
      <c r="FN34" s="240"/>
      <c r="FO34" s="240"/>
      <c r="FP34" s="240"/>
      <c r="FQ34" s="240"/>
      <c r="FR34" s="240"/>
      <c r="FS34" s="240"/>
      <c r="FT34" s="240"/>
      <c r="FU34" s="240"/>
      <c r="FV34" s="240"/>
      <c r="FW34" s="240"/>
      <c r="FX34" s="240"/>
      <c r="FY34" s="240"/>
      <c r="FZ34" s="240"/>
      <c r="GA34" s="240"/>
      <c r="GB34" s="240"/>
      <c r="GC34" s="240"/>
      <c r="GD34" s="240"/>
      <c r="GE34" s="240"/>
      <c r="GF34" s="240"/>
      <c r="GG34" s="240"/>
      <c r="GH34" s="240"/>
      <c r="GI34" s="240"/>
      <c r="GJ34" s="240"/>
      <c r="GK34" s="240"/>
      <c r="GL34" s="240"/>
      <c r="GM34" s="240"/>
      <c r="GN34" s="240"/>
      <c r="GO34" s="240"/>
      <c r="GP34" s="240"/>
      <c r="GQ34" s="240"/>
      <c r="GR34" s="240"/>
      <c r="GS34" s="240"/>
      <c r="GT34" s="240"/>
      <c r="GU34" s="240"/>
      <c r="GV34" s="240"/>
      <c r="GW34" s="240"/>
      <c r="GX34" s="240"/>
      <c r="GY34" s="240"/>
      <c r="GZ34" s="240"/>
      <c r="HA34" s="240"/>
      <c r="HB34" s="240"/>
      <c r="HC34" s="240"/>
      <c r="HD34" s="240"/>
      <c r="HE34" s="240"/>
      <c r="HF34" s="240"/>
      <c r="HG34" s="240"/>
      <c r="HH34" s="240"/>
      <c r="HI34" s="240"/>
      <c r="HJ34" s="240"/>
      <c r="HK34" s="240"/>
      <c r="HL34" s="240"/>
      <c r="HM34" s="240"/>
      <c r="HN34" s="240"/>
      <c r="HO34" s="240"/>
      <c r="HP34" s="240"/>
      <c r="HQ34" s="240"/>
      <c r="HR34" s="240"/>
      <c r="HS34" s="240"/>
      <c r="HT34" s="240"/>
      <c r="HU34" s="240"/>
      <c r="HV34" s="240"/>
      <c r="HW34" s="240"/>
      <c r="HX34" s="240"/>
      <c r="HY34" s="240"/>
      <c r="HZ34" s="240"/>
      <c r="IA34" s="240"/>
    </row>
    <row r="35" spans="1:235" s="231" customFormat="1" ht="19.5" customHeight="1">
      <c r="A35" s="200">
        <v>4</v>
      </c>
      <c r="B35" s="212" t="s">
        <v>92</v>
      </c>
      <c r="C35" s="233" t="s">
        <v>89</v>
      </c>
      <c r="D35" s="202">
        <v>1210</v>
      </c>
      <c r="E35" s="3"/>
      <c r="F35" s="234"/>
      <c r="G35" s="202">
        <v>1210</v>
      </c>
      <c r="H35" s="80">
        <f t="shared" si="0"/>
        <v>100</v>
      </c>
      <c r="I35" s="24"/>
      <c r="J35" s="203"/>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row>
    <row r="36" spans="1:235" s="231" customFormat="1" ht="19.5" customHeight="1">
      <c r="A36" s="200">
        <v>5</v>
      </c>
      <c r="B36" s="212" t="s">
        <v>91</v>
      </c>
      <c r="C36" s="233" t="s">
        <v>89</v>
      </c>
      <c r="D36" s="202">
        <v>20</v>
      </c>
      <c r="E36" s="242"/>
      <c r="F36" s="234"/>
      <c r="G36" s="202">
        <v>20</v>
      </c>
      <c r="H36" s="80">
        <f t="shared" si="0"/>
        <v>100</v>
      </c>
      <c r="I36" s="37"/>
      <c r="J36" s="203"/>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row>
    <row r="37" spans="1:235" s="231" customFormat="1" ht="19.5" customHeight="1">
      <c r="A37" s="200">
        <v>6</v>
      </c>
      <c r="B37" s="212" t="s">
        <v>90</v>
      </c>
      <c r="C37" s="233" t="s">
        <v>89</v>
      </c>
      <c r="D37" s="202">
        <v>2337</v>
      </c>
      <c r="E37" s="235"/>
      <c r="F37" s="234"/>
      <c r="G37" s="202">
        <v>2337</v>
      </c>
      <c r="H37" s="80">
        <f t="shared" si="0"/>
        <v>100</v>
      </c>
      <c r="I37" s="80"/>
      <c r="J37" s="203"/>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row>
    <row r="38" spans="1:235" s="241" customFormat="1" ht="19.5" customHeight="1">
      <c r="A38" s="195"/>
      <c r="B38" s="236" t="s">
        <v>88</v>
      </c>
      <c r="C38" s="237" t="s">
        <v>12</v>
      </c>
      <c r="D38" s="238">
        <f>D37/D31*100</f>
        <v>11.999383857054836</v>
      </c>
      <c r="E38" s="243"/>
      <c r="F38" s="234"/>
      <c r="G38" s="238">
        <f>G37/G31*100</f>
        <v>11.999383857054836</v>
      </c>
      <c r="H38" s="80">
        <f t="shared" si="0"/>
        <v>100</v>
      </c>
      <c r="I38" s="37"/>
      <c r="J38" s="211"/>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240"/>
      <c r="CM38" s="240"/>
      <c r="CN38" s="240"/>
      <c r="CO38" s="240"/>
      <c r="CP38" s="240"/>
      <c r="CQ38" s="240"/>
      <c r="CR38" s="240"/>
      <c r="CS38" s="240"/>
      <c r="CT38" s="240"/>
      <c r="CU38" s="240"/>
      <c r="CV38" s="240"/>
      <c r="CW38" s="240"/>
      <c r="CX38" s="240"/>
      <c r="CY38" s="240"/>
      <c r="CZ38" s="240"/>
      <c r="DA38" s="240"/>
      <c r="DB38" s="240"/>
      <c r="DC38" s="240"/>
      <c r="DD38" s="240"/>
      <c r="DE38" s="240"/>
      <c r="DF38" s="240"/>
      <c r="DG38" s="240"/>
      <c r="DH38" s="240"/>
      <c r="DI38" s="240"/>
      <c r="DJ38" s="240"/>
      <c r="DK38" s="240"/>
      <c r="DL38" s="240"/>
      <c r="DM38" s="240"/>
      <c r="DN38" s="240"/>
      <c r="DO38" s="240"/>
      <c r="DP38" s="240"/>
      <c r="DQ38" s="240"/>
      <c r="DR38" s="240"/>
      <c r="DS38" s="240"/>
      <c r="DT38" s="240"/>
      <c r="DU38" s="240"/>
      <c r="DV38" s="240"/>
      <c r="DW38" s="240"/>
      <c r="DX38" s="240"/>
      <c r="DY38" s="240"/>
      <c r="DZ38" s="240"/>
      <c r="EA38" s="240"/>
      <c r="EB38" s="240"/>
      <c r="EC38" s="240"/>
      <c r="ED38" s="240"/>
      <c r="EE38" s="240"/>
      <c r="EF38" s="240"/>
      <c r="EG38" s="240"/>
      <c r="EH38" s="240"/>
      <c r="EI38" s="240"/>
      <c r="EJ38" s="240"/>
      <c r="EK38" s="240"/>
      <c r="EL38" s="240"/>
      <c r="EM38" s="240"/>
      <c r="EN38" s="240"/>
      <c r="EO38" s="240"/>
      <c r="EP38" s="240"/>
      <c r="EQ38" s="240"/>
      <c r="ER38" s="240"/>
      <c r="ES38" s="240"/>
      <c r="ET38" s="240"/>
      <c r="EU38" s="240"/>
      <c r="EV38" s="240"/>
      <c r="EW38" s="240"/>
      <c r="EX38" s="240"/>
      <c r="EY38" s="240"/>
      <c r="EZ38" s="240"/>
      <c r="FA38" s="240"/>
      <c r="FB38" s="240"/>
      <c r="FC38" s="240"/>
      <c r="FD38" s="240"/>
      <c r="FE38" s="240"/>
      <c r="FF38" s="240"/>
      <c r="FG38" s="240"/>
      <c r="FH38" s="240"/>
      <c r="FI38" s="240"/>
      <c r="FJ38" s="240"/>
      <c r="FK38" s="240"/>
      <c r="FL38" s="240"/>
      <c r="FM38" s="240"/>
      <c r="FN38" s="240"/>
      <c r="FO38" s="240"/>
      <c r="FP38" s="240"/>
      <c r="FQ38" s="240"/>
      <c r="FR38" s="240"/>
      <c r="FS38" s="240"/>
      <c r="FT38" s="240"/>
      <c r="FU38" s="240"/>
      <c r="FV38" s="240"/>
      <c r="FW38" s="240"/>
      <c r="FX38" s="240"/>
      <c r="FY38" s="240"/>
      <c r="FZ38" s="240"/>
      <c r="GA38" s="240"/>
      <c r="GB38" s="240"/>
      <c r="GC38" s="240"/>
      <c r="GD38" s="240"/>
      <c r="GE38" s="240"/>
      <c r="GF38" s="240"/>
      <c r="GG38" s="240"/>
      <c r="GH38" s="240"/>
      <c r="GI38" s="240"/>
      <c r="GJ38" s="240"/>
      <c r="GK38" s="240"/>
      <c r="GL38" s="240"/>
      <c r="GM38" s="240"/>
      <c r="GN38" s="240"/>
      <c r="GO38" s="240"/>
      <c r="GP38" s="240"/>
      <c r="GQ38" s="240"/>
      <c r="GR38" s="240"/>
      <c r="GS38" s="240"/>
      <c r="GT38" s="240"/>
      <c r="GU38" s="240"/>
      <c r="GV38" s="240"/>
      <c r="GW38" s="240"/>
      <c r="GX38" s="240"/>
      <c r="GY38" s="240"/>
      <c r="GZ38" s="240"/>
      <c r="HA38" s="240"/>
      <c r="HB38" s="240"/>
      <c r="HC38" s="240"/>
      <c r="HD38" s="240"/>
      <c r="HE38" s="240"/>
      <c r="HF38" s="240"/>
      <c r="HG38" s="240"/>
      <c r="HH38" s="240"/>
      <c r="HI38" s="240"/>
      <c r="HJ38" s="240"/>
      <c r="HK38" s="240"/>
      <c r="HL38" s="240"/>
      <c r="HM38" s="240"/>
      <c r="HN38" s="240"/>
      <c r="HO38" s="240"/>
      <c r="HP38" s="240"/>
      <c r="HQ38" s="240"/>
      <c r="HR38" s="240"/>
      <c r="HS38" s="240"/>
      <c r="HT38" s="240"/>
      <c r="HU38" s="240"/>
      <c r="HV38" s="240"/>
      <c r="HW38" s="240"/>
      <c r="HX38" s="240"/>
      <c r="HY38" s="240"/>
      <c r="HZ38" s="240"/>
      <c r="IA38" s="240"/>
    </row>
    <row r="39" spans="1:235" s="231" customFormat="1" ht="19.5" customHeight="1">
      <c r="A39" s="200">
        <v>7</v>
      </c>
      <c r="B39" s="212" t="s">
        <v>87</v>
      </c>
      <c r="C39" s="233" t="s">
        <v>12</v>
      </c>
      <c r="D39" s="244">
        <v>41.05</v>
      </c>
      <c r="E39" s="245"/>
      <c r="F39" s="234"/>
      <c r="G39" s="244">
        <v>41.05</v>
      </c>
      <c r="H39" s="80">
        <f t="shared" si="0"/>
        <v>100</v>
      </c>
      <c r="I39" s="80"/>
      <c r="J39" s="203"/>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row>
    <row r="40" spans="1:10" ht="19.5" customHeight="1">
      <c r="A40" s="199" t="s">
        <v>48</v>
      </c>
      <c r="B40" s="221" t="s">
        <v>86</v>
      </c>
      <c r="C40" s="199"/>
      <c r="D40" s="205"/>
      <c r="E40" s="33"/>
      <c r="F40" s="37"/>
      <c r="G40" s="37"/>
      <c r="H40" s="37"/>
      <c r="I40" s="37"/>
      <c r="J40" s="203"/>
    </row>
    <row r="41" spans="1:10" s="434" customFormat="1" ht="17.25" customHeight="1">
      <c r="A41" s="429">
        <v>1</v>
      </c>
      <c r="B41" s="430" t="s">
        <v>85</v>
      </c>
      <c r="C41" s="429" t="s">
        <v>77</v>
      </c>
      <c r="D41" s="431">
        <v>5534</v>
      </c>
      <c r="E41" s="366">
        <v>3978</v>
      </c>
      <c r="F41" s="441">
        <f aca="true" t="shared" si="1" ref="F41:F46">+E41/D41*100</f>
        <v>71.88290567401518</v>
      </c>
      <c r="G41" s="366">
        <v>3978</v>
      </c>
      <c r="H41" s="441">
        <f aca="true" t="shared" si="2" ref="H41:H46">+G41/D41*100</f>
        <v>71.88290567401518</v>
      </c>
      <c r="I41" s="486" t="s">
        <v>453</v>
      </c>
      <c r="J41" s="433"/>
    </row>
    <row r="42" spans="1:10" s="434" customFormat="1" ht="17.25" customHeight="1">
      <c r="A42" s="429"/>
      <c r="B42" s="430" t="s">
        <v>84</v>
      </c>
      <c r="C42" s="435" t="s">
        <v>77</v>
      </c>
      <c r="D42" s="431">
        <v>5257</v>
      </c>
      <c r="E42" s="366">
        <v>3666</v>
      </c>
      <c r="F42" s="441">
        <f t="shared" si="1"/>
        <v>69.73559064105002</v>
      </c>
      <c r="G42" s="366">
        <v>3800</v>
      </c>
      <c r="H42" s="441">
        <f t="shared" si="2"/>
        <v>72.28457295035192</v>
      </c>
      <c r="I42" s="487"/>
      <c r="J42" s="433"/>
    </row>
    <row r="43" spans="1:10" s="440" customFormat="1" ht="28.5" customHeight="1">
      <c r="A43" s="436"/>
      <c r="B43" s="437" t="s">
        <v>83</v>
      </c>
      <c r="C43" s="436" t="s">
        <v>12</v>
      </c>
      <c r="D43" s="438">
        <f>D42/D16*100</f>
        <v>11.626307434334695</v>
      </c>
      <c r="E43" s="444">
        <f>+E42/E16*100</f>
        <v>6.61864269078698</v>
      </c>
      <c r="F43" s="448">
        <f t="shared" si="1"/>
        <v>56.928158215056925</v>
      </c>
      <c r="G43" s="444">
        <f>+G42/G16*100</f>
        <v>6.860567982812473</v>
      </c>
      <c r="H43" s="448">
        <f t="shared" si="2"/>
        <v>59.00900196868967</v>
      </c>
      <c r="I43" s="487"/>
      <c r="J43" s="439"/>
    </row>
    <row r="44" spans="1:10" s="434" customFormat="1" ht="17.25" customHeight="1">
      <c r="A44" s="429">
        <v>2</v>
      </c>
      <c r="B44" s="430" t="s">
        <v>82</v>
      </c>
      <c r="C44" s="435" t="s">
        <v>77</v>
      </c>
      <c r="D44" s="431">
        <v>4294</v>
      </c>
      <c r="E44" s="366">
        <v>3485</v>
      </c>
      <c r="F44" s="441">
        <f t="shared" si="1"/>
        <v>81.15975780158361</v>
      </c>
      <c r="G44" s="366">
        <v>3485</v>
      </c>
      <c r="H44" s="441">
        <f t="shared" si="2"/>
        <v>81.15975780158361</v>
      </c>
      <c r="I44" s="487"/>
      <c r="J44" s="433"/>
    </row>
    <row r="45" spans="1:10" s="434" customFormat="1" ht="17.25" customHeight="1">
      <c r="A45" s="429"/>
      <c r="B45" s="430" t="s">
        <v>81</v>
      </c>
      <c r="C45" s="435" t="s">
        <v>77</v>
      </c>
      <c r="D45" s="431">
        <v>4171</v>
      </c>
      <c r="E45" s="366">
        <v>2981</v>
      </c>
      <c r="F45" s="441">
        <f t="shared" si="1"/>
        <v>71.46967154159674</v>
      </c>
      <c r="G45" s="366">
        <v>3370</v>
      </c>
      <c r="H45" s="441">
        <f t="shared" si="2"/>
        <v>80.79597218892351</v>
      </c>
      <c r="I45" s="487"/>
      <c r="J45" s="433"/>
    </row>
    <row r="46" spans="1:10" s="446" customFormat="1" ht="28.5" customHeight="1">
      <c r="A46" s="436"/>
      <c r="B46" s="437" t="s">
        <v>80</v>
      </c>
      <c r="C46" s="436" t="s">
        <v>12</v>
      </c>
      <c r="D46" s="438">
        <f>D45/D16*100</f>
        <v>9.224525072971279</v>
      </c>
      <c r="E46" s="445">
        <f>+E45/E16*100</f>
        <v>5.381935041253678</v>
      </c>
      <c r="F46" s="447">
        <f t="shared" si="1"/>
        <v>58.34376294366906</v>
      </c>
      <c r="G46" s="451">
        <f>+G45/G16*100</f>
        <v>6.08424055317843</v>
      </c>
      <c r="H46" s="448">
        <f t="shared" si="2"/>
        <v>65.95722278435584</v>
      </c>
      <c r="I46" s="488"/>
      <c r="J46" s="439"/>
    </row>
    <row r="47" spans="1:10" s="434" customFormat="1" ht="17.25" customHeight="1">
      <c r="A47" s="429">
        <v>3</v>
      </c>
      <c r="B47" s="430" t="s">
        <v>79</v>
      </c>
      <c r="C47" s="435" t="s">
        <v>77</v>
      </c>
      <c r="D47" s="431">
        <v>52002</v>
      </c>
      <c r="E47" s="431">
        <v>52002</v>
      </c>
      <c r="F47" s="432">
        <v>100</v>
      </c>
      <c r="G47" s="431">
        <v>52002</v>
      </c>
      <c r="H47" s="432">
        <v>100</v>
      </c>
      <c r="I47" s="432"/>
      <c r="J47" s="433"/>
    </row>
    <row r="48" spans="1:10" s="434" customFormat="1" ht="17.25" customHeight="1">
      <c r="A48" s="429"/>
      <c r="B48" s="430" t="s">
        <v>78</v>
      </c>
      <c r="C48" s="435" t="s">
        <v>77</v>
      </c>
      <c r="D48" s="431">
        <v>2897</v>
      </c>
      <c r="E48" s="366">
        <v>2161</v>
      </c>
      <c r="F48" s="441">
        <f>+E48/D48*100</f>
        <v>74.59440800828443</v>
      </c>
      <c r="G48" s="366">
        <v>2500</v>
      </c>
      <c r="H48" s="441">
        <f>+G48/D48*100</f>
        <v>86.29616845012082</v>
      </c>
      <c r="I48" s="432"/>
      <c r="J48" s="433"/>
    </row>
    <row r="49" spans="1:10" s="440" customFormat="1" ht="28.5" customHeight="1">
      <c r="A49" s="436"/>
      <c r="B49" s="437" t="s">
        <v>76</v>
      </c>
      <c r="C49" s="436" t="s">
        <v>12</v>
      </c>
      <c r="D49" s="438">
        <f>D48/D16*100</f>
        <v>6.406964549603883</v>
      </c>
      <c r="E49" s="449">
        <f>+E48/E16*100</f>
        <v>3.901496687067829</v>
      </c>
      <c r="F49" s="450">
        <f>+E49/D49*100</f>
        <v>60.89461954817658</v>
      </c>
      <c r="G49" s="448">
        <f>+G48/G16*100</f>
        <v>4.5135315676397845</v>
      </c>
      <c r="H49" s="450">
        <f>+G49/D49*100</f>
        <v>70.44726925980632</v>
      </c>
      <c r="I49" s="432"/>
      <c r="J49" s="439"/>
    </row>
    <row r="50" spans="1:10" ht="12" customHeight="1" thickBot="1">
      <c r="A50" s="420"/>
      <c r="B50" s="421"/>
      <c r="C50" s="421"/>
      <c r="D50" s="422"/>
      <c r="E50" s="419"/>
      <c r="F50" s="419"/>
      <c r="G50" s="423"/>
      <c r="H50" s="419"/>
      <c r="I50" s="419"/>
      <c r="J50" s="424"/>
    </row>
    <row r="51" spans="1:10" ht="16.5" thickTop="1">
      <c r="A51" s="425"/>
      <c r="B51" s="426"/>
      <c r="C51" s="426"/>
      <c r="D51" s="427"/>
      <c r="E51" s="428"/>
      <c r="F51" s="428"/>
      <c r="G51" s="428"/>
      <c r="H51" s="428"/>
      <c r="I51" s="428"/>
      <c r="J51" s="426"/>
    </row>
    <row r="55" spans="1:235" ht="15.75">
      <c r="A55" s="247"/>
      <c r="B55" s="476"/>
      <c r="C55" s="476"/>
      <c r="D55" s="476"/>
      <c r="E55" s="476"/>
      <c r="F55" s="476"/>
      <c r="G55" s="476"/>
      <c r="H55" s="476"/>
      <c r="I55" s="248"/>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c r="EI55" s="249"/>
      <c r="EJ55" s="249"/>
      <c r="EK55" s="249"/>
      <c r="EL55" s="249"/>
      <c r="EM55" s="249"/>
      <c r="EN55" s="249"/>
      <c r="EO55" s="249"/>
      <c r="EP55" s="249"/>
      <c r="EQ55" s="249"/>
      <c r="ER55" s="249"/>
      <c r="ES55" s="249"/>
      <c r="ET55" s="249"/>
      <c r="EU55" s="249"/>
      <c r="EV55" s="249"/>
      <c r="EW55" s="249"/>
      <c r="EX55" s="249"/>
      <c r="EY55" s="249"/>
      <c r="EZ55" s="249"/>
      <c r="FA55" s="249"/>
      <c r="FB55" s="249"/>
      <c r="FC55" s="249"/>
      <c r="FD55" s="249"/>
      <c r="FE55" s="249"/>
      <c r="FF55" s="249"/>
      <c r="FG55" s="249"/>
      <c r="FH55" s="249"/>
      <c r="FI55" s="249"/>
      <c r="FJ55" s="249"/>
      <c r="FK55" s="249"/>
      <c r="FL55" s="249"/>
      <c r="FM55" s="249"/>
      <c r="FN55" s="249"/>
      <c r="FO55" s="249"/>
      <c r="FP55" s="249"/>
      <c r="FQ55" s="249"/>
      <c r="FR55" s="249"/>
      <c r="FS55" s="249"/>
      <c r="FT55" s="249"/>
      <c r="FU55" s="249"/>
      <c r="FV55" s="249"/>
      <c r="FW55" s="249"/>
      <c r="FX55" s="249"/>
      <c r="FY55" s="249"/>
      <c r="FZ55" s="249"/>
      <c r="GA55" s="249"/>
      <c r="GB55" s="249"/>
      <c r="GC55" s="249"/>
      <c r="GD55" s="249"/>
      <c r="GE55" s="249"/>
      <c r="GF55" s="249"/>
      <c r="GG55" s="249"/>
      <c r="GH55" s="249"/>
      <c r="GI55" s="249"/>
      <c r="GJ55" s="249"/>
      <c r="GK55" s="249"/>
      <c r="GL55" s="249"/>
      <c r="GM55" s="249"/>
      <c r="GN55" s="249"/>
      <c r="GO55" s="249"/>
      <c r="GP55" s="249"/>
      <c r="GQ55" s="249"/>
      <c r="GR55" s="249"/>
      <c r="GS55" s="249"/>
      <c r="GT55" s="249"/>
      <c r="GU55" s="249"/>
      <c r="GV55" s="249"/>
      <c r="GW55" s="249"/>
      <c r="GX55" s="249"/>
      <c r="GY55" s="249"/>
      <c r="GZ55" s="249"/>
      <c r="HA55" s="249"/>
      <c r="HB55" s="249"/>
      <c r="HC55" s="249"/>
      <c r="HD55" s="249"/>
      <c r="HE55" s="249"/>
      <c r="HF55" s="249"/>
      <c r="HG55" s="249"/>
      <c r="HH55" s="249"/>
      <c r="HI55" s="249"/>
      <c r="HJ55" s="249"/>
      <c r="HK55" s="249"/>
      <c r="HL55" s="249"/>
      <c r="HM55" s="249"/>
      <c r="HN55" s="249"/>
      <c r="HO55" s="249"/>
      <c r="HP55" s="249"/>
      <c r="HQ55" s="249"/>
      <c r="HR55" s="249"/>
      <c r="HS55" s="249"/>
      <c r="HT55" s="249"/>
      <c r="HU55" s="249"/>
      <c r="HV55" s="249"/>
      <c r="HW55" s="249"/>
      <c r="HX55" s="249"/>
      <c r="HY55" s="249"/>
      <c r="HZ55" s="249"/>
      <c r="IA55" s="249"/>
    </row>
  </sheetData>
  <sheetProtection/>
  <mergeCells count="16">
    <mergeCell ref="J5:J6"/>
    <mergeCell ref="G5:I5"/>
    <mergeCell ref="I8:I11"/>
    <mergeCell ref="J8:J11"/>
    <mergeCell ref="E8:F11"/>
    <mergeCell ref="I41:I46"/>
    <mergeCell ref="A1:B1"/>
    <mergeCell ref="A2:J2"/>
    <mergeCell ref="A3:J3"/>
    <mergeCell ref="A4:C4"/>
    <mergeCell ref="B55:H55"/>
    <mergeCell ref="E5:F5"/>
    <mergeCell ref="C5:C6"/>
    <mergeCell ref="A5:A6"/>
    <mergeCell ref="B5:B6"/>
    <mergeCell ref="D5:D6"/>
  </mergeCells>
  <printOptions/>
  <pageMargins left="0.9448818897637796" right="0.4330708661417323" top="0.7480314960629921" bottom="0.7480314960629921" header="0.31496062992125984" footer="0.31496062992125984"/>
  <pageSetup fitToHeight="0" fitToWidth="1" horizontalDpi="600" verticalDpi="600" orientation="portrait" paperSize="9" scale="63"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J123"/>
  <sheetViews>
    <sheetView view="pageBreakPreview" zoomScale="115" zoomScaleNormal="71" zoomScaleSheetLayoutView="115" zoomScalePageLayoutView="0" workbookViewId="0" topLeftCell="A13">
      <selection activeCell="A1" sqref="A1:B1"/>
    </sheetView>
  </sheetViews>
  <sheetFormatPr defaultColWidth="7.21484375" defaultRowHeight="18.75"/>
  <cols>
    <col min="1" max="1" width="3.99609375" style="407" customWidth="1"/>
    <col min="2" max="2" width="35.6640625" style="369" customWidth="1"/>
    <col min="3" max="3" width="6.10546875" style="369" customWidth="1"/>
    <col min="4" max="5" width="9.99609375" style="369" customWidth="1"/>
    <col min="6" max="6" width="9.77734375" style="369" customWidth="1"/>
    <col min="7" max="7" width="13.88671875" style="369" customWidth="1"/>
    <col min="8" max="9" width="9.99609375" style="369" customWidth="1"/>
    <col min="10" max="10" width="9.77734375" style="369" customWidth="1"/>
    <col min="11" max="11" width="12.4453125" style="369" customWidth="1"/>
    <col min="12" max="12" width="12.77734375" style="369" customWidth="1"/>
    <col min="13" max="13" width="23.99609375" style="369" customWidth="1"/>
    <col min="14" max="14" width="8.10546875" style="369" customWidth="1"/>
    <col min="15" max="15" width="8.99609375" style="369" customWidth="1"/>
    <col min="16" max="20" width="3.5546875" style="369" customWidth="1"/>
    <col min="21" max="26" width="7.21484375" style="369" customWidth="1"/>
    <col min="27" max="70" width="7.99609375" style="369" customWidth="1"/>
    <col min="71" max="71" width="4.4453125" style="369" customWidth="1"/>
    <col min="72" max="236" width="7.99609375" style="369" customWidth="1"/>
    <col min="237" max="16384" width="7.21484375" style="369" customWidth="1"/>
  </cols>
  <sheetData>
    <row r="1" spans="1:244" ht="19.5" customHeight="1">
      <c r="A1" s="499" t="s">
        <v>370</v>
      </c>
      <c r="B1" s="499"/>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c r="FE1" s="368"/>
      <c r="FF1" s="368"/>
      <c r="FG1" s="368"/>
      <c r="FH1" s="368"/>
      <c r="FI1" s="368"/>
      <c r="FJ1" s="368"/>
      <c r="FK1" s="368"/>
      <c r="FL1" s="368"/>
      <c r="FM1" s="368"/>
      <c r="FN1" s="368"/>
      <c r="FO1" s="368"/>
      <c r="FP1" s="368"/>
      <c r="FQ1" s="368"/>
      <c r="FR1" s="368"/>
      <c r="FS1" s="368"/>
      <c r="FT1" s="368"/>
      <c r="FU1" s="368"/>
      <c r="FV1" s="368"/>
      <c r="FW1" s="368"/>
      <c r="FX1" s="368"/>
      <c r="FY1" s="368"/>
      <c r="FZ1" s="368"/>
      <c r="GA1" s="368"/>
      <c r="GB1" s="368"/>
      <c r="GC1" s="368"/>
      <c r="GD1" s="368"/>
      <c r="GE1" s="368"/>
      <c r="GF1" s="368"/>
      <c r="GG1" s="368"/>
      <c r="GH1" s="368"/>
      <c r="GI1" s="368"/>
      <c r="GJ1" s="368"/>
      <c r="GK1" s="368"/>
      <c r="GL1" s="368"/>
      <c r="GM1" s="368"/>
      <c r="GN1" s="368"/>
      <c r="GO1" s="368"/>
      <c r="GP1" s="368"/>
      <c r="GQ1" s="368"/>
      <c r="GR1" s="368"/>
      <c r="GS1" s="368"/>
      <c r="GT1" s="368"/>
      <c r="GU1" s="368"/>
      <c r="GV1" s="368"/>
      <c r="GW1" s="368"/>
      <c r="GX1" s="368"/>
      <c r="GY1" s="368"/>
      <c r="GZ1" s="368"/>
      <c r="HA1" s="368"/>
      <c r="HB1" s="368"/>
      <c r="HC1" s="368"/>
      <c r="HD1" s="368"/>
      <c r="HE1" s="368"/>
      <c r="HF1" s="368"/>
      <c r="HG1" s="368"/>
      <c r="HH1" s="368"/>
      <c r="HI1" s="368"/>
      <c r="HJ1" s="368"/>
      <c r="HK1" s="368"/>
      <c r="HL1" s="368"/>
      <c r="HM1" s="368"/>
      <c r="HN1" s="368"/>
      <c r="HO1" s="368"/>
      <c r="HP1" s="368"/>
      <c r="HQ1" s="368"/>
      <c r="HR1" s="368"/>
      <c r="HS1" s="368"/>
      <c r="HT1" s="368"/>
      <c r="HU1" s="368"/>
      <c r="HV1" s="368"/>
      <c r="HW1" s="368"/>
      <c r="HX1" s="368"/>
      <c r="HY1" s="368"/>
      <c r="HZ1" s="368"/>
      <c r="IA1" s="368"/>
      <c r="IB1" s="368"/>
      <c r="IC1" s="368"/>
      <c r="ID1" s="368"/>
      <c r="IE1" s="368"/>
      <c r="IF1" s="368"/>
      <c r="IG1" s="368"/>
      <c r="IH1" s="368"/>
      <c r="II1" s="368"/>
      <c r="IJ1" s="368"/>
    </row>
    <row r="2" spans="1:12" ht="36.75" customHeight="1">
      <c r="A2" s="500" t="s">
        <v>382</v>
      </c>
      <c r="B2" s="500"/>
      <c r="C2" s="500"/>
      <c r="D2" s="500"/>
      <c r="E2" s="500"/>
      <c r="F2" s="500"/>
      <c r="G2" s="500"/>
      <c r="H2" s="500"/>
      <c r="I2" s="500"/>
      <c r="J2" s="500"/>
      <c r="K2" s="500"/>
      <c r="L2" s="500"/>
    </row>
    <row r="3" spans="1:244" ht="15.75" customHeight="1">
      <c r="A3" s="501" t="str">
        <f>'[6]BIỂU SỐ 02'!A3:J3</f>
        <v>(Kèm theo Báo cáo số:      /BC-UBND ngày      /9/2023 của UBND huyện Tuần Giáo) </v>
      </c>
      <c r="B3" s="501"/>
      <c r="C3" s="501"/>
      <c r="D3" s="501"/>
      <c r="E3" s="501"/>
      <c r="F3" s="501"/>
      <c r="G3" s="501"/>
      <c r="H3" s="501"/>
      <c r="I3" s="501"/>
      <c r="J3" s="501"/>
      <c r="K3" s="501"/>
      <c r="L3" s="50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371"/>
      <c r="ED3" s="371"/>
      <c r="EE3" s="371"/>
      <c r="EF3" s="371"/>
      <c r="EG3" s="371"/>
      <c r="EH3" s="371"/>
      <c r="EI3" s="371"/>
      <c r="EJ3" s="371"/>
      <c r="EK3" s="371"/>
      <c r="EL3" s="371"/>
      <c r="EM3" s="371"/>
      <c r="EN3" s="371"/>
      <c r="EO3" s="371"/>
      <c r="EP3" s="371"/>
      <c r="EQ3" s="371"/>
      <c r="ER3" s="371"/>
      <c r="ES3" s="371"/>
      <c r="ET3" s="371"/>
      <c r="EU3" s="371"/>
      <c r="EV3" s="371"/>
      <c r="EW3" s="371"/>
      <c r="EX3" s="371"/>
      <c r="EY3" s="371"/>
      <c r="EZ3" s="371"/>
      <c r="FA3" s="371"/>
      <c r="FB3" s="371"/>
      <c r="FC3" s="371"/>
      <c r="FD3" s="371"/>
      <c r="FE3" s="371"/>
      <c r="FF3" s="371"/>
      <c r="FG3" s="371"/>
      <c r="FH3" s="371"/>
      <c r="FI3" s="371"/>
      <c r="FJ3" s="371"/>
      <c r="FK3" s="371"/>
      <c r="FL3" s="371"/>
      <c r="FM3" s="371"/>
      <c r="FN3" s="371"/>
      <c r="FO3" s="371"/>
      <c r="FP3" s="371"/>
      <c r="FQ3" s="371"/>
      <c r="FR3" s="371"/>
      <c r="FS3" s="371"/>
      <c r="FT3" s="371"/>
      <c r="FU3" s="371"/>
      <c r="FV3" s="371"/>
      <c r="FW3" s="371"/>
      <c r="FX3" s="371"/>
      <c r="FY3" s="371"/>
      <c r="FZ3" s="371"/>
      <c r="GA3" s="371"/>
      <c r="GB3" s="371"/>
      <c r="GC3" s="371"/>
      <c r="GD3" s="371"/>
      <c r="GE3" s="371"/>
      <c r="GF3" s="371"/>
      <c r="GG3" s="371"/>
      <c r="GH3" s="371"/>
      <c r="GI3" s="371"/>
      <c r="GJ3" s="371"/>
      <c r="GK3" s="371"/>
      <c r="GL3" s="371"/>
      <c r="GM3" s="371"/>
      <c r="GN3" s="371"/>
      <c r="GO3" s="371"/>
      <c r="GP3" s="371"/>
      <c r="GQ3" s="371"/>
      <c r="GR3" s="371"/>
      <c r="GS3" s="371"/>
      <c r="GT3" s="371"/>
      <c r="GU3" s="371"/>
      <c r="GV3" s="371"/>
      <c r="GW3" s="371"/>
      <c r="GX3" s="371"/>
      <c r="GY3" s="371"/>
      <c r="GZ3" s="371"/>
      <c r="HA3" s="371"/>
      <c r="HB3" s="371"/>
      <c r="HC3" s="371"/>
      <c r="HD3" s="371"/>
      <c r="HE3" s="371"/>
      <c r="HF3" s="371"/>
      <c r="HG3" s="371"/>
      <c r="HH3" s="371"/>
      <c r="HI3" s="371"/>
      <c r="HJ3" s="371"/>
      <c r="HK3" s="371"/>
      <c r="HL3" s="371"/>
      <c r="HM3" s="371"/>
      <c r="HN3" s="371"/>
      <c r="HO3" s="371"/>
      <c r="HP3" s="371"/>
      <c r="HQ3" s="371"/>
      <c r="HR3" s="371"/>
      <c r="HS3" s="371"/>
      <c r="HT3" s="371"/>
      <c r="HU3" s="371"/>
      <c r="HV3" s="371"/>
      <c r="HW3" s="371"/>
      <c r="HX3" s="371"/>
      <c r="HY3" s="371"/>
      <c r="HZ3" s="371"/>
      <c r="IA3" s="371"/>
      <c r="IB3" s="371"/>
      <c r="IC3" s="371"/>
      <c r="ID3" s="371"/>
      <c r="IE3" s="371"/>
      <c r="IF3" s="371"/>
      <c r="IG3" s="371"/>
      <c r="IH3" s="371"/>
      <c r="II3" s="371"/>
      <c r="IJ3" s="371"/>
    </row>
    <row r="4" spans="1:12" ht="16.5">
      <c r="A4" s="372"/>
      <c r="B4" s="372"/>
      <c r="C4" s="372"/>
      <c r="D4" s="370"/>
      <c r="E4" s="370"/>
      <c r="F4" s="370"/>
      <c r="G4" s="370"/>
      <c r="H4" s="370"/>
      <c r="I4" s="370"/>
      <c r="J4" s="370"/>
      <c r="K4" s="370"/>
      <c r="L4" s="370"/>
    </row>
    <row r="5" spans="1:244" ht="32.25" customHeight="1">
      <c r="A5" s="498" t="s">
        <v>216</v>
      </c>
      <c r="B5" s="502" t="s">
        <v>215</v>
      </c>
      <c r="C5" s="498" t="s">
        <v>214</v>
      </c>
      <c r="D5" s="504" t="s">
        <v>378</v>
      </c>
      <c r="E5" s="505"/>
      <c r="F5" s="505"/>
      <c r="G5" s="506"/>
      <c r="H5" s="504" t="s">
        <v>380</v>
      </c>
      <c r="I5" s="505"/>
      <c r="J5" s="505"/>
      <c r="K5" s="506"/>
      <c r="L5" s="498" t="s">
        <v>1</v>
      </c>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row>
    <row r="6" spans="1:244" ht="123" customHeight="1">
      <c r="A6" s="498"/>
      <c r="B6" s="502"/>
      <c r="C6" s="498"/>
      <c r="D6" s="373" t="s">
        <v>446</v>
      </c>
      <c r="E6" s="373" t="s">
        <v>379</v>
      </c>
      <c r="F6" s="373" t="s">
        <v>393</v>
      </c>
      <c r="G6" s="373" t="s">
        <v>387</v>
      </c>
      <c r="H6" s="373" t="s">
        <v>446</v>
      </c>
      <c r="I6" s="373" t="s">
        <v>381</v>
      </c>
      <c r="J6" s="373" t="s">
        <v>374</v>
      </c>
      <c r="K6" s="373" t="s">
        <v>387</v>
      </c>
      <c r="L6" s="498"/>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row>
    <row r="7" spans="1:244" s="371" customFormat="1" ht="18" customHeight="1">
      <c r="A7" s="375">
        <v>1</v>
      </c>
      <c r="B7" s="376" t="s">
        <v>213</v>
      </c>
      <c r="C7" s="375">
        <v>3</v>
      </c>
      <c r="D7" s="375">
        <v>4</v>
      </c>
      <c r="E7" s="376" t="s">
        <v>298</v>
      </c>
      <c r="F7" s="413" t="s">
        <v>443</v>
      </c>
      <c r="G7" s="376" t="s">
        <v>394</v>
      </c>
      <c r="H7" s="375">
        <v>8</v>
      </c>
      <c r="I7" s="376" t="s">
        <v>388</v>
      </c>
      <c r="J7" s="376" t="s">
        <v>444</v>
      </c>
      <c r="K7" s="376" t="s">
        <v>395</v>
      </c>
      <c r="L7" s="375">
        <v>12</v>
      </c>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c r="DF7" s="377"/>
      <c r="DG7" s="377"/>
      <c r="DH7" s="377"/>
      <c r="DI7" s="377"/>
      <c r="DJ7" s="377"/>
      <c r="DK7" s="377"/>
      <c r="DL7" s="377"/>
      <c r="DM7" s="377"/>
      <c r="DN7" s="377"/>
      <c r="DO7" s="377"/>
      <c r="DP7" s="377"/>
      <c r="DQ7" s="377"/>
      <c r="DR7" s="377"/>
      <c r="DS7" s="377"/>
      <c r="DT7" s="377"/>
      <c r="DU7" s="377"/>
      <c r="DV7" s="377"/>
      <c r="DW7" s="377"/>
      <c r="DX7" s="377"/>
      <c r="DY7" s="377"/>
      <c r="DZ7" s="377"/>
      <c r="EA7" s="377"/>
      <c r="EB7" s="377"/>
      <c r="EC7" s="377"/>
      <c r="ED7" s="377"/>
      <c r="EE7" s="377"/>
      <c r="EF7" s="377"/>
      <c r="EG7" s="377"/>
      <c r="EH7" s="377"/>
      <c r="EI7" s="377"/>
      <c r="EJ7" s="377"/>
      <c r="EK7" s="377"/>
      <c r="EL7" s="377"/>
      <c r="EM7" s="377"/>
      <c r="EN7" s="377"/>
      <c r="EO7" s="377"/>
      <c r="EP7" s="377"/>
      <c r="EQ7" s="377"/>
      <c r="ER7" s="377"/>
      <c r="ES7" s="377"/>
      <c r="ET7" s="377"/>
      <c r="EU7" s="377"/>
      <c r="EV7" s="377"/>
      <c r="EW7" s="377"/>
      <c r="EX7" s="377"/>
      <c r="EY7" s="377"/>
      <c r="EZ7" s="377"/>
      <c r="FA7" s="377"/>
      <c r="FB7" s="377"/>
      <c r="FC7" s="377"/>
      <c r="FD7" s="377"/>
      <c r="FE7" s="377"/>
      <c r="FF7" s="377"/>
      <c r="FG7" s="377"/>
      <c r="FH7" s="377"/>
      <c r="FI7" s="377"/>
      <c r="FJ7" s="377"/>
      <c r="FK7" s="377"/>
      <c r="FL7" s="377"/>
      <c r="FM7" s="377"/>
      <c r="FN7" s="377"/>
      <c r="FO7" s="377"/>
      <c r="FP7" s="377"/>
      <c r="FQ7" s="377"/>
      <c r="FR7" s="377"/>
      <c r="FS7" s="377"/>
      <c r="FT7" s="377"/>
      <c r="FU7" s="377"/>
      <c r="FV7" s="377"/>
      <c r="FW7" s="377"/>
      <c r="FX7" s="377"/>
      <c r="FY7" s="377"/>
      <c r="FZ7" s="377"/>
      <c r="GA7" s="377"/>
      <c r="GB7" s="377"/>
      <c r="GC7" s="377"/>
      <c r="GD7" s="377"/>
      <c r="GE7" s="377"/>
      <c r="GF7" s="377"/>
      <c r="GG7" s="377"/>
      <c r="GH7" s="377"/>
      <c r="GI7" s="377"/>
      <c r="GJ7" s="377"/>
      <c r="GK7" s="377"/>
      <c r="GL7" s="377"/>
      <c r="GM7" s="377"/>
      <c r="GN7" s="377"/>
      <c r="GO7" s="377"/>
      <c r="GP7" s="377"/>
      <c r="GQ7" s="377"/>
      <c r="GR7" s="377"/>
      <c r="GS7" s="377"/>
      <c r="GT7" s="377"/>
      <c r="GU7" s="377"/>
      <c r="GV7" s="377"/>
      <c r="GW7" s="377"/>
      <c r="GX7" s="377"/>
      <c r="GY7" s="377"/>
      <c r="GZ7" s="377"/>
      <c r="HA7" s="377"/>
      <c r="HB7" s="377"/>
      <c r="HC7" s="377"/>
      <c r="HD7" s="377"/>
      <c r="HE7" s="377"/>
      <c r="HF7" s="377"/>
      <c r="HG7" s="377"/>
      <c r="HH7" s="377"/>
      <c r="HI7" s="377"/>
      <c r="HJ7" s="377"/>
      <c r="HK7" s="377"/>
      <c r="HL7" s="377"/>
      <c r="HM7" s="377"/>
      <c r="HN7" s="377"/>
      <c r="HO7" s="377"/>
      <c r="HP7" s="377"/>
      <c r="HQ7" s="377"/>
      <c r="HR7" s="377"/>
      <c r="HS7" s="377"/>
      <c r="HT7" s="377"/>
      <c r="HU7" s="377"/>
      <c r="HV7" s="377"/>
      <c r="HW7" s="377"/>
      <c r="HX7" s="377"/>
      <c r="HY7" s="377"/>
      <c r="HZ7" s="377"/>
      <c r="IA7" s="377"/>
      <c r="IB7" s="377"/>
      <c r="IC7" s="377"/>
      <c r="ID7" s="377"/>
      <c r="IE7" s="377"/>
      <c r="IF7" s="377"/>
      <c r="IG7" s="377"/>
      <c r="IH7" s="377"/>
      <c r="II7" s="377"/>
      <c r="IJ7" s="377"/>
    </row>
    <row r="8" spans="1:244" s="382" customFormat="1" ht="18" customHeight="1">
      <c r="A8" s="373"/>
      <c r="B8" s="378" t="s">
        <v>361</v>
      </c>
      <c r="C8" s="373" t="s">
        <v>77</v>
      </c>
      <c r="D8" s="58">
        <f>SUM(D10,D27)</f>
        <v>28025</v>
      </c>
      <c r="E8" s="58">
        <f>SUM(E10,E27)</f>
        <v>27778</v>
      </c>
      <c r="F8" s="379">
        <f>E8/D8*100</f>
        <v>99.11864406779661</v>
      </c>
      <c r="G8" s="418"/>
      <c r="H8" s="58">
        <f>SUM(H10,H27)</f>
        <v>27633</v>
      </c>
      <c r="I8" s="58">
        <f>SUM(I10,I27)</f>
        <v>27380</v>
      </c>
      <c r="J8" s="379">
        <f>I8/H8*100</f>
        <v>99.08442803893895</v>
      </c>
      <c r="K8" s="58"/>
      <c r="L8" s="379"/>
      <c r="M8" s="380"/>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c r="FC8" s="381"/>
      <c r="FD8" s="381"/>
      <c r="FE8" s="381"/>
      <c r="FF8" s="381"/>
      <c r="FG8" s="381"/>
      <c r="FH8" s="381"/>
      <c r="FI8" s="381"/>
      <c r="FJ8" s="381"/>
      <c r="FK8" s="381"/>
      <c r="FL8" s="381"/>
      <c r="FM8" s="381"/>
      <c r="FN8" s="381"/>
      <c r="FO8" s="381"/>
      <c r="FP8" s="381"/>
      <c r="FQ8" s="381"/>
      <c r="FR8" s="381"/>
      <c r="FS8" s="381"/>
      <c r="FT8" s="381"/>
      <c r="FU8" s="381"/>
      <c r="FV8" s="381"/>
      <c r="FW8" s="381"/>
      <c r="FX8" s="381"/>
      <c r="FY8" s="381"/>
      <c r="FZ8" s="381"/>
      <c r="GA8" s="381"/>
      <c r="GB8" s="381"/>
      <c r="GC8" s="381"/>
      <c r="GD8" s="381"/>
      <c r="GE8" s="381"/>
      <c r="GF8" s="381"/>
      <c r="GG8" s="381"/>
      <c r="GH8" s="381"/>
      <c r="GI8" s="381"/>
      <c r="GJ8" s="381"/>
      <c r="GK8" s="381"/>
      <c r="GL8" s="381"/>
      <c r="GM8" s="381"/>
      <c r="GN8" s="381"/>
      <c r="GO8" s="381"/>
      <c r="GP8" s="381"/>
      <c r="GQ8" s="381"/>
      <c r="GR8" s="381"/>
      <c r="GS8" s="381"/>
      <c r="GT8" s="381"/>
      <c r="GU8" s="381"/>
      <c r="GV8" s="381"/>
      <c r="GW8" s="381"/>
      <c r="GX8" s="381"/>
      <c r="GY8" s="381"/>
      <c r="GZ8" s="381"/>
      <c r="HA8" s="381"/>
      <c r="HB8" s="381"/>
      <c r="HC8" s="381"/>
      <c r="HD8" s="381"/>
      <c r="HE8" s="381"/>
      <c r="HF8" s="381"/>
      <c r="HG8" s="381"/>
      <c r="HH8" s="381"/>
      <c r="HI8" s="381"/>
      <c r="HJ8" s="381"/>
      <c r="HK8" s="381"/>
      <c r="HL8" s="381"/>
      <c r="HM8" s="381"/>
      <c r="HN8" s="381"/>
      <c r="HO8" s="381"/>
      <c r="HP8" s="381"/>
      <c r="HQ8" s="381"/>
      <c r="HR8" s="381"/>
      <c r="HS8" s="381"/>
      <c r="HT8" s="381"/>
      <c r="HU8" s="381"/>
      <c r="HV8" s="381"/>
      <c r="HW8" s="381"/>
      <c r="HX8" s="381"/>
      <c r="HY8" s="381"/>
      <c r="HZ8" s="381"/>
      <c r="IA8" s="381"/>
      <c r="IB8" s="381"/>
      <c r="IC8" s="381"/>
      <c r="ID8" s="381"/>
      <c r="IE8" s="381"/>
      <c r="IF8" s="381"/>
      <c r="IG8" s="381"/>
      <c r="IH8" s="381"/>
      <c r="II8" s="381"/>
      <c r="IJ8" s="381"/>
    </row>
    <row r="9" spans="1:244" s="382" customFormat="1" ht="18" customHeight="1">
      <c r="A9" s="373" t="s">
        <v>4</v>
      </c>
      <c r="B9" s="383" t="s">
        <v>211</v>
      </c>
      <c r="C9" s="373"/>
      <c r="D9" s="63"/>
      <c r="E9" s="59"/>
      <c r="F9" s="387"/>
      <c r="G9" s="59"/>
      <c r="H9" s="63"/>
      <c r="I9" s="59"/>
      <c r="J9" s="387"/>
      <c r="K9" s="59"/>
      <c r="L9" s="379"/>
      <c r="M9" s="384"/>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c r="FI9" s="381"/>
      <c r="FJ9" s="381"/>
      <c r="FK9" s="381"/>
      <c r="FL9" s="381"/>
      <c r="FM9" s="381"/>
      <c r="FN9" s="381"/>
      <c r="FO9" s="381"/>
      <c r="FP9" s="381"/>
      <c r="FQ9" s="381"/>
      <c r="FR9" s="381"/>
      <c r="FS9" s="381"/>
      <c r="FT9" s="381"/>
      <c r="FU9" s="381"/>
      <c r="FV9" s="381"/>
      <c r="FW9" s="381"/>
      <c r="FX9" s="381"/>
      <c r="FY9" s="381"/>
      <c r="FZ9" s="381"/>
      <c r="GA9" s="381"/>
      <c r="GB9" s="381"/>
      <c r="GC9" s="381"/>
      <c r="GD9" s="381"/>
      <c r="GE9" s="381"/>
      <c r="GF9" s="381"/>
      <c r="GG9" s="381"/>
      <c r="GH9" s="381"/>
      <c r="GI9" s="381"/>
      <c r="GJ9" s="381"/>
      <c r="GK9" s="381"/>
      <c r="GL9" s="381"/>
      <c r="GM9" s="381"/>
      <c r="GN9" s="381"/>
      <c r="GO9" s="381"/>
      <c r="GP9" s="381"/>
      <c r="GQ9" s="381"/>
      <c r="GR9" s="381"/>
      <c r="GS9" s="381"/>
      <c r="GT9" s="381"/>
      <c r="GU9" s="381"/>
      <c r="GV9" s="381"/>
      <c r="GW9" s="381"/>
      <c r="GX9" s="381"/>
      <c r="GY9" s="381"/>
      <c r="GZ9" s="381"/>
      <c r="HA9" s="381"/>
      <c r="HB9" s="381"/>
      <c r="HC9" s="381"/>
      <c r="HD9" s="381"/>
      <c r="HE9" s="381"/>
      <c r="HF9" s="381"/>
      <c r="HG9" s="381"/>
      <c r="HH9" s="381"/>
      <c r="HI9" s="381"/>
      <c r="HJ9" s="381"/>
      <c r="HK9" s="381"/>
      <c r="HL9" s="381"/>
      <c r="HM9" s="381"/>
      <c r="HN9" s="381"/>
      <c r="HO9" s="381"/>
      <c r="HP9" s="381"/>
      <c r="HQ9" s="381"/>
      <c r="HR9" s="381"/>
      <c r="HS9" s="381"/>
      <c r="HT9" s="381"/>
      <c r="HU9" s="381"/>
      <c r="HV9" s="381"/>
      <c r="HW9" s="381"/>
      <c r="HX9" s="381"/>
      <c r="HY9" s="381"/>
      <c r="HZ9" s="381"/>
      <c r="IA9" s="381"/>
      <c r="IB9" s="381"/>
      <c r="IC9" s="381"/>
      <c r="ID9" s="381"/>
      <c r="IE9" s="381"/>
      <c r="IF9" s="381"/>
      <c r="IG9" s="381"/>
      <c r="IH9" s="381"/>
      <c r="II9" s="381"/>
      <c r="IJ9" s="381"/>
    </row>
    <row r="10" spans="1:244" s="382" customFormat="1" ht="18" customHeight="1">
      <c r="A10" s="373">
        <v>1</v>
      </c>
      <c r="B10" s="383" t="s">
        <v>210</v>
      </c>
      <c r="C10" s="373" t="s">
        <v>208</v>
      </c>
      <c r="D10" s="45">
        <v>8001</v>
      </c>
      <c r="E10" s="45">
        <v>8068</v>
      </c>
      <c r="F10" s="379">
        <f aca="true" t="shared" si="0" ref="F10:F71">E10/D10*100</f>
        <v>100.83739532558431</v>
      </c>
      <c r="G10" s="45"/>
      <c r="H10" s="45">
        <v>7743</v>
      </c>
      <c r="I10" s="45">
        <v>7493</v>
      </c>
      <c r="J10" s="379">
        <f aca="true" t="shared" si="1" ref="J10:J71">I10/H10*100</f>
        <v>96.77127728270696</v>
      </c>
      <c r="K10" s="45"/>
      <c r="L10" s="379"/>
      <c r="M10" s="380"/>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c r="FC10" s="381"/>
      <c r="FD10" s="381"/>
      <c r="FE10" s="381"/>
      <c r="FF10" s="381"/>
      <c r="FG10" s="381"/>
      <c r="FH10" s="381"/>
      <c r="FI10" s="381"/>
      <c r="FJ10" s="381"/>
      <c r="FK10" s="381"/>
      <c r="FL10" s="381"/>
      <c r="FM10" s="381"/>
      <c r="FN10" s="381"/>
      <c r="FO10" s="381"/>
      <c r="FP10" s="381"/>
      <c r="FQ10" s="381"/>
      <c r="FR10" s="381"/>
      <c r="FS10" s="381"/>
      <c r="FT10" s="381"/>
      <c r="FU10" s="381"/>
      <c r="FV10" s="381"/>
      <c r="FW10" s="381"/>
      <c r="FX10" s="381"/>
      <c r="FY10" s="381"/>
      <c r="FZ10" s="381"/>
      <c r="GA10" s="381"/>
      <c r="GB10" s="381"/>
      <c r="GC10" s="381"/>
      <c r="GD10" s="381"/>
      <c r="GE10" s="381"/>
      <c r="GF10" s="381"/>
      <c r="GG10" s="381"/>
      <c r="GH10" s="381"/>
      <c r="GI10" s="381"/>
      <c r="GJ10" s="381"/>
      <c r="GK10" s="381"/>
      <c r="GL10" s="381"/>
      <c r="GM10" s="381"/>
      <c r="GN10" s="381"/>
      <c r="GO10" s="381"/>
      <c r="GP10" s="381"/>
      <c r="GQ10" s="381"/>
      <c r="GR10" s="381"/>
      <c r="GS10" s="381"/>
      <c r="GT10" s="381"/>
      <c r="GU10" s="381"/>
      <c r="GV10" s="381"/>
      <c r="GW10" s="381"/>
      <c r="GX10" s="381"/>
      <c r="GY10" s="381"/>
      <c r="GZ10" s="381"/>
      <c r="HA10" s="381"/>
      <c r="HB10" s="381"/>
      <c r="HC10" s="381"/>
      <c r="HD10" s="381"/>
      <c r="HE10" s="381"/>
      <c r="HF10" s="381"/>
      <c r="HG10" s="381"/>
      <c r="HH10" s="381"/>
      <c r="HI10" s="381"/>
      <c r="HJ10" s="381"/>
      <c r="HK10" s="381"/>
      <c r="HL10" s="381"/>
      <c r="HM10" s="381"/>
      <c r="HN10" s="381"/>
      <c r="HO10" s="381"/>
      <c r="HP10" s="381"/>
      <c r="HQ10" s="381"/>
      <c r="HR10" s="381"/>
      <c r="HS10" s="381"/>
      <c r="HT10" s="381"/>
      <c r="HU10" s="381"/>
      <c r="HV10" s="381"/>
      <c r="HW10" s="381"/>
      <c r="HX10" s="381"/>
      <c r="HY10" s="381"/>
      <c r="HZ10" s="381"/>
      <c r="IA10" s="381"/>
      <c r="IB10" s="381"/>
      <c r="IC10" s="381"/>
      <c r="ID10" s="381"/>
      <c r="IE10" s="381"/>
      <c r="IF10" s="381"/>
      <c r="IG10" s="381"/>
      <c r="IH10" s="381"/>
      <c r="II10" s="381"/>
      <c r="IJ10" s="381"/>
    </row>
    <row r="11" spans="1:244" ht="18" customHeight="1">
      <c r="A11" s="385"/>
      <c r="B11" s="386" t="s">
        <v>209</v>
      </c>
      <c r="C11" s="385" t="s">
        <v>208</v>
      </c>
      <c r="D11" s="46">
        <v>2533</v>
      </c>
      <c r="E11" s="46">
        <v>2526</v>
      </c>
      <c r="F11" s="387">
        <f t="shared" si="0"/>
        <v>99.72364784840111</v>
      </c>
      <c r="G11" s="46"/>
      <c r="H11" s="46">
        <v>2475</v>
      </c>
      <c r="I11" s="46">
        <v>2130</v>
      </c>
      <c r="J11" s="387">
        <f t="shared" si="1"/>
        <v>86.06060606060606</v>
      </c>
      <c r="K11" s="46"/>
      <c r="L11" s="387"/>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row>
    <row r="12" spans="1:244" ht="18" customHeight="1">
      <c r="A12" s="385"/>
      <c r="B12" s="386" t="s">
        <v>207</v>
      </c>
      <c r="C12" s="385" t="s">
        <v>103</v>
      </c>
      <c r="D12" s="46">
        <v>5468</v>
      </c>
      <c r="E12" s="46">
        <v>5542</v>
      </c>
      <c r="F12" s="387">
        <f t="shared" si="0"/>
        <v>101.35332845647402</v>
      </c>
      <c r="G12" s="46"/>
      <c r="H12" s="46">
        <v>5268</v>
      </c>
      <c r="I12" s="46">
        <v>5363</v>
      </c>
      <c r="J12" s="387">
        <f t="shared" si="1"/>
        <v>101.80334092634776</v>
      </c>
      <c r="K12" s="46"/>
      <c r="L12" s="387"/>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row>
    <row r="13" spans="1:244" ht="18" customHeight="1">
      <c r="A13" s="385"/>
      <c r="B13" s="386" t="s">
        <v>206</v>
      </c>
      <c r="C13" s="385" t="s">
        <v>103</v>
      </c>
      <c r="D13" s="46">
        <v>1935</v>
      </c>
      <c r="E13" s="46">
        <v>1945</v>
      </c>
      <c r="F13" s="387">
        <f t="shared" si="0"/>
        <v>100.51679586563307</v>
      </c>
      <c r="G13" s="46"/>
      <c r="H13" s="46">
        <v>1819</v>
      </c>
      <c r="I13" s="46">
        <v>1801</v>
      </c>
      <c r="J13" s="387">
        <f t="shared" si="1"/>
        <v>99.01044529961517</v>
      </c>
      <c r="K13" s="46"/>
      <c r="L13" s="387"/>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row>
    <row r="14" spans="1:244" s="382" customFormat="1" ht="18" customHeight="1">
      <c r="A14" s="373">
        <v>2</v>
      </c>
      <c r="B14" s="383" t="s">
        <v>205</v>
      </c>
      <c r="C14" s="373" t="s">
        <v>165</v>
      </c>
      <c r="D14" s="47">
        <v>307</v>
      </c>
      <c r="E14" s="47">
        <v>306</v>
      </c>
      <c r="F14" s="379">
        <f t="shared" si="0"/>
        <v>99.6742671009772</v>
      </c>
      <c r="G14" s="47"/>
      <c r="H14" s="47">
        <v>300</v>
      </c>
      <c r="I14" s="47">
        <v>301</v>
      </c>
      <c r="J14" s="379">
        <f t="shared" si="1"/>
        <v>100.33333333333334</v>
      </c>
      <c r="K14" s="47"/>
      <c r="L14" s="379"/>
      <c r="M14" s="380"/>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c r="FC14" s="381"/>
      <c r="FD14" s="381"/>
      <c r="FE14" s="381"/>
      <c r="FF14" s="381"/>
      <c r="FG14" s="381"/>
      <c r="FH14" s="381"/>
      <c r="FI14" s="381"/>
      <c r="FJ14" s="381"/>
      <c r="FK14" s="381"/>
      <c r="FL14" s="381"/>
      <c r="FM14" s="381"/>
      <c r="FN14" s="381"/>
      <c r="FO14" s="381"/>
      <c r="FP14" s="381"/>
      <c r="FQ14" s="381"/>
      <c r="FR14" s="381"/>
      <c r="FS14" s="381"/>
      <c r="FT14" s="381"/>
      <c r="FU14" s="381"/>
      <c r="FV14" s="381"/>
      <c r="FW14" s="381"/>
      <c r="FX14" s="381"/>
      <c r="FY14" s="381"/>
      <c r="FZ14" s="381"/>
      <c r="GA14" s="381"/>
      <c r="GB14" s="381"/>
      <c r="GC14" s="381"/>
      <c r="GD14" s="381"/>
      <c r="GE14" s="381"/>
      <c r="GF14" s="381"/>
      <c r="GG14" s="381"/>
      <c r="GH14" s="381"/>
      <c r="GI14" s="381"/>
      <c r="GJ14" s="381"/>
      <c r="GK14" s="381"/>
      <c r="GL14" s="381"/>
      <c r="GM14" s="381"/>
      <c r="GN14" s="381"/>
      <c r="GO14" s="381"/>
      <c r="GP14" s="381"/>
      <c r="GQ14" s="381"/>
      <c r="GR14" s="381"/>
      <c r="GS14" s="381"/>
      <c r="GT14" s="381"/>
      <c r="GU14" s="381"/>
      <c r="GV14" s="381"/>
      <c r="GW14" s="381"/>
      <c r="GX14" s="381"/>
      <c r="GY14" s="381"/>
      <c r="GZ14" s="381"/>
      <c r="HA14" s="381"/>
      <c r="HB14" s="381"/>
      <c r="HC14" s="381"/>
      <c r="HD14" s="381"/>
      <c r="HE14" s="381"/>
      <c r="HF14" s="381"/>
      <c r="HG14" s="381"/>
      <c r="HH14" s="381"/>
      <c r="HI14" s="381"/>
      <c r="HJ14" s="381"/>
      <c r="HK14" s="381"/>
      <c r="HL14" s="381"/>
      <c r="HM14" s="381"/>
      <c r="HN14" s="381"/>
      <c r="HO14" s="381"/>
      <c r="HP14" s="381"/>
      <c r="HQ14" s="381"/>
      <c r="HR14" s="381"/>
      <c r="HS14" s="381"/>
      <c r="HT14" s="381"/>
      <c r="HU14" s="381"/>
      <c r="HV14" s="381"/>
      <c r="HW14" s="381"/>
      <c r="HX14" s="381"/>
      <c r="HY14" s="381"/>
      <c r="HZ14" s="381"/>
      <c r="IA14" s="381"/>
      <c r="IB14" s="381"/>
      <c r="IC14" s="381"/>
      <c r="ID14" s="381"/>
      <c r="IE14" s="381"/>
      <c r="IF14" s="381"/>
      <c r="IG14" s="381"/>
      <c r="IH14" s="381"/>
      <c r="II14" s="381"/>
      <c r="IJ14" s="381"/>
    </row>
    <row r="15" spans="1:244" ht="18" customHeight="1">
      <c r="A15" s="385"/>
      <c r="B15" s="386" t="s">
        <v>204</v>
      </c>
      <c r="C15" s="385" t="s">
        <v>203</v>
      </c>
      <c r="D15" s="388">
        <v>96</v>
      </c>
      <c r="E15" s="46">
        <v>98</v>
      </c>
      <c r="F15" s="387">
        <f t="shared" si="0"/>
        <v>102.08333333333333</v>
      </c>
      <c r="G15" s="46"/>
      <c r="H15" s="388">
        <v>96</v>
      </c>
      <c r="I15" s="46">
        <v>99</v>
      </c>
      <c r="J15" s="387">
        <f t="shared" si="1"/>
        <v>103.125</v>
      </c>
      <c r="K15" s="46"/>
      <c r="L15" s="387"/>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row>
    <row r="16" spans="1:244" ht="18" customHeight="1">
      <c r="A16" s="385"/>
      <c r="B16" s="386" t="s">
        <v>202</v>
      </c>
      <c r="C16" s="385" t="s">
        <v>201</v>
      </c>
      <c r="D16" s="46">
        <v>211</v>
      </c>
      <c r="E16" s="46">
        <v>208</v>
      </c>
      <c r="F16" s="387">
        <f t="shared" si="0"/>
        <v>98.5781990521327</v>
      </c>
      <c r="G16" s="46"/>
      <c r="H16" s="46">
        <v>204</v>
      </c>
      <c r="I16" s="46">
        <v>202</v>
      </c>
      <c r="J16" s="387">
        <f t="shared" si="1"/>
        <v>99.01960784313727</v>
      </c>
      <c r="K16" s="46"/>
      <c r="L16" s="387"/>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row>
    <row r="17" spans="1:244" ht="18" customHeight="1">
      <c r="A17" s="385"/>
      <c r="B17" s="386" t="s">
        <v>200</v>
      </c>
      <c r="C17" s="385" t="s">
        <v>165</v>
      </c>
      <c r="D17" s="46">
        <v>123</v>
      </c>
      <c r="E17" s="46">
        <v>122</v>
      </c>
      <c r="F17" s="387">
        <f t="shared" si="0"/>
        <v>99.1869918699187</v>
      </c>
      <c r="G17" s="46"/>
      <c r="H17" s="46">
        <v>118</v>
      </c>
      <c r="I17" s="46">
        <v>119</v>
      </c>
      <c r="J17" s="387">
        <f t="shared" si="1"/>
        <v>100.84745762711864</v>
      </c>
      <c r="K17" s="46"/>
      <c r="L17" s="387"/>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row>
    <row r="18" spans="1:244" ht="18" customHeight="1">
      <c r="A18" s="373">
        <v>3</v>
      </c>
      <c r="B18" s="383" t="s">
        <v>199</v>
      </c>
      <c r="C18" s="385"/>
      <c r="D18" s="46"/>
      <c r="E18" s="53"/>
      <c r="F18" s="387"/>
      <c r="G18" s="53"/>
      <c r="H18" s="46"/>
      <c r="I18" s="53"/>
      <c r="J18" s="387"/>
      <c r="K18" s="53"/>
      <c r="L18" s="379"/>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row>
    <row r="19" spans="1:244" ht="18" customHeight="1">
      <c r="A19" s="385"/>
      <c r="B19" s="386" t="s">
        <v>198</v>
      </c>
      <c r="C19" s="385" t="s">
        <v>12</v>
      </c>
      <c r="D19" s="60">
        <v>77.37333989178555</v>
      </c>
      <c r="E19" s="60">
        <v>79.3</v>
      </c>
      <c r="F19" s="60">
        <f t="shared" si="0"/>
        <v>102.49008264462809</v>
      </c>
      <c r="G19" s="60"/>
      <c r="H19" s="60">
        <v>78</v>
      </c>
      <c r="I19" s="60">
        <v>78.91</v>
      </c>
      <c r="J19" s="60">
        <f t="shared" si="1"/>
        <v>101.16666666666667</v>
      </c>
      <c r="K19" s="60"/>
      <c r="L19" s="387"/>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row>
    <row r="20" spans="1:244" ht="18" customHeight="1">
      <c r="A20" s="385"/>
      <c r="B20" s="386" t="s">
        <v>197</v>
      </c>
      <c r="C20" s="385" t="s">
        <v>12</v>
      </c>
      <c r="D20" s="61">
        <v>47.9065116860392</v>
      </c>
      <c r="E20" s="61">
        <v>48.6</v>
      </c>
      <c r="F20" s="60">
        <f t="shared" si="0"/>
        <v>101.44758674667371</v>
      </c>
      <c r="G20" s="61"/>
      <c r="H20" s="61">
        <v>48.1</v>
      </c>
      <c r="I20" s="61">
        <v>48.43</v>
      </c>
      <c r="J20" s="60">
        <f t="shared" si="1"/>
        <v>100.68607068607068</v>
      </c>
      <c r="K20" s="61"/>
      <c r="L20" s="387"/>
      <c r="M20" s="389"/>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row>
    <row r="21" spans="1:244" ht="18" customHeight="1">
      <c r="A21" s="385"/>
      <c r="B21" s="386" t="s">
        <v>196</v>
      </c>
      <c r="C21" s="385" t="s">
        <v>12</v>
      </c>
      <c r="D21" s="61">
        <v>6.249218847644045</v>
      </c>
      <c r="E21" s="61">
        <v>5.23</v>
      </c>
      <c r="F21" s="60">
        <f>+D21/E21*100</f>
        <v>119.48793207732398</v>
      </c>
      <c r="G21" s="61"/>
      <c r="H21" s="61">
        <v>6.2</v>
      </c>
      <c r="I21" s="61"/>
      <c r="J21" s="60"/>
      <c r="K21" s="61"/>
      <c r="L21" s="387"/>
      <c r="M21" s="503"/>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8"/>
      <c r="DV21" s="368"/>
      <c r="DW21" s="368"/>
      <c r="DX21" s="368"/>
      <c r="DY21" s="368"/>
      <c r="DZ21" s="368"/>
      <c r="EA21" s="368"/>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368"/>
      <c r="FK21" s="368"/>
      <c r="FL21" s="368"/>
      <c r="FM21" s="368"/>
      <c r="FN21" s="368"/>
      <c r="FO21" s="368"/>
      <c r="FP21" s="368"/>
      <c r="FQ21" s="368"/>
      <c r="FR21" s="368"/>
      <c r="FS21" s="368"/>
      <c r="FT21" s="368"/>
      <c r="FU21" s="368"/>
      <c r="FV21" s="368"/>
      <c r="FW21" s="368"/>
      <c r="FX21" s="368"/>
      <c r="FY21" s="368"/>
      <c r="FZ21" s="368"/>
      <c r="GA21" s="368"/>
      <c r="GB21" s="368"/>
      <c r="GC21" s="368"/>
      <c r="GD21" s="368"/>
      <c r="GE21" s="368"/>
      <c r="GF21" s="368"/>
      <c r="GG21" s="368"/>
      <c r="GH21" s="368"/>
      <c r="GI21" s="368"/>
      <c r="GJ21" s="368"/>
      <c r="GK21" s="368"/>
      <c r="GL21" s="368"/>
      <c r="GM21" s="368"/>
      <c r="GN21" s="368"/>
      <c r="GO21" s="368"/>
      <c r="GP21" s="368"/>
      <c r="GQ21" s="368"/>
      <c r="GR21" s="368"/>
      <c r="GS21" s="368"/>
      <c r="GT21" s="368"/>
      <c r="GU21" s="368"/>
      <c r="GV21" s="368"/>
      <c r="GW21" s="368"/>
      <c r="GX21" s="368"/>
      <c r="GY21" s="368"/>
      <c r="GZ21" s="368"/>
      <c r="HA21" s="368"/>
      <c r="HB21" s="368"/>
      <c r="HC21" s="368"/>
      <c r="HD21" s="368"/>
      <c r="HE21" s="368"/>
      <c r="HF21" s="368"/>
      <c r="HG21" s="368"/>
      <c r="HH21" s="368"/>
      <c r="HI21" s="368"/>
      <c r="HJ21" s="368"/>
      <c r="HK21" s="368"/>
      <c r="HL21" s="368"/>
      <c r="HM21" s="368"/>
      <c r="HN21" s="368"/>
      <c r="HO21" s="368"/>
      <c r="HP21" s="368"/>
      <c r="HQ21" s="368"/>
      <c r="HR21" s="368"/>
      <c r="HS21" s="368"/>
      <c r="HT21" s="368"/>
      <c r="HU21" s="368"/>
      <c r="HV21" s="368"/>
      <c r="HW21" s="368"/>
      <c r="HX21" s="368"/>
      <c r="HY21" s="368"/>
      <c r="HZ21" s="368"/>
      <c r="IA21" s="368"/>
      <c r="IB21" s="368"/>
      <c r="IC21" s="368"/>
      <c r="ID21" s="368"/>
      <c r="IE21" s="368"/>
      <c r="IF21" s="368"/>
      <c r="IG21" s="368"/>
      <c r="IH21" s="368"/>
      <c r="II21" s="368"/>
      <c r="IJ21" s="368"/>
    </row>
    <row r="22" spans="1:244" ht="18" customHeight="1">
      <c r="A22" s="385"/>
      <c r="B22" s="386" t="s">
        <v>195</v>
      </c>
      <c r="C22" s="385" t="s">
        <v>12</v>
      </c>
      <c r="D22" s="61">
        <v>7.499062617172854</v>
      </c>
      <c r="E22" s="61">
        <v>6.53</v>
      </c>
      <c r="F22" s="60">
        <f>+D22/E22*100</f>
        <v>114.84016259070219</v>
      </c>
      <c r="G22" s="61"/>
      <c r="H22" s="61">
        <v>7.5</v>
      </c>
      <c r="I22" s="61"/>
      <c r="J22" s="60"/>
      <c r="K22" s="61"/>
      <c r="L22" s="387"/>
      <c r="M22" s="503"/>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row>
    <row r="23" spans="1:244" ht="29.25" customHeight="1">
      <c r="A23" s="385"/>
      <c r="B23" s="386" t="s">
        <v>194</v>
      </c>
      <c r="C23" s="385" t="s">
        <v>12</v>
      </c>
      <c r="D23" s="61">
        <v>52.5082918739635</v>
      </c>
      <c r="E23" s="61">
        <v>53.88</v>
      </c>
      <c r="F23" s="60">
        <f t="shared" si="0"/>
        <v>102.61236478484015</v>
      </c>
      <c r="G23" s="61"/>
      <c r="H23" s="61">
        <v>53</v>
      </c>
      <c r="I23" s="61">
        <v>53.02</v>
      </c>
      <c r="J23" s="60">
        <f t="shared" si="1"/>
        <v>100.03773584905662</v>
      </c>
      <c r="K23" s="61"/>
      <c r="L23" s="387"/>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row>
    <row r="24" spans="1:244" ht="18" customHeight="1">
      <c r="A24" s="385"/>
      <c r="B24" s="386" t="s">
        <v>193</v>
      </c>
      <c r="C24" s="385" t="s">
        <v>12</v>
      </c>
      <c r="D24" s="61">
        <v>99.83149222991949</v>
      </c>
      <c r="E24" s="61">
        <v>99.89</v>
      </c>
      <c r="F24" s="60">
        <f t="shared" si="0"/>
        <v>100.05860652663165</v>
      </c>
      <c r="G24" s="61"/>
      <c r="H24" s="61">
        <v>99.8</v>
      </c>
      <c r="I24" s="61">
        <v>99.87</v>
      </c>
      <c r="J24" s="60">
        <f t="shared" si="1"/>
        <v>100.07014028056113</v>
      </c>
      <c r="K24" s="61"/>
      <c r="L24" s="38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row>
    <row r="25" spans="1:244" ht="18" customHeight="1">
      <c r="A25" s="385"/>
      <c r="B25" s="386" t="s">
        <v>192</v>
      </c>
      <c r="C25" s="385" t="s">
        <v>12</v>
      </c>
      <c r="D25" s="61">
        <v>99.8</v>
      </c>
      <c r="E25" s="61">
        <v>99.95</v>
      </c>
      <c r="F25" s="60">
        <f t="shared" si="0"/>
        <v>100.1503006012024</v>
      </c>
      <c r="G25" s="61"/>
      <c r="H25" s="61">
        <v>99.8</v>
      </c>
      <c r="I25" s="61">
        <v>99.83</v>
      </c>
      <c r="J25" s="60">
        <f t="shared" si="1"/>
        <v>100.03006012024048</v>
      </c>
      <c r="K25" s="62"/>
      <c r="L25" s="387"/>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row>
    <row r="26" spans="1:244" s="382" customFormat="1" ht="18" customHeight="1">
      <c r="A26" s="373" t="s">
        <v>30</v>
      </c>
      <c r="B26" s="383" t="s">
        <v>191</v>
      </c>
      <c r="C26" s="373"/>
      <c r="D26" s="64"/>
      <c r="E26" s="63"/>
      <c r="F26" s="387"/>
      <c r="G26" s="63"/>
      <c r="H26" s="64"/>
      <c r="I26" s="63"/>
      <c r="J26" s="387"/>
      <c r="K26" s="63"/>
      <c r="L26" s="379"/>
      <c r="M26" s="380"/>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c r="CT26" s="381"/>
      <c r="CU26" s="381"/>
      <c r="CV26" s="381"/>
      <c r="CW26" s="381"/>
      <c r="CX26" s="381"/>
      <c r="CY26" s="381"/>
      <c r="CZ26" s="381"/>
      <c r="DA26" s="381"/>
      <c r="DB26" s="381"/>
      <c r="DC26" s="381"/>
      <c r="DD26" s="381"/>
      <c r="DE26" s="381"/>
      <c r="DF26" s="381"/>
      <c r="DG26" s="381"/>
      <c r="DH26" s="381"/>
      <c r="DI26" s="381"/>
      <c r="DJ26" s="381"/>
      <c r="DK26" s="381"/>
      <c r="DL26" s="381"/>
      <c r="DM26" s="381"/>
      <c r="DN26" s="381"/>
      <c r="DO26" s="381"/>
      <c r="DP26" s="381"/>
      <c r="DQ26" s="381"/>
      <c r="DR26" s="381"/>
      <c r="DS26" s="381"/>
      <c r="DT26" s="381"/>
      <c r="DU26" s="381"/>
      <c r="DV26" s="381"/>
      <c r="DW26" s="381"/>
      <c r="DX26" s="381"/>
      <c r="DY26" s="381"/>
      <c r="DZ26" s="381"/>
      <c r="EA26" s="381"/>
      <c r="EB26" s="381"/>
      <c r="EC26" s="381"/>
      <c r="ED26" s="381"/>
      <c r="EE26" s="381"/>
      <c r="EF26" s="381"/>
      <c r="EG26" s="381"/>
      <c r="EH26" s="381"/>
      <c r="EI26" s="381"/>
      <c r="EJ26" s="381"/>
      <c r="EK26" s="381"/>
      <c r="EL26" s="381"/>
      <c r="EM26" s="381"/>
      <c r="EN26" s="381"/>
      <c r="EO26" s="381"/>
      <c r="EP26" s="381"/>
      <c r="EQ26" s="381"/>
      <c r="ER26" s="381"/>
      <c r="ES26" s="381"/>
      <c r="ET26" s="381"/>
      <c r="EU26" s="381"/>
      <c r="EV26" s="381"/>
      <c r="EW26" s="381"/>
      <c r="EX26" s="381"/>
      <c r="EY26" s="381"/>
      <c r="EZ26" s="381"/>
      <c r="FA26" s="381"/>
      <c r="FB26" s="381"/>
      <c r="FC26" s="381"/>
      <c r="FD26" s="381"/>
      <c r="FE26" s="381"/>
      <c r="FF26" s="381"/>
      <c r="FG26" s="381"/>
      <c r="FH26" s="381"/>
      <c r="FI26" s="381"/>
      <c r="FJ26" s="381"/>
      <c r="FK26" s="381"/>
      <c r="FL26" s="381"/>
      <c r="FM26" s="381"/>
      <c r="FN26" s="381"/>
      <c r="FO26" s="381"/>
      <c r="FP26" s="381"/>
      <c r="FQ26" s="381"/>
      <c r="FR26" s="381"/>
      <c r="FS26" s="381"/>
      <c r="FT26" s="381"/>
      <c r="FU26" s="381"/>
      <c r="FV26" s="381"/>
      <c r="FW26" s="381"/>
      <c r="FX26" s="381"/>
      <c r="FY26" s="381"/>
      <c r="FZ26" s="381"/>
      <c r="GA26" s="381"/>
      <c r="GB26" s="381"/>
      <c r="GC26" s="381"/>
      <c r="GD26" s="381"/>
      <c r="GE26" s="381"/>
      <c r="GF26" s="381"/>
      <c r="GG26" s="381"/>
      <c r="GH26" s="381"/>
      <c r="GI26" s="381"/>
      <c r="GJ26" s="381"/>
      <c r="GK26" s="381"/>
      <c r="GL26" s="381"/>
      <c r="GM26" s="381"/>
      <c r="GN26" s="381"/>
      <c r="GO26" s="381"/>
      <c r="GP26" s="381"/>
      <c r="GQ26" s="381"/>
      <c r="GR26" s="381"/>
      <c r="GS26" s="381"/>
      <c r="GT26" s="381"/>
      <c r="GU26" s="381"/>
      <c r="GV26" s="381"/>
      <c r="GW26" s="381"/>
      <c r="GX26" s="381"/>
      <c r="GY26" s="381"/>
      <c r="GZ26" s="381"/>
      <c r="HA26" s="381"/>
      <c r="HB26" s="381"/>
      <c r="HC26" s="381"/>
      <c r="HD26" s="381"/>
      <c r="HE26" s="381"/>
      <c r="HF26" s="381"/>
      <c r="HG26" s="381"/>
      <c r="HH26" s="381"/>
      <c r="HI26" s="381"/>
      <c r="HJ26" s="381"/>
      <c r="HK26" s="381"/>
      <c r="HL26" s="381"/>
      <c r="HM26" s="381"/>
      <c r="HN26" s="381"/>
      <c r="HO26" s="381"/>
      <c r="HP26" s="381"/>
      <c r="HQ26" s="381"/>
      <c r="HR26" s="381"/>
      <c r="HS26" s="381"/>
      <c r="HT26" s="381"/>
      <c r="HU26" s="381"/>
      <c r="HV26" s="381"/>
      <c r="HW26" s="381"/>
      <c r="HX26" s="381"/>
      <c r="HY26" s="381"/>
      <c r="HZ26" s="381"/>
      <c r="IA26" s="381"/>
      <c r="IB26" s="381"/>
      <c r="IC26" s="381"/>
      <c r="ID26" s="381"/>
      <c r="IE26" s="381"/>
      <c r="IF26" s="381"/>
      <c r="IG26" s="381"/>
      <c r="IH26" s="381"/>
      <c r="II26" s="381"/>
      <c r="IJ26" s="381"/>
    </row>
    <row r="27" spans="1:244" s="382" customFormat="1" ht="34.5" customHeight="1">
      <c r="A27" s="373">
        <v>1</v>
      </c>
      <c r="B27" s="383" t="s">
        <v>190</v>
      </c>
      <c r="C27" s="373" t="s">
        <v>173</v>
      </c>
      <c r="D27" s="64">
        <f>SUM(D36,D48,D59)</f>
        <v>20024</v>
      </c>
      <c r="E27" s="64">
        <f>E36+E48+E59</f>
        <v>19710</v>
      </c>
      <c r="F27" s="379">
        <f t="shared" si="0"/>
        <v>98.4318817419097</v>
      </c>
      <c r="G27" s="414" t="s">
        <v>440</v>
      </c>
      <c r="H27" s="64">
        <v>19890</v>
      </c>
      <c r="I27" s="64">
        <f>I36+I48+I59</f>
        <v>19887</v>
      </c>
      <c r="J27" s="379">
        <f t="shared" si="1"/>
        <v>99.98491704374058</v>
      </c>
      <c r="K27" s="64"/>
      <c r="L27" s="379"/>
      <c r="M27" s="380"/>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1"/>
      <c r="CY27" s="381"/>
      <c r="CZ27" s="381"/>
      <c r="DA27" s="381"/>
      <c r="DB27" s="381"/>
      <c r="DC27" s="381"/>
      <c r="DD27" s="381"/>
      <c r="DE27" s="381"/>
      <c r="DF27" s="381"/>
      <c r="DG27" s="381"/>
      <c r="DH27" s="381"/>
      <c r="DI27" s="381"/>
      <c r="DJ27" s="381"/>
      <c r="DK27" s="381"/>
      <c r="DL27" s="381"/>
      <c r="DM27" s="381"/>
      <c r="DN27" s="381"/>
      <c r="DO27" s="381"/>
      <c r="DP27" s="381"/>
      <c r="DQ27" s="381"/>
      <c r="DR27" s="381"/>
      <c r="DS27" s="381"/>
      <c r="DT27" s="381"/>
      <c r="DU27" s="381"/>
      <c r="DV27" s="381"/>
      <c r="DW27" s="381"/>
      <c r="DX27" s="381"/>
      <c r="DY27" s="381"/>
      <c r="DZ27" s="381"/>
      <c r="EA27" s="381"/>
      <c r="EB27" s="381"/>
      <c r="EC27" s="381"/>
      <c r="ED27" s="381"/>
      <c r="EE27" s="381"/>
      <c r="EF27" s="381"/>
      <c r="EG27" s="381"/>
      <c r="EH27" s="381"/>
      <c r="EI27" s="381"/>
      <c r="EJ27" s="381"/>
      <c r="EK27" s="381"/>
      <c r="EL27" s="381"/>
      <c r="EM27" s="381"/>
      <c r="EN27" s="381"/>
      <c r="EO27" s="381"/>
      <c r="EP27" s="381"/>
      <c r="EQ27" s="381"/>
      <c r="ER27" s="381"/>
      <c r="ES27" s="381"/>
      <c r="ET27" s="381"/>
      <c r="EU27" s="381"/>
      <c r="EV27" s="381"/>
      <c r="EW27" s="381"/>
      <c r="EX27" s="381"/>
      <c r="EY27" s="381"/>
      <c r="EZ27" s="381"/>
      <c r="FA27" s="381"/>
      <c r="FB27" s="381"/>
      <c r="FC27" s="381"/>
      <c r="FD27" s="381"/>
      <c r="FE27" s="381"/>
      <c r="FF27" s="381"/>
      <c r="FG27" s="381"/>
      <c r="FH27" s="381"/>
      <c r="FI27" s="381"/>
      <c r="FJ27" s="381"/>
      <c r="FK27" s="381"/>
      <c r="FL27" s="381"/>
      <c r="FM27" s="381"/>
      <c r="FN27" s="381"/>
      <c r="FO27" s="381"/>
      <c r="FP27" s="381"/>
      <c r="FQ27" s="381"/>
      <c r="FR27" s="381"/>
      <c r="FS27" s="381"/>
      <c r="FT27" s="381"/>
      <c r="FU27" s="381"/>
      <c r="FV27" s="381"/>
      <c r="FW27" s="381"/>
      <c r="FX27" s="381"/>
      <c r="FY27" s="381"/>
      <c r="FZ27" s="381"/>
      <c r="GA27" s="381"/>
      <c r="GB27" s="381"/>
      <c r="GC27" s="381"/>
      <c r="GD27" s="381"/>
      <c r="GE27" s="381"/>
      <c r="GF27" s="381"/>
      <c r="GG27" s="381"/>
      <c r="GH27" s="381"/>
      <c r="GI27" s="381"/>
      <c r="GJ27" s="381"/>
      <c r="GK27" s="381"/>
      <c r="GL27" s="381"/>
      <c r="GM27" s="381"/>
      <c r="GN27" s="381"/>
      <c r="GO27" s="381"/>
      <c r="GP27" s="381"/>
      <c r="GQ27" s="381"/>
      <c r="GR27" s="381"/>
      <c r="GS27" s="381"/>
      <c r="GT27" s="381"/>
      <c r="GU27" s="381"/>
      <c r="GV27" s="381"/>
      <c r="GW27" s="381"/>
      <c r="GX27" s="381"/>
      <c r="GY27" s="381"/>
      <c r="GZ27" s="381"/>
      <c r="HA27" s="381"/>
      <c r="HB27" s="381"/>
      <c r="HC27" s="381"/>
      <c r="HD27" s="381"/>
      <c r="HE27" s="381"/>
      <c r="HF27" s="381"/>
      <c r="HG27" s="381"/>
      <c r="HH27" s="381"/>
      <c r="HI27" s="381"/>
      <c r="HJ27" s="381"/>
      <c r="HK27" s="381"/>
      <c r="HL27" s="381"/>
      <c r="HM27" s="381"/>
      <c r="HN27" s="381"/>
      <c r="HO27" s="381"/>
      <c r="HP27" s="381"/>
      <c r="HQ27" s="381"/>
      <c r="HR27" s="381"/>
      <c r="HS27" s="381"/>
      <c r="HT27" s="381"/>
      <c r="HU27" s="381"/>
      <c r="HV27" s="381"/>
      <c r="HW27" s="381"/>
      <c r="HX27" s="381"/>
      <c r="HY27" s="381"/>
      <c r="HZ27" s="381"/>
      <c r="IA27" s="381"/>
      <c r="IB27" s="381"/>
      <c r="IC27" s="381"/>
      <c r="ID27" s="381"/>
      <c r="IE27" s="381"/>
      <c r="IF27" s="381"/>
      <c r="IG27" s="381"/>
      <c r="IH27" s="381"/>
      <c r="II27" s="381"/>
      <c r="IJ27" s="381"/>
    </row>
    <row r="28" spans="1:244" s="382" customFormat="1" ht="66.75" customHeight="1">
      <c r="A28" s="373"/>
      <c r="B28" s="386" t="s">
        <v>313</v>
      </c>
      <c r="C28" s="385" t="s">
        <v>173</v>
      </c>
      <c r="D28" s="65">
        <f>SUM(D37,D49,D61)</f>
        <v>6077</v>
      </c>
      <c r="E28" s="65">
        <f>E37+E49+E61</f>
        <v>5978</v>
      </c>
      <c r="F28" s="387">
        <f t="shared" si="0"/>
        <v>98.37090669738357</v>
      </c>
      <c r="G28" s="414" t="s">
        <v>448</v>
      </c>
      <c r="H28" s="65">
        <v>6757</v>
      </c>
      <c r="I28" s="65">
        <f>I37+I49+I61</f>
        <v>5299</v>
      </c>
      <c r="J28" s="387">
        <f t="shared" si="1"/>
        <v>78.4223767944354</v>
      </c>
      <c r="K28" s="414" t="s">
        <v>448</v>
      </c>
      <c r="L28" s="379"/>
      <c r="M28" s="380"/>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row>
    <row r="29" spans="1:244" s="382" customFormat="1" ht="50.25" customHeight="1">
      <c r="A29" s="373">
        <v>2</v>
      </c>
      <c r="B29" s="383" t="s">
        <v>314</v>
      </c>
      <c r="C29" s="373" t="s">
        <v>165</v>
      </c>
      <c r="D29" s="64">
        <f>SUM(D38,D50,D62)</f>
        <v>681</v>
      </c>
      <c r="E29" s="64">
        <f>E38+E50+E62</f>
        <v>670</v>
      </c>
      <c r="F29" s="379">
        <f t="shared" si="0"/>
        <v>98.38472834067548</v>
      </c>
      <c r="G29" s="414" t="s">
        <v>441</v>
      </c>
      <c r="H29" s="64">
        <f>H38+H50+H62</f>
        <v>677</v>
      </c>
      <c r="I29" s="64">
        <f>I38+I50+I62</f>
        <v>674</v>
      </c>
      <c r="J29" s="379">
        <f t="shared" si="1"/>
        <v>99.55686853766618</v>
      </c>
      <c r="K29" s="414" t="s">
        <v>441</v>
      </c>
      <c r="L29" s="379"/>
      <c r="M29" s="380"/>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row>
    <row r="30" spans="1:244" s="382" customFormat="1" ht="18" customHeight="1">
      <c r="A30" s="373">
        <v>3</v>
      </c>
      <c r="B30" s="383" t="s">
        <v>199</v>
      </c>
      <c r="C30" s="373"/>
      <c r="D30" s="64"/>
      <c r="E30" s="64"/>
      <c r="F30" s="387"/>
      <c r="G30" s="64"/>
      <c r="H30" s="64"/>
      <c r="I30" s="64"/>
      <c r="J30" s="387"/>
      <c r="K30" s="64"/>
      <c r="L30" s="379"/>
      <c r="M30" s="380"/>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c r="DK30" s="381"/>
      <c r="DL30" s="381"/>
      <c r="DM30" s="381"/>
      <c r="DN30" s="381"/>
      <c r="DO30" s="381"/>
      <c r="DP30" s="381"/>
      <c r="DQ30" s="381"/>
      <c r="DR30" s="381"/>
      <c r="DS30" s="381"/>
      <c r="DT30" s="381"/>
      <c r="DU30" s="381"/>
      <c r="DV30" s="381"/>
      <c r="DW30" s="381"/>
      <c r="DX30" s="381"/>
      <c r="DY30" s="381"/>
      <c r="DZ30" s="381"/>
      <c r="EA30" s="381"/>
      <c r="EB30" s="381"/>
      <c r="EC30" s="381"/>
      <c r="ED30" s="381"/>
      <c r="EE30" s="381"/>
      <c r="EF30" s="381"/>
      <c r="EG30" s="381"/>
      <c r="EH30" s="381"/>
      <c r="EI30" s="381"/>
      <c r="EJ30" s="381"/>
      <c r="EK30" s="381"/>
      <c r="EL30" s="381"/>
      <c r="EM30" s="381"/>
      <c r="EN30" s="381"/>
      <c r="EO30" s="381"/>
      <c r="EP30" s="381"/>
      <c r="EQ30" s="381"/>
      <c r="ER30" s="381"/>
      <c r="ES30" s="381"/>
      <c r="ET30" s="381"/>
      <c r="EU30" s="381"/>
      <c r="EV30" s="381"/>
      <c r="EW30" s="381"/>
      <c r="EX30" s="381"/>
      <c r="EY30" s="381"/>
      <c r="EZ30" s="381"/>
      <c r="FA30" s="381"/>
      <c r="FB30" s="381"/>
      <c r="FC30" s="381"/>
      <c r="FD30" s="381"/>
      <c r="FE30" s="381"/>
      <c r="FF30" s="381"/>
      <c r="FG30" s="381"/>
      <c r="FH30" s="381"/>
      <c r="FI30" s="381"/>
      <c r="FJ30" s="381"/>
      <c r="FK30" s="381"/>
      <c r="FL30" s="381"/>
      <c r="FM30" s="381"/>
      <c r="FN30" s="381"/>
      <c r="FO30" s="381"/>
      <c r="FP30" s="381"/>
      <c r="FQ30" s="381"/>
      <c r="FR30" s="381"/>
      <c r="FS30" s="381"/>
      <c r="FT30" s="381"/>
      <c r="FU30" s="381"/>
      <c r="FV30" s="381"/>
      <c r="FW30" s="381"/>
      <c r="FX30" s="381"/>
      <c r="FY30" s="381"/>
      <c r="FZ30" s="381"/>
      <c r="GA30" s="381"/>
      <c r="GB30" s="381"/>
      <c r="GC30" s="381"/>
      <c r="GD30" s="381"/>
      <c r="GE30" s="381"/>
      <c r="GF30" s="381"/>
      <c r="GG30" s="381"/>
      <c r="GH30" s="381"/>
      <c r="GI30" s="381"/>
      <c r="GJ30" s="381"/>
      <c r="GK30" s="381"/>
      <c r="GL30" s="381"/>
      <c r="GM30" s="381"/>
      <c r="GN30" s="381"/>
      <c r="GO30" s="381"/>
      <c r="GP30" s="381"/>
      <c r="GQ30" s="381"/>
      <c r="GR30" s="381"/>
      <c r="GS30" s="381"/>
      <c r="GT30" s="381"/>
      <c r="GU30" s="381"/>
      <c r="GV30" s="381"/>
      <c r="GW30" s="381"/>
      <c r="GX30" s="381"/>
      <c r="GY30" s="381"/>
      <c r="GZ30" s="381"/>
      <c r="HA30" s="381"/>
      <c r="HB30" s="381"/>
      <c r="HC30" s="381"/>
      <c r="HD30" s="381"/>
      <c r="HE30" s="381"/>
      <c r="HF30" s="381"/>
      <c r="HG30" s="381"/>
      <c r="HH30" s="381"/>
      <c r="HI30" s="381"/>
      <c r="HJ30" s="381"/>
      <c r="HK30" s="381"/>
      <c r="HL30" s="381"/>
      <c r="HM30" s="381"/>
      <c r="HN30" s="381"/>
      <c r="HO30" s="381"/>
      <c r="HP30" s="381"/>
      <c r="HQ30" s="381"/>
      <c r="HR30" s="381"/>
      <c r="HS30" s="381"/>
      <c r="HT30" s="381"/>
      <c r="HU30" s="381"/>
      <c r="HV30" s="381"/>
      <c r="HW30" s="381"/>
      <c r="HX30" s="381"/>
      <c r="HY30" s="381"/>
      <c r="HZ30" s="381"/>
      <c r="IA30" s="381"/>
      <c r="IB30" s="381"/>
      <c r="IC30" s="381"/>
      <c r="ID30" s="381"/>
      <c r="IE30" s="381"/>
      <c r="IF30" s="381"/>
      <c r="IG30" s="381"/>
      <c r="IH30" s="381"/>
      <c r="II30" s="381"/>
      <c r="IJ30" s="381"/>
    </row>
    <row r="31" spans="1:244" s="382" customFormat="1" ht="18" customHeight="1">
      <c r="A31" s="373"/>
      <c r="B31" s="386" t="s">
        <v>315</v>
      </c>
      <c r="C31" s="385" t="s">
        <v>12</v>
      </c>
      <c r="D31" s="416">
        <v>47.5</v>
      </c>
      <c r="E31" s="416">
        <v>47.8</v>
      </c>
      <c r="F31" s="387">
        <f t="shared" si="0"/>
        <v>100.63157894736841</v>
      </c>
      <c r="G31" s="66"/>
      <c r="H31" s="416">
        <v>47.59</v>
      </c>
      <c r="I31" s="416">
        <v>47.6</v>
      </c>
      <c r="J31" s="387">
        <f t="shared" si="1"/>
        <v>100.02101281781886</v>
      </c>
      <c r="K31" s="66"/>
      <c r="L31" s="379"/>
      <c r="M31" s="380"/>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c r="DK31" s="381"/>
      <c r="DL31" s="381"/>
      <c r="DM31" s="381"/>
      <c r="DN31" s="381"/>
      <c r="DO31" s="381"/>
      <c r="DP31" s="381"/>
      <c r="DQ31" s="381"/>
      <c r="DR31" s="381"/>
      <c r="DS31" s="381"/>
      <c r="DT31" s="381"/>
      <c r="DU31" s="381"/>
      <c r="DV31" s="381"/>
      <c r="DW31" s="381"/>
      <c r="DX31" s="381"/>
      <c r="DY31" s="381"/>
      <c r="DZ31" s="381"/>
      <c r="EA31" s="381"/>
      <c r="EB31" s="381"/>
      <c r="EC31" s="381"/>
      <c r="ED31" s="381"/>
      <c r="EE31" s="381"/>
      <c r="EF31" s="381"/>
      <c r="EG31" s="381"/>
      <c r="EH31" s="381"/>
      <c r="EI31" s="381"/>
      <c r="EJ31" s="381"/>
      <c r="EK31" s="381"/>
      <c r="EL31" s="381"/>
      <c r="EM31" s="381"/>
      <c r="EN31" s="381"/>
      <c r="EO31" s="381"/>
      <c r="EP31" s="381"/>
      <c r="EQ31" s="381"/>
      <c r="ER31" s="381"/>
      <c r="ES31" s="381"/>
      <c r="ET31" s="381"/>
      <c r="EU31" s="381"/>
      <c r="EV31" s="381"/>
      <c r="EW31" s="381"/>
      <c r="EX31" s="381"/>
      <c r="EY31" s="381"/>
      <c r="EZ31" s="381"/>
      <c r="FA31" s="381"/>
      <c r="FB31" s="381"/>
      <c r="FC31" s="381"/>
      <c r="FD31" s="381"/>
      <c r="FE31" s="381"/>
      <c r="FF31" s="381"/>
      <c r="FG31" s="381"/>
      <c r="FH31" s="381"/>
      <c r="FI31" s="381"/>
      <c r="FJ31" s="381"/>
      <c r="FK31" s="381"/>
      <c r="FL31" s="381"/>
      <c r="FM31" s="381"/>
      <c r="FN31" s="381"/>
      <c r="FO31" s="381"/>
      <c r="FP31" s="381"/>
      <c r="FQ31" s="381"/>
      <c r="FR31" s="381"/>
      <c r="FS31" s="381"/>
      <c r="FT31" s="381"/>
      <c r="FU31" s="381"/>
      <c r="FV31" s="381"/>
      <c r="FW31" s="381"/>
      <c r="FX31" s="381"/>
      <c r="FY31" s="381"/>
      <c r="FZ31" s="381"/>
      <c r="GA31" s="381"/>
      <c r="GB31" s="381"/>
      <c r="GC31" s="381"/>
      <c r="GD31" s="381"/>
      <c r="GE31" s="381"/>
      <c r="GF31" s="381"/>
      <c r="GG31" s="381"/>
      <c r="GH31" s="381"/>
      <c r="GI31" s="381"/>
      <c r="GJ31" s="381"/>
      <c r="GK31" s="381"/>
      <c r="GL31" s="381"/>
      <c r="GM31" s="381"/>
      <c r="GN31" s="381"/>
      <c r="GO31" s="381"/>
      <c r="GP31" s="381"/>
      <c r="GQ31" s="381"/>
      <c r="GR31" s="381"/>
      <c r="GS31" s="381"/>
      <c r="GT31" s="381"/>
      <c r="GU31" s="381"/>
      <c r="GV31" s="381"/>
      <c r="GW31" s="381"/>
      <c r="GX31" s="381"/>
      <c r="GY31" s="381"/>
      <c r="GZ31" s="381"/>
      <c r="HA31" s="381"/>
      <c r="HB31" s="381"/>
      <c r="HC31" s="381"/>
      <c r="HD31" s="381"/>
      <c r="HE31" s="381"/>
      <c r="HF31" s="381"/>
      <c r="HG31" s="381"/>
      <c r="HH31" s="381"/>
      <c r="HI31" s="381"/>
      <c r="HJ31" s="381"/>
      <c r="HK31" s="381"/>
      <c r="HL31" s="381"/>
      <c r="HM31" s="381"/>
      <c r="HN31" s="381"/>
      <c r="HO31" s="381"/>
      <c r="HP31" s="381"/>
      <c r="HQ31" s="381"/>
      <c r="HR31" s="381"/>
      <c r="HS31" s="381"/>
      <c r="HT31" s="381"/>
      <c r="HU31" s="381"/>
      <c r="HV31" s="381"/>
      <c r="HW31" s="381"/>
      <c r="HX31" s="381"/>
      <c r="HY31" s="381"/>
      <c r="HZ31" s="381"/>
      <c r="IA31" s="381"/>
      <c r="IB31" s="381"/>
      <c r="IC31" s="381"/>
      <c r="ID31" s="381"/>
      <c r="IE31" s="381"/>
      <c r="IF31" s="381"/>
      <c r="IG31" s="381"/>
      <c r="IH31" s="381"/>
      <c r="II31" s="381"/>
      <c r="IJ31" s="381"/>
    </row>
    <row r="32" spans="1:244" s="382" customFormat="1" ht="18" customHeight="1">
      <c r="A32" s="373"/>
      <c r="B32" s="386" t="s">
        <v>316</v>
      </c>
      <c r="C32" s="385" t="s">
        <v>12</v>
      </c>
      <c r="D32" s="416">
        <v>97.2</v>
      </c>
      <c r="E32" s="416">
        <v>97.2</v>
      </c>
      <c r="F32" s="387">
        <f t="shared" si="0"/>
        <v>100</v>
      </c>
      <c r="G32" s="66"/>
      <c r="H32" s="416">
        <v>96.96</v>
      </c>
      <c r="I32" s="416">
        <v>96.96</v>
      </c>
      <c r="J32" s="387">
        <f t="shared" si="1"/>
        <v>100</v>
      </c>
      <c r="K32" s="66"/>
      <c r="L32" s="379"/>
      <c r="M32" s="380"/>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381"/>
      <c r="CW32" s="381"/>
      <c r="CX32" s="381"/>
      <c r="CY32" s="381"/>
      <c r="CZ32" s="381"/>
      <c r="DA32" s="381"/>
      <c r="DB32" s="381"/>
      <c r="DC32" s="381"/>
      <c r="DD32" s="381"/>
      <c r="DE32" s="381"/>
      <c r="DF32" s="381"/>
      <c r="DG32" s="381"/>
      <c r="DH32" s="381"/>
      <c r="DI32" s="381"/>
      <c r="DJ32" s="381"/>
      <c r="DK32" s="381"/>
      <c r="DL32" s="381"/>
      <c r="DM32" s="381"/>
      <c r="DN32" s="381"/>
      <c r="DO32" s="381"/>
      <c r="DP32" s="381"/>
      <c r="DQ32" s="381"/>
      <c r="DR32" s="381"/>
      <c r="DS32" s="381"/>
      <c r="DT32" s="381"/>
      <c r="DU32" s="381"/>
      <c r="DV32" s="381"/>
      <c r="DW32" s="381"/>
      <c r="DX32" s="381"/>
      <c r="DY32" s="381"/>
      <c r="DZ32" s="381"/>
      <c r="EA32" s="381"/>
      <c r="EB32" s="381"/>
      <c r="EC32" s="381"/>
      <c r="ED32" s="381"/>
      <c r="EE32" s="381"/>
      <c r="EF32" s="381"/>
      <c r="EG32" s="381"/>
      <c r="EH32" s="381"/>
      <c r="EI32" s="381"/>
      <c r="EJ32" s="381"/>
      <c r="EK32" s="381"/>
      <c r="EL32" s="381"/>
      <c r="EM32" s="381"/>
      <c r="EN32" s="381"/>
      <c r="EO32" s="381"/>
      <c r="EP32" s="381"/>
      <c r="EQ32" s="381"/>
      <c r="ER32" s="381"/>
      <c r="ES32" s="381"/>
      <c r="ET32" s="381"/>
      <c r="EU32" s="381"/>
      <c r="EV32" s="381"/>
      <c r="EW32" s="381"/>
      <c r="EX32" s="381"/>
      <c r="EY32" s="381"/>
      <c r="EZ32" s="381"/>
      <c r="FA32" s="381"/>
      <c r="FB32" s="381"/>
      <c r="FC32" s="381"/>
      <c r="FD32" s="381"/>
      <c r="FE32" s="381"/>
      <c r="FF32" s="381"/>
      <c r="FG32" s="381"/>
      <c r="FH32" s="381"/>
      <c r="FI32" s="381"/>
      <c r="FJ32" s="381"/>
      <c r="FK32" s="381"/>
      <c r="FL32" s="381"/>
      <c r="FM32" s="381"/>
      <c r="FN32" s="381"/>
      <c r="FO32" s="381"/>
      <c r="FP32" s="381"/>
      <c r="FQ32" s="381"/>
      <c r="FR32" s="381"/>
      <c r="FS32" s="381"/>
      <c r="FT32" s="381"/>
      <c r="FU32" s="381"/>
      <c r="FV32" s="381"/>
      <c r="FW32" s="381"/>
      <c r="FX32" s="381"/>
      <c r="FY32" s="381"/>
      <c r="FZ32" s="381"/>
      <c r="GA32" s="381"/>
      <c r="GB32" s="381"/>
      <c r="GC32" s="381"/>
      <c r="GD32" s="381"/>
      <c r="GE32" s="381"/>
      <c r="GF32" s="381"/>
      <c r="GG32" s="381"/>
      <c r="GH32" s="381"/>
      <c r="GI32" s="381"/>
      <c r="GJ32" s="381"/>
      <c r="GK32" s="381"/>
      <c r="GL32" s="381"/>
      <c r="GM32" s="381"/>
      <c r="GN32" s="381"/>
      <c r="GO32" s="381"/>
      <c r="GP32" s="381"/>
      <c r="GQ32" s="381"/>
      <c r="GR32" s="381"/>
      <c r="GS32" s="381"/>
      <c r="GT32" s="381"/>
      <c r="GU32" s="381"/>
      <c r="GV32" s="381"/>
      <c r="GW32" s="381"/>
      <c r="GX32" s="381"/>
      <c r="GY32" s="381"/>
      <c r="GZ32" s="381"/>
      <c r="HA32" s="381"/>
      <c r="HB32" s="381"/>
      <c r="HC32" s="381"/>
      <c r="HD32" s="381"/>
      <c r="HE32" s="381"/>
      <c r="HF32" s="381"/>
      <c r="HG32" s="381"/>
      <c r="HH32" s="381"/>
      <c r="HI32" s="381"/>
      <c r="HJ32" s="381"/>
      <c r="HK32" s="381"/>
      <c r="HL32" s="381"/>
      <c r="HM32" s="381"/>
      <c r="HN32" s="381"/>
      <c r="HO32" s="381"/>
      <c r="HP32" s="381"/>
      <c r="HQ32" s="381"/>
      <c r="HR32" s="381"/>
      <c r="HS32" s="381"/>
      <c r="HT32" s="381"/>
      <c r="HU32" s="381"/>
      <c r="HV32" s="381"/>
      <c r="HW32" s="381"/>
      <c r="HX32" s="381"/>
      <c r="HY32" s="381"/>
      <c r="HZ32" s="381"/>
      <c r="IA32" s="381"/>
      <c r="IB32" s="381"/>
      <c r="IC32" s="381"/>
      <c r="ID32" s="381"/>
      <c r="IE32" s="381"/>
      <c r="IF32" s="381"/>
      <c r="IG32" s="381"/>
      <c r="IH32" s="381"/>
      <c r="II32" s="381"/>
      <c r="IJ32" s="381"/>
    </row>
    <row r="33" spans="1:244" s="382" customFormat="1" ht="18" customHeight="1">
      <c r="A33" s="373"/>
      <c r="B33" s="386" t="s">
        <v>317</v>
      </c>
      <c r="C33" s="385" t="s">
        <v>12</v>
      </c>
      <c r="D33" s="416">
        <v>0.579</v>
      </c>
      <c r="E33" s="416">
        <v>0.67</v>
      </c>
      <c r="F33" s="387">
        <f>+D33/E33*100</f>
        <v>86.41791044776119</v>
      </c>
      <c r="G33" s="67"/>
      <c r="H33" s="416">
        <v>0.579</v>
      </c>
      <c r="I33" s="416"/>
      <c r="J33" s="387">
        <f t="shared" si="1"/>
        <v>0</v>
      </c>
      <c r="K33" s="67"/>
      <c r="L33" s="379"/>
      <c r="M33" s="503"/>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381"/>
      <c r="CW33" s="381"/>
      <c r="CX33" s="381"/>
      <c r="CY33" s="381"/>
      <c r="CZ33" s="381"/>
      <c r="DA33" s="381"/>
      <c r="DB33" s="381"/>
      <c r="DC33" s="381"/>
      <c r="DD33" s="381"/>
      <c r="DE33" s="381"/>
      <c r="DF33" s="381"/>
      <c r="DG33" s="381"/>
      <c r="DH33" s="381"/>
      <c r="DI33" s="381"/>
      <c r="DJ33" s="381"/>
      <c r="DK33" s="381"/>
      <c r="DL33" s="381"/>
      <c r="DM33" s="381"/>
      <c r="DN33" s="381"/>
      <c r="DO33" s="381"/>
      <c r="DP33" s="381"/>
      <c r="DQ33" s="381"/>
      <c r="DR33" s="381"/>
      <c r="DS33" s="381"/>
      <c r="DT33" s="381"/>
      <c r="DU33" s="381"/>
      <c r="DV33" s="381"/>
      <c r="DW33" s="381"/>
      <c r="DX33" s="381"/>
      <c r="DY33" s="381"/>
      <c r="DZ33" s="381"/>
      <c r="EA33" s="381"/>
      <c r="EB33" s="381"/>
      <c r="EC33" s="381"/>
      <c r="ED33" s="381"/>
      <c r="EE33" s="381"/>
      <c r="EF33" s="381"/>
      <c r="EG33" s="381"/>
      <c r="EH33" s="381"/>
      <c r="EI33" s="381"/>
      <c r="EJ33" s="381"/>
      <c r="EK33" s="381"/>
      <c r="EL33" s="381"/>
      <c r="EM33" s="381"/>
      <c r="EN33" s="381"/>
      <c r="EO33" s="381"/>
      <c r="EP33" s="381"/>
      <c r="EQ33" s="381"/>
      <c r="ER33" s="381"/>
      <c r="ES33" s="381"/>
      <c r="ET33" s="381"/>
      <c r="EU33" s="381"/>
      <c r="EV33" s="381"/>
      <c r="EW33" s="381"/>
      <c r="EX33" s="381"/>
      <c r="EY33" s="381"/>
      <c r="EZ33" s="381"/>
      <c r="FA33" s="381"/>
      <c r="FB33" s="381"/>
      <c r="FC33" s="381"/>
      <c r="FD33" s="381"/>
      <c r="FE33" s="381"/>
      <c r="FF33" s="381"/>
      <c r="FG33" s="381"/>
      <c r="FH33" s="381"/>
      <c r="FI33" s="381"/>
      <c r="FJ33" s="381"/>
      <c r="FK33" s="381"/>
      <c r="FL33" s="381"/>
      <c r="FM33" s="381"/>
      <c r="FN33" s="381"/>
      <c r="FO33" s="381"/>
      <c r="FP33" s="381"/>
      <c r="FQ33" s="381"/>
      <c r="FR33" s="381"/>
      <c r="FS33" s="381"/>
      <c r="FT33" s="381"/>
      <c r="FU33" s="381"/>
      <c r="FV33" s="381"/>
      <c r="FW33" s="381"/>
      <c r="FX33" s="381"/>
      <c r="FY33" s="381"/>
      <c r="FZ33" s="381"/>
      <c r="GA33" s="381"/>
      <c r="GB33" s="381"/>
      <c r="GC33" s="381"/>
      <c r="GD33" s="381"/>
      <c r="GE33" s="381"/>
      <c r="GF33" s="381"/>
      <c r="GG33" s="381"/>
      <c r="GH33" s="381"/>
      <c r="GI33" s="381"/>
      <c r="GJ33" s="381"/>
      <c r="GK33" s="381"/>
      <c r="GL33" s="381"/>
      <c r="GM33" s="381"/>
      <c r="GN33" s="381"/>
      <c r="GO33" s="381"/>
      <c r="GP33" s="381"/>
      <c r="GQ33" s="381"/>
      <c r="GR33" s="381"/>
      <c r="GS33" s="381"/>
      <c r="GT33" s="381"/>
      <c r="GU33" s="381"/>
      <c r="GV33" s="381"/>
      <c r="GW33" s="381"/>
      <c r="GX33" s="381"/>
      <c r="GY33" s="381"/>
      <c r="GZ33" s="381"/>
      <c r="HA33" s="381"/>
      <c r="HB33" s="381"/>
      <c r="HC33" s="381"/>
      <c r="HD33" s="381"/>
      <c r="HE33" s="381"/>
      <c r="HF33" s="381"/>
      <c r="HG33" s="381"/>
      <c r="HH33" s="381"/>
      <c r="HI33" s="381"/>
      <c r="HJ33" s="381"/>
      <c r="HK33" s="381"/>
      <c r="HL33" s="381"/>
      <c r="HM33" s="381"/>
      <c r="HN33" s="381"/>
      <c r="HO33" s="381"/>
      <c r="HP33" s="381"/>
      <c r="HQ33" s="381"/>
      <c r="HR33" s="381"/>
      <c r="HS33" s="381"/>
      <c r="HT33" s="381"/>
      <c r="HU33" s="381"/>
      <c r="HV33" s="381"/>
      <c r="HW33" s="381"/>
      <c r="HX33" s="381"/>
      <c r="HY33" s="381"/>
      <c r="HZ33" s="381"/>
      <c r="IA33" s="381"/>
      <c r="IB33" s="381"/>
      <c r="IC33" s="381"/>
      <c r="ID33" s="381"/>
      <c r="IE33" s="381"/>
      <c r="IF33" s="381"/>
      <c r="IG33" s="381"/>
      <c r="IH33" s="381"/>
      <c r="II33" s="381"/>
      <c r="IJ33" s="381"/>
    </row>
    <row r="34" spans="1:244" s="382" customFormat="1" ht="18" customHeight="1">
      <c r="A34" s="373"/>
      <c r="B34" s="386" t="s">
        <v>318</v>
      </c>
      <c r="C34" s="385" t="s">
        <v>12</v>
      </c>
      <c r="D34" s="416">
        <v>0.324</v>
      </c>
      <c r="E34" s="416">
        <v>0.15</v>
      </c>
      <c r="F34" s="387">
        <f>+D34/E34*100</f>
        <v>216</v>
      </c>
      <c r="G34" s="67"/>
      <c r="H34" s="416">
        <v>0.772</v>
      </c>
      <c r="I34" s="416"/>
      <c r="J34" s="387">
        <f t="shared" si="1"/>
        <v>0</v>
      </c>
      <c r="K34" s="67"/>
      <c r="L34" s="379"/>
      <c r="M34" s="503"/>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1"/>
      <c r="EA34" s="381"/>
      <c r="EB34" s="381"/>
      <c r="EC34" s="381"/>
      <c r="ED34" s="381"/>
      <c r="EE34" s="381"/>
      <c r="EF34" s="381"/>
      <c r="EG34" s="381"/>
      <c r="EH34" s="381"/>
      <c r="EI34" s="381"/>
      <c r="EJ34" s="381"/>
      <c r="EK34" s="381"/>
      <c r="EL34" s="381"/>
      <c r="EM34" s="381"/>
      <c r="EN34" s="381"/>
      <c r="EO34" s="381"/>
      <c r="EP34" s="381"/>
      <c r="EQ34" s="381"/>
      <c r="ER34" s="381"/>
      <c r="ES34" s="381"/>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1"/>
      <c r="GN34" s="381"/>
      <c r="GO34" s="381"/>
      <c r="GP34" s="381"/>
      <c r="GQ34" s="381"/>
      <c r="GR34" s="381"/>
      <c r="GS34" s="381"/>
      <c r="GT34" s="381"/>
      <c r="GU34" s="381"/>
      <c r="GV34" s="381"/>
      <c r="GW34" s="381"/>
      <c r="GX34" s="381"/>
      <c r="GY34" s="381"/>
      <c r="GZ34" s="381"/>
      <c r="HA34" s="381"/>
      <c r="HB34" s="381"/>
      <c r="HC34" s="381"/>
      <c r="HD34" s="381"/>
      <c r="HE34" s="381"/>
      <c r="HF34" s="381"/>
      <c r="HG34" s="381"/>
      <c r="HH34" s="381"/>
      <c r="HI34" s="381"/>
      <c r="HJ34" s="381"/>
      <c r="HK34" s="381"/>
      <c r="HL34" s="381"/>
      <c r="HM34" s="381"/>
      <c r="HN34" s="381"/>
      <c r="HO34" s="381"/>
      <c r="HP34" s="381"/>
      <c r="HQ34" s="381"/>
      <c r="HR34" s="381"/>
      <c r="HS34" s="381"/>
      <c r="HT34" s="381"/>
      <c r="HU34" s="381"/>
      <c r="HV34" s="381"/>
      <c r="HW34" s="381"/>
      <c r="HX34" s="381"/>
      <c r="HY34" s="381"/>
      <c r="HZ34" s="381"/>
      <c r="IA34" s="381"/>
      <c r="IB34" s="381"/>
      <c r="IC34" s="381"/>
      <c r="ID34" s="381"/>
      <c r="IE34" s="381"/>
      <c r="IF34" s="381"/>
      <c r="IG34" s="381"/>
      <c r="IH34" s="381"/>
      <c r="II34" s="381"/>
      <c r="IJ34" s="381"/>
    </row>
    <row r="35" spans="1:244" s="382" customFormat="1" ht="18" customHeight="1">
      <c r="A35" s="373" t="s">
        <v>57</v>
      </c>
      <c r="B35" s="383" t="s">
        <v>189</v>
      </c>
      <c r="C35" s="373"/>
      <c r="D35" s="64"/>
      <c r="E35" s="68"/>
      <c r="F35" s="387"/>
      <c r="G35" s="68"/>
      <c r="H35" s="64"/>
      <c r="I35" s="68"/>
      <c r="J35" s="387"/>
      <c r="K35" s="68"/>
      <c r="L35" s="379"/>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381"/>
      <c r="EN35" s="381"/>
      <c r="EO35" s="381"/>
      <c r="EP35" s="381"/>
      <c r="EQ35" s="381"/>
      <c r="ER35" s="381"/>
      <c r="ES35" s="381"/>
      <c r="ET35" s="381"/>
      <c r="EU35" s="381"/>
      <c r="EV35" s="381"/>
      <c r="EW35" s="381"/>
      <c r="EX35" s="381"/>
      <c r="EY35" s="381"/>
      <c r="EZ35" s="381"/>
      <c r="FA35" s="381"/>
      <c r="FB35" s="381"/>
      <c r="FC35" s="381"/>
      <c r="FD35" s="381"/>
      <c r="FE35" s="381"/>
      <c r="FF35" s="381"/>
      <c r="FG35" s="381"/>
      <c r="FH35" s="381"/>
      <c r="FI35" s="381"/>
      <c r="FJ35" s="381"/>
      <c r="FK35" s="381"/>
      <c r="FL35" s="381"/>
      <c r="FM35" s="381"/>
      <c r="FN35" s="381"/>
      <c r="FO35" s="381"/>
      <c r="FP35" s="381"/>
      <c r="FQ35" s="381"/>
      <c r="FR35" s="381"/>
      <c r="FS35" s="381"/>
      <c r="FT35" s="381"/>
      <c r="FU35" s="381"/>
      <c r="FV35" s="381"/>
      <c r="FW35" s="381"/>
      <c r="FX35" s="381"/>
      <c r="FY35" s="381"/>
      <c r="FZ35" s="381"/>
      <c r="GA35" s="381"/>
      <c r="GB35" s="381"/>
      <c r="GC35" s="381"/>
      <c r="GD35" s="381"/>
      <c r="GE35" s="381"/>
      <c r="GF35" s="381"/>
      <c r="GG35" s="381"/>
      <c r="GH35" s="381"/>
      <c r="GI35" s="381"/>
      <c r="GJ35" s="381"/>
      <c r="GK35" s="381"/>
      <c r="GL35" s="381"/>
      <c r="GM35" s="381"/>
      <c r="GN35" s="381"/>
      <c r="GO35" s="381"/>
      <c r="GP35" s="381"/>
      <c r="GQ35" s="381"/>
      <c r="GR35" s="381"/>
      <c r="GS35" s="381"/>
      <c r="GT35" s="381"/>
      <c r="GU35" s="381"/>
      <c r="GV35" s="381"/>
      <c r="GW35" s="381"/>
      <c r="GX35" s="381"/>
      <c r="GY35" s="381"/>
      <c r="GZ35" s="381"/>
      <c r="HA35" s="381"/>
      <c r="HB35" s="381"/>
      <c r="HC35" s="381"/>
      <c r="HD35" s="381"/>
      <c r="HE35" s="381"/>
      <c r="HF35" s="381"/>
      <c r="HG35" s="381"/>
      <c r="HH35" s="381"/>
      <c r="HI35" s="381"/>
      <c r="HJ35" s="381"/>
      <c r="HK35" s="381"/>
      <c r="HL35" s="381"/>
      <c r="HM35" s="381"/>
      <c r="HN35" s="381"/>
      <c r="HO35" s="381"/>
      <c r="HP35" s="381"/>
      <c r="HQ35" s="381"/>
      <c r="HR35" s="381"/>
      <c r="HS35" s="381"/>
      <c r="HT35" s="381"/>
      <c r="HU35" s="381"/>
      <c r="HV35" s="381"/>
      <c r="HW35" s="381"/>
      <c r="HX35" s="381"/>
      <c r="HY35" s="381"/>
      <c r="HZ35" s="381"/>
      <c r="IA35" s="381"/>
      <c r="IB35" s="381"/>
      <c r="IC35" s="381"/>
      <c r="ID35" s="381"/>
      <c r="IE35" s="381"/>
      <c r="IF35" s="381"/>
      <c r="IG35" s="381"/>
      <c r="IH35" s="381"/>
      <c r="II35" s="381"/>
      <c r="IJ35" s="381"/>
    </row>
    <row r="36" spans="1:244" s="382" customFormat="1" ht="18" customHeight="1">
      <c r="A36" s="390" t="s">
        <v>6</v>
      </c>
      <c r="B36" s="383" t="s">
        <v>176</v>
      </c>
      <c r="C36" s="373" t="s">
        <v>173</v>
      </c>
      <c r="D36" s="64">
        <v>10345</v>
      </c>
      <c r="E36" s="48">
        <v>10336</v>
      </c>
      <c r="F36" s="379">
        <f t="shared" si="0"/>
        <v>99.91300144997584</v>
      </c>
      <c r="G36" s="48"/>
      <c r="H36" s="64">
        <v>9976</v>
      </c>
      <c r="I36" s="48">
        <v>9976</v>
      </c>
      <c r="J36" s="379">
        <f t="shared" si="1"/>
        <v>100</v>
      </c>
      <c r="K36" s="48"/>
      <c r="L36" s="379"/>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381"/>
      <c r="DI36" s="381"/>
      <c r="DJ36" s="381"/>
      <c r="DK36" s="381"/>
      <c r="DL36" s="381"/>
      <c r="DM36" s="381"/>
      <c r="DN36" s="381"/>
      <c r="DO36" s="381"/>
      <c r="DP36" s="381"/>
      <c r="DQ36" s="381"/>
      <c r="DR36" s="381"/>
      <c r="DS36" s="381"/>
      <c r="DT36" s="381"/>
      <c r="DU36" s="381"/>
      <c r="DV36" s="381"/>
      <c r="DW36" s="381"/>
      <c r="DX36" s="381"/>
      <c r="DY36" s="381"/>
      <c r="DZ36" s="381"/>
      <c r="EA36" s="381"/>
      <c r="EB36" s="381"/>
      <c r="EC36" s="381"/>
      <c r="ED36" s="381"/>
      <c r="EE36" s="381"/>
      <c r="EF36" s="381"/>
      <c r="EG36" s="381"/>
      <c r="EH36" s="381"/>
      <c r="EI36" s="381"/>
      <c r="EJ36" s="381"/>
      <c r="EK36" s="381"/>
      <c r="EL36" s="381"/>
      <c r="EM36" s="381"/>
      <c r="EN36" s="381"/>
      <c r="EO36" s="381"/>
      <c r="EP36" s="381"/>
      <c r="EQ36" s="381"/>
      <c r="ER36" s="381"/>
      <c r="ES36" s="381"/>
      <c r="ET36" s="381"/>
      <c r="EU36" s="381"/>
      <c r="EV36" s="381"/>
      <c r="EW36" s="381"/>
      <c r="EX36" s="381"/>
      <c r="EY36" s="381"/>
      <c r="EZ36" s="381"/>
      <c r="FA36" s="381"/>
      <c r="FB36" s="381"/>
      <c r="FC36" s="381"/>
      <c r="FD36" s="381"/>
      <c r="FE36" s="381"/>
      <c r="FF36" s="381"/>
      <c r="FG36" s="381"/>
      <c r="FH36" s="381"/>
      <c r="FI36" s="381"/>
      <c r="FJ36" s="381"/>
      <c r="FK36" s="381"/>
      <c r="FL36" s="381"/>
      <c r="FM36" s="381"/>
      <c r="FN36" s="381"/>
      <c r="FO36" s="381"/>
      <c r="FP36" s="381"/>
      <c r="FQ36" s="381"/>
      <c r="FR36" s="381"/>
      <c r="FS36" s="381"/>
      <c r="FT36" s="381"/>
      <c r="FU36" s="381"/>
      <c r="FV36" s="381"/>
      <c r="FW36" s="381"/>
      <c r="FX36" s="381"/>
      <c r="FY36" s="381"/>
      <c r="FZ36" s="381"/>
      <c r="GA36" s="381"/>
      <c r="GB36" s="381"/>
      <c r="GC36" s="381"/>
      <c r="GD36" s="381"/>
      <c r="GE36" s="381"/>
      <c r="GF36" s="381"/>
      <c r="GG36" s="381"/>
      <c r="GH36" s="381"/>
      <c r="GI36" s="381"/>
      <c r="GJ36" s="381"/>
      <c r="GK36" s="381"/>
      <c r="GL36" s="381"/>
      <c r="GM36" s="381"/>
      <c r="GN36" s="381"/>
      <c r="GO36" s="381"/>
      <c r="GP36" s="381"/>
      <c r="GQ36" s="381"/>
      <c r="GR36" s="381"/>
      <c r="GS36" s="381"/>
      <c r="GT36" s="381"/>
      <c r="GU36" s="381"/>
      <c r="GV36" s="381"/>
      <c r="GW36" s="381"/>
      <c r="GX36" s="381"/>
      <c r="GY36" s="381"/>
      <c r="GZ36" s="381"/>
      <c r="HA36" s="381"/>
      <c r="HB36" s="381"/>
      <c r="HC36" s="381"/>
      <c r="HD36" s="381"/>
      <c r="HE36" s="381"/>
      <c r="HF36" s="381"/>
      <c r="HG36" s="381"/>
      <c r="HH36" s="381"/>
      <c r="HI36" s="381"/>
      <c r="HJ36" s="381"/>
      <c r="HK36" s="381"/>
      <c r="HL36" s="381"/>
      <c r="HM36" s="381"/>
      <c r="HN36" s="381"/>
      <c r="HO36" s="381"/>
      <c r="HP36" s="381"/>
      <c r="HQ36" s="381"/>
      <c r="HR36" s="381"/>
      <c r="HS36" s="381"/>
      <c r="HT36" s="381"/>
      <c r="HU36" s="381"/>
      <c r="HV36" s="381"/>
      <c r="HW36" s="381"/>
      <c r="HX36" s="381"/>
      <c r="HY36" s="381"/>
      <c r="HZ36" s="381"/>
      <c r="IA36" s="381"/>
      <c r="IB36" s="381"/>
      <c r="IC36" s="381"/>
      <c r="ID36" s="381"/>
      <c r="IE36" s="381"/>
      <c r="IF36" s="381"/>
      <c r="IG36" s="381"/>
      <c r="IH36" s="381"/>
      <c r="II36" s="381"/>
      <c r="IJ36" s="381"/>
    </row>
    <row r="37" spans="1:244" ht="18" customHeight="1">
      <c r="A37" s="385"/>
      <c r="B37" s="386" t="s">
        <v>183</v>
      </c>
      <c r="C37" s="385" t="s">
        <v>173</v>
      </c>
      <c r="D37" s="65">
        <v>2227</v>
      </c>
      <c r="E37" s="54">
        <v>2511</v>
      </c>
      <c r="F37" s="387">
        <f t="shared" si="0"/>
        <v>112.75258194881006</v>
      </c>
      <c r="G37" s="54"/>
      <c r="H37" s="65">
        <v>2694</v>
      </c>
      <c r="I37" s="54">
        <v>2305</v>
      </c>
      <c r="J37" s="387">
        <f t="shared" si="1"/>
        <v>85.56050482553823</v>
      </c>
      <c r="K37" s="54"/>
      <c r="L37" s="38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368"/>
      <c r="DI37" s="368"/>
      <c r="DJ37" s="368"/>
      <c r="DK37" s="368"/>
      <c r="DL37" s="368"/>
      <c r="DM37" s="368"/>
      <c r="DN37" s="368"/>
      <c r="DO37" s="368"/>
      <c r="DP37" s="368"/>
      <c r="DQ37" s="368"/>
      <c r="DR37" s="368"/>
      <c r="DS37" s="368"/>
      <c r="DT37" s="368"/>
      <c r="DU37" s="368"/>
      <c r="DV37" s="368"/>
      <c r="DW37" s="368"/>
      <c r="DX37" s="368"/>
      <c r="DY37" s="368"/>
      <c r="DZ37" s="368"/>
      <c r="EA37" s="368"/>
      <c r="EB37" s="368"/>
      <c r="EC37" s="368"/>
      <c r="ED37" s="368"/>
      <c r="EE37" s="368"/>
      <c r="EF37" s="368"/>
      <c r="EG37" s="368"/>
      <c r="EH37" s="368"/>
      <c r="EI37" s="368"/>
      <c r="EJ37" s="368"/>
      <c r="EK37" s="368"/>
      <c r="EL37" s="368"/>
      <c r="EM37" s="368"/>
      <c r="EN37" s="368"/>
      <c r="EO37" s="368"/>
      <c r="EP37" s="368"/>
      <c r="EQ37" s="368"/>
      <c r="ER37" s="368"/>
      <c r="ES37" s="368"/>
      <c r="ET37" s="368"/>
      <c r="EU37" s="368"/>
      <c r="EV37" s="368"/>
      <c r="EW37" s="368"/>
      <c r="EX37" s="368"/>
      <c r="EY37" s="368"/>
      <c r="EZ37" s="368"/>
      <c r="FA37" s="368"/>
      <c r="FB37" s="368"/>
      <c r="FC37" s="368"/>
      <c r="FD37" s="368"/>
      <c r="FE37" s="368"/>
      <c r="FF37" s="368"/>
      <c r="FG37" s="368"/>
      <c r="FH37" s="368"/>
      <c r="FI37" s="368"/>
      <c r="FJ37" s="368"/>
      <c r="FK37" s="368"/>
      <c r="FL37" s="368"/>
      <c r="FM37" s="368"/>
      <c r="FN37" s="368"/>
      <c r="FO37" s="368"/>
      <c r="FP37" s="368"/>
      <c r="FQ37" s="368"/>
      <c r="FR37" s="368"/>
      <c r="FS37" s="368"/>
      <c r="FT37" s="368"/>
      <c r="FU37" s="368"/>
      <c r="FV37" s="368"/>
      <c r="FW37" s="368"/>
      <c r="FX37" s="368"/>
      <c r="FY37" s="368"/>
      <c r="FZ37" s="368"/>
      <c r="GA37" s="368"/>
      <c r="GB37" s="368"/>
      <c r="GC37" s="368"/>
      <c r="GD37" s="368"/>
      <c r="GE37" s="368"/>
      <c r="GF37" s="368"/>
      <c r="GG37" s="368"/>
      <c r="GH37" s="368"/>
      <c r="GI37" s="368"/>
      <c r="GJ37" s="368"/>
      <c r="GK37" s="368"/>
      <c r="GL37" s="368"/>
      <c r="GM37" s="368"/>
      <c r="GN37" s="368"/>
      <c r="GO37" s="368"/>
      <c r="GP37" s="368"/>
      <c r="GQ37" s="368"/>
      <c r="GR37" s="368"/>
      <c r="GS37" s="368"/>
      <c r="GT37" s="368"/>
      <c r="GU37" s="368"/>
      <c r="GV37" s="368"/>
      <c r="GW37" s="368"/>
      <c r="GX37" s="368"/>
      <c r="GY37" s="368"/>
      <c r="GZ37" s="368"/>
      <c r="HA37" s="368"/>
      <c r="HB37" s="368"/>
      <c r="HC37" s="368"/>
      <c r="HD37" s="368"/>
      <c r="HE37" s="368"/>
      <c r="HF37" s="368"/>
      <c r="HG37" s="368"/>
      <c r="HH37" s="368"/>
      <c r="HI37" s="368"/>
      <c r="HJ37" s="368"/>
      <c r="HK37" s="368"/>
      <c r="HL37" s="368"/>
      <c r="HM37" s="368"/>
      <c r="HN37" s="368"/>
      <c r="HO37" s="368"/>
      <c r="HP37" s="368"/>
      <c r="HQ37" s="368"/>
      <c r="HR37" s="368"/>
      <c r="HS37" s="368"/>
      <c r="HT37" s="368"/>
      <c r="HU37" s="368"/>
      <c r="HV37" s="368"/>
      <c r="HW37" s="368"/>
      <c r="HX37" s="368"/>
      <c r="HY37" s="368"/>
      <c r="HZ37" s="368"/>
      <c r="IA37" s="368"/>
      <c r="IB37" s="368"/>
      <c r="IC37" s="368"/>
      <c r="ID37" s="368"/>
      <c r="IE37" s="368"/>
      <c r="IF37" s="368"/>
      <c r="IG37" s="368"/>
      <c r="IH37" s="368"/>
      <c r="II37" s="368"/>
      <c r="IJ37" s="368"/>
    </row>
    <row r="38" spans="1:244" s="382" customFormat="1" ht="18" customHeight="1">
      <c r="A38" s="390" t="s">
        <v>6</v>
      </c>
      <c r="B38" s="383" t="s">
        <v>172</v>
      </c>
      <c r="C38" s="373" t="s">
        <v>165</v>
      </c>
      <c r="D38" s="64">
        <v>415</v>
      </c>
      <c r="E38" s="48">
        <v>408</v>
      </c>
      <c r="F38" s="379">
        <f t="shared" si="0"/>
        <v>98.3132530120482</v>
      </c>
      <c r="G38" s="48"/>
      <c r="H38" s="64">
        <v>403</v>
      </c>
      <c r="I38" s="48">
        <v>402</v>
      </c>
      <c r="J38" s="379">
        <f t="shared" si="1"/>
        <v>99.75186104218362</v>
      </c>
      <c r="K38" s="48"/>
      <c r="L38" s="379"/>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c r="DO38" s="381"/>
      <c r="DP38" s="381"/>
      <c r="DQ38" s="381"/>
      <c r="DR38" s="381"/>
      <c r="DS38" s="381"/>
      <c r="DT38" s="381"/>
      <c r="DU38" s="381"/>
      <c r="DV38" s="381"/>
      <c r="DW38" s="381"/>
      <c r="DX38" s="381"/>
      <c r="DY38" s="381"/>
      <c r="DZ38" s="381"/>
      <c r="EA38" s="381"/>
      <c r="EB38" s="381"/>
      <c r="EC38" s="381"/>
      <c r="ED38" s="381"/>
      <c r="EE38" s="381"/>
      <c r="EF38" s="381"/>
      <c r="EG38" s="381"/>
      <c r="EH38" s="381"/>
      <c r="EI38" s="381"/>
      <c r="EJ38" s="381"/>
      <c r="EK38" s="381"/>
      <c r="EL38" s="381"/>
      <c r="EM38" s="381"/>
      <c r="EN38" s="381"/>
      <c r="EO38" s="381"/>
      <c r="EP38" s="381"/>
      <c r="EQ38" s="381"/>
      <c r="ER38" s="381"/>
      <c r="ES38" s="381"/>
      <c r="ET38" s="381"/>
      <c r="EU38" s="381"/>
      <c r="EV38" s="381"/>
      <c r="EW38" s="381"/>
      <c r="EX38" s="381"/>
      <c r="EY38" s="381"/>
      <c r="EZ38" s="381"/>
      <c r="FA38" s="381"/>
      <c r="FB38" s="381"/>
      <c r="FC38" s="381"/>
      <c r="FD38" s="381"/>
      <c r="FE38" s="381"/>
      <c r="FF38" s="381"/>
      <c r="FG38" s="381"/>
      <c r="FH38" s="381"/>
      <c r="FI38" s="381"/>
      <c r="FJ38" s="381"/>
      <c r="FK38" s="381"/>
      <c r="FL38" s="381"/>
      <c r="FM38" s="381"/>
      <c r="FN38" s="381"/>
      <c r="FO38" s="381"/>
      <c r="FP38" s="381"/>
      <c r="FQ38" s="381"/>
      <c r="FR38" s="381"/>
      <c r="FS38" s="381"/>
      <c r="FT38" s="381"/>
      <c r="FU38" s="381"/>
      <c r="FV38" s="381"/>
      <c r="FW38" s="381"/>
      <c r="FX38" s="381"/>
      <c r="FY38" s="381"/>
      <c r="FZ38" s="381"/>
      <c r="GA38" s="381"/>
      <c r="GB38" s="381"/>
      <c r="GC38" s="381"/>
      <c r="GD38" s="381"/>
      <c r="GE38" s="381"/>
      <c r="GF38" s="381"/>
      <c r="GG38" s="381"/>
      <c r="GH38" s="381"/>
      <c r="GI38" s="381"/>
      <c r="GJ38" s="381"/>
      <c r="GK38" s="381"/>
      <c r="GL38" s="381"/>
      <c r="GM38" s="381"/>
      <c r="GN38" s="381"/>
      <c r="GO38" s="381"/>
      <c r="GP38" s="381"/>
      <c r="GQ38" s="381"/>
      <c r="GR38" s="381"/>
      <c r="GS38" s="381"/>
      <c r="GT38" s="381"/>
      <c r="GU38" s="381"/>
      <c r="GV38" s="381"/>
      <c r="GW38" s="381"/>
      <c r="GX38" s="381"/>
      <c r="GY38" s="381"/>
      <c r="GZ38" s="381"/>
      <c r="HA38" s="381"/>
      <c r="HB38" s="381"/>
      <c r="HC38" s="381"/>
      <c r="HD38" s="381"/>
      <c r="HE38" s="381"/>
      <c r="HF38" s="381"/>
      <c r="HG38" s="381"/>
      <c r="HH38" s="381"/>
      <c r="HI38" s="381"/>
      <c r="HJ38" s="381"/>
      <c r="HK38" s="381"/>
      <c r="HL38" s="381"/>
      <c r="HM38" s="381"/>
      <c r="HN38" s="381"/>
      <c r="HO38" s="381"/>
      <c r="HP38" s="381"/>
      <c r="HQ38" s="381"/>
      <c r="HR38" s="381"/>
      <c r="HS38" s="381"/>
      <c r="HT38" s="381"/>
      <c r="HU38" s="381"/>
      <c r="HV38" s="381"/>
      <c r="HW38" s="381"/>
      <c r="HX38" s="381"/>
      <c r="HY38" s="381"/>
      <c r="HZ38" s="381"/>
      <c r="IA38" s="381"/>
      <c r="IB38" s="381"/>
      <c r="IC38" s="381"/>
      <c r="ID38" s="381"/>
      <c r="IE38" s="381"/>
      <c r="IF38" s="381"/>
      <c r="IG38" s="381"/>
      <c r="IH38" s="381"/>
      <c r="II38" s="381"/>
      <c r="IJ38" s="381"/>
    </row>
    <row r="39" spans="1:244" ht="18" customHeight="1">
      <c r="A39" s="385"/>
      <c r="B39" s="386" t="s">
        <v>188</v>
      </c>
      <c r="C39" s="385" t="s">
        <v>12</v>
      </c>
      <c r="D39" s="70">
        <v>99.8</v>
      </c>
      <c r="E39" s="69">
        <v>100</v>
      </c>
      <c r="F39" s="387">
        <f t="shared" si="0"/>
        <v>100.20040080160322</v>
      </c>
      <c r="G39" s="69"/>
      <c r="H39" s="70">
        <v>99.8</v>
      </c>
      <c r="I39" s="69">
        <v>99.8</v>
      </c>
      <c r="J39" s="387">
        <f t="shared" si="1"/>
        <v>100</v>
      </c>
      <c r="K39" s="69"/>
      <c r="L39" s="387"/>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368"/>
      <c r="ES39" s="368"/>
      <c r="ET39" s="368"/>
      <c r="EU39" s="368"/>
      <c r="EV39" s="368"/>
      <c r="EW39" s="368"/>
      <c r="EX39" s="368"/>
      <c r="EY39" s="368"/>
      <c r="EZ39" s="368"/>
      <c r="FA39" s="368"/>
      <c r="FB39" s="368"/>
      <c r="FC39" s="368"/>
      <c r="FD39" s="368"/>
      <c r="FE39" s="368"/>
      <c r="FF39" s="368"/>
      <c r="FG39" s="368"/>
      <c r="FH39" s="368"/>
      <c r="FI39" s="368"/>
      <c r="FJ39" s="368"/>
      <c r="FK39" s="368"/>
      <c r="FL39" s="368"/>
      <c r="FM39" s="368"/>
      <c r="FN39" s="368"/>
      <c r="FO39" s="368"/>
      <c r="FP39" s="368"/>
      <c r="FQ39" s="368"/>
      <c r="FR39" s="368"/>
      <c r="FS39" s="368"/>
      <c r="FT39" s="368"/>
      <c r="FU39" s="368"/>
      <c r="FV39" s="368"/>
      <c r="FW39" s="368"/>
      <c r="FX39" s="368"/>
      <c r="FY39" s="368"/>
      <c r="FZ39" s="368"/>
      <c r="GA39" s="368"/>
      <c r="GB39" s="368"/>
      <c r="GC39" s="368"/>
      <c r="GD39" s="368"/>
      <c r="GE39" s="368"/>
      <c r="GF39" s="368"/>
      <c r="GG39" s="368"/>
      <c r="GH39" s="368"/>
      <c r="GI39" s="368"/>
      <c r="GJ39" s="368"/>
      <c r="GK39" s="368"/>
      <c r="GL39" s="368"/>
      <c r="GM39" s="368"/>
      <c r="GN39" s="368"/>
      <c r="GO39" s="368"/>
      <c r="GP39" s="368"/>
      <c r="GQ39" s="368"/>
      <c r="GR39" s="368"/>
      <c r="GS39" s="368"/>
      <c r="GT39" s="368"/>
      <c r="GU39" s="368"/>
      <c r="GV39" s="368"/>
      <c r="GW39" s="368"/>
      <c r="GX39" s="368"/>
      <c r="GY39" s="368"/>
      <c r="GZ39" s="368"/>
      <c r="HA39" s="368"/>
      <c r="HB39" s="368"/>
      <c r="HC39" s="368"/>
      <c r="HD39" s="368"/>
      <c r="HE39" s="368"/>
      <c r="HF39" s="368"/>
      <c r="HG39" s="368"/>
      <c r="HH39" s="368"/>
      <c r="HI39" s="368"/>
      <c r="HJ39" s="368"/>
      <c r="HK39" s="368"/>
      <c r="HL39" s="368"/>
      <c r="HM39" s="368"/>
      <c r="HN39" s="368"/>
      <c r="HO39" s="368"/>
      <c r="HP39" s="368"/>
      <c r="HQ39" s="368"/>
      <c r="HR39" s="368"/>
      <c r="HS39" s="368"/>
      <c r="HT39" s="368"/>
      <c r="HU39" s="368"/>
      <c r="HV39" s="368"/>
      <c r="HW39" s="368"/>
      <c r="HX39" s="368"/>
      <c r="HY39" s="368"/>
      <c r="HZ39" s="368"/>
      <c r="IA39" s="368"/>
      <c r="IB39" s="368"/>
      <c r="IC39" s="368"/>
      <c r="ID39" s="368"/>
      <c r="IE39" s="368"/>
      <c r="IF39" s="368"/>
      <c r="IG39" s="368"/>
      <c r="IH39" s="368"/>
      <c r="II39" s="368"/>
      <c r="IJ39" s="368"/>
    </row>
    <row r="40" spans="1:244" ht="18" customHeight="1">
      <c r="A40" s="385"/>
      <c r="B40" s="386" t="s">
        <v>187</v>
      </c>
      <c r="C40" s="385" t="s">
        <v>12</v>
      </c>
      <c r="D40" s="70">
        <v>99.7</v>
      </c>
      <c r="E40" s="69">
        <v>99.7</v>
      </c>
      <c r="F40" s="387">
        <f t="shared" si="0"/>
        <v>100</v>
      </c>
      <c r="G40" s="69"/>
      <c r="H40" s="70">
        <v>99.7</v>
      </c>
      <c r="I40" s="69">
        <v>99.7</v>
      </c>
      <c r="J40" s="387">
        <f t="shared" si="1"/>
        <v>100</v>
      </c>
      <c r="K40" s="69"/>
      <c r="L40" s="387"/>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368"/>
      <c r="DL40" s="368"/>
      <c r="DM40" s="368"/>
      <c r="DN40" s="368"/>
      <c r="DO40" s="368"/>
      <c r="DP40" s="368"/>
      <c r="DQ40" s="368"/>
      <c r="DR40" s="368"/>
      <c r="DS40" s="368"/>
      <c r="DT40" s="368"/>
      <c r="DU40" s="368"/>
      <c r="DV40" s="368"/>
      <c r="DW40" s="368"/>
      <c r="DX40" s="368"/>
      <c r="DY40" s="368"/>
      <c r="DZ40" s="368"/>
      <c r="EA40" s="368"/>
      <c r="EB40" s="368"/>
      <c r="EC40" s="368"/>
      <c r="ED40" s="368"/>
      <c r="EE40" s="368"/>
      <c r="EF40" s="368"/>
      <c r="EG40" s="368"/>
      <c r="EH40" s="368"/>
      <c r="EI40" s="368"/>
      <c r="EJ40" s="368"/>
      <c r="EK40" s="368"/>
      <c r="EL40" s="368"/>
      <c r="EM40" s="368"/>
      <c r="EN40" s="368"/>
      <c r="EO40" s="368"/>
      <c r="EP40" s="368"/>
      <c r="EQ40" s="368"/>
      <c r="ER40" s="368"/>
      <c r="ES40" s="368"/>
      <c r="ET40" s="368"/>
      <c r="EU40" s="368"/>
      <c r="EV40" s="368"/>
      <c r="EW40" s="368"/>
      <c r="EX40" s="368"/>
      <c r="EY40" s="368"/>
      <c r="EZ40" s="368"/>
      <c r="FA40" s="368"/>
      <c r="FB40" s="368"/>
      <c r="FC40" s="368"/>
      <c r="FD40" s="368"/>
      <c r="FE40" s="368"/>
      <c r="FF40" s="368"/>
      <c r="FG40" s="368"/>
      <c r="FH40" s="368"/>
      <c r="FI40" s="368"/>
      <c r="FJ40" s="368"/>
      <c r="FK40" s="368"/>
      <c r="FL40" s="368"/>
      <c r="FM40" s="368"/>
      <c r="FN40" s="368"/>
      <c r="FO40" s="368"/>
      <c r="FP40" s="368"/>
      <c r="FQ40" s="368"/>
      <c r="FR40" s="368"/>
      <c r="FS40" s="368"/>
      <c r="FT40" s="368"/>
      <c r="FU40" s="368"/>
      <c r="FV40" s="368"/>
      <c r="FW40" s="368"/>
      <c r="FX40" s="368"/>
      <c r="FY40" s="368"/>
      <c r="FZ40" s="368"/>
      <c r="GA40" s="368"/>
      <c r="GB40" s="368"/>
      <c r="GC40" s="368"/>
      <c r="GD40" s="368"/>
      <c r="GE40" s="368"/>
      <c r="GF40" s="368"/>
      <c r="GG40" s="368"/>
      <c r="GH40" s="368"/>
      <c r="GI40" s="368"/>
      <c r="GJ40" s="368"/>
      <c r="GK40" s="368"/>
      <c r="GL40" s="368"/>
      <c r="GM40" s="368"/>
      <c r="GN40" s="368"/>
      <c r="GO40" s="368"/>
      <c r="GP40" s="368"/>
      <c r="GQ40" s="368"/>
      <c r="GR40" s="368"/>
      <c r="GS40" s="368"/>
      <c r="GT40" s="368"/>
      <c r="GU40" s="368"/>
      <c r="GV40" s="368"/>
      <c r="GW40" s="368"/>
      <c r="GX40" s="368"/>
      <c r="GY40" s="368"/>
      <c r="GZ40" s="368"/>
      <c r="HA40" s="368"/>
      <c r="HB40" s="368"/>
      <c r="HC40" s="368"/>
      <c r="HD40" s="368"/>
      <c r="HE40" s="368"/>
      <c r="HF40" s="368"/>
      <c r="HG40" s="368"/>
      <c r="HH40" s="368"/>
      <c r="HI40" s="368"/>
      <c r="HJ40" s="368"/>
      <c r="HK40" s="368"/>
      <c r="HL40" s="368"/>
      <c r="HM40" s="368"/>
      <c r="HN40" s="368"/>
      <c r="HO40" s="368"/>
      <c r="HP40" s="368"/>
      <c r="HQ40" s="368"/>
      <c r="HR40" s="368"/>
      <c r="HS40" s="368"/>
      <c r="HT40" s="368"/>
      <c r="HU40" s="368"/>
      <c r="HV40" s="368"/>
      <c r="HW40" s="368"/>
      <c r="HX40" s="368"/>
      <c r="HY40" s="368"/>
      <c r="HZ40" s="368"/>
      <c r="IA40" s="368"/>
      <c r="IB40" s="368"/>
      <c r="IC40" s="368"/>
      <c r="ID40" s="368"/>
      <c r="IE40" s="368"/>
      <c r="IF40" s="368"/>
      <c r="IG40" s="368"/>
      <c r="IH40" s="368"/>
      <c r="II40" s="368"/>
      <c r="IJ40" s="368"/>
    </row>
    <row r="41" spans="1:244" ht="18" customHeight="1">
      <c r="A41" s="385"/>
      <c r="B41" s="391" t="s">
        <v>336</v>
      </c>
      <c r="C41" s="385" t="s">
        <v>12</v>
      </c>
      <c r="D41" s="70">
        <v>101.3</v>
      </c>
      <c r="E41" s="70">
        <v>99.8</v>
      </c>
      <c r="F41" s="387">
        <f t="shared" si="0"/>
        <v>98.5192497532083</v>
      </c>
      <c r="G41" s="70"/>
      <c r="H41" s="70">
        <v>99.8</v>
      </c>
      <c r="I41" s="70">
        <v>99.8</v>
      </c>
      <c r="J41" s="387">
        <f t="shared" si="1"/>
        <v>100</v>
      </c>
      <c r="K41" s="70"/>
      <c r="L41" s="387"/>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8"/>
      <c r="DI41" s="368"/>
      <c r="DJ41" s="368"/>
      <c r="DK41" s="368"/>
      <c r="DL41" s="368"/>
      <c r="DM41" s="368"/>
      <c r="DN41" s="368"/>
      <c r="DO41" s="368"/>
      <c r="DP41" s="368"/>
      <c r="DQ41" s="368"/>
      <c r="DR41" s="368"/>
      <c r="DS41" s="368"/>
      <c r="DT41" s="368"/>
      <c r="DU41" s="368"/>
      <c r="DV41" s="368"/>
      <c r="DW41" s="368"/>
      <c r="DX41" s="368"/>
      <c r="DY41" s="368"/>
      <c r="DZ41" s="368"/>
      <c r="EA41" s="368"/>
      <c r="EB41" s="368"/>
      <c r="EC41" s="368"/>
      <c r="ED41" s="368"/>
      <c r="EE41" s="368"/>
      <c r="EF41" s="368"/>
      <c r="EG41" s="368"/>
      <c r="EH41" s="368"/>
      <c r="EI41" s="368"/>
      <c r="EJ41" s="368"/>
      <c r="EK41" s="368"/>
      <c r="EL41" s="368"/>
      <c r="EM41" s="368"/>
      <c r="EN41" s="368"/>
      <c r="EO41" s="368"/>
      <c r="EP41" s="368"/>
      <c r="EQ41" s="368"/>
      <c r="ER41" s="368"/>
      <c r="ES41" s="368"/>
      <c r="ET41" s="368"/>
      <c r="EU41" s="368"/>
      <c r="EV41" s="368"/>
      <c r="EW41" s="368"/>
      <c r="EX41" s="368"/>
      <c r="EY41" s="368"/>
      <c r="EZ41" s="368"/>
      <c r="FA41" s="368"/>
      <c r="FB41" s="368"/>
      <c r="FC41" s="368"/>
      <c r="FD41" s="368"/>
      <c r="FE41" s="368"/>
      <c r="FF41" s="368"/>
      <c r="FG41" s="368"/>
      <c r="FH41" s="368"/>
      <c r="FI41" s="368"/>
      <c r="FJ41" s="368"/>
      <c r="FK41" s="368"/>
      <c r="FL41" s="368"/>
      <c r="FM41" s="368"/>
      <c r="FN41" s="368"/>
      <c r="FO41" s="368"/>
      <c r="FP41" s="368"/>
      <c r="FQ41" s="368"/>
      <c r="FR41" s="368"/>
      <c r="FS41" s="368"/>
      <c r="FT41" s="368"/>
      <c r="FU41" s="368"/>
      <c r="FV41" s="368"/>
      <c r="FW41" s="368"/>
      <c r="FX41" s="368"/>
      <c r="FY41" s="368"/>
      <c r="FZ41" s="368"/>
      <c r="GA41" s="368"/>
      <c r="GB41" s="368"/>
      <c r="GC41" s="368"/>
      <c r="GD41" s="368"/>
      <c r="GE41" s="368"/>
      <c r="GF41" s="368"/>
      <c r="GG41" s="368"/>
      <c r="GH41" s="368"/>
      <c r="GI41" s="368"/>
      <c r="GJ41" s="368"/>
      <c r="GK41" s="368"/>
      <c r="GL41" s="368"/>
      <c r="GM41" s="368"/>
      <c r="GN41" s="368"/>
      <c r="GO41" s="368"/>
      <c r="GP41" s="368"/>
      <c r="GQ41" s="368"/>
      <c r="GR41" s="368"/>
      <c r="GS41" s="368"/>
      <c r="GT41" s="368"/>
      <c r="GU41" s="368"/>
      <c r="GV41" s="368"/>
      <c r="GW41" s="368"/>
      <c r="GX41" s="368"/>
      <c r="GY41" s="368"/>
      <c r="GZ41" s="368"/>
      <c r="HA41" s="368"/>
      <c r="HB41" s="368"/>
      <c r="HC41" s="368"/>
      <c r="HD41" s="368"/>
      <c r="HE41" s="368"/>
      <c r="HF41" s="368"/>
      <c r="HG41" s="368"/>
      <c r="HH41" s="368"/>
      <c r="HI41" s="368"/>
      <c r="HJ41" s="368"/>
      <c r="HK41" s="368"/>
      <c r="HL41" s="368"/>
      <c r="HM41" s="368"/>
      <c r="HN41" s="368"/>
      <c r="HO41" s="368"/>
      <c r="HP41" s="368"/>
      <c r="HQ41" s="368"/>
      <c r="HR41" s="368"/>
      <c r="HS41" s="368"/>
      <c r="HT41" s="368"/>
      <c r="HU41" s="368"/>
      <c r="HV41" s="368"/>
      <c r="HW41" s="368"/>
      <c r="HX41" s="368"/>
      <c r="HY41" s="368"/>
      <c r="HZ41" s="368"/>
      <c r="IA41" s="368"/>
      <c r="IB41" s="368"/>
      <c r="IC41" s="368"/>
      <c r="ID41" s="368"/>
      <c r="IE41" s="368"/>
      <c r="IF41" s="368"/>
      <c r="IG41" s="368"/>
      <c r="IH41" s="368"/>
      <c r="II41" s="368"/>
      <c r="IJ41" s="368"/>
    </row>
    <row r="42" spans="1:244" ht="18" customHeight="1">
      <c r="A42" s="385"/>
      <c r="B42" s="391" t="s">
        <v>169</v>
      </c>
      <c r="C42" s="385" t="s">
        <v>12</v>
      </c>
      <c r="D42" s="71">
        <v>48.99951667472209</v>
      </c>
      <c r="E42" s="71">
        <v>48</v>
      </c>
      <c r="F42" s="387">
        <f t="shared" si="0"/>
        <v>97.96014993095285</v>
      </c>
      <c r="G42" s="71"/>
      <c r="H42" s="71">
        <v>49</v>
      </c>
      <c r="I42" s="71">
        <v>49</v>
      </c>
      <c r="J42" s="387">
        <f t="shared" si="1"/>
        <v>100</v>
      </c>
      <c r="K42" s="71"/>
      <c r="L42" s="387"/>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c r="DO42" s="368"/>
      <c r="DP42" s="368"/>
      <c r="DQ42" s="368"/>
      <c r="DR42" s="368"/>
      <c r="DS42" s="368"/>
      <c r="DT42" s="368"/>
      <c r="DU42" s="368"/>
      <c r="DV42" s="368"/>
      <c r="DW42" s="368"/>
      <c r="DX42" s="368"/>
      <c r="DY42" s="368"/>
      <c r="DZ42" s="368"/>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368"/>
      <c r="EZ42" s="368"/>
      <c r="FA42" s="368"/>
      <c r="FB42" s="368"/>
      <c r="FC42" s="368"/>
      <c r="FD42" s="368"/>
      <c r="FE42" s="368"/>
      <c r="FF42" s="368"/>
      <c r="FG42" s="368"/>
      <c r="FH42" s="368"/>
      <c r="FI42" s="368"/>
      <c r="FJ42" s="368"/>
      <c r="FK42" s="368"/>
      <c r="FL42" s="368"/>
      <c r="FM42" s="368"/>
      <c r="FN42" s="368"/>
      <c r="FO42" s="368"/>
      <c r="FP42" s="368"/>
      <c r="FQ42" s="368"/>
      <c r="FR42" s="368"/>
      <c r="FS42" s="368"/>
      <c r="FT42" s="368"/>
      <c r="FU42" s="368"/>
      <c r="FV42" s="368"/>
      <c r="FW42" s="368"/>
      <c r="FX42" s="368"/>
      <c r="FY42" s="368"/>
      <c r="FZ42" s="368"/>
      <c r="GA42" s="368"/>
      <c r="GB42" s="368"/>
      <c r="GC42" s="368"/>
      <c r="GD42" s="368"/>
      <c r="GE42" s="368"/>
      <c r="GF42" s="368"/>
      <c r="GG42" s="368"/>
      <c r="GH42" s="368"/>
      <c r="GI42" s="368"/>
      <c r="GJ42" s="368"/>
      <c r="GK42" s="368"/>
      <c r="GL42" s="368"/>
      <c r="GM42" s="368"/>
      <c r="GN42" s="368"/>
      <c r="GO42" s="368"/>
      <c r="GP42" s="368"/>
      <c r="GQ42" s="368"/>
      <c r="GR42" s="368"/>
      <c r="GS42" s="368"/>
      <c r="GT42" s="368"/>
      <c r="GU42" s="368"/>
      <c r="GV42" s="368"/>
      <c r="GW42" s="368"/>
      <c r="GX42" s="368"/>
      <c r="GY42" s="368"/>
      <c r="GZ42" s="368"/>
      <c r="HA42" s="368"/>
      <c r="HB42" s="368"/>
      <c r="HC42" s="368"/>
      <c r="HD42" s="368"/>
      <c r="HE42" s="368"/>
      <c r="HF42" s="368"/>
      <c r="HG42" s="368"/>
      <c r="HH42" s="368"/>
      <c r="HI42" s="368"/>
      <c r="HJ42" s="368"/>
      <c r="HK42" s="368"/>
      <c r="HL42" s="368"/>
      <c r="HM42" s="368"/>
      <c r="HN42" s="368"/>
      <c r="HO42" s="368"/>
      <c r="HP42" s="368"/>
      <c r="HQ42" s="368"/>
      <c r="HR42" s="368"/>
      <c r="HS42" s="368"/>
      <c r="HT42" s="368"/>
      <c r="HU42" s="368"/>
      <c r="HV42" s="368"/>
      <c r="HW42" s="368"/>
      <c r="HX42" s="368"/>
      <c r="HY42" s="368"/>
      <c r="HZ42" s="368"/>
      <c r="IA42" s="368"/>
      <c r="IB42" s="368"/>
      <c r="IC42" s="368"/>
      <c r="ID42" s="368"/>
      <c r="IE42" s="368"/>
      <c r="IF42" s="368"/>
      <c r="IG42" s="368"/>
      <c r="IH42" s="368"/>
      <c r="II42" s="368"/>
      <c r="IJ42" s="368"/>
    </row>
    <row r="43" spans="1:244" ht="18" customHeight="1">
      <c r="A43" s="385"/>
      <c r="B43" s="386" t="s">
        <v>168</v>
      </c>
      <c r="C43" s="385" t="s">
        <v>12</v>
      </c>
      <c r="D43" s="71"/>
      <c r="E43" s="71">
        <v>0</v>
      </c>
      <c r="F43" s="387"/>
      <c r="G43" s="71"/>
      <c r="H43" s="71">
        <v>0</v>
      </c>
      <c r="I43" s="71"/>
      <c r="J43" s="387"/>
      <c r="K43" s="71"/>
      <c r="L43" s="379"/>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c r="DO43" s="368"/>
      <c r="DP43" s="368"/>
      <c r="DQ43" s="368"/>
      <c r="DR43" s="368"/>
      <c r="DS43" s="368"/>
      <c r="DT43" s="368"/>
      <c r="DU43" s="368"/>
      <c r="DV43" s="368"/>
      <c r="DW43" s="368"/>
      <c r="DX43" s="368"/>
      <c r="DY43" s="368"/>
      <c r="DZ43" s="368"/>
      <c r="EA43" s="368"/>
      <c r="EB43" s="368"/>
      <c r="EC43" s="368"/>
      <c r="ED43" s="368"/>
      <c r="EE43" s="368"/>
      <c r="EF43" s="368"/>
      <c r="EG43" s="368"/>
      <c r="EH43" s="368"/>
      <c r="EI43" s="368"/>
      <c r="EJ43" s="368"/>
      <c r="EK43" s="368"/>
      <c r="EL43" s="368"/>
      <c r="EM43" s="368"/>
      <c r="EN43" s="368"/>
      <c r="EO43" s="368"/>
      <c r="EP43" s="368"/>
      <c r="EQ43" s="368"/>
      <c r="ER43" s="368"/>
      <c r="ES43" s="368"/>
      <c r="ET43" s="368"/>
      <c r="EU43" s="368"/>
      <c r="EV43" s="368"/>
      <c r="EW43" s="368"/>
      <c r="EX43" s="368"/>
      <c r="EY43" s="368"/>
      <c r="EZ43" s="368"/>
      <c r="FA43" s="368"/>
      <c r="FB43" s="368"/>
      <c r="FC43" s="368"/>
      <c r="FD43" s="368"/>
      <c r="FE43" s="368"/>
      <c r="FF43" s="368"/>
      <c r="FG43" s="368"/>
      <c r="FH43" s="368"/>
      <c r="FI43" s="368"/>
      <c r="FJ43" s="368"/>
      <c r="FK43" s="368"/>
      <c r="FL43" s="368"/>
      <c r="FM43" s="368"/>
      <c r="FN43" s="368"/>
      <c r="FO43" s="368"/>
      <c r="FP43" s="368"/>
      <c r="FQ43" s="368"/>
      <c r="FR43" s="368"/>
      <c r="FS43" s="368"/>
      <c r="FT43" s="368"/>
      <c r="FU43" s="368"/>
      <c r="FV43" s="368"/>
      <c r="FW43" s="368"/>
      <c r="FX43" s="368"/>
      <c r="FY43" s="368"/>
      <c r="FZ43" s="368"/>
      <c r="GA43" s="368"/>
      <c r="GB43" s="368"/>
      <c r="GC43" s="368"/>
      <c r="GD43" s="368"/>
      <c r="GE43" s="368"/>
      <c r="GF43" s="368"/>
      <c r="GG43" s="368"/>
      <c r="GH43" s="368"/>
      <c r="GI43" s="368"/>
      <c r="GJ43" s="368"/>
      <c r="GK43" s="368"/>
      <c r="GL43" s="368"/>
      <c r="GM43" s="368"/>
      <c r="GN43" s="368"/>
      <c r="GO43" s="368"/>
      <c r="GP43" s="368"/>
      <c r="GQ43" s="368"/>
      <c r="GR43" s="368"/>
      <c r="GS43" s="368"/>
      <c r="GT43" s="368"/>
      <c r="GU43" s="368"/>
      <c r="GV43" s="368"/>
      <c r="GW43" s="368"/>
      <c r="GX43" s="368"/>
      <c r="GY43" s="368"/>
      <c r="GZ43" s="368"/>
      <c r="HA43" s="368"/>
      <c r="HB43" s="368"/>
      <c r="HC43" s="368"/>
      <c r="HD43" s="368"/>
      <c r="HE43" s="368"/>
      <c r="HF43" s="368"/>
      <c r="HG43" s="368"/>
      <c r="HH43" s="368"/>
      <c r="HI43" s="368"/>
      <c r="HJ43" s="368"/>
      <c r="HK43" s="368"/>
      <c r="HL43" s="368"/>
      <c r="HM43" s="368"/>
      <c r="HN43" s="368"/>
      <c r="HO43" s="368"/>
      <c r="HP43" s="368"/>
      <c r="HQ43" s="368"/>
      <c r="HR43" s="368"/>
      <c r="HS43" s="368"/>
      <c r="HT43" s="368"/>
      <c r="HU43" s="368"/>
      <c r="HV43" s="368"/>
      <c r="HW43" s="368"/>
      <c r="HX43" s="368"/>
      <c r="HY43" s="368"/>
      <c r="HZ43" s="368"/>
      <c r="IA43" s="368"/>
      <c r="IB43" s="368"/>
      <c r="IC43" s="368"/>
      <c r="ID43" s="368"/>
      <c r="IE43" s="368"/>
      <c r="IF43" s="368"/>
      <c r="IG43" s="368"/>
      <c r="IH43" s="368"/>
      <c r="II43" s="368"/>
      <c r="IJ43" s="368"/>
    </row>
    <row r="44" spans="1:244" ht="18" customHeight="1">
      <c r="A44" s="385"/>
      <c r="B44" s="386" t="s">
        <v>180</v>
      </c>
      <c r="C44" s="385" t="s">
        <v>12</v>
      </c>
      <c r="D44" s="71">
        <v>0.1</v>
      </c>
      <c r="E44" s="61">
        <v>0.09</v>
      </c>
      <c r="F44" s="387">
        <v>100</v>
      </c>
      <c r="G44" s="69"/>
      <c r="H44" s="71">
        <v>0.1</v>
      </c>
      <c r="I44" s="69"/>
      <c r="J44" s="387"/>
      <c r="K44" s="69"/>
      <c r="L44" s="387"/>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368"/>
      <c r="DX44" s="368"/>
      <c r="DY44" s="368"/>
      <c r="DZ44" s="368"/>
      <c r="EA44" s="368"/>
      <c r="EB44" s="368"/>
      <c r="EC44" s="368"/>
      <c r="ED44" s="368"/>
      <c r="EE44" s="368"/>
      <c r="EF44" s="368"/>
      <c r="EG44" s="368"/>
      <c r="EH44" s="368"/>
      <c r="EI44" s="368"/>
      <c r="EJ44" s="368"/>
      <c r="EK44" s="368"/>
      <c r="EL44" s="368"/>
      <c r="EM44" s="368"/>
      <c r="EN44" s="368"/>
      <c r="EO44" s="368"/>
      <c r="EP44" s="368"/>
      <c r="EQ44" s="368"/>
      <c r="ER44" s="368"/>
      <c r="ES44" s="368"/>
      <c r="ET44" s="368"/>
      <c r="EU44" s="368"/>
      <c r="EV44" s="368"/>
      <c r="EW44" s="368"/>
      <c r="EX44" s="368"/>
      <c r="EY44" s="368"/>
      <c r="EZ44" s="368"/>
      <c r="FA44" s="368"/>
      <c r="FB44" s="368"/>
      <c r="FC44" s="368"/>
      <c r="FD44" s="368"/>
      <c r="FE44" s="368"/>
      <c r="FF44" s="368"/>
      <c r="FG44" s="368"/>
      <c r="FH44" s="368"/>
      <c r="FI44" s="368"/>
      <c r="FJ44" s="368"/>
      <c r="FK44" s="368"/>
      <c r="FL44" s="368"/>
      <c r="FM44" s="368"/>
      <c r="FN44" s="368"/>
      <c r="FO44" s="368"/>
      <c r="FP44" s="368"/>
      <c r="FQ44" s="368"/>
      <c r="FR44" s="368"/>
      <c r="FS44" s="368"/>
      <c r="FT44" s="368"/>
      <c r="FU44" s="368"/>
      <c r="FV44" s="368"/>
      <c r="FW44" s="368"/>
      <c r="FX44" s="368"/>
      <c r="FY44" s="368"/>
      <c r="FZ44" s="368"/>
      <c r="GA44" s="368"/>
      <c r="GB44" s="368"/>
      <c r="GC44" s="368"/>
      <c r="GD44" s="368"/>
      <c r="GE44" s="368"/>
      <c r="GF44" s="368"/>
      <c r="GG44" s="368"/>
      <c r="GH44" s="368"/>
      <c r="GI44" s="368"/>
      <c r="GJ44" s="368"/>
      <c r="GK44" s="368"/>
      <c r="GL44" s="368"/>
      <c r="GM44" s="368"/>
      <c r="GN44" s="368"/>
      <c r="GO44" s="368"/>
      <c r="GP44" s="368"/>
      <c r="GQ44" s="368"/>
      <c r="GR44" s="368"/>
      <c r="GS44" s="368"/>
      <c r="GT44" s="368"/>
      <c r="GU44" s="368"/>
      <c r="GV44" s="368"/>
      <c r="GW44" s="368"/>
      <c r="GX44" s="368"/>
      <c r="GY44" s="368"/>
      <c r="GZ44" s="368"/>
      <c r="HA44" s="368"/>
      <c r="HB44" s="368"/>
      <c r="HC44" s="368"/>
      <c r="HD44" s="368"/>
      <c r="HE44" s="368"/>
      <c r="HF44" s="368"/>
      <c r="HG44" s="368"/>
      <c r="HH44" s="368"/>
      <c r="HI44" s="368"/>
      <c r="HJ44" s="368"/>
      <c r="HK44" s="368"/>
      <c r="HL44" s="368"/>
      <c r="HM44" s="368"/>
      <c r="HN44" s="368"/>
      <c r="HO44" s="368"/>
      <c r="HP44" s="368"/>
      <c r="HQ44" s="368"/>
      <c r="HR44" s="368"/>
      <c r="HS44" s="368"/>
      <c r="HT44" s="368"/>
      <c r="HU44" s="368"/>
      <c r="HV44" s="368"/>
      <c r="HW44" s="368"/>
      <c r="HX44" s="368"/>
      <c r="HY44" s="368"/>
      <c r="HZ44" s="368"/>
      <c r="IA44" s="368"/>
      <c r="IB44" s="368"/>
      <c r="IC44" s="368"/>
      <c r="ID44" s="368"/>
      <c r="IE44" s="368"/>
      <c r="IF44" s="368"/>
      <c r="IG44" s="368"/>
      <c r="IH44" s="368"/>
      <c r="II44" s="368"/>
      <c r="IJ44" s="368"/>
    </row>
    <row r="45" spans="1:244" ht="29.25" customHeight="1">
      <c r="A45" s="385"/>
      <c r="B45" s="386" t="s">
        <v>186</v>
      </c>
      <c r="C45" s="385" t="s">
        <v>12</v>
      </c>
      <c r="D45" s="73">
        <v>100</v>
      </c>
      <c r="E45" s="73">
        <v>100</v>
      </c>
      <c r="F45" s="387">
        <f t="shared" si="0"/>
        <v>100</v>
      </c>
      <c r="G45" s="61"/>
      <c r="H45" s="73">
        <v>100</v>
      </c>
      <c r="I45" s="73"/>
      <c r="J45" s="387"/>
      <c r="K45" s="61"/>
      <c r="L45" s="387"/>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c r="DU45" s="368"/>
      <c r="DV45" s="368"/>
      <c r="DW45" s="368"/>
      <c r="DX45" s="368"/>
      <c r="DY45" s="368"/>
      <c r="DZ45" s="368"/>
      <c r="EA45" s="368"/>
      <c r="EB45" s="368"/>
      <c r="EC45" s="368"/>
      <c r="ED45" s="368"/>
      <c r="EE45" s="368"/>
      <c r="EF45" s="368"/>
      <c r="EG45" s="368"/>
      <c r="EH45" s="368"/>
      <c r="EI45" s="368"/>
      <c r="EJ45" s="368"/>
      <c r="EK45" s="368"/>
      <c r="EL45" s="368"/>
      <c r="EM45" s="368"/>
      <c r="EN45" s="368"/>
      <c r="EO45" s="368"/>
      <c r="EP45" s="368"/>
      <c r="EQ45" s="368"/>
      <c r="ER45" s="368"/>
      <c r="ES45" s="368"/>
      <c r="ET45" s="368"/>
      <c r="EU45" s="368"/>
      <c r="EV45" s="368"/>
      <c r="EW45" s="368"/>
      <c r="EX45" s="368"/>
      <c r="EY45" s="368"/>
      <c r="EZ45" s="368"/>
      <c r="FA45" s="368"/>
      <c r="FB45" s="368"/>
      <c r="FC45" s="368"/>
      <c r="FD45" s="368"/>
      <c r="FE45" s="368"/>
      <c r="FF45" s="368"/>
      <c r="FG45" s="368"/>
      <c r="FH45" s="368"/>
      <c r="FI45" s="368"/>
      <c r="FJ45" s="368"/>
      <c r="FK45" s="368"/>
      <c r="FL45" s="368"/>
      <c r="FM45" s="368"/>
      <c r="FN45" s="368"/>
      <c r="FO45" s="368"/>
      <c r="FP45" s="368"/>
      <c r="FQ45" s="368"/>
      <c r="FR45" s="368"/>
      <c r="FS45" s="368"/>
      <c r="FT45" s="368"/>
      <c r="FU45" s="368"/>
      <c r="FV45" s="368"/>
      <c r="FW45" s="368"/>
      <c r="FX45" s="368"/>
      <c r="FY45" s="368"/>
      <c r="FZ45" s="368"/>
      <c r="GA45" s="368"/>
      <c r="GB45" s="368"/>
      <c r="GC45" s="368"/>
      <c r="GD45" s="368"/>
      <c r="GE45" s="368"/>
      <c r="GF45" s="368"/>
      <c r="GG45" s="368"/>
      <c r="GH45" s="368"/>
      <c r="GI45" s="368"/>
      <c r="GJ45" s="368"/>
      <c r="GK45" s="368"/>
      <c r="GL45" s="368"/>
      <c r="GM45" s="368"/>
      <c r="GN45" s="368"/>
      <c r="GO45" s="368"/>
      <c r="GP45" s="368"/>
      <c r="GQ45" s="368"/>
      <c r="GR45" s="368"/>
      <c r="GS45" s="368"/>
      <c r="GT45" s="368"/>
      <c r="GU45" s="368"/>
      <c r="GV45" s="368"/>
      <c r="GW45" s="368"/>
      <c r="GX45" s="368"/>
      <c r="GY45" s="368"/>
      <c r="GZ45" s="368"/>
      <c r="HA45" s="368"/>
      <c r="HB45" s="368"/>
      <c r="HC45" s="368"/>
      <c r="HD45" s="368"/>
      <c r="HE45" s="368"/>
      <c r="HF45" s="368"/>
      <c r="HG45" s="368"/>
      <c r="HH45" s="368"/>
      <c r="HI45" s="368"/>
      <c r="HJ45" s="368"/>
      <c r="HK45" s="368"/>
      <c r="HL45" s="368"/>
      <c r="HM45" s="368"/>
      <c r="HN45" s="368"/>
      <c r="HO45" s="368"/>
      <c r="HP45" s="368"/>
      <c r="HQ45" s="368"/>
      <c r="HR45" s="368"/>
      <c r="HS45" s="368"/>
      <c r="HT45" s="368"/>
      <c r="HU45" s="368"/>
      <c r="HV45" s="368"/>
      <c r="HW45" s="368"/>
      <c r="HX45" s="368"/>
      <c r="HY45" s="368"/>
      <c r="HZ45" s="368"/>
      <c r="IA45" s="368"/>
      <c r="IB45" s="368"/>
      <c r="IC45" s="368"/>
      <c r="ID45" s="368"/>
      <c r="IE45" s="368"/>
      <c r="IF45" s="368"/>
      <c r="IG45" s="368"/>
      <c r="IH45" s="368"/>
      <c r="II45" s="368"/>
      <c r="IJ45" s="368"/>
    </row>
    <row r="46" spans="1:244" ht="18" customHeight="1">
      <c r="A46" s="385"/>
      <c r="B46" s="391" t="s">
        <v>185</v>
      </c>
      <c r="C46" s="385" t="s">
        <v>12</v>
      </c>
      <c r="D46" s="71">
        <v>99</v>
      </c>
      <c r="E46" s="69">
        <v>99</v>
      </c>
      <c r="F46" s="387">
        <f t="shared" si="0"/>
        <v>100</v>
      </c>
      <c r="G46" s="69"/>
      <c r="H46" s="71">
        <v>99.1</v>
      </c>
      <c r="I46" s="69"/>
      <c r="J46" s="387"/>
      <c r="K46" s="69"/>
      <c r="L46" s="387"/>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c r="DU46" s="368"/>
      <c r="DV46" s="368"/>
      <c r="DW46" s="368"/>
      <c r="DX46" s="368"/>
      <c r="DY46" s="368"/>
      <c r="DZ46" s="368"/>
      <c r="EA46" s="368"/>
      <c r="EB46" s="368"/>
      <c r="EC46" s="368"/>
      <c r="ED46" s="368"/>
      <c r="EE46" s="368"/>
      <c r="EF46" s="368"/>
      <c r="EG46" s="368"/>
      <c r="EH46" s="368"/>
      <c r="EI46" s="368"/>
      <c r="EJ46" s="368"/>
      <c r="EK46" s="368"/>
      <c r="EL46" s="368"/>
      <c r="EM46" s="368"/>
      <c r="EN46" s="368"/>
      <c r="EO46" s="368"/>
      <c r="EP46" s="368"/>
      <c r="EQ46" s="368"/>
      <c r="ER46" s="368"/>
      <c r="ES46" s="368"/>
      <c r="ET46" s="368"/>
      <c r="EU46" s="368"/>
      <c r="EV46" s="368"/>
      <c r="EW46" s="368"/>
      <c r="EX46" s="368"/>
      <c r="EY46" s="368"/>
      <c r="EZ46" s="368"/>
      <c r="FA46" s="368"/>
      <c r="FB46" s="368"/>
      <c r="FC46" s="368"/>
      <c r="FD46" s="368"/>
      <c r="FE46" s="368"/>
      <c r="FF46" s="368"/>
      <c r="FG46" s="368"/>
      <c r="FH46" s="368"/>
      <c r="FI46" s="368"/>
      <c r="FJ46" s="368"/>
      <c r="FK46" s="368"/>
      <c r="FL46" s="368"/>
      <c r="FM46" s="368"/>
      <c r="FN46" s="368"/>
      <c r="FO46" s="368"/>
      <c r="FP46" s="368"/>
      <c r="FQ46" s="368"/>
      <c r="FR46" s="368"/>
      <c r="FS46" s="368"/>
      <c r="FT46" s="368"/>
      <c r="FU46" s="368"/>
      <c r="FV46" s="368"/>
      <c r="FW46" s="368"/>
      <c r="FX46" s="368"/>
      <c r="FY46" s="368"/>
      <c r="FZ46" s="368"/>
      <c r="GA46" s="368"/>
      <c r="GB46" s="368"/>
      <c r="GC46" s="368"/>
      <c r="GD46" s="368"/>
      <c r="GE46" s="368"/>
      <c r="GF46" s="368"/>
      <c r="GG46" s="368"/>
      <c r="GH46" s="368"/>
      <c r="GI46" s="368"/>
      <c r="GJ46" s="368"/>
      <c r="GK46" s="368"/>
      <c r="GL46" s="368"/>
      <c r="GM46" s="368"/>
      <c r="GN46" s="368"/>
      <c r="GO46" s="368"/>
      <c r="GP46" s="368"/>
      <c r="GQ46" s="368"/>
      <c r="GR46" s="368"/>
      <c r="GS46" s="368"/>
      <c r="GT46" s="368"/>
      <c r="GU46" s="368"/>
      <c r="GV46" s="368"/>
      <c r="GW46" s="368"/>
      <c r="GX46" s="368"/>
      <c r="GY46" s="368"/>
      <c r="GZ46" s="368"/>
      <c r="HA46" s="368"/>
      <c r="HB46" s="368"/>
      <c r="HC46" s="368"/>
      <c r="HD46" s="368"/>
      <c r="HE46" s="368"/>
      <c r="HF46" s="368"/>
      <c r="HG46" s="368"/>
      <c r="HH46" s="368"/>
      <c r="HI46" s="368"/>
      <c r="HJ46" s="368"/>
      <c r="HK46" s="368"/>
      <c r="HL46" s="368"/>
      <c r="HM46" s="368"/>
      <c r="HN46" s="368"/>
      <c r="HO46" s="368"/>
      <c r="HP46" s="368"/>
      <c r="HQ46" s="368"/>
      <c r="HR46" s="368"/>
      <c r="HS46" s="368"/>
      <c r="HT46" s="368"/>
      <c r="HU46" s="368"/>
      <c r="HV46" s="368"/>
      <c r="HW46" s="368"/>
      <c r="HX46" s="368"/>
      <c r="HY46" s="368"/>
      <c r="HZ46" s="368"/>
      <c r="IA46" s="368"/>
      <c r="IB46" s="368"/>
      <c r="IC46" s="368"/>
      <c r="ID46" s="368"/>
      <c r="IE46" s="368"/>
      <c r="IF46" s="368"/>
      <c r="IG46" s="368"/>
      <c r="IH46" s="368"/>
      <c r="II46" s="368"/>
      <c r="IJ46" s="368"/>
    </row>
    <row r="47" spans="1:244" s="382" customFormat="1" ht="18" customHeight="1">
      <c r="A47" s="373" t="s">
        <v>59</v>
      </c>
      <c r="B47" s="383" t="s">
        <v>184</v>
      </c>
      <c r="C47" s="373"/>
      <c r="D47" s="64"/>
      <c r="E47" s="72"/>
      <c r="F47" s="387"/>
      <c r="G47" s="72"/>
      <c r="H47" s="64"/>
      <c r="I47" s="72"/>
      <c r="J47" s="387"/>
      <c r="K47" s="72"/>
      <c r="L47" s="379"/>
      <c r="M47" s="392"/>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c r="DJ47" s="381"/>
      <c r="DK47" s="381"/>
      <c r="DL47" s="381"/>
      <c r="DM47" s="381"/>
      <c r="DN47" s="381"/>
      <c r="DO47" s="381"/>
      <c r="DP47" s="381"/>
      <c r="DQ47" s="381"/>
      <c r="DR47" s="381"/>
      <c r="DS47" s="381"/>
      <c r="DT47" s="381"/>
      <c r="DU47" s="381"/>
      <c r="DV47" s="381"/>
      <c r="DW47" s="381"/>
      <c r="DX47" s="381"/>
      <c r="DY47" s="381"/>
      <c r="DZ47" s="381"/>
      <c r="EA47" s="381"/>
      <c r="EB47" s="381"/>
      <c r="EC47" s="381"/>
      <c r="ED47" s="381"/>
      <c r="EE47" s="381"/>
      <c r="EF47" s="381"/>
      <c r="EG47" s="381"/>
      <c r="EH47" s="381"/>
      <c r="EI47" s="381"/>
      <c r="EJ47" s="381"/>
      <c r="EK47" s="381"/>
      <c r="EL47" s="381"/>
      <c r="EM47" s="381"/>
      <c r="EN47" s="381"/>
      <c r="EO47" s="381"/>
      <c r="EP47" s="381"/>
      <c r="EQ47" s="381"/>
      <c r="ER47" s="381"/>
      <c r="ES47" s="381"/>
      <c r="ET47" s="381"/>
      <c r="EU47" s="381"/>
      <c r="EV47" s="381"/>
      <c r="EW47" s="381"/>
      <c r="EX47" s="381"/>
      <c r="EY47" s="381"/>
      <c r="EZ47" s="381"/>
      <c r="FA47" s="381"/>
      <c r="FB47" s="381"/>
      <c r="FC47" s="381"/>
      <c r="FD47" s="381"/>
      <c r="FE47" s="381"/>
      <c r="FF47" s="381"/>
      <c r="FG47" s="381"/>
      <c r="FH47" s="381"/>
      <c r="FI47" s="381"/>
      <c r="FJ47" s="381"/>
      <c r="FK47" s="381"/>
      <c r="FL47" s="381"/>
      <c r="FM47" s="381"/>
      <c r="FN47" s="381"/>
      <c r="FO47" s="381"/>
      <c r="FP47" s="381"/>
      <c r="FQ47" s="381"/>
      <c r="FR47" s="381"/>
      <c r="FS47" s="381"/>
      <c r="FT47" s="381"/>
      <c r="FU47" s="381"/>
      <c r="FV47" s="381"/>
      <c r="FW47" s="381"/>
      <c r="FX47" s="381"/>
      <c r="FY47" s="381"/>
      <c r="FZ47" s="381"/>
      <c r="GA47" s="381"/>
      <c r="GB47" s="381"/>
      <c r="GC47" s="381"/>
      <c r="GD47" s="381"/>
      <c r="GE47" s="381"/>
      <c r="GF47" s="381"/>
      <c r="GG47" s="381"/>
      <c r="GH47" s="381"/>
      <c r="GI47" s="381"/>
      <c r="GJ47" s="381"/>
      <c r="GK47" s="381"/>
      <c r="GL47" s="381"/>
      <c r="GM47" s="381"/>
      <c r="GN47" s="381"/>
      <c r="GO47" s="381"/>
      <c r="GP47" s="381"/>
      <c r="GQ47" s="381"/>
      <c r="GR47" s="381"/>
      <c r="GS47" s="381"/>
      <c r="GT47" s="381"/>
      <c r="GU47" s="381"/>
      <c r="GV47" s="381"/>
      <c r="GW47" s="381"/>
      <c r="GX47" s="381"/>
      <c r="GY47" s="381"/>
      <c r="GZ47" s="381"/>
      <c r="HA47" s="381"/>
      <c r="HB47" s="381"/>
      <c r="HC47" s="381"/>
      <c r="HD47" s="381"/>
      <c r="HE47" s="381"/>
      <c r="HF47" s="381"/>
      <c r="HG47" s="381"/>
      <c r="HH47" s="381"/>
      <c r="HI47" s="381"/>
      <c r="HJ47" s="381"/>
      <c r="HK47" s="381"/>
      <c r="HL47" s="381"/>
      <c r="HM47" s="381"/>
      <c r="HN47" s="381"/>
      <c r="HO47" s="381"/>
      <c r="HP47" s="381"/>
      <c r="HQ47" s="381"/>
      <c r="HR47" s="381"/>
      <c r="HS47" s="381"/>
      <c r="HT47" s="381"/>
      <c r="HU47" s="381"/>
      <c r="HV47" s="381"/>
      <c r="HW47" s="381"/>
      <c r="HX47" s="381"/>
      <c r="HY47" s="381"/>
      <c r="HZ47" s="381"/>
      <c r="IA47" s="381"/>
      <c r="IB47" s="381"/>
      <c r="IC47" s="381"/>
      <c r="ID47" s="381"/>
      <c r="IE47" s="381"/>
      <c r="IF47" s="381"/>
      <c r="IG47" s="381"/>
      <c r="IH47" s="381"/>
      <c r="II47" s="381"/>
      <c r="IJ47" s="381"/>
    </row>
    <row r="48" spans="1:244" s="382" customFormat="1" ht="18" customHeight="1">
      <c r="A48" s="390" t="s">
        <v>6</v>
      </c>
      <c r="B48" s="383" t="s">
        <v>176</v>
      </c>
      <c r="C48" s="373" t="s">
        <v>173</v>
      </c>
      <c r="D48" s="48">
        <v>7204</v>
      </c>
      <c r="E48" s="48">
        <v>7108</v>
      </c>
      <c r="F48" s="379">
        <f t="shared" si="0"/>
        <v>98.66740699611327</v>
      </c>
      <c r="G48" s="48"/>
      <c r="H48" s="48">
        <v>7488</v>
      </c>
      <c r="I48" s="48">
        <v>7488</v>
      </c>
      <c r="J48" s="379">
        <f t="shared" si="1"/>
        <v>100</v>
      </c>
      <c r="K48" s="48"/>
      <c r="L48" s="379"/>
      <c r="M48" s="393"/>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c r="DJ48" s="381"/>
      <c r="DK48" s="381"/>
      <c r="DL48" s="381"/>
      <c r="DM48" s="381"/>
      <c r="DN48" s="381"/>
      <c r="DO48" s="381"/>
      <c r="DP48" s="381"/>
      <c r="DQ48" s="381"/>
      <c r="DR48" s="381"/>
      <c r="DS48" s="381"/>
      <c r="DT48" s="381"/>
      <c r="DU48" s="381"/>
      <c r="DV48" s="381"/>
      <c r="DW48" s="381"/>
      <c r="DX48" s="381"/>
      <c r="DY48" s="381"/>
      <c r="DZ48" s="381"/>
      <c r="EA48" s="381"/>
      <c r="EB48" s="381"/>
      <c r="EC48" s="381"/>
      <c r="ED48" s="381"/>
      <c r="EE48" s="381"/>
      <c r="EF48" s="381"/>
      <c r="EG48" s="381"/>
      <c r="EH48" s="381"/>
      <c r="EI48" s="381"/>
      <c r="EJ48" s="381"/>
      <c r="EK48" s="381"/>
      <c r="EL48" s="381"/>
      <c r="EM48" s="381"/>
      <c r="EN48" s="381"/>
      <c r="EO48" s="381"/>
      <c r="EP48" s="381"/>
      <c r="EQ48" s="381"/>
      <c r="ER48" s="381"/>
      <c r="ES48" s="381"/>
      <c r="ET48" s="381"/>
      <c r="EU48" s="381"/>
      <c r="EV48" s="381"/>
      <c r="EW48" s="381"/>
      <c r="EX48" s="381"/>
      <c r="EY48" s="381"/>
      <c r="EZ48" s="381"/>
      <c r="FA48" s="381"/>
      <c r="FB48" s="381"/>
      <c r="FC48" s="381"/>
      <c r="FD48" s="381"/>
      <c r="FE48" s="381"/>
      <c r="FF48" s="381"/>
      <c r="FG48" s="381"/>
      <c r="FH48" s="381"/>
      <c r="FI48" s="381"/>
      <c r="FJ48" s="381"/>
      <c r="FK48" s="381"/>
      <c r="FL48" s="381"/>
      <c r="FM48" s="381"/>
      <c r="FN48" s="381"/>
      <c r="FO48" s="381"/>
      <c r="FP48" s="381"/>
      <c r="FQ48" s="381"/>
      <c r="FR48" s="381"/>
      <c r="FS48" s="381"/>
      <c r="FT48" s="381"/>
      <c r="FU48" s="381"/>
      <c r="FV48" s="381"/>
      <c r="FW48" s="381"/>
      <c r="FX48" s="381"/>
      <c r="FY48" s="381"/>
      <c r="FZ48" s="381"/>
      <c r="GA48" s="381"/>
      <c r="GB48" s="381"/>
      <c r="GC48" s="381"/>
      <c r="GD48" s="381"/>
      <c r="GE48" s="381"/>
      <c r="GF48" s="381"/>
      <c r="GG48" s="381"/>
      <c r="GH48" s="381"/>
      <c r="GI48" s="381"/>
      <c r="GJ48" s="381"/>
      <c r="GK48" s="381"/>
      <c r="GL48" s="381"/>
      <c r="GM48" s="381"/>
      <c r="GN48" s="381"/>
      <c r="GO48" s="381"/>
      <c r="GP48" s="381"/>
      <c r="GQ48" s="381"/>
      <c r="GR48" s="381"/>
      <c r="GS48" s="381"/>
      <c r="GT48" s="381"/>
      <c r="GU48" s="381"/>
      <c r="GV48" s="381"/>
      <c r="GW48" s="381"/>
      <c r="GX48" s="381"/>
      <c r="GY48" s="381"/>
      <c r="GZ48" s="381"/>
      <c r="HA48" s="381"/>
      <c r="HB48" s="381"/>
      <c r="HC48" s="381"/>
      <c r="HD48" s="381"/>
      <c r="HE48" s="381"/>
      <c r="HF48" s="381"/>
      <c r="HG48" s="381"/>
      <c r="HH48" s="381"/>
      <c r="HI48" s="381"/>
      <c r="HJ48" s="381"/>
      <c r="HK48" s="381"/>
      <c r="HL48" s="381"/>
      <c r="HM48" s="381"/>
      <c r="HN48" s="381"/>
      <c r="HO48" s="381"/>
      <c r="HP48" s="381"/>
      <c r="HQ48" s="381"/>
      <c r="HR48" s="381"/>
      <c r="HS48" s="381"/>
      <c r="HT48" s="381"/>
      <c r="HU48" s="381"/>
      <c r="HV48" s="381"/>
      <c r="HW48" s="381"/>
      <c r="HX48" s="381"/>
      <c r="HY48" s="381"/>
      <c r="HZ48" s="381"/>
      <c r="IA48" s="381"/>
      <c r="IB48" s="381"/>
      <c r="IC48" s="381"/>
      <c r="ID48" s="381"/>
      <c r="IE48" s="381"/>
      <c r="IF48" s="381"/>
      <c r="IG48" s="381"/>
      <c r="IH48" s="381"/>
      <c r="II48" s="381"/>
      <c r="IJ48" s="381"/>
    </row>
    <row r="49" spans="1:244" ht="18" customHeight="1">
      <c r="A49" s="385"/>
      <c r="B49" s="386" t="s">
        <v>183</v>
      </c>
      <c r="C49" s="385" t="s">
        <v>173</v>
      </c>
      <c r="D49" s="54">
        <v>2600</v>
      </c>
      <c r="E49" s="54">
        <v>2441</v>
      </c>
      <c r="F49" s="387">
        <f t="shared" si="0"/>
        <v>93.88461538461539</v>
      </c>
      <c r="G49" s="54"/>
      <c r="H49" s="54">
        <v>2713</v>
      </c>
      <c r="I49" s="54">
        <v>2302</v>
      </c>
      <c r="J49" s="387">
        <f t="shared" si="1"/>
        <v>84.85071876151862</v>
      </c>
      <c r="K49" s="54"/>
      <c r="L49" s="387"/>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C49" s="368"/>
      <c r="ED49" s="368"/>
      <c r="EE49" s="368"/>
      <c r="EF49" s="368"/>
      <c r="EG49" s="368"/>
      <c r="EH49" s="368"/>
      <c r="EI49" s="368"/>
      <c r="EJ49" s="368"/>
      <c r="EK49" s="368"/>
      <c r="EL49" s="368"/>
      <c r="EM49" s="368"/>
      <c r="EN49" s="368"/>
      <c r="EO49" s="368"/>
      <c r="EP49" s="368"/>
      <c r="EQ49" s="368"/>
      <c r="ER49" s="368"/>
      <c r="ES49" s="368"/>
      <c r="ET49" s="368"/>
      <c r="EU49" s="368"/>
      <c r="EV49" s="368"/>
      <c r="EW49" s="368"/>
      <c r="EX49" s="368"/>
      <c r="EY49" s="368"/>
      <c r="EZ49" s="368"/>
      <c r="FA49" s="368"/>
      <c r="FB49" s="368"/>
      <c r="FC49" s="368"/>
      <c r="FD49" s="368"/>
      <c r="FE49" s="368"/>
      <c r="FF49" s="368"/>
      <c r="FG49" s="368"/>
      <c r="FH49" s="368"/>
      <c r="FI49" s="368"/>
      <c r="FJ49" s="368"/>
      <c r="FK49" s="368"/>
      <c r="FL49" s="368"/>
      <c r="FM49" s="368"/>
      <c r="FN49" s="368"/>
      <c r="FO49" s="368"/>
      <c r="FP49" s="368"/>
      <c r="FQ49" s="368"/>
      <c r="FR49" s="368"/>
      <c r="FS49" s="368"/>
      <c r="FT49" s="368"/>
      <c r="FU49" s="368"/>
      <c r="FV49" s="368"/>
      <c r="FW49" s="368"/>
      <c r="FX49" s="368"/>
      <c r="FY49" s="368"/>
      <c r="FZ49" s="368"/>
      <c r="GA49" s="368"/>
      <c r="GB49" s="368"/>
      <c r="GC49" s="368"/>
      <c r="GD49" s="368"/>
      <c r="GE49" s="368"/>
      <c r="GF49" s="368"/>
      <c r="GG49" s="368"/>
      <c r="GH49" s="368"/>
      <c r="GI49" s="368"/>
      <c r="GJ49" s="368"/>
      <c r="GK49" s="368"/>
      <c r="GL49" s="368"/>
      <c r="GM49" s="368"/>
      <c r="GN49" s="368"/>
      <c r="GO49" s="368"/>
      <c r="GP49" s="368"/>
      <c r="GQ49" s="368"/>
      <c r="GR49" s="368"/>
      <c r="GS49" s="368"/>
      <c r="GT49" s="368"/>
      <c r="GU49" s="368"/>
      <c r="GV49" s="368"/>
      <c r="GW49" s="368"/>
      <c r="GX49" s="368"/>
      <c r="GY49" s="368"/>
      <c r="GZ49" s="368"/>
      <c r="HA49" s="368"/>
      <c r="HB49" s="368"/>
      <c r="HC49" s="368"/>
      <c r="HD49" s="368"/>
      <c r="HE49" s="368"/>
      <c r="HF49" s="368"/>
      <c r="HG49" s="368"/>
      <c r="HH49" s="368"/>
      <c r="HI49" s="368"/>
      <c r="HJ49" s="368"/>
      <c r="HK49" s="368"/>
      <c r="HL49" s="368"/>
      <c r="HM49" s="368"/>
      <c r="HN49" s="368"/>
      <c r="HO49" s="368"/>
      <c r="HP49" s="368"/>
      <c r="HQ49" s="368"/>
      <c r="HR49" s="368"/>
      <c r="HS49" s="368"/>
      <c r="HT49" s="368"/>
      <c r="HU49" s="368"/>
      <c r="HV49" s="368"/>
      <c r="HW49" s="368"/>
      <c r="HX49" s="368"/>
      <c r="HY49" s="368"/>
      <c r="HZ49" s="368"/>
      <c r="IA49" s="368"/>
      <c r="IB49" s="368"/>
      <c r="IC49" s="368"/>
      <c r="ID49" s="368"/>
      <c r="IE49" s="368"/>
      <c r="IF49" s="368"/>
      <c r="IG49" s="368"/>
      <c r="IH49" s="368"/>
      <c r="II49" s="368"/>
      <c r="IJ49" s="368"/>
    </row>
    <row r="50" spans="1:244" s="382" customFormat="1" ht="18" customHeight="1">
      <c r="A50" s="390" t="s">
        <v>6</v>
      </c>
      <c r="B50" s="383" t="s">
        <v>172</v>
      </c>
      <c r="C50" s="373" t="s">
        <v>165</v>
      </c>
      <c r="D50" s="48">
        <v>205</v>
      </c>
      <c r="E50" s="48">
        <v>202</v>
      </c>
      <c r="F50" s="379">
        <f t="shared" si="0"/>
        <v>98.53658536585365</v>
      </c>
      <c r="G50" s="48"/>
      <c r="H50" s="48">
        <v>212</v>
      </c>
      <c r="I50" s="48">
        <v>210</v>
      </c>
      <c r="J50" s="379">
        <f t="shared" si="1"/>
        <v>99.05660377358491</v>
      </c>
      <c r="K50" s="48"/>
      <c r="L50" s="379"/>
      <c r="M50" s="380"/>
      <c r="N50" s="380"/>
      <c r="O50" s="380"/>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81"/>
      <c r="CR50" s="381"/>
      <c r="CS50" s="381"/>
      <c r="CT50" s="381"/>
      <c r="CU50" s="381"/>
      <c r="CV50" s="381"/>
      <c r="CW50" s="381"/>
      <c r="CX50" s="381"/>
      <c r="CY50" s="381"/>
      <c r="CZ50" s="381"/>
      <c r="DA50" s="381"/>
      <c r="DB50" s="381"/>
      <c r="DC50" s="381"/>
      <c r="DD50" s="381"/>
      <c r="DE50" s="381"/>
      <c r="DF50" s="381"/>
      <c r="DG50" s="381"/>
      <c r="DH50" s="381"/>
      <c r="DI50" s="381"/>
      <c r="DJ50" s="381"/>
      <c r="DK50" s="381"/>
      <c r="DL50" s="381"/>
      <c r="DM50" s="381"/>
      <c r="DN50" s="381"/>
      <c r="DO50" s="381"/>
      <c r="DP50" s="381"/>
      <c r="DQ50" s="381"/>
      <c r="DR50" s="381"/>
      <c r="DS50" s="381"/>
      <c r="DT50" s="381"/>
      <c r="DU50" s="381"/>
      <c r="DV50" s="381"/>
      <c r="DW50" s="381"/>
      <c r="DX50" s="381"/>
      <c r="DY50" s="381"/>
      <c r="DZ50" s="381"/>
      <c r="EA50" s="381"/>
      <c r="EB50" s="381"/>
      <c r="EC50" s="381"/>
      <c r="ED50" s="381"/>
      <c r="EE50" s="381"/>
      <c r="EF50" s="381"/>
      <c r="EG50" s="381"/>
      <c r="EH50" s="381"/>
      <c r="EI50" s="381"/>
      <c r="EJ50" s="381"/>
      <c r="EK50" s="381"/>
      <c r="EL50" s="381"/>
      <c r="EM50" s="381"/>
      <c r="EN50" s="381"/>
      <c r="EO50" s="381"/>
      <c r="EP50" s="381"/>
      <c r="EQ50" s="381"/>
      <c r="ER50" s="381"/>
      <c r="ES50" s="381"/>
      <c r="ET50" s="381"/>
      <c r="EU50" s="381"/>
      <c r="EV50" s="381"/>
      <c r="EW50" s="381"/>
      <c r="EX50" s="381"/>
      <c r="EY50" s="381"/>
      <c r="EZ50" s="381"/>
      <c r="FA50" s="381"/>
      <c r="FB50" s="381"/>
      <c r="FC50" s="381"/>
      <c r="FD50" s="381"/>
      <c r="FE50" s="381"/>
      <c r="FF50" s="381"/>
      <c r="FG50" s="381"/>
      <c r="FH50" s="381"/>
      <c r="FI50" s="381"/>
      <c r="FJ50" s="381"/>
      <c r="FK50" s="381"/>
      <c r="FL50" s="381"/>
      <c r="FM50" s="381"/>
      <c r="FN50" s="381"/>
      <c r="FO50" s="381"/>
      <c r="FP50" s="381"/>
      <c r="FQ50" s="381"/>
      <c r="FR50" s="381"/>
      <c r="FS50" s="381"/>
      <c r="FT50" s="381"/>
      <c r="FU50" s="381"/>
      <c r="FV50" s="381"/>
      <c r="FW50" s="381"/>
      <c r="FX50" s="381"/>
      <c r="FY50" s="381"/>
      <c r="FZ50" s="381"/>
      <c r="GA50" s="381"/>
      <c r="GB50" s="381"/>
      <c r="GC50" s="381"/>
      <c r="GD50" s="381"/>
      <c r="GE50" s="381"/>
      <c r="GF50" s="381"/>
      <c r="GG50" s="381"/>
      <c r="GH50" s="381"/>
      <c r="GI50" s="381"/>
      <c r="GJ50" s="381"/>
      <c r="GK50" s="381"/>
      <c r="GL50" s="381"/>
      <c r="GM50" s="381"/>
      <c r="GN50" s="381"/>
      <c r="GO50" s="381"/>
      <c r="GP50" s="381"/>
      <c r="GQ50" s="381"/>
      <c r="GR50" s="381"/>
      <c r="GS50" s="381"/>
      <c r="GT50" s="381"/>
      <c r="GU50" s="381"/>
      <c r="GV50" s="381"/>
      <c r="GW50" s="381"/>
      <c r="GX50" s="381"/>
      <c r="GY50" s="381"/>
      <c r="GZ50" s="381"/>
      <c r="HA50" s="381"/>
      <c r="HB50" s="381"/>
      <c r="HC50" s="381"/>
      <c r="HD50" s="381"/>
      <c r="HE50" s="381"/>
      <c r="HF50" s="381"/>
      <c r="HG50" s="381"/>
      <c r="HH50" s="381"/>
      <c r="HI50" s="381"/>
      <c r="HJ50" s="381"/>
      <c r="HK50" s="381"/>
      <c r="HL50" s="381"/>
      <c r="HM50" s="381"/>
      <c r="HN50" s="381"/>
      <c r="HO50" s="381"/>
      <c r="HP50" s="381"/>
      <c r="HQ50" s="381"/>
      <c r="HR50" s="381"/>
      <c r="HS50" s="381"/>
      <c r="HT50" s="381"/>
      <c r="HU50" s="381"/>
      <c r="HV50" s="381"/>
      <c r="HW50" s="381"/>
      <c r="HX50" s="381"/>
      <c r="HY50" s="381"/>
      <c r="HZ50" s="381"/>
      <c r="IA50" s="381"/>
      <c r="IB50" s="381"/>
      <c r="IC50" s="381"/>
      <c r="ID50" s="381"/>
      <c r="IE50" s="381"/>
      <c r="IF50" s="381"/>
      <c r="IG50" s="381"/>
      <c r="IH50" s="381"/>
      <c r="II50" s="381"/>
      <c r="IJ50" s="381"/>
    </row>
    <row r="51" spans="1:244" ht="18" customHeight="1">
      <c r="A51" s="385"/>
      <c r="B51" s="386" t="s">
        <v>182</v>
      </c>
      <c r="C51" s="385" t="s">
        <v>12</v>
      </c>
      <c r="D51" s="69">
        <v>98.6</v>
      </c>
      <c r="E51" s="61">
        <v>99.2</v>
      </c>
      <c r="F51" s="387">
        <f t="shared" si="0"/>
        <v>100.60851926977688</v>
      </c>
      <c r="G51" s="61"/>
      <c r="H51" s="69">
        <v>98.8</v>
      </c>
      <c r="I51" s="61">
        <v>98.8</v>
      </c>
      <c r="J51" s="387">
        <f t="shared" si="1"/>
        <v>100</v>
      </c>
      <c r="K51" s="61"/>
      <c r="L51" s="387"/>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c r="DJ51" s="368"/>
      <c r="DK51" s="368"/>
      <c r="DL51" s="368"/>
      <c r="DM51" s="368"/>
      <c r="DN51" s="368"/>
      <c r="DO51" s="368"/>
      <c r="DP51" s="368"/>
      <c r="DQ51" s="368"/>
      <c r="DR51" s="368"/>
      <c r="DS51" s="368"/>
      <c r="DT51" s="368"/>
      <c r="DU51" s="368"/>
      <c r="DV51" s="368"/>
      <c r="DW51" s="368"/>
      <c r="DX51" s="368"/>
      <c r="DY51" s="368"/>
      <c r="DZ51" s="368"/>
      <c r="EA51" s="368"/>
      <c r="EB51" s="368"/>
      <c r="EC51" s="368"/>
      <c r="ED51" s="368"/>
      <c r="EE51" s="368"/>
      <c r="EF51" s="368"/>
      <c r="EG51" s="368"/>
      <c r="EH51" s="368"/>
      <c r="EI51" s="368"/>
      <c r="EJ51" s="368"/>
      <c r="EK51" s="368"/>
      <c r="EL51" s="368"/>
      <c r="EM51" s="368"/>
      <c r="EN51" s="368"/>
      <c r="EO51" s="368"/>
      <c r="EP51" s="368"/>
      <c r="EQ51" s="368"/>
      <c r="ER51" s="368"/>
      <c r="ES51" s="368"/>
      <c r="ET51" s="368"/>
      <c r="EU51" s="368"/>
      <c r="EV51" s="368"/>
      <c r="EW51" s="368"/>
      <c r="EX51" s="368"/>
      <c r="EY51" s="368"/>
      <c r="EZ51" s="368"/>
      <c r="FA51" s="368"/>
      <c r="FB51" s="368"/>
      <c r="FC51" s="368"/>
      <c r="FD51" s="368"/>
      <c r="FE51" s="368"/>
      <c r="FF51" s="368"/>
      <c r="FG51" s="368"/>
      <c r="FH51" s="368"/>
      <c r="FI51" s="368"/>
      <c r="FJ51" s="368"/>
      <c r="FK51" s="368"/>
      <c r="FL51" s="368"/>
      <c r="FM51" s="368"/>
      <c r="FN51" s="368"/>
      <c r="FO51" s="368"/>
      <c r="FP51" s="368"/>
      <c r="FQ51" s="368"/>
      <c r="FR51" s="368"/>
      <c r="FS51" s="368"/>
      <c r="FT51" s="368"/>
      <c r="FU51" s="368"/>
      <c r="FV51" s="368"/>
      <c r="FW51" s="368"/>
      <c r="FX51" s="368"/>
      <c r="FY51" s="368"/>
      <c r="FZ51" s="368"/>
      <c r="GA51" s="368"/>
      <c r="GB51" s="368"/>
      <c r="GC51" s="368"/>
      <c r="GD51" s="368"/>
      <c r="GE51" s="368"/>
      <c r="GF51" s="368"/>
      <c r="GG51" s="368"/>
      <c r="GH51" s="368"/>
      <c r="GI51" s="368"/>
      <c r="GJ51" s="368"/>
      <c r="GK51" s="368"/>
      <c r="GL51" s="368"/>
      <c r="GM51" s="368"/>
      <c r="GN51" s="368"/>
      <c r="GO51" s="368"/>
      <c r="GP51" s="368"/>
      <c r="GQ51" s="368"/>
      <c r="GR51" s="368"/>
      <c r="GS51" s="368"/>
      <c r="GT51" s="368"/>
      <c r="GU51" s="368"/>
      <c r="GV51" s="368"/>
      <c r="GW51" s="368"/>
      <c r="GX51" s="368"/>
      <c r="GY51" s="368"/>
      <c r="GZ51" s="368"/>
      <c r="HA51" s="368"/>
      <c r="HB51" s="368"/>
      <c r="HC51" s="368"/>
      <c r="HD51" s="368"/>
      <c r="HE51" s="368"/>
      <c r="HF51" s="368"/>
      <c r="HG51" s="368"/>
      <c r="HH51" s="368"/>
      <c r="HI51" s="368"/>
      <c r="HJ51" s="368"/>
      <c r="HK51" s="368"/>
      <c r="HL51" s="368"/>
      <c r="HM51" s="368"/>
      <c r="HN51" s="368"/>
      <c r="HO51" s="368"/>
      <c r="HP51" s="368"/>
      <c r="HQ51" s="368"/>
      <c r="HR51" s="368"/>
      <c r="HS51" s="368"/>
      <c r="HT51" s="368"/>
      <c r="HU51" s="368"/>
      <c r="HV51" s="368"/>
      <c r="HW51" s="368"/>
      <c r="HX51" s="368"/>
      <c r="HY51" s="368"/>
      <c r="HZ51" s="368"/>
      <c r="IA51" s="368"/>
      <c r="IB51" s="368"/>
      <c r="IC51" s="368"/>
      <c r="ID51" s="368"/>
      <c r="IE51" s="368"/>
      <c r="IF51" s="368"/>
      <c r="IG51" s="368"/>
      <c r="IH51" s="368"/>
      <c r="II51" s="368"/>
      <c r="IJ51" s="368"/>
    </row>
    <row r="52" spans="1:244" ht="18" customHeight="1">
      <c r="A52" s="385"/>
      <c r="B52" s="386" t="s">
        <v>181</v>
      </c>
      <c r="C52" s="385" t="s">
        <v>12</v>
      </c>
      <c r="D52" s="69">
        <v>97.5</v>
      </c>
      <c r="E52" s="61">
        <v>98.7</v>
      </c>
      <c r="F52" s="387">
        <f t="shared" si="0"/>
        <v>101.23076923076924</v>
      </c>
      <c r="G52" s="61"/>
      <c r="H52" s="69">
        <v>98.7</v>
      </c>
      <c r="I52" s="61">
        <v>98.7</v>
      </c>
      <c r="J52" s="387">
        <f t="shared" si="1"/>
        <v>100</v>
      </c>
      <c r="K52" s="61"/>
      <c r="L52" s="387"/>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c r="DJ52" s="368"/>
      <c r="DK52" s="368"/>
      <c r="DL52" s="368"/>
      <c r="DM52" s="368"/>
      <c r="DN52" s="368"/>
      <c r="DO52" s="368"/>
      <c r="DP52" s="368"/>
      <c r="DQ52" s="368"/>
      <c r="DR52" s="368"/>
      <c r="DS52" s="368"/>
      <c r="DT52" s="368"/>
      <c r="DU52" s="368"/>
      <c r="DV52" s="368"/>
      <c r="DW52" s="368"/>
      <c r="DX52" s="368"/>
      <c r="DY52" s="368"/>
      <c r="DZ52" s="368"/>
      <c r="EA52" s="368"/>
      <c r="EB52" s="368"/>
      <c r="EC52" s="368"/>
      <c r="ED52" s="368"/>
      <c r="EE52" s="368"/>
      <c r="EF52" s="368"/>
      <c r="EG52" s="368"/>
      <c r="EH52" s="368"/>
      <c r="EI52" s="368"/>
      <c r="EJ52" s="368"/>
      <c r="EK52" s="368"/>
      <c r="EL52" s="368"/>
      <c r="EM52" s="368"/>
      <c r="EN52" s="368"/>
      <c r="EO52" s="368"/>
      <c r="EP52" s="368"/>
      <c r="EQ52" s="368"/>
      <c r="ER52" s="368"/>
      <c r="ES52" s="368"/>
      <c r="ET52" s="368"/>
      <c r="EU52" s="368"/>
      <c r="EV52" s="368"/>
      <c r="EW52" s="368"/>
      <c r="EX52" s="368"/>
      <c r="EY52" s="368"/>
      <c r="EZ52" s="368"/>
      <c r="FA52" s="368"/>
      <c r="FB52" s="368"/>
      <c r="FC52" s="368"/>
      <c r="FD52" s="368"/>
      <c r="FE52" s="368"/>
      <c r="FF52" s="368"/>
      <c r="FG52" s="368"/>
      <c r="FH52" s="368"/>
      <c r="FI52" s="368"/>
      <c r="FJ52" s="368"/>
      <c r="FK52" s="368"/>
      <c r="FL52" s="368"/>
      <c r="FM52" s="368"/>
      <c r="FN52" s="368"/>
      <c r="FO52" s="368"/>
      <c r="FP52" s="368"/>
      <c r="FQ52" s="368"/>
      <c r="FR52" s="368"/>
      <c r="FS52" s="368"/>
      <c r="FT52" s="368"/>
      <c r="FU52" s="368"/>
      <c r="FV52" s="368"/>
      <c r="FW52" s="368"/>
      <c r="FX52" s="368"/>
      <c r="FY52" s="368"/>
      <c r="FZ52" s="368"/>
      <c r="GA52" s="368"/>
      <c r="GB52" s="368"/>
      <c r="GC52" s="368"/>
      <c r="GD52" s="368"/>
      <c r="GE52" s="368"/>
      <c r="GF52" s="368"/>
      <c r="GG52" s="368"/>
      <c r="GH52" s="368"/>
      <c r="GI52" s="368"/>
      <c r="GJ52" s="368"/>
      <c r="GK52" s="368"/>
      <c r="GL52" s="368"/>
      <c r="GM52" s="368"/>
      <c r="GN52" s="368"/>
      <c r="GO52" s="368"/>
      <c r="GP52" s="368"/>
      <c r="GQ52" s="368"/>
      <c r="GR52" s="368"/>
      <c r="GS52" s="368"/>
      <c r="GT52" s="368"/>
      <c r="GU52" s="368"/>
      <c r="GV52" s="368"/>
      <c r="GW52" s="368"/>
      <c r="GX52" s="368"/>
      <c r="GY52" s="368"/>
      <c r="GZ52" s="368"/>
      <c r="HA52" s="368"/>
      <c r="HB52" s="368"/>
      <c r="HC52" s="368"/>
      <c r="HD52" s="368"/>
      <c r="HE52" s="368"/>
      <c r="HF52" s="368"/>
      <c r="HG52" s="368"/>
      <c r="HH52" s="368"/>
      <c r="HI52" s="368"/>
      <c r="HJ52" s="368"/>
      <c r="HK52" s="368"/>
      <c r="HL52" s="368"/>
      <c r="HM52" s="368"/>
      <c r="HN52" s="368"/>
      <c r="HO52" s="368"/>
      <c r="HP52" s="368"/>
      <c r="HQ52" s="368"/>
      <c r="HR52" s="368"/>
      <c r="HS52" s="368"/>
      <c r="HT52" s="368"/>
      <c r="HU52" s="368"/>
      <c r="HV52" s="368"/>
      <c r="HW52" s="368"/>
      <c r="HX52" s="368"/>
      <c r="HY52" s="368"/>
      <c r="HZ52" s="368"/>
      <c r="IA52" s="368"/>
      <c r="IB52" s="368"/>
      <c r="IC52" s="368"/>
      <c r="ID52" s="368"/>
      <c r="IE52" s="368"/>
      <c r="IF52" s="368"/>
      <c r="IG52" s="368"/>
      <c r="IH52" s="368"/>
      <c r="II52" s="368"/>
      <c r="IJ52" s="368"/>
    </row>
    <row r="53" spans="1:244" ht="18" customHeight="1">
      <c r="A53" s="385"/>
      <c r="B53" s="386" t="s">
        <v>169</v>
      </c>
      <c r="C53" s="385" t="s">
        <v>12</v>
      </c>
      <c r="D53" s="61">
        <v>47.1682398667407</v>
      </c>
      <c r="E53" s="61">
        <v>47.8</v>
      </c>
      <c r="F53" s="387">
        <f t="shared" si="0"/>
        <v>101.33937610359034</v>
      </c>
      <c r="G53" s="61"/>
      <c r="H53" s="61">
        <v>47.2</v>
      </c>
      <c r="I53" s="61">
        <v>47.8</v>
      </c>
      <c r="J53" s="387">
        <f t="shared" si="1"/>
        <v>101.27118644067797</v>
      </c>
      <c r="K53" s="61"/>
      <c r="L53" s="387"/>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8"/>
      <c r="BY53" s="368"/>
      <c r="BZ53" s="368"/>
      <c r="CA53" s="368"/>
      <c r="CB53" s="368"/>
      <c r="CC53" s="368"/>
      <c r="CD53" s="368"/>
      <c r="CE53" s="368"/>
      <c r="CF53" s="368"/>
      <c r="CG53" s="368"/>
      <c r="CH53" s="368"/>
      <c r="CI53" s="368"/>
      <c r="CJ53" s="368"/>
      <c r="CK53" s="368"/>
      <c r="CL53" s="368"/>
      <c r="CM53" s="368"/>
      <c r="CN53" s="368"/>
      <c r="CO53" s="368"/>
      <c r="CP53" s="368"/>
      <c r="CQ53" s="368"/>
      <c r="CR53" s="368"/>
      <c r="CS53" s="368"/>
      <c r="CT53" s="368"/>
      <c r="CU53" s="368"/>
      <c r="CV53" s="368"/>
      <c r="CW53" s="368"/>
      <c r="CX53" s="368"/>
      <c r="CY53" s="368"/>
      <c r="CZ53" s="368"/>
      <c r="DA53" s="368"/>
      <c r="DB53" s="368"/>
      <c r="DC53" s="368"/>
      <c r="DD53" s="368"/>
      <c r="DE53" s="368"/>
      <c r="DF53" s="368"/>
      <c r="DG53" s="368"/>
      <c r="DH53" s="368"/>
      <c r="DI53" s="368"/>
      <c r="DJ53" s="368"/>
      <c r="DK53" s="368"/>
      <c r="DL53" s="368"/>
      <c r="DM53" s="368"/>
      <c r="DN53" s="368"/>
      <c r="DO53" s="368"/>
      <c r="DP53" s="368"/>
      <c r="DQ53" s="368"/>
      <c r="DR53" s="368"/>
      <c r="DS53" s="368"/>
      <c r="DT53" s="368"/>
      <c r="DU53" s="368"/>
      <c r="DV53" s="368"/>
      <c r="DW53" s="368"/>
      <c r="DX53" s="368"/>
      <c r="DY53" s="368"/>
      <c r="DZ53" s="368"/>
      <c r="EA53" s="368"/>
      <c r="EB53" s="368"/>
      <c r="EC53" s="368"/>
      <c r="ED53" s="368"/>
      <c r="EE53" s="368"/>
      <c r="EF53" s="368"/>
      <c r="EG53" s="368"/>
      <c r="EH53" s="368"/>
      <c r="EI53" s="368"/>
      <c r="EJ53" s="368"/>
      <c r="EK53" s="368"/>
      <c r="EL53" s="368"/>
      <c r="EM53" s="368"/>
      <c r="EN53" s="368"/>
      <c r="EO53" s="368"/>
      <c r="EP53" s="368"/>
      <c r="EQ53" s="368"/>
      <c r="ER53" s="368"/>
      <c r="ES53" s="368"/>
      <c r="ET53" s="368"/>
      <c r="EU53" s="368"/>
      <c r="EV53" s="368"/>
      <c r="EW53" s="368"/>
      <c r="EX53" s="368"/>
      <c r="EY53" s="368"/>
      <c r="EZ53" s="368"/>
      <c r="FA53" s="368"/>
      <c r="FB53" s="368"/>
      <c r="FC53" s="368"/>
      <c r="FD53" s="368"/>
      <c r="FE53" s="368"/>
      <c r="FF53" s="368"/>
      <c r="FG53" s="368"/>
      <c r="FH53" s="368"/>
      <c r="FI53" s="368"/>
      <c r="FJ53" s="368"/>
      <c r="FK53" s="368"/>
      <c r="FL53" s="368"/>
      <c r="FM53" s="368"/>
      <c r="FN53" s="368"/>
      <c r="FO53" s="368"/>
      <c r="FP53" s="368"/>
      <c r="FQ53" s="368"/>
      <c r="FR53" s="368"/>
      <c r="FS53" s="368"/>
      <c r="FT53" s="368"/>
      <c r="FU53" s="368"/>
      <c r="FV53" s="368"/>
      <c r="FW53" s="368"/>
      <c r="FX53" s="368"/>
      <c r="FY53" s="368"/>
      <c r="FZ53" s="368"/>
      <c r="GA53" s="368"/>
      <c r="GB53" s="368"/>
      <c r="GC53" s="368"/>
      <c r="GD53" s="368"/>
      <c r="GE53" s="368"/>
      <c r="GF53" s="368"/>
      <c r="GG53" s="368"/>
      <c r="GH53" s="368"/>
      <c r="GI53" s="368"/>
      <c r="GJ53" s="368"/>
      <c r="GK53" s="368"/>
      <c r="GL53" s="368"/>
      <c r="GM53" s="368"/>
      <c r="GN53" s="368"/>
      <c r="GO53" s="368"/>
      <c r="GP53" s="368"/>
      <c r="GQ53" s="368"/>
      <c r="GR53" s="368"/>
      <c r="GS53" s="368"/>
      <c r="GT53" s="368"/>
      <c r="GU53" s="368"/>
      <c r="GV53" s="368"/>
      <c r="GW53" s="368"/>
      <c r="GX53" s="368"/>
      <c r="GY53" s="368"/>
      <c r="GZ53" s="368"/>
      <c r="HA53" s="368"/>
      <c r="HB53" s="368"/>
      <c r="HC53" s="368"/>
      <c r="HD53" s="368"/>
      <c r="HE53" s="368"/>
      <c r="HF53" s="368"/>
      <c r="HG53" s="368"/>
      <c r="HH53" s="368"/>
      <c r="HI53" s="368"/>
      <c r="HJ53" s="368"/>
      <c r="HK53" s="368"/>
      <c r="HL53" s="368"/>
      <c r="HM53" s="368"/>
      <c r="HN53" s="368"/>
      <c r="HO53" s="368"/>
      <c r="HP53" s="368"/>
      <c r="HQ53" s="368"/>
      <c r="HR53" s="368"/>
      <c r="HS53" s="368"/>
      <c r="HT53" s="368"/>
      <c r="HU53" s="368"/>
      <c r="HV53" s="368"/>
      <c r="HW53" s="368"/>
      <c r="HX53" s="368"/>
      <c r="HY53" s="368"/>
      <c r="HZ53" s="368"/>
      <c r="IA53" s="368"/>
      <c r="IB53" s="368"/>
      <c r="IC53" s="368"/>
      <c r="ID53" s="368"/>
      <c r="IE53" s="368"/>
      <c r="IF53" s="368"/>
      <c r="IG53" s="368"/>
      <c r="IH53" s="368"/>
      <c r="II53" s="368"/>
      <c r="IJ53" s="368"/>
    </row>
    <row r="54" spans="1:244" ht="18" customHeight="1">
      <c r="A54" s="385"/>
      <c r="B54" s="386" t="s">
        <v>168</v>
      </c>
      <c r="C54" s="385" t="s">
        <v>12</v>
      </c>
      <c r="D54" s="61">
        <v>0.5</v>
      </c>
      <c r="E54" s="61">
        <v>0.1</v>
      </c>
      <c r="F54" s="387">
        <f>+D54/E54*100</f>
        <v>500</v>
      </c>
      <c r="G54" s="61"/>
      <c r="H54" s="61">
        <v>0.5</v>
      </c>
      <c r="I54" s="61"/>
      <c r="J54" s="387">
        <f t="shared" si="1"/>
        <v>0</v>
      </c>
      <c r="K54" s="61"/>
      <c r="L54" s="387"/>
      <c r="M54" s="503"/>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368"/>
      <c r="BY54" s="368"/>
      <c r="BZ54" s="368"/>
      <c r="CA54" s="368"/>
      <c r="CB54" s="368"/>
      <c r="CC54" s="368"/>
      <c r="CD54" s="368"/>
      <c r="CE54" s="368"/>
      <c r="CF54" s="368"/>
      <c r="CG54" s="368"/>
      <c r="CH54" s="368"/>
      <c r="CI54" s="368"/>
      <c r="CJ54" s="368"/>
      <c r="CK54" s="368"/>
      <c r="CL54" s="368"/>
      <c r="CM54" s="368"/>
      <c r="CN54" s="368"/>
      <c r="CO54" s="368"/>
      <c r="CP54" s="368"/>
      <c r="CQ54" s="368"/>
      <c r="CR54" s="368"/>
      <c r="CS54" s="368"/>
      <c r="CT54" s="368"/>
      <c r="CU54" s="368"/>
      <c r="CV54" s="368"/>
      <c r="CW54" s="368"/>
      <c r="CX54" s="368"/>
      <c r="CY54" s="368"/>
      <c r="CZ54" s="368"/>
      <c r="DA54" s="368"/>
      <c r="DB54" s="368"/>
      <c r="DC54" s="368"/>
      <c r="DD54" s="368"/>
      <c r="DE54" s="368"/>
      <c r="DF54" s="368"/>
      <c r="DG54" s="368"/>
      <c r="DH54" s="368"/>
      <c r="DI54" s="368"/>
      <c r="DJ54" s="368"/>
      <c r="DK54" s="368"/>
      <c r="DL54" s="368"/>
      <c r="DM54" s="368"/>
      <c r="DN54" s="368"/>
      <c r="DO54" s="368"/>
      <c r="DP54" s="368"/>
      <c r="DQ54" s="368"/>
      <c r="DR54" s="368"/>
      <c r="DS54" s="368"/>
      <c r="DT54" s="368"/>
      <c r="DU54" s="368"/>
      <c r="DV54" s="368"/>
      <c r="DW54" s="368"/>
      <c r="DX54" s="368"/>
      <c r="DY54" s="368"/>
      <c r="DZ54" s="368"/>
      <c r="EA54" s="368"/>
      <c r="EB54" s="368"/>
      <c r="EC54" s="368"/>
      <c r="ED54" s="368"/>
      <c r="EE54" s="368"/>
      <c r="EF54" s="368"/>
      <c r="EG54" s="368"/>
      <c r="EH54" s="368"/>
      <c r="EI54" s="368"/>
      <c r="EJ54" s="368"/>
      <c r="EK54" s="368"/>
      <c r="EL54" s="368"/>
      <c r="EM54" s="368"/>
      <c r="EN54" s="368"/>
      <c r="EO54" s="368"/>
      <c r="EP54" s="368"/>
      <c r="EQ54" s="368"/>
      <c r="ER54" s="368"/>
      <c r="ES54" s="368"/>
      <c r="ET54" s="368"/>
      <c r="EU54" s="368"/>
      <c r="EV54" s="368"/>
      <c r="EW54" s="368"/>
      <c r="EX54" s="368"/>
      <c r="EY54" s="368"/>
      <c r="EZ54" s="368"/>
      <c r="FA54" s="368"/>
      <c r="FB54" s="368"/>
      <c r="FC54" s="368"/>
      <c r="FD54" s="368"/>
      <c r="FE54" s="368"/>
      <c r="FF54" s="368"/>
      <c r="FG54" s="368"/>
      <c r="FH54" s="368"/>
      <c r="FI54" s="368"/>
      <c r="FJ54" s="368"/>
      <c r="FK54" s="368"/>
      <c r="FL54" s="368"/>
      <c r="FM54" s="368"/>
      <c r="FN54" s="368"/>
      <c r="FO54" s="368"/>
      <c r="FP54" s="368"/>
      <c r="FQ54" s="368"/>
      <c r="FR54" s="368"/>
      <c r="FS54" s="368"/>
      <c r="FT54" s="368"/>
      <c r="FU54" s="368"/>
      <c r="FV54" s="368"/>
      <c r="FW54" s="368"/>
      <c r="FX54" s="368"/>
      <c r="FY54" s="368"/>
      <c r="FZ54" s="368"/>
      <c r="GA54" s="368"/>
      <c r="GB54" s="368"/>
      <c r="GC54" s="368"/>
      <c r="GD54" s="368"/>
      <c r="GE54" s="368"/>
      <c r="GF54" s="368"/>
      <c r="GG54" s="368"/>
      <c r="GH54" s="368"/>
      <c r="GI54" s="368"/>
      <c r="GJ54" s="368"/>
      <c r="GK54" s="368"/>
      <c r="GL54" s="368"/>
      <c r="GM54" s="368"/>
      <c r="GN54" s="368"/>
      <c r="GO54" s="368"/>
      <c r="GP54" s="368"/>
      <c r="GQ54" s="368"/>
      <c r="GR54" s="368"/>
      <c r="GS54" s="368"/>
      <c r="GT54" s="368"/>
      <c r="GU54" s="368"/>
      <c r="GV54" s="368"/>
      <c r="GW54" s="368"/>
      <c r="GX54" s="368"/>
      <c r="GY54" s="368"/>
      <c r="GZ54" s="368"/>
      <c r="HA54" s="368"/>
      <c r="HB54" s="368"/>
      <c r="HC54" s="368"/>
      <c r="HD54" s="368"/>
      <c r="HE54" s="368"/>
      <c r="HF54" s="368"/>
      <c r="HG54" s="368"/>
      <c r="HH54" s="368"/>
      <c r="HI54" s="368"/>
      <c r="HJ54" s="368"/>
      <c r="HK54" s="368"/>
      <c r="HL54" s="368"/>
      <c r="HM54" s="368"/>
      <c r="HN54" s="368"/>
      <c r="HO54" s="368"/>
      <c r="HP54" s="368"/>
      <c r="HQ54" s="368"/>
      <c r="HR54" s="368"/>
      <c r="HS54" s="368"/>
      <c r="HT54" s="368"/>
      <c r="HU54" s="368"/>
      <c r="HV54" s="368"/>
      <c r="HW54" s="368"/>
      <c r="HX54" s="368"/>
      <c r="HY54" s="368"/>
      <c r="HZ54" s="368"/>
      <c r="IA54" s="368"/>
      <c r="IB54" s="368"/>
      <c r="IC54" s="368"/>
      <c r="ID54" s="368"/>
      <c r="IE54" s="368"/>
      <c r="IF54" s="368"/>
      <c r="IG54" s="368"/>
      <c r="IH54" s="368"/>
      <c r="II54" s="368"/>
      <c r="IJ54" s="368"/>
    </row>
    <row r="55" spans="1:244" ht="18" customHeight="1">
      <c r="A55" s="385"/>
      <c r="B55" s="386" t="s">
        <v>180</v>
      </c>
      <c r="C55" s="385" t="s">
        <v>12</v>
      </c>
      <c r="D55" s="61">
        <v>0.2</v>
      </c>
      <c r="E55" s="62">
        <v>0.17</v>
      </c>
      <c r="F55" s="387">
        <f>+D55/E55*100</f>
        <v>117.64705882352942</v>
      </c>
      <c r="G55" s="61"/>
      <c r="H55" s="61">
        <v>0.2</v>
      </c>
      <c r="I55" s="61"/>
      <c r="J55" s="387">
        <f t="shared" si="1"/>
        <v>0</v>
      </c>
      <c r="K55" s="61"/>
      <c r="L55" s="387"/>
      <c r="M55" s="503"/>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368"/>
      <c r="CD55" s="368"/>
      <c r="CE55" s="368"/>
      <c r="CF55" s="368"/>
      <c r="CG55" s="368"/>
      <c r="CH55" s="368"/>
      <c r="CI55" s="368"/>
      <c r="CJ55" s="368"/>
      <c r="CK55" s="368"/>
      <c r="CL55" s="368"/>
      <c r="CM55" s="368"/>
      <c r="CN55" s="368"/>
      <c r="CO55" s="368"/>
      <c r="CP55" s="368"/>
      <c r="CQ55" s="368"/>
      <c r="CR55" s="368"/>
      <c r="CS55" s="368"/>
      <c r="CT55" s="368"/>
      <c r="CU55" s="368"/>
      <c r="CV55" s="368"/>
      <c r="CW55" s="368"/>
      <c r="CX55" s="368"/>
      <c r="CY55" s="368"/>
      <c r="CZ55" s="368"/>
      <c r="DA55" s="368"/>
      <c r="DB55" s="368"/>
      <c r="DC55" s="368"/>
      <c r="DD55" s="368"/>
      <c r="DE55" s="368"/>
      <c r="DF55" s="368"/>
      <c r="DG55" s="368"/>
      <c r="DH55" s="368"/>
      <c r="DI55" s="368"/>
      <c r="DJ55" s="368"/>
      <c r="DK55" s="368"/>
      <c r="DL55" s="368"/>
      <c r="DM55" s="368"/>
      <c r="DN55" s="368"/>
      <c r="DO55" s="368"/>
      <c r="DP55" s="368"/>
      <c r="DQ55" s="368"/>
      <c r="DR55" s="368"/>
      <c r="DS55" s="368"/>
      <c r="DT55" s="368"/>
      <c r="DU55" s="368"/>
      <c r="DV55" s="368"/>
      <c r="DW55" s="368"/>
      <c r="DX55" s="368"/>
      <c r="DY55" s="368"/>
      <c r="DZ55" s="368"/>
      <c r="EA55" s="368"/>
      <c r="EB55" s="368"/>
      <c r="EC55" s="368"/>
      <c r="ED55" s="368"/>
      <c r="EE55" s="368"/>
      <c r="EF55" s="368"/>
      <c r="EG55" s="368"/>
      <c r="EH55" s="368"/>
      <c r="EI55" s="368"/>
      <c r="EJ55" s="368"/>
      <c r="EK55" s="368"/>
      <c r="EL55" s="368"/>
      <c r="EM55" s="368"/>
      <c r="EN55" s="368"/>
      <c r="EO55" s="368"/>
      <c r="EP55" s="368"/>
      <c r="EQ55" s="368"/>
      <c r="ER55" s="368"/>
      <c r="ES55" s="368"/>
      <c r="ET55" s="368"/>
      <c r="EU55" s="368"/>
      <c r="EV55" s="368"/>
      <c r="EW55" s="368"/>
      <c r="EX55" s="368"/>
      <c r="EY55" s="368"/>
      <c r="EZ55" s="368"/>
      <c r="FA55" s="368"/>
      <c r="FB55" s="368"/>
      <c r="FC55" s="368"/>
      <c r="FD55" s="368"/>
      <c r="FE55" s="368"/>
      <c r="FF55" s="368"/>
      <c r="FG55" s="368"/>
      <c r="FH55" s="368"/>
      <c r="FI55" s="368"/>
      <c r="FJ55" s="368"/>
      <c r="FK55" s="368"/>
      <c r="FL55" s="368"/>
      <c r="FM55" s="368"/>
      <c r="FN55" s="368"/>
      <c r="FO55" s="368"/>
      <c r="FP55" s="368"/>
      <c r="FQ55" s="368"/>
      <c r="FR55" s="368"/>
      <c r="FS55" s="368"/>
      <c r="FT55" s="368"/>
      <c r="FU55" s="368"/>
      <c r="FV55" s="368"/>
      <c r="FW55" s="368"/>
      <c r="FX55" s="368"/>
      <c r="FY55" s="368"/>
      <c r="FZ55" s="368"/>
      <c r="GA55" s="368"/>
      <c r="GB55" s="368"/>
      <c r="GC55" s="368"/>
      <c r="GD55" s="368"/>
      <c r="GE55" s="368"/>
      <c r="GF55" s="368"/>
      <c r="GG55" s="368"/>
      <c r="GH55" s="368"/>
      <c r="GI55" s="368"/>
      <c r="GJ55" s="368"/>
      <c r="GK55" s="368"/>
      <c r="GL55" s="368"/>
      <c r="GM55" s="368"/>
      <c r="GN55" s="368"/>
      <c r="GO55" s="368"/>
      <c r="GP55" s="368"/>
      <c r="GQ55" s="368"/>
      <c r="GR55" s="368"/>
      <c r="GS55" s="368"/>
      <c r="GT55" s="368"/>
      <c r="GU55" s="368"/>
      <c r="GV55" s="368"/>
      <c r="GW55" s="368"/>
      <c r="GX55" s="368"/>
      <c r="GY55" s="368"/>
      <c r="GZ55" s="368"/>
      <c r="HA55" s="368"/>
      <c r="HB55" s="368"/>
      <c r="HC55" s="368"/>
      <c r="HD55" s="368"/>
      <c r="HE55" s="368"/>
      <c r="HF55" s="368"/>
      <c r="HG55" s="368"/>
      <c r="HH55" s="368"/>
      <c r="HI55" s="368"/>
      <c r="HJ55" s="368"/>
      <c r="HK55" s="368"/>
      <c r="HL55" s="368"/>
      <c r="HM55" s="368"/>
      <c r="HN55" s="368"/>
      <c r="HO55" s="368"/>
      <c r="HP55" s="368"/>
      <c r="HQ55" s="368"/>
      <c r="HR55" s="368"/>
      <c r="HS55" s="368"/>
      <c r="HT55" s="368"/>
      <c r="HU55" s="368"/>
      <c r="HV55" s="368"/>
      <c r="HW55" s="368"/>
      <c r="HX55" s="368"/>
      <c r="HY55" s="368"/>
      <c r="HZ55" s="368"/>
      <c r="IA55" s="368"/>
      <c r="IB55" s="368"/>
      <c r="IC55" s="368"/>
      <c r="ID55" s="368"/>
      <c r="IE55" s="368"/>
      <c r="IF55" s="368"/>
      <c r="IG55" s="368"/>
      <c r="IH55" s="368"/>
      <c r="II55" s="368"/>
      <c r="IJ55" s="368"/>
    </row>
    <row r="56" spans="1:244" ht="18" customHeight="1">
      <c r="A56" s="385"/>
      <c r="B56" s="391" t="s">
        <v>179</v>
      </c>
      <c r="C56" s="385" t="s">
        <v>12</v>
      </c>
      <c r="D56" s="61">
        <v>99.81572481572482</v>
      </c>
      <c r="E56" s="73">
        <v>100</v>
      </c>
      <c r="F56" s="387">
        <f t="shared" si="0"/>
        <v>100.18461538461538</v>
      </c>
      <c r="G56" s="73"/>
      <c r="H56" s="61">
        <v>99.8</v>
      </c>
      <c r="I56" s="73"/>
      <c r="J56" s="387">
        <f t="shared" si="1"/>
        <v>0</v>
      </c>
      <c r="K56" s="73"/>
      <c r="L56" s="387"/>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8"/>
      <c r="BR56" s="368"/>
      <c r="BS56" s="368"/>
      <c r="BT56" s="368"/>
      <c r="BU56" s="368"/>
      <c r="BV56" s="368"/>
      <c r="BW56" s="368"/>
      <c r="BX56" s="368"/>
      <c r="BY56" s="368"/>
      <c r="BZ56" s="368"/>
      <c r="CA56" s="368"/>
      <c r="CB56" s="368"/>
      <c r="CC56" s="368"/>
      <c r="CD56" s="368"/>
      <c r="CE56" s="368"/>
      <c r="CF56" s="368"/>
      <c r="CG56" s="368"/>
      <c r="CH56" s="368"/>
      <c r="CI56" s="368"/>
      <c r="CJ56" s="368"/>
      <c r="CK56" s="368"/>
      <c r="CL56" s="368"/>
      <c r="CM56" s="368"/>
      <c r="CN56" s="368"/>
      <c r="CO56" s="368"/>
      <c r="CP56" s="368"/>
      <c r="CQ56" s="368"/>
      <c r="CR56" s="368"/>
      <c r="CS56" s="368"/>
      <c r="CT56" s="368"/>
      <c r="CU56" s="368"/>
      <c r="CV56" s="368"/>
      <c r="CW56" s="368"/>
      <c r="CX56" s="368"/>
      <c r="CY56" s="368"/>
      <c r="CZ56" s="368"/>
      <c r="DA56" s="368"/>
      <c r="DB56" s="368"/>
      <c r="DC56" s="368"/>
      <c r="DD56" s="368"/>
      <c r="DE56" s="368"/>
      <c r="DF56" s="368"/>
      <c r="DG56" s="368"/>
      <c r="DH56" s="368"/>
      <c r="DI56" s="368"/>
      <c r="DJ56" s="368"/>
      <c r="DK56" s="368"/>
      <c r="DL56" s="368"/>
      <c r="DM56" s="368"/>
      <c r="DN56" s="368"/>
      <c r="DO56" s="368"/>
      <c r="DP56" s="368"/>
      <c r="DQ56" s="368"/>
      <c r="DR56" s="368"/>
      <c r="DS56" s="368"/>
      <c r="DT56" s="368"/>
      <c r="DU56" s="368"/>
      <c r="DV56" s="368"/>
      <c r="DW56" s="368"/>
      <c r="DX56" s="368"/>
      <c r="DY56" s="368"/>
      <c r="DZ56" s="368"/>
      <c r="EA56" s="368"/>
      <c r="EB56" s="368"/>
      <c r="EC56" s="368"/>
      <c r="ED56" s="368"/>
      <c r="EE56" s="368"/>
      <c r="EF56" s="368"/>
      <c r="EG56" s="368"/>
      <c r="EH56" s="368"/>
      <c r="EI56" s="368"/>
      <c r="EJ56" s="368"/>
      <c r="EK56" s="368"/>
      <c r="EL56" s="368"/>
      <c r="EM56" s="368"/>
      <c r="EN56" s="368"/>
      <c r="EO56" s="368"/>
      <c r="EP56" s="368"/>
      <c r="EQ56" s="368"/>
      <c r="ER56" s="368"/>
      <c r="ES56" s="368"/>
      <c r="ET56" s="368"/>
      <c r="EU56" s="368"/>
      <c r="EV56" s="368"/>
      <c r="EW56" s="368"/>
      <c r="EX56" s="368"/>
      <c r="EY56" s="368"/>
      <c r="EZ56" s="368"/>
      <c r="FA56" s="368"/>
      <c r="FB56" s="368"/>
      <c r="FC56" s="368"/>
      <c r="FD56" s="368"/>
      <c r="FE56" s="368"/>
      <c r="FF56" s="368"/>
      <c r="FG56" s="368"/>
      <c r="FH56" s="368"/>
      <c r="FI56" s="368"/>
      <c r="FJ56" s="368"/>
      <c r="FK56" s="368"/>
      <c r="FL56" s="368"/>
      <c r="FM56" s="368"/>
      <c r="FN56" s="368"/>
      <c r="FO56" s="368"/>
      <c r="FP56" s="368"/>
      <c r="FQ56" s="368"/>
      <c r="FR56" s="368"/>
      <c r="FS56" s="368"/>
      <c r="FT56" s="368"/>
      <c r="FU56" s="368"/>
      <c r="FV56" s="368"/>
      <c r="FW56" s="368"/>
      <c r="FX56" s="368"/>
      <c r="FY56" s="368"/>
      <c r="FZ56" s="368"/>
      <c r="GA56" s="368"/>
      <c r="GB56" s="368"/>
      <c r="GC56" s="368"/>
      <c r="GD56" s="368"/>
      <c r="GE56" s="368"/>
      <c r="GF56" s="368"/>
      <c r="GG56" s="368"/>
      <c r="GH56" s="368"/>
      <c r="GI56" s="368"/>
      <c r="GJ56" s="368"/>
      <c r="GK56" s="368"/>
      <c r="GL56" s="368"/>
      <c r="GM56" s="368"/>
      <c r="GN56" s="368"/>
      <c r="GO56" s="368"/>
      <c r="GP56" s="368"/>
      <c r="GQ56" s="368"/>
      <c r="GR56" s="368"/>
      <c r="GS56" s="368"/>
      <c r="GT56" s="368"/>
      <c r="GU56" s="368"/>
      <c r="GV56" s="368"/>
      <c r="GW56" s="368"/>
      <c r="GX56" s="368"/>
      <c r="GY56" s="368"/>
      <c r="GZ56" s="368"/>
      <c r="HA56" s="368"/>
      <c r="HB56" s="368"/>
      <c r="HC56" s="368"/>
      <c r="HD56" s="368"/>
      <c r="HE56" s="368"/>
      <c r="HF56" s="368"/>
      <c r="HG56" s="368"/>
      <c r="HH56" s="368"/>
      <c r="HI56" s="368"/>
      <c r="HJ56" s="368"/>
      <c r="HK56" s="368"/>
      <c r="HL56" s="368"/>
      <c r="HM56" s="368"/>
      <c r="HN56" s="368"/>
      <c r="HO56" s="368"/>
      <c r="HP56" s="368"/>
      <c r="HQ56" s="368"/>
      <c r="HR56" s="368"/>
      <c r="HS56" s="368"/>
      <c r="HT56" s="368"/>
      <c r="HU56" s="368"/>
      <c r="HV56" s="368"/>
      <c r="HW56" s="368"/>
      <c r="HX56" s="368"/>
      <c r="HY56" s="368"/>
      <c r="HZ56" s="368"/>
      <c r="IA56" s="368"/>
      <c r="IB56" s="368"/>
      <c r="IC56" s="368"/>
      <c r="ID56" s="368"/>
      <c r="IE56" s="368"/>
      <c r="IF56" s="368"/>
      <c r="IG56" s="368"/>
      <c r="IH56" s="368"/>
      <c r="II56" s="368"/>
      <c r="IJ56" s="368"/>
    </row>
    <row r="57" spans="1:244" ht="18" customHeight="1">
      <c r="A57" s="385"/>
      <c r="B57" s="391" t="s">
        <v>178</v>
      </c>
      <c r="C57" s="385" t="s">
        <v>12</v>
      </c>
      <c r="D57" s="61">
        <v>90</v>
      </c>
      <c r="E57" s="61">
        <v>90</v>
      </c>
      <c r="F57" s="387">
        <f t="shared" si="0"/>
        <v>100</v>
      </c>
      <c r="G57" s="61"/>
      <c r="H57" s="61">
        <v>90</v>
      </c>
      <c r="I57" s="61"/>
      <c r="J57" s="387">
        <f t="shared" si="1"/>
        <v>0</v>
      </c>
      <c r="K57" s="61"/>
      <c r="L57" s="387"/>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368"/>
      <c r="BO57" s="368"/>
      <c r="BP57" s="368"/>
      <c r="BQ57" s="368"/>
      <c r="BR57" s="368"/>
      <c r="BS57" s="368"/>
      <c r="BT57" s="368"/>
      <c r="BU57" s="368"/>
      <c r="BV57" s="368"/>
      <c r="BW57" s="368"/>
      <c r="BX57" s="368"/>
      <c r="BY57" s="368"/>
      <c r="BZ57" s="368"/>
      <c r="CA57" s="368"/>
      <c r="CB57" s="368"/>
      <c r="CC57" s="368"/>
      <c r="CD57" s="368"/>
      <c r="CE57" s="368"/>
      <c r="CF57" s="368"/>
      <c r="CG57" s="368"/>
      <c r="CH57" s="368"/>
      <c r="CI57" s="368"/>
      <c r="CJ57" s="368"/>
      <c r="CK57" s="368"/>
      <c r="CL57" s="368"/>
      <c r="CM57" s="368"/>
      <c r="CN57" s="368"/>
      <c r="CO57" s="368"/>
      <c r="CP57" s="368"/>
      <c r="CQ57" s="368"/>
      <c r="CR57" s="368"/>
      <c r="CS57" s="368"/>
      <c r="CT57" s="368"/>
      <c r="CU57" s="368"/>
      <c r="CV57" s="368"/>
      <c r="CW57" s="368"/>
      <c r="CX57" s="368"/>
      <c r="CY57" s="368"/>
      <c r="CZ57" s="368"/>
      <c r="DA57" s="368"/>
      <c r="DB57" s="368"/>
      <c r="DC57" s="368"/>
      <c r="DD57" s="368"/>
      <c r="DE57" s="368"/>
      <c r="DF57" s="368"/>
      <c r="DG57" s="368"/>
      <c r="DH57" s="368"/>
      <c r="DI57" s="368"/>
      <c r="DJ57" s="368"/>
      <c r="DK57" s="368"/>
      <c r="DL57" s="368"/>
      <c r="DM57" s="368"/>
      <c r="DN57" s="368"/>
      <c r="DO57" s="368"/>
      <c r="DP57" s="368"/>
      <c r="DQ57" s="368"/>
      <c r="DR57" s="368"/>
      <c r="DS57" s="368"/>
      <c r="DT57" s="368"/>
      <c r="DU57" s="368"/>
      <c r="DV57" s="368"/>
      <c r="DW57" s="368"/>
      <c r="DX57" s="368"/>
      <c r="DY57" s="368"/>
      <c r="DZ57" s="368"/>
      <c r="EA57" s="368"/>
      <c r="EB57" s="368"/>
      <c r="EC57" s="368"/>
      <c r="ED57" s="368"/>
      <c r="EE57" s="368"/>
      <c r="EF57" s="368"/>
      <c r="EG57" s="368"/>
      <c r="EH57" s="368"/>
      <c r="EI57" s="368"/>
      <c r="EJ57" s="368"/>
      <c r="EK57" s="368"/>
      <c r="EL57" s="368"/>
      <c r="EM57" s="368"/>
      <c r="EN57" s="368"/>
      <c r="EO57" s="368"/>
      <c r="EP57" s="368"/>
      <c r="EQ57" s="368"/>
      <c r="ER57" s="368"/>
      <c r="ES57" s="368"/>
      <c r="ET57" s="368"/>
      <c r="EU57" s="368"/>
      <c r="EV57" s="368"/>
      <c r="EW57" s="368"/>
      <c r="EX57" s="368"/>
      <c r="EY57" s="368"/>
      <c r="EZ57" s="368"/>
      <c r="FA57" s="368"/>
      <c r="FB57" s="368"/>
      <c r="FC57" s="368"/>
      <c r="FD57" s="368"/>
      <c r="FE57" s="368"/>
      <c r="FF57" s="368"/>
      <c r="FG57" s="368"/>
      <c r="FH57" s="368"/>
      <c r="FI57" s="368"/>
      <c r="FJ57" s="368"/>
      <c r="FK57" s="368"/>
      <c r="FL57" s="368"/>
      <c r="FM57" s="368"/>
      <c r="FN57" s="368"/>
      <c r="FO57" s="368"/>
      <c r="FP57" s="368"/>
      <c r="FQ57" s="368"/>
      <c r="FR57" s="368"/>
      <c r="FS57" s="368"/>
      <c r="FT57" s="368"/>
      <c r="FU57" s="368"/>
      <c r="FV57" s="368"/>
      <c r="FW57" s="368"/>
      <c r="FX57" s="368"/>
      <c r="FY57" s="368"/>
      <c r="FZ57" s="368"/>
      <c r="GA57" s="368"/>
      <c r="GB57" s="368"/>
      <c r="GC57" s="368"/>
      <c r="GD57" s="368"/>
      <c r="GE57" s="368"/>
      <c r="GF57" s="368"/>
      <c r="GG57" s="368"/>
      <c r="GH57" s="368"/>
      <c r="GI57" s="368"/>
      <c r="GJ57" s="368"/>
      <c r="GK57" s="368"/>
      <c r="GL57" s="368"/>
      <c r="GM57" s="368"/>
      <c r="GN57" s="368"/>
      <c r="GO57" s="368"/>
      <c r="GP57" s="368"/>
      <c r="GQ57" s="368"/>
      <c r="GR57" s="368"/>
      <c r="GS57" s="368"/>
      <c r="GT57" s="368"/>
      <c r="GU57" s="368"/>
      <c r="GV57" s="368"/>
      <c r="GW57" s="368"/>
      <c r="GX57" s="368"/>
      <c r="GY57" s="368"/>
      <c r="GZ57" s="368"/>
      <c r="HA57" s="368"/>
      <c r="HB57" s="368"/>
      <c r="HC57" s="368"/>
      <c r="HD57" s="368"/>
      <c r="HE57" s="368"/>
      <c r="HF57" s="368"/>
      <c r="HG57" s="368"/>
      <c r="HH57" s="368"/>
      <c r="HI57" s="368"/>
      <c r="HJ57" s="368"/>
      <c r="HK57" s="368"/>
      <c r="HL57" s="368"/>
      <c r="HM57" s="368"/>
      <c r="HN57" s="368"/>
      <c r="HO57" s="368"/>
      <c r="HP57" s="368"/>
      <c r="HQ57" s="368"/>
      <c r="HR57" s="368"/>
      <c r="HS57" s="368"/>
      <c r="HT57" s="368"/>
      <c r="HU57" s="368"/>
      <c r="HV57" s="368"/>
      <c r="HW57" s="368"/>
      <c r="HX57" s="368"/>
      <c r="HY57" s="368"/>
      <c r="HZ57" s="368"/>
      <c r="IA57" s="368"/>
      <c r="IB57" s="368"/>
      <c r="IC57" s="368"/>
      <c r="ID57" s="368"/>
      <c r="IE57" s="368"/>
      <c r="IF57" s="368"/>
      <c r="IG57" s="368"/>
      <c r="IH57" s="368"/>
      <c r="II57" s="368"/>
      <c r="IJ57" s="368"/>
    </row>
    <row r="58" spans="1:244" s="382" customFormat="1" ht="18" customHeight="1">
      <c r="A58" s="373" t="s">
        <v>362</v>
      </c>
      <c r="B58" s="383" t="s">
        <v>177</v>
      </c>
      <c r="C58" s="373" t="s">
        <v>12</v>
      </c>
      <c r="D58" s="59"/>
      <c r="E58" s="76"/>
      <c r="F58" s="387"/>
      <c r="G58" s="76"/>
      <c r="H58" s="59"/>
      <c r="I58" s="76"/>
      <c r="J58" s="387"/>
      <c r="K58" s="76"/>
      <c r="L58" s="379"/>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c r="FF58" s="381"/>
      <c r="FG58" s="381"/>
      <c r="FH58" s="381"/>
      <c r="FI58" s="381"/>
      <c r="FJ58" s="381"/>
      <c r="FK58" s="381"/>
      <c r="FL58" s="381"/>
      <c r="FM58" s="381"/>
      <c r="FN58" s="381"/>
      <c r="FO58" s="381"/>
      <c r="FP58" s="381"/>
      <c r="FQ58" s="381"/>
      <c r="FR58" s="381"/>
      <c r="FS58" s="381"/>
      <c r="FT58" s="381"/>
      <c r="FU58" s="381"/>
      <c r="FV58" s="381"/>
      <c r="FW58" s="381"/>
      <c r="FX58" s="381"/>
      <c r="FY58" s="381"/>
      <c r="FZ58" s="381"/>
      <c r="GA58" s="381"/>
      <c r="GB58" s="381"/>
      <c r="GC58" s="381"/>
      <c r="GD58" s="381"/>
      <c r="GE58" s="381"/>
      <c r="GF58" s="381"/>
      <c r="GG58" s="381"/>
      <c r="GH58" s="381"/>
      <c r="GI58" s="381"/>
      <c r="GJ58" s="381"/>
      <c r="GK58" s="381"/>
      <c r="GL58" s="381"/>
      <c r="GM58" s="381"/>
      <c r="GN58" s="381"/>
      <c r="GO58" s="381"/>
      <c r="GP58" s="381"/>
      <c r="GQ58" s="381"/>
      <c r="GR58" s="381"/>
      <c r="GS58" s="381"/>
      <c r="GT58" s="381"/>
      <c r="GU58" s="381"/>
      <c r="GV58" s="381"/>
      <c r="GW58" s="381"/>
      <c r="GX58" s="381"/>
      <c r="GY58" s="381"/>
      <c r="GZ58" s="381"/>
      <c r="HA58" s="381"/>
      <c r="HB58" s="381"/>
      <c r="HC58" s="381"/>
      <c r="HD58" s="381"/>
      <c r="HE58" s="381"/>
      <c r="HF58" s="381"/>
      <c r="HG58" s="381"/>
      <c r="HH58" s="381"/>
      <c r="HI58" s="381"/>
      <c r="HJ58" s="381"/>
      <c r="HK58" s="381"/>
      <c r="HL58" s="381"/>
      <c r="HM58" s="381"/>
      <c r="HN58" s="381"/>
      <c r="HO58" s="381"/>
      <c r="HP58" s="381"/>
      <c r="HQ58" s="381"/>
      <c r="HR58" s="381"/>
      <c r="HS58" s="381"/>
      <c r="HT58" s="381"/>
      <c r="HU58" s="381"/>
      <c r="HV58" s="381"/>
      <c r="HW58" s="381"/>
      <c r="HX58" s="381"/>
      <c r="HY58" s="381"/>
      <c r="HZ58" s="381"/>
      <c r="IA58" s="381"/>
      <c r="IB58" s="381"/>
      <c r="IC58" s="381"/>
      <c r="ID58" s="381"/>
      <c r="IE58" s="381"/>
      <c r="IF58" s="381"/>
      <c r="IG58" s="381"/>
      <c r="IH58" s="381"/>
      <c r="II58" s="381"/>
      <c r="IJ58" s="381"/>
    </row>
    <row r="59" spans="1:244" s="382" customFormat="1" ht="18" customHeight="1">
      <c r="A59" s="390" t="s">
        <v>6</v>
      </c>
      <c r="B59" s="394" t="s">
        <v>176</v>
      </c>
      <c r="C59" s="373" t="s">
        <v>173</v>
      </c>
      <c r="D59" s="48">
        <v>2475</v>
      </c>
      <c r="E59" s="48">
        <v>2266</v>
      </c>
      <c r="F59" s="379">
        <f t="shared" si="0"/>
        <v>91.55555555555556</v>
      </c>
      <c r="G59" s="48"/>
      <c r="H59" s="48">
        <v>2426</v>
      </c>
      <c r="I59" s="48">
        <v>2423</v>
      </c>
      <c r="J59" s="379">
        <f t="shared" si="1"/>
        <v>99.87633965375103</v>
      </c>
      <c r="K59" s="48"/>
      <c r="L59" s="379"/>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1"/>
      <c r="BK59" s="381"/>
      <c r="BL59" s="381"/>
      <c r="BM59" s="381"/>
      <c r="BN59" s="381"/>
      <c r="BO59" s="381"/>
      <c r="BP59" s="381"/>
      <c r="BQ59" s="381"/>
      <c r="BR59" s="381"/>
      <c r="BS59" s="381"/>
      <c r="BT59" s="381"/>
      <c r="BU59" s="381"/>
      <c r="BV59" s="381"/>
      <c r="BW59" s="381"/>
      <c r="BX59" s="381"/>
      <c r="BY59" s="381"/>
      <c r="BZ59" s="381"/>
      <c r="CA59" s="381"/>
      <c r="CB59" s="381"/>
      <c r="CC59" s="381"/>
      <c r="CD59" s="381"/>
      <c r="CE59" s="381"/>
      <c r="CF59" s="381"/>
      <c r="CG59" s="381"/>
      <c r="CH59" s="381"/>
      <c r="CI59" s="381"/>
      <c r="CJ59" s="381"/>
      <c r="CK59" s="381"/>
      <c r="CL59" s="381"/>
      <c r="CM59" s="381"/>
      <c r="CN59" s="381"/>
      <c r="CO59" s="381"/>
      <c r="CP59" s="381"/>
      <c r="CQ59" s="381"/>
      <c r="CR59" s="381"/>
      <c r="CS59" s="381"/>
      <c r="CT59" s="381"/>
      <c r="CU59" s="381"/>
      <c r="CV59" s="381"/>
      <c r="CW59" s="381"/>
      <c r="CX59" s="381"/>
      <c r="CY59" s="381"/>
      <c r="CZ59" s="381"/>
      <c r="DA59" s="381"/>
      <c r="DB59" s="381"/>
      <c r="DC59" s="381"/>
      <c r="DD59" s="381"/>
      <c r="DE59" s="381"/>
      <c r="DF59" s="381"/>
      <c r="DG59" s="381"/>
      <c r="DH59" s="381"/>
      <c r="DI59" s="381"/>
      <c r="DJ59" s="381"/>
      <c r="DK59" s="381"/>
      <c r="DL59" s="381"/>
      <c r="DM59" s="381"/>
      <c r="DN59" s="381"/>
      <c r="DO59" s="381"/>
      <c r="DP59" s="381"/>
      <c r="DQ59" s="381"/>
      <c r="DR59" s="381"/>
      <c r="DS59" s="381"/>
      <c r="DT59" s="381"/>
      <c r="DU59" s="381"/>
      <c r="DV59" s="381"/>
      <c r="DW59" s="381"/>
      <c r="DX59" s="381"/>
      <c r="DY59" s="381"/>
      <c r="DZ59" s="381"/>
      <c r="EA59" s="381"/>
      <c r="EB59" s="381"/>
      <c r="EC59" s="381"/>
      <c r="ED59" s="381"/>
      <c r="EE59" s="381"/>
      <c r="EF59" s="381"/>
      <c r="EG59" s="381"/>
      <c r="EH59" s="381"/>
      <c r="EI59" s="381"/>
      <c r="EJ59" s="381"/>
      <c r="EK59" s="381"/>
      <c r="EL59" s="381"/>
      <c r="EM59" s="381"/>
      <c r="EN59" s="381"/>
      <c r="EO59" s="381"/>
      <c r="EP59" s="381"/>
      <c r="EQ59" s="381"/>
      <c r="ER59" s="381"/>
      <c r="ES59" s="381"/>
      <c r="ET59" s="381"/>
      <c r="EU59" s="381"/>
      <c r="EV59" s="381"/>
      <c r="EW59" s="381"/>
      <c r="EX59" s="381"/>
      <c r="EY59" s="381"/>
      <c r="EZ59" s="381"/>
      <c r="FA59" s="381"/>
      <c r="FB59" s="381"/>
      <c r="FC59" s="381"/>
      <c r="FD59" s="381"/>
      <c r="FE59" s="381"/>
      <c r="FF59" s="381"/>
      <c r="FG59" s="381"/>
      <c r="FH59" s="381"/>
      <c r="FI59" s="381"/>
      <c r="FJ59" s="381"/>
      <c r="FK59" s="381"/>
      <c r="FL59" s="381"/>
      <c r="FM59" s="381"/>
      <c r="FN59" s="381"/>
      <c r="FO59" s="381"/>
      <c r="FP59" s="381"/>
      <c r="FQ59" s="381"/>
      <c r="FR59" s="381"/>
      <c r="FS59" s="381"/>
      <c r="FT59" s="381"/>
      <c r="FU59" s="381"/>
      <c r="FV59" s="381"/>
      <c r="FW59" s="381"/>
      <c r="FX59" s="381"/>
      <c r="FY59" s="381"/>
      <c r="FZ59" s="381"/>
      <c r="GA59" s="381"/>
      <c r="GB59" s="381"/>
      <c r="GC59" s="381"/>
      <c r="GD59" s="381"/>
      <c r="GE59" s="381"/>
      <c r="GF59" s="381"/>
      <c r="GG59" s="381"/>
      <c r="GH59" s="381"/>
      <c r="GI59" s="381"/>
      <c r="GJ59" s="381"/>
      <c r="GK59" s="381"/>
      <c r="GL59" s="381"/>
      <c r="GM59" s="381"/>
      <c r="GN59" s="381"/>
      <c r="GO59" s="381"/>
      <c r="GP59" s="381"/>
      <c r="GQ59" s="381"/>
      <c r="GR59" s="381"/>
      <c r="GS59" s="381"/>
      <c r="GT59" s="381"/>
      <c r="GU59" s="381"/>
      <c r="GV59" s="381"/>
      <c r="GW59" s="381"/>
      <c r="GX59" s="381"/>
      <c r="GY59" s="381"/>
      <c r="GZ59" s="381"/>
      <c r="HA59" s="381"/>
      <c r="HB59" s="381"/>
      <c r="HC59" s="381"/>
      <c r="HD59" s="381"/>
      <c r="HE59" s="381"/>
      <c r="HF59" s="381"/>
      <c r="HG59" s="381"/>
      <c r="HH59" s="381"/>
      <c r="HI59" s="381"/>
      <c r="HJ59" s="381"/>
      <c r="HK59" s="381"/>
      <c r="HL59" s="381"/>
      <c r="HM59" s="381"/>
      <c r="HN59" s="381"/>
      <c r="HO59" s="381"/>
      <c r="HP59" s="381"/>
      <c r="HQ59" s="381"/>
      <c r="HR59" s="381"/>
      <c r="HS59" s="381"/>
      <c r="HT59" s="381"/>
      <c r="HU59" s="381"/>
      <c r="HV59" s="381"/>
      <c r="HW59" s="381"/>
      <c r="HX59" s="381"/>
      <c r="HY59" s="381"/>
      <c r="HZ59" s="381"/>
      <c r="IA59" s="381"/>
      <c r="IB59" s="381"/>
      <c r="IC59" s="381"/>
      <c r="ID59" s="381"/>
      <c r="IE59" s="381"/>
      <c r="IF59" s="381"/>
      <c r="IG59" s="381"/>
      <c r="IH59" s="381"/>
      <c r="II59" s="381"/>
      <c r="IJ59" s="381"/>
    </row>
    <row r="60" spans="1:244" ht="18" customHeight="1">
      <c r="A60" s="385"/>
      <c r="B60" s="395" t="s">
        <v>175</v>
      </c>
      <c r="C60" s="385"/>
      <c r="D60" s="77">
        <v>385</v>
      </c>
      <c r="E60" s="77">
        <v>385</v>
      </c>
      <c r="F60" s="387">
        <f t="shared" si="0"/>
        <v>100</v>
      </c>
      <c r="G60" s="77"/>
      <c r="H60" s="77">
        <v>385</v>
      </c>
      <c r="I60" s="77">
        <v>385</v>
      </c>
      <c r="J60" s="387">
        <f t="shared" si="1"/>
        <v>100</v>
      </c>
      <c r="K60" s="77"/>
      <c r="L60" s="387"/>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8"/>
      <c r="CO60" s="368"/>
      <c r="CP60" s="368"/>
      <c r="CQ60" s="368"/>
      <c r="CR60" s="368"/>
      <c r="CS60" s="368"/>
      <c r="CT60" s="368"/>
      <c r="CU60" s="368"/>
      <c r="CV60" s="368"/>
      <c r="CW60" s="368"/>
      <c r="CX60" s="368"/>
      <c r="CY60" s="368"/>
      <c r="CZ60" s="368"/>
      <c r="DA60" s="368"/>
      <c r="DB60" s="368"/>
      <c r="DC60" s="368"/>
      <c r="DD60" s="368"/>
      <c r="DE60" s="368"/>
      <c r="DF60" s="368"/>
      <c r="DG60" s="368"/>
      <c r="DH60" s="368"/>
      <c r="DI60" s="368"/>
      <c r="DJ60" s="368"/>
      <c r="DK60" s="368"/>
      <c r="DL60" s="368"/>
      <c r="DM60" s="368"/>
      <c r="DN60" s="368"/>
      <c r="DO60" s="368"/>
      <c r="DP60" s="368"/>
      <c r="DQ60" s="368"/>
      <c r="DR60" s="368"/>
      <c r="DS60" s="368"/>
      <c r="DT60" s="368"/>
      <c r="DU60" s="368"/>
      <c r="DV60" s="368"/>
      <c r="DW60" s="368"/>
      <c r="DX60" s="368"/>
      <c r="DY60" s="368"/>
      <c r="DZ60" s="368"/>
      <c r="EA60" s="368"/>
      <c r="EB60" s="368"/>
      <c r="EC60" s="368"/>
      <c r="ED60" s="368"/>
      <c r="EE60" s="368"/>
      <c r="EF60" s="368"/>
      <c r="EG60" s="368"/>
      <c r="EH60" s="368"/>
      <c r="EI60" s="368"/>
      <c r="EJ60" s="368"/>
      <c r="EK60" s="368"/>
      <c r="EL60" s="368"/>
      <c r="EM60" s="368"/>
      <c r="EN60" s="368"/>
      <c r="EO60" s="368"/>
      <c r="EP60" s="368"/>
      <c r="EQ60" s="368"/>
      <c r="ER60" s="368"/>
      <c r="ES60" s="368"/>
      <c r="ET60" s="368"/>
      <c r="EU60" s="368"/>
      <c r="EV60" s="368"/>
      <c r="EW60" s="368"/>
      <c r="EX60" s="368"/>
      <c r="EY60" s="368"/>
      <c r="EZ60" s="368"/>
      <c r="FA60" s="368"/>
      <c r="FB60" s="368"/>
      <c r="FC60" s="368"/>
      <c r="FD60" s="368"/>
      <c r="FE60" s="368"/>
      <c r="FF60" s="368"/>
      <c r="FG60" s="368"/>
      <c r="FH60" s="368"/>
      <c r="FI60" s="368"/>
      <c r="FJ60" s="368"/>
      <c r="FK60" s="368"/>
      <c r="FL60" s="368"/>
      <c r="FM60" s="368"/>
      <c r="FN60" s="368"/>
      <c r="FO60" s="368"/>
      <c r="FP60" s="368"/>
      <c r="FQ60" s="368"/>
      <c r="FR60" s="368"/>
      <c r="FS60" s="368"/>
      <c r="FT60" s="368"/>
      <c r="FU60" s="368"/>
      <c r="FV60" s="368"/>
      <c r="FW60" s="368"/>
      <c r="FX60" s="368"/>
      <c r="FY60" s="368"/>
      <c r="FZ60" s="368"/>
      <c r="GA60" s="368"/>
      <c r="GB60" s="368"/>
      <c r="GC60" s="368"/>
      <c r="GD60" s="368"/>
      <c r="GE60" s="368"/>
      <c r="GF60" s="368"/>
      <c r="GG60" s="368"/>
      <c r="GH60" s="368"/>
      <c r="GI60" s="368"/>
      <c r="GJ60" s="368"/>
      <c r="GK60" s="368"/>
      <c r="GL60" s="368"/>
      <c r="GM60" s="368"/>
      <c r="GN60" s="368"/>
      <c r="GO60" s="368"/>
      <c r="GP60" s="368"/>
      <c r="GQ60" s="368"/>
      <c r="GR60" s="368"/>
      <c r="GS60" s="368"/>
      <c r="GT60" s="368"/>
      <c r="GU60" s="368"/>
      <c r="GV60" s="368"/>
      <c r="GW60" s="368"/>
      <c r="GX60" s="368"/>
      <c r="GY60" s="368"/>
      <c r="GZ60" s="368"/>
      <c r="HA60" s="368"/>
      <c r="HB60" s="368"/>
      <c r="HC60" s="368"/>
      <c r="HD60" s="368"/>
      <c r="HE60" s="368"/>
      <c r="HF60" s="368"/>
      <c r="HG60" s="368"/>
      <c r="HH60" s="368"/>
      <c r="HI60" s="368"/>
      <c r="HJ60" s="368"/>
      <c r="HK60" s="368"/>
      <c r="HL60" s="368"/>
      <c r="HM60" s="368"/>
      <c r="HN60" s="368"/>
      <c r="HO60" s="368"/>
      <c r="HP60" s="368"/>
      <c r="HQ60" s="368"/>
      <c r="HR60" s="368"/>
      <c r="HS60" s="368"/>
      <c r="HT60" s="368"/>
      <c r="HU60" s="368"/>
      <c r="HV60" s="368"/>
      <c r="HW60" s="368"/>
      <c r="HX60" s="368"/>
      <c r="HY60" s="368"/>
      <c r="HZ60" s="368"/>
      <c r="IA60" s="368"/>
      <c r="IB60" s="368"/>
      <c r="IC60" s="368"/>
      <c r="ID60" s="368"/>
      <c r="IE60" s="368"/>
      <c r="IF60" s="368"/>
      <c r="IG60" s="368"/>
      <c r="IH60" s="368"/>
      <c r="II60" s="368"/>
      <c r="IJ60" s="368"/>
    </row>
    <row r="61" spans="1:244" ht="18" customHeight="1">
      <c r="A61" s="385"/>
      <c r="B61" s="395" t="s">
        <v>174</v>
      </c>
      <c r="C61" s="385" t="s">
        <v>173</v>
      </c>
      <c r="D61" s="54">
        <v>1250</v>
      </c>
      <c r="E61" s="54">
        <v>1026</v>
      </c>
      <c r="F61" s="387">
        <f t="shared" si="0"/>
        <v>82.08</v>
      </c>
      <c r="G61" s="54"/>
      <c r="H61" s="54">
        <v>1350</v>
      </c>
      <c r="I61" s="54">
        <v>692</v>
      </c>
      <c r="J61" s="387">
        <f t="shared" si="1"/>
        <v>51.25925925925926</v>
      </c>
      <c r="K61" s="54"/>
      <c r="L61" s="387"/>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8"/>
      <c r="CF61" s="368"/>
      <c r="CG61" s="368"/>
      <c r="CH61" s="368"/>
      <c r="CI61" s="368"/>
      <c r="CJ61" s="368"/>
      <c r="CK61" s="368"/>
      <c r="CL61" s="368"/>
      <c r="CM61" s="368"/>
      <c r="CN61" s="368"/>
      <c r="CO61" s="368"/>
      <c r="CP61" s="368"/>
      <c r="CQ61" s="368"/>
      <c r="CR61" s="368"/>
      <c r="CS61" s="368"/>
      <c r="CT61" s="368"/>
      <c r="CU61" s="368"/>
      <c r="CV61" s="368"/>
      <c r="CW61" s="368"/>
      <c r="CX61" s="368"/>
      <c r="CY61" s="368"/>
      <c r="CZ61" s="368"/>
      <c r="DA61" s="368"/>
      <c r="DB61" s="368"/>
      <c r="DC61" s="368"/>
      <c r="DD61" s="368"/>
      <c r="DE61" s="368"/>
      <c r="DF61" s="368"/>
      <c r="DG61" s="368"/>
      <c r="DH61" s="368"/>
      <c r="DI61" s="368"/>
      <c r="DJ61" s="368"/>
      <c r="DK61" s="368"/>
      <c r="DL61" s="368"/>
      <c r="DM61" s="368"/>
      <c r="DN61" s="368"/>
      <c r="DO61" s="368"/>
      <c r="DP61" s="368"/>
      <c r="DQ61" s="368"/>
      <c r="DR61" s="368"/>
      <c r="DS61" s="368"/>
      <c r="DT61" s="368"/>
      <c r="DU61" s="368"/>
      <c r="DV61" s="368"/>
      <c r="DW61" s="368"/>
      <c r="DX61" s="368"/>
      <c r="DY61" s="368"/>
      <c r="DZ61" s="368"/>
      <c r="EA61" s="368"/>
      <c r="EB61" s="368"/>
      <c r="EC61" s="368"/>
      <c r="ED61" s="368"/>
      <c r="EE61" s="368"/>
      <c r="EF61" s="368"/>
      <c r="EG61" s="368"/>
      <c r="EH61" s="368"/>
      <c r="EI61" s="368"/>
      <c r="EJ61" s="368"/>
      <c r="EK61" s="368"/>
      <c r="EL61" s="368"/>
      <c r="EM61" s="368"/>
      <c r="EN61" s="368"/>
      <c r="EO61" s="368"/>
      <c r="EP61" s="368"/>
      <c r="EQ61" s="368"/>
      <c r="ER61" s="368"/>
      <c r="ES61" s="368"/>
      <c r="ET61" s="368"/>
      <c r="EU61" s="368"/>
      <c r="EV61" s="368"/>
      <c r="EW61" s="368"/>
      <c r="EX61" s="368"/>
      <c r="EY61" s="368"/>
      <c r="EZ61" s="368"/>
      <c r="FA61" s="368"/>
      <c r="FB61" s="368"/>
      <c r="FC61" s="368"/>
      <c r="FD61" s="368"/>
      <c r="FE61" s="368"/>
      <c r="FF61" s="368"/>
      <c r="FG61" s="368"/>
      <c r="FH61" s="368"/>
      <c r="FI61" s="368"/>
      <c r="FJ61" s="368"/>
      <c r="FK61" s="368"/>
      <c r="FL61" s="368"/>
      <c r="FM61" s="368"/>
      <c r="FN61" s="368"/>
      <c r="FO61" s="368"/>
      <c r="FP61" s="368"/>
      <c r="FQ61" s="368"/>
      <c r="FR61" s="368"/>
      <c r="FS61" s="368"/>
      <c r="FT61" s="368"/>
      <c r="FU61" s="368"/>
      <c r="FV61" s="368"/>
      <c r="FW61" s="368"/>
      <c r="FX61" s="368"/>
      <c r="FY61" s="368"/>
      <c r="FZ61" s="368"/>
      <c r="GA61" s="368"/>
      <c r="GB61" s="368"/>
      <c r="GC61" s="368"/>
      <c r="GD61" s="368"/>
      <c r="GE61" s="368"/>
      <c r="GF61" s="368"/>
      <c r="GG61" s="368"/>
      <c r="GH61" s="368"/>
      <c r="GI61" s="368"/>
      <c r="GJ61" s="368"/>
      <c r="GK61" s="368"/>
      <c r="GL61" s="368"/>
      <c r="GM61" s="368"/>
      <c r="GN61" s="368"/>
      <c r="GO61" s="368"/>
      <c r="GP61" s="368"/>
      <c r="GQ61" s="368"/>
      <c r="GR61" s="368"/>
      <c r="GS61" s="368"/>
      <c r="GT61" s="368"/>
      <c r="GU61" s="368"/>
      <c r="GV61" s="368"/>
      <c r="GW61" s="368"/>
      <c r="GX61" s="368"/>
      <c r="GY61" s="368"/>
      <c r="GZ61" s="368"/>
      <c r="HA61" s="368"/>
      <c r="HB61" s="368"/>
      <c r="HC61" s="368"/>
      <c r="HD61" s="368"/>
      <c r="HE61" s="368"/>
      <c r="HF61" s="368"/>
      <c r="HG61" s="368"/>
      <c r="HH61" s="368"/>
      <c r="HI61" s="368"/>
      <c r="HJ61" s="368"/>
      <c r="HK61" s="368"/>
      <c r="HL61" s="368"/>
      <c r="HM61" s="368"/>
      <c r="HN61" s="368"/>
      <c r="HO61" s="368"/>
      <c r="HP61" s="368"/>
      <c r="HQ61" s="368"/>
      <c r="HR61" s="368"/>
      <c r="HS61" s="368"/>
      <c r="HT61" s="368"/>
      <c r="HU61" s="368"/>
      <c r="HV61" s="368"/>
      <c r="HW61" s="368"/>
      <c r="HX61" s="368"/>
      <c r="HY61" s="368"/>
      <c r="HZ61" s="368"/>
      <c r="IA61" s="368"/>
      <c r="IB61" s="368"/>
      <c r="IC61" s="368"/>
      <c r="ID61" s="368"/>
      <c r="IE61" s="368"/>
      <c r="IF61" s="368"/>
      <c r="IG61" s="368"/>
      <c r="IH61" s="368"/>
      <c r="II61" s="368"/>
      <c r="IJ61" s="368"/>
    </row>
    <row r="62" spans="1:244" s="382" customFormat="1" ht="18" customHeight="1">
      <c r="A62" s="390" t="s">
        <v>6</v>
      </c>
      <c r="B62" s="394" t="s">
        <v>172</v>
      </c>
      <c r="C62" s="373" t="s">
        <v>165</v>
      </c>
      <c r="D62" s="63">
        <v>61</v>
      </c>
      <c r="E62" s="396">
        <v>60</v>
      </c>
      <c r="F62" s="379">
        <f t="shared" si="0"/>
        <v>98.36065573770492</v>
      </c>
      <c r="G62" s="396"/>
      <c r="H62" s="63">
        <v>62</v>
      </c>
      <c r="I62" s="396">
        <v>62</v>
      </c>
      <c r="J62" s="379">
        <f t="shared" si="1"/>
        <v>100</v>
      </c>
      <c r="K62" s="396"/>
      <c r="L62" s="379"/>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81"/>
      <c r="DF62" s="381"/>
      <c r="DG62" s="381"/>
      <c r="DH62" s="381"/>
      <c r="DI62" s="381"/>
      <c r="DJ62" s="381"/>
      <c r="DK62" s="381"/>
      <c r="DL62" s="381"/>
      <c r="DM62" s="381"/>
      <c r="DN62" s="381"/>
      <c r="DO62" s="381"/>
      <c r="DP62" s="381"/>
      <c r="DQ62" s="381"/>
      <c r="DR62" s="381"/>
      <c r="DS62" s="381"/>
      <c r="DT62" s="381"/>
      <c r="DU62" s="381"/>
      <c r="DV62" s="381"/>
      <c r="DW62" s="381"/>
      <c r="DX62" s="381"/>
      <c r="DY62" s="381"/>
      <c r="DZ62" s="381"/>
      <c r="EA62" s="381"/>
      <c r="EB62" s="381"/>
      <c r="EC62" s="381"/>
      <c r="ED62" s="381"/>
      <c r="EE62" s="381"/>
      <c r="EF62" s="381"/>
      <c r="EG62" s="381"/>
      <c r="EH62" s="381"/>
      <c r="EI62" s="381"/>
      <c r="EJ62" s="381"/>
      <c r="EK62" s="381"/>
      <c r="EL62" s="381"/>
      <c r="EM62" s="381"/>
      <c r="EN62" s="381"/>
      <c r="EO62" s="381"/>
      <c r="EP62" s="381"/>
      <c r="EQ62" s="381"/>
      <c r="ER62" s="381"/>
      <c r="ES62" s="381"/>
      <c r="ET62" s="381"/>
      <c r="EU62" s="381"/>
      <c r="EV62" s="381"/>
      <c r="EW62" s="381"/>
      <c r="EX62" s="381"/>
      <c r="EY62" s="381"/>
      <c r="EZ62" s="381"/>
      <c r="FA62" s="381"/>
      <c r="FB62" s="381"/>
      <c r="FC62" s="381"/>
      <c r="FD62" s="381"/>
      <c r="FE62" s="381"/>
      <c r="FF62" s="381"/>
      <c r="FG62" s="381"/>
      <c r="FH62" s="381"/>
      <c r="FI62" s="381"/>
      <c r="FJ62" s="381"/>
      <c r="FK62" s="381"/>
      <c r="FL62" s="381"/>
      <c r="FM62" s="381"/>
      <c r="FN62" s="381"/>
      <c r="FO62" s="381"/>
      <c r="FP62" s="381"/>
      <c r="FQ62" s="381"/>
      <c r="FR62" s="381"/>
      <c r="FS62" s="381"/>
      <c r="FT62" s="381"/>
      <c r="FU62" s="381"/>
      <c r="FV62" s="381"/>
      <c r="FW62" s="381"/>
      <c r="FX62" s="381"/>
      <c r="FY62" s="381"/>
      <c r="FZ62" s="381"/>
      <c r="GA62" s="381"/>
      <c r="GB62" s="381"/>
      <c r="GC62" s="381"/>
      <c r="GD62" s="381"/>
      <c r="GE62" s="381"/>
      <c r="GF62" s="381"/>
      <c r="GG62" s="381"/>
      <c r="GH62" s="381"/>
      <c r="GI62" s="381"/>
      <c r="GJ62" s="381"/>
      <c r="GK62" s="381"/>
      <c r="GL62" s="381"/>
      <c r="GM62" s="381"/>
      <c r="GN62" s="381"/>
      <c r="GO62" s="381"/>
      <c r="GP62" s="381"/>
      <c r="GQ62" s="381"/>
      <c r="GR62" s="381"/>
      <c r="GS62" s="381"/>
      <c r="GT62" s="381"/>
      <c r="GU62" s="381"/>
      <c r="GV62" s="381"/>
      <c r="GW62" s="381"/>
      <c r="GX62" s="381"/>
      <c r="GY62" s="381"/>
      <c r="GZ62" s="381"/>
      <c r="HA62" s="381"/>
      <c r="HB62" s="381"/>
      <c r="HC62" s="381"/>
      <c r="HD62" s="381"/>
      <c r="HE62" s="381"/>
      <c r="HF62" s="381"/>
      <c r="HG62" s="381"/>
      <c r="HH62" s="381"/>
      <c r="HI62" s="381"/>
      <c r="HJ62" s="381"/>
      <c r="HK62" s="381"/>
      <c r="HL62" s="381"/>
      <c r="HM62" s="381"/>
      <c r="HN62" s="381"/>
      <c r="HO62" s="381"/>
      <c r="HP62" s="381"/>
      <c r="HQ62" s="381"/>
      <c r="HR62" s="381"/>
      <c r="HS62" s="381"/>
      <c r="HT62" s="381"/>
      <c r="HU62" s="381"/>
      <c r="HV62" s="381"/>
      <c r="HW62" s="381"/>
      <c r="HX62" s="381"/>
      <c r="HY62" s="381"/>
      <c r="HZ62" s="381"/>
      <c r="IA62" s="381"/>
      <c r="IB62" s="381"/>
      <c r="IC62" s="381"/>
      <c r="ID62" s="381"/>
      <c r="IE62" s="381"/>
      <c r="IF62" s="381"/>
      <c r="IG62" s="381"/>
      <c r="IH62" s="381"/>
      <c r="II62" s="381"/>
      <c r="IJ62" s="381"/>
    </row>
    <row r="63" spans="1:244" ht="40.5" customHeight="1">
      <c r="A63" s="385"/>
      <c r="B63" s="391" t="s">
        <v>171</v>
      </c>
      <c r="C63" s="385" t="s">
        <v>12</v>
      </c>
      <c r="D63" s="69">
        <v>79.6</v>
      </c>
      <c r="E63" s="62">
        <v>77.48</v>
      </c>
      <c r="F63" s="387">
        <f t="shared" si="0"/>
        <v>97.33668341708544</v>
      </c>
      <c r="G63" s="415" t="s">
        <v>442</v>
      </c>
      <c r="H63" s="69">
        <v>79.6</v>
      </c>
      <c r="I63" s="61">
        <v>77.5</v>
      </c>
      <c r="J63" s="387">
        <f t="shared" si="1"/>
        <v>97.36180904522614</v>
      </c>
      <c r="K63" s="415" t="s">
        <v>442</v>
      </c>
      <c r="L63" s="387"/>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368"/>
      <c r="CS63" s="368"/>
      <c r="CT63" s="368"/>
      <c r="CU63" s="368"/>
      <c r="CV63" s="368"/>
      <c r="CW63" s="368"/>
      <c r="CX63" s="368"/>
      <c r="CY63" s="368"/>
      <c r="CZ63" s="368"/>
      <c r="DA63" s="368"/>
      <c r="DB63" s="368"/>
      <c r="DC63" s="368"/>
      <c r="DD63" s="368"/>
      <c r="DE63" s="368"/>
      <c r="DF63" s="368"/>
      <c r="DG63" s="368"/>
      <c r="DH63" s="368"/>
      <c r="DI63" s="368"/>
      <c r="DJ63" s="368"/>
      <c r="DK63" s="368"/>
      <c r="DL63" s="368"/>
      <c r="DM63" s="368"/>
      <c r="DN63" s="368"/>
      <c r="DO63" s="368"/>
      <c r="DP63" s="368"/>
      <c r="DQ63" s="368"/>
      <c r="DR63" s="368"/>
      <c r="DS63" s="368"/>
      <c r="DT63" s="368"/>
      <c r="DU63" s="368"/>
      <c r="DV63" s="368"/>
      <c r="DW63" s="368"/>
      <c r="DX63" s="368"/>
      <c r="DY63" s="368"/>
      <c r="DZ63" s="368"/>
      <c r="EA63" s="368"/>
      <c r="EB63" s="368"/>
      <c r="EC63" s="368"/>
      <c r="ED63" s="368"/>
      <c r="EE63" s="368"/>
      <c r="EF63" s="368"/>
      <c r="EG63" s="368"/>
      <c r="EH63" s="368"/>
      <c r="EI63" s="368"/>
      <c r="EJ63" s="368"/>
      <c r="EK63" s="368"/>
      <c r="EL63" s="368"/>
      <c r="EM63" s="368"/>
      <c r="EN63" s="368"/>
      <c r="EO63" s="368"/>
      <c r="EP63" s="368"/>
      <c r="EQ63" s="368"/>
      <c r="ER63" s="368"/>
      <c r="ES63" s="368"/>
      <c r="ET63" s="368"/>
      <c r="EU63" s="368"/>
      <c r="EV63" s="368"/>
      <c r="EW63" s="368"/>
      <c r="EX63" s="368"/>
      <c r="EY63" s="368"/>
      <c r="EZ63" s="368"/>
      <c r="FA63" s="368"/>
      <c r="FB63" s="368"/>
      <c r="FC63" s="368"/>
      <c r="FD63" s="368"/>
      <c r="FE63" s="368"/>
      <c r="FF63" s="368"/>
      <c r="FG63" s="368"/>
      <c r="FH63" s="368"/>
      <c r="FI63" s="368"/>
      <c r="FJ63" s="368"/>
      <c r="FK63" s="368"/>
      <c r="FL63" s="368"/>
      <c r="FM63" s="368"/>
      <c r="FN63" s="368"/>
      <c r="FO63" s="368"/>
      <c r="FP63" s="368"/>
      <c r="FQ63" s="368"/>
      <c r="FR63" s="368"/>
      <c r="FS63" s="368"/>
      <c r="FT63" s="368"/>
      <c r="FU63" s="368"/>
      <c r="FV63" s="368"/>
      <c r="FW63" s="368"/>
      <c r="FX63" s="368"/>
      <c r="FY63" s="368"/>
      <c r="FZ63" s="368"/>
      <c r="GA63" s="368"/>
      <c r="GB63" s="368"/>
      <c r="GC63" s="368"/>
      <c r="GD63" s="368"/>
      <c r="GE63" s="368"/>
      <c r="GF63" s="368"/>
      <c r="GG63" s="368"/>
      <c r="GH63" s="368"/>
      <c r="GI63" s="368"/>
      <c r="GJ63" s="368"/>
      <c r="GK63" s="368"/>
      <c r="GL63" s="368"/>
      <c r="GM63" s="368"/>
      <c r="GN63" s="368"/>
      <c r="GO63" s="368"/>
      <c r="GP63" s="368"/>
      <c r="GQ63" s="368"/>
      <c r="GR63" s="368"/>
      <c r="GS63" s="368"/>
      <c r="GT63" s="368"/>
      <c r="GU63" s="368"/>
      <c r="GV63" s="368"/>
      <c r="GW63" s="368"/>
      <c r="GX63" s="368"/>
      <c r="GY63" s="368"/>
      <c r="GZ63" s="368"/>
      <c r="HA63" s="368"/>
      <c r="HB63" s="368"/>
      <c r="HC63" s="368"/>
      <c r="HD63" s="368"/>
      <c r="HE63" s="368"/>
      <c r="HF63" s="368"/>
      <c r="HG63" s="368"/>
      <c r="HH63" s="368"/>
      <c r="HI63" s="368"/>
      <c r="HJ63" s="368"/>
      <c r="HK63" s="368"/>
      <c r="HL63" s="368"/>
      <c r="HM63" s="368"/>
      <c r="HN63" s="368"/>
      <c r="HO63" s="368"/>
      <c r="HP63" s="368"/>
      <c r="HQ63" s="368"/>
      <c r="HR63" s="368"/>
      <c r="HS63" s="368"/>
      <c r="HT63" s="368"/>
      <c r="HU63" s="368"/>
      <c r="HV63" s="368"/>
      <c r="HW63" s="368"/>
      <c r="HX63" s="368"/>
      <c r="HY63" s="368"/>
      <c r="HZ63" s="368"/>
      <c r="IA63" s="368"/>
      <c r="IB63" s="368"/>
      <c r="IC63" s="368"/>
      <c r="ID63" s="368"/>
      <c r="IE63" s="368"/>
      <c r="IF63" s="368"/>
      <c r="IG63" s="368"/>
      <c r="IH63" s="368"/>
      <c r="II63" s="368"/>
      <c r="IJ63" s="368"/>
    </row>
    <row r="64" spans="1:244" ht="18" customHeight="1">
      <c r="A64" s="385"/>
      <c r="B64" s="391" t="s">
        <v>170</v>
      </c>
      <c r="C64" s="385" t="s">
        <v>12</v>
      </c>
      <c r="D64" s="69">
        <v>72.7</v>
      </c>
      <c r="E64" s="61">
        <v>72.7</v>
      </c>
      <c r="F64" s="387">
        <f t="shared" si="0"/>
        <v>100</v>
      </c>
      <c r="G64" s="61"/>
      <c r="H64" s="69">
        <v>72.8</v>
      </c>
      <c r="I64" s="61">
        <v>72.8</v>
      </c>
      <c r="J64" s="387">
        <f t="shared" si="1"/>
        <v>100</v>
      </c>
      <c r="K64" s="61"/>
      <c r="L64" s="387"/>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8"/>
      <c r="BS64" s="368"/>
      <c r="BT64" s="368"/>
      <c r="BU64" s="368"/>
      <c r="BV64" s="368"/>
      <c r="BW64" s="368"/>
      <c r="BX64" s="368"/>
      <c r="BY64" s="368"/>
      <c r="BZ64" s="368"/>
      <c r="CA64" s="368"/>
      <c r="CB64" s="368"/>
      <c r="CC64" s="368"/>
      <c r="CD64" s="368"/>
      <c r="CE64" s="368"/>
      <c r="CF64" s="368"/>
      <c r="CG64" s="368"/>
      <c r="CH64" s="368"/>
      <c r="CI64" s="368"/>
      <c r="CJ64" s="368"/>
      <c r="CK64" s="368"/>
      <c r="CL64" s="368"/>
      <c r="CM64" s="368"/>
      <c r="CN64" s="368"/>
      <c r="CO64" s="368"/>
      <c r="CP64" s="368"/>
      <c r="CQ64" s="368"/>
      <c r="CR64" s="368"/>
      <c r="CS64" s="368"/>
      <c r="CT64" s="368"/>
      <c r="CU64" s="368"/>
      <c r="CV64" s="368"/>
      <c r="CW64" s="368"/>
      <c r="CX64" s="368"/>
      <c r="CY64" s="368"/>
      <c r="CZ64" s="368"/>
      <c r="DA64" s="368"/>
      <c r="DB64" s="368"/>
      <c r="DC64" s="368"/>
      <c r="DD64" s="368"/>
      <c r="DE64" s="368"/>
      <c r="DF64" s="368"/>
      <c r="DG64" s="368"/>
      <c r="DH64" s="368"/>
      <c r="DI64" s="368"/>
      <c r="DJ64" s="368"/>
      <c r="DK64" s="368"/>
      <c r="DL64" s="368"/>
      <c r="DM64" s="368"/>
      <c r="DN64" s="368"/>
      <c r="DO64" s="368"/>
      <c r="DP64" s="368"/>
      <c r="DQ64" s="368"/>
      <c r="DR64" s="368"/>
      <c r="DS64" s="368"/>
      <c r="DT64" s="368"/>
      <c r="DU64" s="368"/>
      <c r="DV64" s="368"/>
      <c r="DW64" s="368"/>
      <c r="DX64" s="368"/>
      <c r="DY64" s="368"/>
      <c r="DZ64" s="368"/>
      <c r="EA64" s="368"/>
      <c r="EB64" s="368"/>
      <c r="EC64" s="368"/>
      <c r="ED64" s="368"/>
      <c r="EE64" s="368"/>
      <c r="EF64" s="368"/>
      <c r="EG64" s="368"/>
      <c r="EH64" s="368"/>
      <c r="EI64" s="368"/>
      <c r="EJ64" s="368"/>
      <c r="EK64" s="368"/>
      <c r="EL64" s="368"/>
      <c r="EM64" s="368"/>
      <c r="EN64" s="368"/>
      <c r="EO64" s="368"/>
      <c r="EP64" s="368"/>
      <c r="EQ64" s="368"/>
      <c r="ER64" s="368"/>
      <c r="ES64" s="368"/>
      <c r="ET64" s="368"/>
      <c r="EU64" s="368"/>
      <c r="EV64" s="368"/>
      <c r="EW64" s="368"/>
      <c r="EX64" s="368"/>
      <c r="EY64" s="368"/>
      <c r="EZ64" s="368"/>
      <c r="FA64" s="368"/>
      <c r="FB64" s="368"/>
      <c r="FC64" s="368"/>
      <c r="FD64" s="368"/>
      <c r="FE64" s="368"/>
      <c r="FF64" s="368"/>
      <c r="FG64" s="368"/>
      <c r="FH64" s="368"/>
      <c r="FI64" s="368"/>
      <c r="FJ64" s="368"/>
      <c r="FK64" s="368"/>
      <c r="FL64" s="368"/>
      <c r="FM64" s="368"/>
      <c r="FN64" s="368"/>
      <c r="FO64" s="368"/>
      <c r="FP64" s="368"/>
      <c r="FQ64" s="368"/>
      <c r="FR64" s="368"/>
      <c r="FS64" s="368"/>
      <c r="FT64" s="368"/>
      <c r="FU64" s="368"/>
      <c r="FV64" s="368"/>
      <c r="FW64" s="368"/>
      <c r="FX64" s="368"/>
      <c r="FY64" s="368"/>
      <c r="FZ64" s="368"/>
      <c r="GA64" s="368"/>
      <c r="GB64" s="368"/>
      <c r="GC64" s="368"/>
      <c r="GD64" s="368"/>
      <c r="GE64" s="368"/>
      <c r="GF64" s="368"/>
      <c r="GG64" s="368"/>
      <c r="GH64" s="368"/>
      <c r="GI64" s="368"/>
      <c r="GJ64" s="368"/>
      <c r="GK64" s="368"/>
      <c r="GL64" s="368"/>
      <c r="GM64" s="368"/>
      <c r="GN64" s="368"/>
      <c r="GO64" s="368"/>
      <c r="GP64" s="368"/>
      <c r="GQ64" s="368"/>
      <c r="GR64" s="368"/>
      <c r="GS64" s="368"/>
      <c r="GT64" s="368"/>
      <c r="GU64" s="368"/>
      <c r="GV64" s="368"/>
      <c r="GW64" s="368"/>
      <c r="GX64" s="368"/>
      <c r="GY64" s="368"/>
      <c r="GZ64" s="368"/>
      <c r="HA64" s="368"/>
      <c r="HB64" s="368"/>
      <c r="HC64" s="368"/>
      <c r="HD64" s="368"/>
      <c r="HE64" s="368"/>
      <c r="HF64" s="368"/>
      <c r="HG64" s="368"/>
      <c r="HH64" s="368"/>
      <c r="HI64" s="368"/>
      <c r="HJ64" s="368"/>
      <c r="HK64" s="368"/>
      <c r="HL64" s="368"/>
      <c r="HM64" s="368"/>
      <c r="HN64" s="368"/>
      <c r="HO64" s="368"/>
      <c r="HP64" s="368"/>
      <c r="HQ64" s="368"/>
      <c r="HR64" s="368"/>
      <c r="HS64" s="368"/>
      <c r="HT64" s="368"/>
      <c r="HU64" s="368"/>
      <c r="HV64" s="368"/>
      <c r="HW64" s="368"/>
      <c r="HX64" s="368"/>
      <c r="HY64" s="368"/>
      <c r="HZ64" s="368"/>
      <c r="IA64" s="368"/>
      <c r="IB64" s="368"/>
      <c r="IC64" s="368"/>
      <c r="ID64" s="368"/>
      <c r="IE64" s="368"/>
      <c r="IF64" s="368"/>
      <c r="IG64" s="368"/>
      <c r="IH64" s="368"/>
      <c r="II64" s="368"/>
      <c r="IJ64" s="368"/>
    </row>
    <row r="65" spans="1:244" ht="18" customHeight="1">
      <c r="A65" s="385"/>
      <c r="B65" s="391" t="s">
        <v>169</v>
      </c>
      <c r="C65" s="385" t="s">
        <v>12</v>
      </c>
      <c r="D65" s="61">
        <v>43</v>
      </c>
      <c r="E65" s="61">
        <v>46.8</v>
      </c>
      <c r="F65" s="387">
        <f t="shared" si="0"/>
        <v>108.83720930232556</v>
      </c>
      <c r="G65" s="61"/>
      <c r="H65" s="61">
        <v>43</v>
      </c>
      <c r="I65" s="61">
        <v>43</v>
      </c>
      <c r="J65" s="387">
        <f t="shared" si="1"/>
        <v>100</v>
      </c>
      <c r="K65" s="61"/>
      <c r="L65" s="387"/>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8"/>
      <c r="AZ65" s="368"/>
      <c r="BA65" s="368"/>
      <c r="BB65" s="368"/>
      <c r="BC65" s="368"/>
      <c r="BD65" s="368"/>
      <c r="BE65" s="368"/>
      <c r="BF65" s="368"/>
      <c r="BG65" s="368"/>
      <c r="BH65" s="368"/>
      <c r="BI65" s="368"/>
      <c r="BJ65" s="368"/>
      <c r="BK65" s="368"/>
      <c r="BL65" s="368"/>
      <c r="BM65" s="368"/>
      <c r="BN65" s="368"/>
      <c r="BO65" s="368"/>
      <c r="BP65" s="368"/>
      <c r="BQ65" s="368"/>
      <c r="BR65" s="368"/>
      <c r="BS65" s="368"/>
      <c r="BT65" s="368"/>
      <c r="BU65" s="368"/>
      <c r="BV65" s="368"/>
      <c r="BW65" s="368"/>
      <c r="BX65" s="368"/>
      <c r="BY65" s="368"/>
      <c r="BZ65" s="368"/>
      <c r="CA65" s="368"/>
      <c r="CB65" s="368"/>
      <c r="CC65" s="368"/>
      <c r="CD65" s="368"/>
      <c r="CE65" s="368"/>
      <c r="CF65" s="368"/>
      <c r="CG65" s="368"/>
      <c r="CH65" s="368"/>
      <c r="CI65" s="368"/>
      <c r="CJ65" s="368"/>
      <c r="CK65" s="368"/>
      <c r="CL65" s="368"/>
      <c r="CM65" s="368"/>
      <c r="CN65" s="368"/>
      <c r="CO65" s="368"/>
      <c r="CP65" s="368"/>
      <c r="CQ65" s="368"/>
      <c r="CR65" s="368"/>
      <c r="CS65" s="368"/>
      <c r="CT65" s="368"/>
      <c r="CU65" s="368"/>
      <c r="CV65" s="368"/>
      <c r="CW65" s="368"/>
      <c r="CX65" s="368"/>
      <c r="CY65" s="368"/>
      <c r="CZ65" s="368"/>
      <c r="DA65" s="368"/>
      <c r="DB65" s="368"/>
      <c r="DC65" s="368"/>
      <c r="DD65" s="368"/>
      <c r="DE65" s="368"/>
      <c r="DF65" s="368"/>
      <c r="DG65" s="368"/>
      <c r="DH65" s="368"/>
      <c r="DI65" s="368"/>
      <c r="DJ65" s="368"/>
      <c r="DK65" s="368"/>
      <c r="DL65" s="368"/>
      <c r="DM65" s="368"/>
      <c r="DN65" s="368"/>
      <c r="DO65" s="368"/>
      <c r="DP65" s="368"/>
      <c r="DQ65" s="368"/>
      <c r="DR65" s="368"/>
      <c r="DS65" s="368"/>
      <c r="DT65" s="368"/>
      <c r="DU65" s="368"/>
      <c r="DV65" s="368"/>
      <c r="DW65" s="368"/>
      <c r="DX65" s="368"/>
      <c r="DY65" s="368"/>
      <c r="DZ65" s="368"/>
      <c r="EA65" s="368"/>
      <c r="EB65" s="368"/>
      <c r="EC65" s="368"/>
      <c r="ED65" s="368"/>
      <c r="EE65" s="368"/>
      <c r="EF65" s="368"/>
      <c r="EG65" s="368"/>
      <c r="EH65" s="368"/>
      <c r="EI65" s="368"/>
      <c r="EJ65" s="368"/>
      <c r="EK65" s="368"/>
      <c r="EL65" s="368"/>
      <c r="EM65" s="368"/>
      <c r="EN65" s="368"/>
      <c r="EO65" s="368"/>
      <c r="EP65" s="368"/>
      <c r="EQ65" s="368"/>
      <c r="ER65" s="368"/>
      <c r="ES65" s="368"/>
      <c r="ET65" s="368"/>
      <c r="EU65" s="368"/>
      <c r="EV65" s="368"/>
      <c r="EW65" s="368"/>
      <c r="EX65" s="368"/>
      <c r="EY65" s="368"/>
      <c r="EZ65" s="368"/>
      <c r="FA65" s="368"/>
      <c r="FB65" s="368"/>
      <c r="FC65" s="368"/>
      <c r="FD65" s="368"/>
      <c r="FE65" s="368"/>
      <c r="FF65" s="368"/>
      <c r="FG65" s="368"/>
      <c r="FH65" s="368"/>
      <c r="FI65" s="368"/>
      <c r="FJ65" s="368"/>
      <c r="FK65" s="368"/>
      <c r="FL65" s="368"/>
      <c r="FM65" s="368"/>
      <c r="FN65" s="368"/>
      <c r="FO65" s="368"/>
      <c r="FP65" s="368"/>
      <c r="FQ65" s="368"/>
      <c r="FR65" s="368"/>
      <c r="FS65" s="368"/>
      <c r="FT65" s="368"/>
      <c r="FU65" s="368"/>
      <c r="FV65" s="368"/>
      <c r="FW65" s="368"/>
      <c r="FX65" s="368"/>
      <c r="FY65" s="368"/>
      <c r="FZ65" s="368"/>
      <c r="GA65" s="368"/>
      <c r="GB65" s="368"/>
      <c r="GC65" s="368"/>
      <c r="GD65" s="368"/>
      <c r="GE65" s="368"/>
      <c r="GF65" s="368"/>
      <c r="GG65" s="368"/>
      <c r="GH65" s="368"/>
      <c r="GI65" s="368"/>
      <c r="GJ65" s="368"/>
      <c r="GK65" s="368"/>
      <c r="GL65" s="368"/>
      <c r="GM65" s="368"/>
      <c r="GN65" s="368"/>
      <c r="GO65" s="368"/>
      <c r="GP65" s="368"/>
      <c r="GQ65" s="368"/>
      <c r="GR65" s="368"/>
      <c r="GS65" s="368"/>
      <c r="GT65" s="368"/>
      <c r="GU65" s="368"/>
      <c r="GV65" s="368"/>
      <c r="GW65" s="368"/>
      <c r="GX65" s="368"/>
      <c r="GY65" s="368"/>
      <c r="GZ65" s="368"/>
      <c r="HA65" s="368"/>
      <c r="HB65" s="368"/>
      <c r="HC65" s="368"/>
      <c r="HD65" s="368"/>
      <c r="HE65" s="368"/>
      <c r="HF65" s="368"/>
      <c r="HG65" s="368"/>
      <c r="HH65" s="368"/>
      <c r="HI65" s="368"/>
      <c r="HJ65" s="368"/>
      <c r="HK65" s="368"/>
      <c r="HL65" s="368"/>
      <c r="HM65" s="368"/>
      <c r="HN65" s="368"/>
      <c r="HO65" s="368"/>
      <c r="HP65" s="368"/>
      <c r="HQ65" s="368"/>
      <c r="HR65" s="368"/>
      <c r="HS65" s="368"/>
      <c r="HT65" s="368"/>
      <c r="HU65" s="368"/>
      <c r="HV65" s="368"/>
      <c r="HW65" s="368"/>
      <c r="HX65" s="368"/>
      <c r="HY65" s="368"/>
      <c r="HZ65" s="368"/>
      <c r="IA65" s="368"/>
      <c r="IB65" s="368"/>
      <c r="IC65" s="368"/>
      <c r="ID65" s="368"/>
      <c r="IE65" s="368"/>
      <c r="IF65" s="368"/>
      <c r="IG65" s="368"/>
      <c r="IH65" s="368"/>
      <c r="II65" s="368"/>
      <c r="IJ65" s="368"/>
    </row>
    <row r="66" spans="1:244" ht="115.5" customHeight="1">
      <c r="A66" s="385"/>
      <c r="B66" s="386" t="s">
        <v>168</v>
      </c>
      <c r="C66" s="385" t="s">
        <v>12</v>
      </c>
      <c r="D66" s="61">
        <v>3.2</v>
      </c>
      <c r="E66" s="62">
        <v>4.44</v>
      </c>
      <c r="F66" s="387">
        <f>+D66/E66*100</f>
        <v>72.07207207207207</v>
      </c>
      <c r="G66" s="415" t="s">
        <v>449</v>
      </c>
      <c r="H66" s="61">
        <v>3.2</v>
      </c>
      <c r="I66" s="61"/>
      <c r="J66" s="387">
        <f t="shared" si="1"/>
        <v>0</v>
      </c>
      <c r="K66" s="61"/>
      <c r="L66" s="404" t="s">
        <v>450</v>
      </c>
      <c r="M66" s="503"/>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8"/>
      <c r="CB66" s="368"/>
      <c r="CC66" s="368"/>
      <c r="CD66" s="368"/>
      <c r="CE66" s="368"/>
      <c r="CF66" s="368"/>
      <c r="CG66" s="368"/>
      <c r="CH66" s="368"/>
      <c r="CI66" s="368"/>
      <c r="CJ66" s="368"/>
      <c r="CK66" s="368"/>
      <c r="CL66" s="368"/>
      <c r="CM66" s="368"/>
      <c r="CN66" s="368"/>
      <c r="CO66" s="368"/>
      <c r="CP66" s="368"/>
      <c r="CQ66" s="368"/>
      <c r="CR66" s="368"/>
      <c r="CS66" s="368"/>
      <c r="CT66" s="368"/>
      <c r="CU66" s="368"/>
      <c r="CV66" s="368"/>
      <c r="CW66" s="368"/>
      <c r="CX66" s="368"/>
      <c r="CY66" s="368"/>
      <c r="CZ66" s="368"/>
      <c r="DA66" s="368"/>
      <c r="DB66" s="368"/>
      <c r="DC66" s="368"/>
      <c r="DD66" s="368"/>
      <c r="DE66" s="368"/>
      <c r="DF66" s="368"/>
      <c r="DG66" s="368"/>
      <c r="DH66" s="368"/>
      <c r="DI66" s="368"/>
      <c r="DJ66" s="368"/>
      <c r="DK66" s="368"/>
      <c r="DL66" s="368"/>
      <c r="DM66" s="368"/>
      <c r="DN66" s="368"/>
      <c r="DO66" s="368"/>
      <c r="DP66" s="368"/>
      <c r="DQ66" s="368"/>
      <c r="DR66" s="368"/>
      <c r="DS66" s="368"/>
      <c r="DT66" s="368"/>
      <c r="DU66" s="368"/>
      <c r="DV66" s="368"/>
      <c r="DW66" s="368"/>
      <c r="DX66" s="368"/>
      <c r="DY66" s="368"/>
      <c r="DZ66" s="368"/>
      <c r="EA66" s="368"/>
      <c r="EB66" s="368"/>
      <c r="EC66" s="368"/>
      <c r="ED66" s="368"/>
      <c r="EE66" s="368"/>
      <c r="EF66" s="368"/>
      <c r="EG66" s="368"/>
      <c r="EH66" s="368"/>
      <c r="EI66" s="368"/>
      <c r="EJ66" s="368"/>
      <c r="EK66" s="368"/>
      <c r="EL66" s="368"/>
      <c r="EM66" s="368"/>
      <c r="EN66" s="368"/>
      <c r="EO66" s="368"/>
      <c r="EP66" s="368"/>
      <c r="EQ66" s="368"/>
      <c r="ER66" s="368"/>
      <c r="ES66" s="368"/>
      <c r="ET66" s="368"/>
      <c r="EU66" s="368"/>
      <c r="EV66" s="368"/>
      <c r="EW66" s="368"/>
      <c r="EX66" s="368"/>
      <c r="EY66" s="368"/>
      <c r="EZ66" s="368"/>
      <c r="FA66" s="368"/>
      <c r="FB66" s="368"/>
      <c r="FC66" s="368"/>
      <c r="FD66" s="368"/>
      <c r="FE66" s="368"/>
      <c r="FF66" s="368"/>
      <c r="FG66" s="368"/>
      <c r="FH66" s="368"/>
      <c r="FI66" s="368"/>
      <c r="FJ66" s="368"/>
      <c r="FK66" s="368"/>
      <c r="FL66" s="368"/>
      <c r="FM66" s="368"/>
      <c r="FN66" s="368"/>
      <c r="FO66" s="368"/>
      <c r="FP66" s="368"/>
      <c r="FQ66" s="368"/>
      <c r="FR66" s="368"/>
      <c r="FS66" s="368"/>
      <c r="FT66" s="368"/>
      <c r="FU66" s="368"/>
      <c r="FV66" s="368"/>
      <c r="FW66" s="368"/>
      <c r="FX66" s="368"/>
      <c r="FY66" s="368"/>
      <c r="FZ66" s="368"/>
      <c r="GA66" s="368"/>
      <c r="GB66" s="368"/>
      <c r="GC66" s="368"/>
      <c r="GD66" s="368"/>
      <c r="GE66" s="368"/>
      <c r="GF66" s="368"/>
      <c r="GG66" s="368"/>
      <c r="GH66" s="368"/>
      <c r="GI66" s="368"/>
      <c r="GJ66" s="368"/>
      <c r="GK66" s="368"/>
      <c r="GL66" s="368"/>
      <c r="GM66" s="368"/>
      <c r="GN66" s="368"/>
      <c r="GO66" s="368"/>
      <c r="GP66" s="368"/>
      <c r="GQ66" s="368"/>
      <c r="GR66" s="368"/>
      <c r="GS66" s="368"/>
      <c r="GT66" s="368"/>
      <c r="GU66" s="368"/>
      <c r="GV66" s="368"/>
      <c r="GW66" s="368"/>
      <c r="GX66" s="368"/>
      <c r="GY66" s="368"/>
      <c r="GZ66" s="368"/>
      <c r="HA66" s="368"/>
      <c r="HB66" s="368"/>
      <c r="HC66" s="368"/>
      <c r="HD66" s="368"/>
      <c r="HE66" s="368"/>
      <c r="HF66" s="368"/>
      <c r="HG66" s="368"/>
      <c r="HH66" s="368"/>
      <c r="HI66" s="368"/>
      <c r="HJ66" s="368"/>
      <c r="HK66" s="368"/>
      <c r="HL66" s="368"/>
      <c r="HM66" s="368"/>
      <c r="HN66" s="368"/>
      <c r="HO66" s="368"/>
      <c r="HP66" s="368"/>
      <c r="HQ66" s="368"/>
      <c r="HR66" s="368"/>
      <c r="HS66" s="368"/>
      <c r="HT66" s="368"/>
      <c r="HU66" s="368"/>
      <c r="HV66" s="368"/>
      <c r="HW66" s="368"/>
      <c r="HX66" s="368"/>
      <c r="HY66" s="368"/>
      <c r="HZ66" s="368"/>
      <c r="IA66" s="368"/>
      <c r="IB66" s="368"/>
      <c r="IC66" s="368"/>
      <c r="ID66" s="368"/>
      <c r="IE66" s="368"/>
      <c r="IF66" s="368"/>
      <c r="IG66" s="368"/>
      <c r="IH66" s="368"/>
      <c r="II66" s="368"/>
      <c r="IJ66" s="368"/>
    </row>
    <row r="67" spans="1:244" ht="18" customHeight="1">
      <c r="A67" s="385"/>
      <c r="B67" s="386" t="s">
        <v>167</v>
      </c>
      <c r="C67" s="385" t="s">
        <v>12</v>
      </c>
      <c r="D67" s="61">
        <v>1.6</v>
      </c>
      <c r="E67" s="62">
        <v>0.75</v>
      </c>
      <c r="F67" s="387">
        <f>+D67/E67*100</f>
        <v>213.33333333333334</v>
      </c>
      <c r="G67" s="61"/>
      <c r="H67" s="61">
        <v>1.6</v>
      </c>
      <c r="I67" s="61"/>
      <c r="J67" s="387">
        <f t="shared" si="1"/>
        <v>0</v>
      </c>
      <c r="K67" s="61"/>
      <c r="L67" s="387"/>
      <c r="M67" s="503"/>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8"/>
      <c r="BQ67" s="368"/>
      <c r="BR67" s="368"/>
      <c r="BS67" s="368"/>
      <c r="BT67" s="368"/>
      <c r="BU67" s="368"/>
      <c r="BV67" s="368"/>
      <c r="BW67" s="368"/>
      <c r="BX67" s="368"/>
      <c r="BY67" s="368"/>
      <c r="BZ67" s="368"/>
      <c r="CA67" s="368"/>
      <c r="CB67" s="368"/>
      <c r="CC67" s="368"/>
      <c r="CD67" s="368"/>
      <c r="CE67" s="368"/>
      <c r="CF67" s="368"/>
      <c r="CG67" s="368"/>
      <c r="CH67" s="368"/>
      <c r="CI67" s="368"/>
      <c r="CJ67" s="368"/>
      <c r="CK67" s="368"/>
      <c r="CL67" s="368"/>
      <c r="CM67" s="368"/>
      <c r="CN67" s="368"/>
      <c r="CO67" s="368"/>
      <c r="CP67" s="368"/>
      <c r="CQ67" s="368"/>
      <c r="CR67" s="368"/>
      <c r="CS67" s="368"/>
      <c r="CT67" s="368"/>
      <c r="CU67" s="368"/>
      <c r="CV67" s="368"/>
      <c r="CW67" s="368"/>
      <c r="CX67" s="368"/>
      <c r="CY67" s="368"/>
      <c r="CZ67" s="368"/>
      <c r="DA67" s="368"/>
      <c r="DB67" s="368"/>
      <c r="DC67" s="368"/>
      <c r="DD67" s="368"/>
      <c r="DE67" s="368"/>
      <c r="DF67" s="368"/>
      <c r="DG67" s="368"/>
      <c r="DH67" s="368"/>
      <c r="DI67" s="368"/>
      <c r="DJ67" s="368"/>
      <c r="DK67" s="368"/>
      <c r="DL67" s="368"/>
      <c r="DM67" s="368"/>
      <c r="DN67" s="368"/>
      <c r="DO67" s="368"/>
      <c r="DP67" s="368"/>
      <c r="DQ67" s="368"/>
      <c r="DR67" s="368"/>
      <c r="DS67" s="368"/>
      <c r="DT67" s="368"/>
      <c r="DU67" s="368"/>
      <c r="DV67" s="368"/>
      <c r="DW67" s="368"/>
      <c r="DX67" s="368"/>
      <c r="DY67" s="368"/>
      <c r="DZ67" s="368"/>
      <c r="EA67" s="368"/>
      <c r="EB67" s="368"/>
      <c r="EC67" s="368"/>
      <c r="ED67" s="368"/>
      <c r="EE67" s="368"/>
      <c r="EF67" s="368"/>
      <c r="EG67" s="368"/>
      <c r="EH67" s="368"/>
      <c r="EI67" s="368"/>
      <c r="EJ67" s="368"/>
      <c r="EK67" s="368"/>
      <c r="EL67" s="368"/>
      <c r="EM67" s="368"/>
      <c r="EN67" s="368"/>
      <c r="EO67" s="368"/>
      <c r="EP67" s="368"/>
      <c r="EQ67" s="368"/>
      <c r="ER67" s="368"/>
      <c r="ES67" s="368"/>
      <c r="ET67" s="368"/>
      <c r="EU67" s="368"/>
      <c r="EV67" s="368"/>
      <c r="EW67" s="368"/>
      <c r="EX67" s="368"/>
      <c r="EY67" s="368"/>
      <c r="EZ67" s="368"/>
      <c r="FA67" s="368"/>
      <c r="FB67" s="368"/>
      <c r="FC67" s="368"/>
      <c r="FD67" s="368"/>
      <c r="FE67" s="368"/>
      <c r="FF67" s="368"/>
      <c r="FG67" s="368"/>
      <c r="FH67" s="368"/>
      <c r="FI67" s="368"/>
      <c r="FJ67" s="368"/>
      <c r="FK67" s="368"/>
      <c r="FL67" s="368"/>
      <c r="FM67" s="368"/>
      <c r="FN67" s="368"/>
      <c r="FO67" s="368"/>
      <c r="FP67" s="368"/>
      <c r="FQ67" s="368"/>
      <c r="FR67" s="368"/>
      <c r="FS67" s="368"/>
      <c r="FT67" s="368"/>
      <c r="FU67" s="368"/>
      <c r="FV67" s="368"/>
      <c r="FW67" s="368"/>
      <c r="FX67" s="368"/>
      <c r="FY67" s="368"/>
      <c r="FZ67" s="368"/>
      <c r="GA67" s="368"/>
      <c r="GB67" s="368"/>
      <c r="GC67" s="368"/>
      <c r="GD67" s="368"/>
      <c r="GE67" s="368"/>
      <c r="GF67" s="368"/>
      <c r="GG67" s="368"/>
      <c r="GH67" s="368"/>
      <c r="GI67" s="368"/>
      <c r="GJ67" s="368"/>
      <c r="GK67" s="368"/>
      <c r="GL67" s="368"/>
      <c r="GM67" s="368"/>
      <c r="GN67" s="368"/>
      <c r="GO67" s="368"/>
      <c r="GP67" s="368"/>
      <c r="GQ67" s="368"/>
      <c r="GR67" s="368"/>
      <c r="GS67" s="368"/>
      <c r="GT67" s="368"/>
      <c r="GU67" s="368"/>
      <c r="GV67" s="368"/>
      <c r="GW67" s="368"/>
      <c r="GX67" s="368"/>
      <c r="GY67" s="368"/>
      <c r="GZ67" s="368"/>
      <c r="HA67" s="368"/>
      <c r="HB67" s="368"/>
      <c r="HC67" s="368"/>
      <c r="HD67" s="368"/>
      <c r="HE67" s="368"/>
      <c r="HF67" s="368"/>
      <c r="HG67" s="368"/>
      <c r="HH67" s="368"/>
      <c r="HI67" s="368"/>
      <c r="HJ67" s="368"/>
      <c r="HK67" s="368"/>
      <c r="HL67" s="368"/>
      <c r="HM67" s="368"/>
      <c r="HN67" s="368"/>
      <c r="HO67" s="368"/>
      <c r="HP67" s="368"/>
      <c r="HQ67" s="368"/>
      <c r="HR67" s="368"/>
      <c r="HS67" s="368"/>
      <c r="HT67" s="368"/>
      <c r="HU67" s="368"/>
      <c r="HV67" s="368"/>
      <c r="HW67" s="368"/>
      <c r="HX67" s="368"/>
      <c r="HY67" s="368"/>
      <c r="HZ67" s="368"/>
      <c r="IA67" s="368"/>
      <c r="IB67" s="368"/>
      <c r="IC67" s="368"/>
      <c r="ID67" s="368"/>
      <c r="IE67" s="368"/>
      <c r="IF67" s="368"/>
      <c r="IG67" s="368"/>
      <c r="IH67" s="368"/>
      <c r="II67" s="368"/>
      <c r="IJ67" s="368"/>
    </row>
    <row r="68" spans="1:244" ht="15.75">
      <c r="A68" s="385"/>
      <c r="B68" s="391" t="s">
        <v>166</v>
      </c>
      <c r="C68" s="385" t="s">
        <v>12</v>
      </c>
      <c r="D68" s="73">
        <v>97</v>
      </c>
      <c r="E68" s="61">
        <v>99.41</v>
      </c>
      <c r="F68" s="60">
        <f>+E68/D68*100</f>
        <v>102.48453608247424</v>
      </c>
      <c r="G68" s="397"/>
      <c r="H68" s="73">
        <v>97</v>
      </c>
      <c r="I68" s="397"/>
      <c r="J68" s="387">
        <f t="shared" si="1"/>
        <v>0</v>
      </c>
      <c r="K68" s="397"/>
      <c r="L68" s="31"/>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368"/>
      <c r="CG68" s="368"/>
      <c r="CH68" s="368"/>
      <c r="CI68" s="368"/>
      <c r="CJ68" s="368"/>
      <c r="CK68" s="368"/>
      <c r="CL68" s="368"/>
      <c r="CM68" s="368"/>
      <c r="CN68" s="368"/>
      <c r="CO68" s="368"/>
      <c r="CP68" s="368"/>
      <c r="CQ68" s="368"/>
      <c r="CR68" s="368"/>
      <c r="CS68" s="368"/>
      <c r="CT68" s="368"/>
      <c r="CU68" s="368"/>
      <c r="CV68" s="368"/>
      <c r="CW68" s="368"/>
      <c r="CX68" s="368"/>
      <c r="CY68" s="368"/>
      <c r="CZ68" s="368"/>
      <c r="DA68" s="368"/>
      <c r="DB68" s="368"/>
      <c r="DC68" s="368"/>
      <c r="DD68" s="368"/>
      <c r="DE68" s="368"/>
      <c r="DF68" s="368"/>
      <c r="DG68" s="368"/>
      <c r="DH68" s="368"/>
      <c r="DI68" s="368"/>
      <c r="DJ68" s="368"/>
      <c r="DK68" s="368"/>
      <c r="DL68" s="368"/>
      <c r="DM68" s="368"/>
      <c r="DN68" s="368"/>
      <c r="DO68" s="368"/>
      <c r="DP68" s="368"/>
      <c r="DQ68" s="368"/>
      <c r="DR68" s="368"/>
      <c r="DS68" s="368"/>
      <c r="DT68" s="368"/>
      <c r="DU68" s="368"/>
      <c r="DV68" s="368"/>
      <c r="DW68" s="368"/>
      <c r="DX68" s="368"/>
      <c r="DY68" s="368"/>
      <c r="DZ68" s="368"/>
      <c r="EA68" s="368"/>
      <c r="EB68" s="368"/>
      <c r="EC68" s="368"/>
      <c r="ED68" s="368"/>
      <c r="EE68" s="368"/>
      <c r="EF68" s="368"/>
      <c r="EG68" s="368"/>
      <c r="EH68" s="368"/>
      <c r="EI68" s="368"/>
      <c r="EJ68" s="368"/>
      <c r="EK68" s="368"/>
      <c r="EL68" s="368"/>
      <c r="EM68" s="368"/>
      <c r="EN68" s="368"/>
      <c r="EO68" s="368"/>
      <c r="EP68" s="368"/>
      <c r="EQ68" s="368"/>
      <c r="ER68" s="368"/>
      <c r="ES68" s="368"/>
      <c r="ET68" s="368"/>
      <c r="EU68" s="368"/>
      <c r="EV68" s="368"/>
      <c r="EW68" s="368"/>
      <c r="EX68" s="368"/>
      <c r="EY68" s="368"/>
      <c r="EZ68" s="368"/>
      <c r="FA68" s="368"/>
      <c r="FB68" s="368"/>
      <c r="FC68" s="368"/>
      <c r="FD68" s="368"/>
      <c r="FE68" s="368"/>
      <c r="FF68" s="368"/>
      <c r="FG68" s="368"/>
      <c r="FH68" s="368"/>
      <c r="FI68" s="368"/>
      <c r="FJ68" s="368"/>
      <c r="FK68" s="368"/>
      <c r="FL68" s="368"/>
      <c r="FM68" s="368"/>
      <c r="FN68" s="368"/>
      <c r="FO68" s="368"/>
      <c r="FP68" s="368"/>
      <c r="FQ68" s="368"/>
      <c r="FR68" s="368"/>
      <c r="FS68" s="368"/>
      <c r="FT68" s="368"/>
      <c r="FU68" s="368"/>
      <c r="FV68" s="368"/>
      <c r="FW68" s="368"/>
      <c r="FX68" s="368"/>
      <c r="FY68" s="368"/>
      <c r="FZ68" s="368"/>
      <c r="GA68" s="368"/>
      <c r="GB68" s="368"/>
      <c r="GC68" s="368"/>
      <c r="GD68" s="368"/>
      <c r="GE68" s="368"/>
      <c r="GF68" s="368"/>
      <c r="GG68" s="368"/>
      <c r="GH68" s="368"/>
      <c r="GI68" s="368"/>
      <c r="GJ68" s="368"/>
      <c r="GK68" s="368"/>
      <c r="GL68" s="368"/>
      <c r="GM68" s="368"/>
      <c r="GN68" s="368"/>
      <c r="GO68" s="368"/>
      <c r="GP68" s="368"/>
      <c r="GQ68" s="368"/>
      <c r="GR68" s="368"/>
      <c r="GS68" s="368"/>
      <c r="GT68" s="368"/>
      <c r="GU68" s="368"/>
      <c r="GV68" s="368"/>
      <c r="GW68" s="368"/>
      <c r="GX68" s="368"/>
      <c r="GY68" s="368"/>
      <c r="GZ68" s="368"/>
      <c r="HA68" s="368"/>
      <c r="HB68" s="368"/>
      <c r="HC68" s="368"/>
      <c r="HD68" s="368"/>
      <c r="HE68" s="368"/>
      <c r="HF68" s="368"/>
      <c r="HG68" s="368"/>
      <c r="HH68" s="368"/>
      <c r="HI68" s="368"/>
      <c r="HJ68" s="368"/>
      <c r="HK68" s="368"/>
      <c r="HL68" s="368"/>
      <c r="HM68" s="368"/>
      <c r="HN68" s="368"/>
      <c r="HO68" s="368"/>
      <c r="HP68" s="368"/>
      <c r="HQ68" s="368"/>
      <c r="HR68" s="368"/>
      <c r="HS68" s="368"/>
      <c r="HT68" s="368"/>
      <c r="HU68" s="368"/>
      <c r="HV68" s="368"/>
      <c r="HW68" s="368"/>
      <c r="HX68" s="368"/>
      <c r="HY68" s="368"/>
      <c r="HZ68" s="368"/>
      <c r="IA68" s="368"/>
      <c r="IB68" s="368"/>
      <c r="IC68" s="368"/>
      <c r="ID68" s="368"/>
      <c r="IE68" s="368"/>
      <c r="IF68" s="368"/>
      <c r="IG68" s="368"/>
      <c r="IH68" s="368"/>
      <c r="II68" s="368"/>
      <c r="IJ68" s="368"/>
    </row>
    <row r="69" spans="1:13" s="382" customFormat="1" ht="18" customHeight="1">
      <c r="A69" s="373" t="s">
        <v>45</v>
      </c>
      <c r="B69" s="383" t="s">
        <v>337</v>
      </c>
      <c r="C69" s="373"/>
      <c r="D69" s="74"/>
      <c r="E69" s="74"/>
      <c r="F69" s="387"/>
      <c r="G69" s="74"/>
      <c r="H69" s="74"/>
      <c r="I69" s="74"/>
      <c r="J69" s="387"/>
      <c r="K69" s="74"/>
      <c r="L69" s="379"/>
      <c r="M69" s="398"/>
    </row>
    <row r="70" spans="1:244" ht="18" customHeight="1">
      <c r="A70" s="373"/>
      <c r="B70" s="391" t="s">
        <v>335</v>
      </c>
      <c r="C70" s="385" t="s">
        <v>163</v>
      </c>
      <c r="D70" s="54">
        <v>131</v>
      </c>
      <c r="E70" s="54">
        <v>243</v>
      </c>
      <c r="F70" s="387">
        <f t="shared" si="0"/>
        <v>185.49618320610688</v>
      </c>
      <c r="G70" s="54"/>
      <c r="H70" s="54">
        <v>117</v>
      </c>
      <c r="I70" s="54">
        <v>336</v>
      </c>
      <c r="J70" s="387">
        <f t="shared" si="1"/>
        <v>287.1794871794872</v>
      </c>
      <c r="K70" s="54"/>
      <c r="L70" s="387"/>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368"/>
      <c r="CF70" s="368"/>
      <c r="CG70" s="368"/>
      <c r="CH70" s="368"/>
      <c r="CI70" s="368"/>
      <c r="CJ70" s="368"/>
      <c r="CK70" s="368"/>
      <c r="CL70" s="368"/>
      <c r="CM70" s="368"/>
      <c r="CN70" s="368"/>
      <c r="CO70" s="368"/>
      <c r="CP70" s="368"/>
      <c r="CQ70" s="368"/>
      <c r="CR70" s="368"/>
      <c r="CS70" s="368"/>
      <c r="CT70" s="368"/>
      <c r="CU70" s="368"/>
      <c r="CV70" s="368"/>
      <c r="CW70" s="368"/>
      <c r="CX70" s="368"/>
      <c r="CY70" s="368"/>
      <c r="CZ70" s="368"/>
      <c r="DA70" s="368"/>
      <c r="DB70" s="368"/>
      <c r="DC70" s="368"/>
      <c r="DD70" s="368"/>
      <c r="DE70" s="368"/>
      <c r="DF70" s="368"/>
      <c r="DG70" s="368"/>
      <c r="DH70" s="368"/>
      <c r="DI70" s="368"/>
      <c r="DJ70" s="368"/>
      <c r="DK70" s="368"/>
      <c r="DL70" s="368"/>
      <c r="DM70" s="368"/>
      <c r="DN70" s="368"/>
      <c r="DO70" s="368"/>
      <c r="DP70" s="368"/>
      <c r="DQ70" s="368"/>
      <c r="DR70" s="368"/>
      <c r="DS70" s="368"/>
      <c r="DT70" s="368"/>
      <c r="DU70" s="368"/>
      <c r="DV70" s="368"/>
      <c r="DW70" s="368"/>
      <c r="DX70" s="368"/>
      <c r="DY70" s="368"/>
      <c r="DZ70" s="368"/>
      <c r="EA70" s="368"/>
      <c r="EB70" s="368"/>
      <c r="EC70" s="368"/>
      <c r="ED70" s="368"/>
      <c r="EE70" s="368"/>
      <c r="EF70" s="368"/>
      <c r="EG70" s="368"/>
      <c r="EH70" s="368"/>
      <c r="EI70" s="368"/>
      <c r="EJ70" s="368"/>
      <c r="EK70" s="368"/>
      <c r="EL70" s="368"/>
      <c r="EM70" s="368"/>
      <c r="EN70" s="368"/>
      <c r="EO70" s="368"/>
      <c r="EP70" s="368"/>
      <c r="EQ70" s="368"/>
      <c r="ER70" s="368"/>
      <c r="ES70" s="368"/>
      <c r="ET70" s="368"/>
      <c r="EU70" s="368"/>
      <c r="EV70" s="368"/>
      <c r="EW70" s="368"/>
      <c r="EX70" s="368"/>
      <c r="EY70" s="368"/>
      <c r="EZ70" s="368"/>
      <c r="FA70" s="368"/>
      <c r="FB70" s="368"/>
      <c r="FC70" s="368"/>
      <c r="FD70" s="368"/>
      <c r="FE70" s="368"/>
      <c r="FF70" s="368"/>
      <c r="FG70" s="368"/>
      <c r="FH70" s="368"/>
      <c r="FI70" s="368"/>
      <c r="FJ70" s="368"/>
      <c r="FK70" s="368"/>
      <c r="FL70" s="368"/>
      <c r="FM70" s="368"/>
      <c r="FN70" s="368"/>
      <c r="FO70" s="368"/>
      <c r="FP70" s="368"/>
      <c r="FQ70" s="368"/>
      <c r="FR70" s="368"/>
      <c r="FS70" s="368"/>
      <c r="FT70" s="368"/>
      <c r="FU70" s="368"/>
      <c r="FV70" s="368"/>
      <c r="FW70" s="368"/>
      <c r="FX70" s="368"/>
      <c r="FY70" s="368"/>
      <c r="FZ70" s="368"/>
      <c r="GA70" s="368"/>
      <c r="GB70" s="368"/>
      <c r="GC70" s="368"/>
      <c r="GD70" s="368"/>
      <c r="GE70" s="368"/>
      <c r="GF70" s="368"/>
      <c r="GG70" s="368"/>
      <c r="GH70" s="368"/>
      <c r="GI70" s="368"/>
      <c r="GJ70" s="368"/>
      <c r="GK70" s="368"/>
      <c r="GL70" s="368"/>
      <c r="GM70" s="368"/>
      <c r="GN70" s="368"/>
      <c r="GO70" s="368"/>
      <c r="GP70" s="368"/>
      <c r="GQ70" s="368"/>
      <c r="GR70" s="368"/>
      <c r="GS70" s="368"/>
      <c r="GT70" s="368"/>
      <c r="GU70" s="368"/>
      <c r="GV70" s="368"/>
      <c r="GW70" s="368"/>
      <c r="GX70" s="368"/>
      <c r="GY70" s="368"/>
      <c r="GZ70" s="368"/>
      <c r="HA70" s="368"/>
      <c r="HB70" s="368"/>
      <c r="HC70" s="368"/>
      <c r="HD70" s="368"/>
      <c r="HE70" s="368"/>
      <c r="HF70" s="368"/>
      <c r="HG70" s="368"/>
      <c r="HH70" s="368"/>
      <c r="HI70" s="368"/>
      <c r="HJ70" s="368"/>
      <c r="HK70" s="368"/>
      <c r="HL70" s="368"/>
      <c r="HM70" s="368"/>
      <c r="HN70" s="368"/>
      <c r="HO70" s="368"/>
      <c r="HP70" s="368"/>
      <c r="HQ70" s="368"/>
      <c r="HR70" s="368"/>
      <c r="HS70" s="368"/>
      <c r="HT70" s="368"/>
      <c r="HU70" s="368"/>
      <c r="HV70" s="368"/>
      <c r="HW70" s="368"/>
      <c r="HX70" s="368"/>
      <c r="HY70" s="368"/>
      <c r="HZ70" s="368"/>
      <c r="IA70" s="368"/>
      <c r="IB70" s="368"/>
      <c r="IC70" s="368"/>
      <c r="ID70" s="368"/>
      <c r="IE70" s="368"/>
      <c r="IF70" s="368"/>
      <c r="IG70" s="368"/>
      <c r="IH70" s="368"/>
      <c r="II70" s="368"/>
      <c r="IJ70" s="368"/>
    </row>
    <row r="71" spans="1:244" ht="18" customHeight="1">
      <c r="A71" s="373"/>
      <c r="B71" s="391" t="s">
        <v>164</v>
      </c>
      <c r="C71" s="385" t="s">
        <v>163</v>
      </c>
      <c r="D71" s="54">
        <v>100</v>
      </c>
      <c r="E71" s="54">
        <v>124</v>
      </c>
      <c r="F71" s="387">
        <f t="shared" si="0"/>
        <v>124</v>
      </c>
      <c r="G71" s="54"/>
      <c r="H71" s="54">
        <v>100</v>
      </c>
      <c r="I71" s="54">
        <v>128</v>
      </c>
      <c r="J71" s="387">
        <f t="shared" si="1"/>
        <v>128</v>
      </c>
      <c r="K71" s="54"/>
      <c r="L71" s="387"/>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8"/>
      <c r="BX71" s="368"/>
      <c r="BY71" s="368"/>
      <c r="BZ71" s="368"/>
      <c r="CA71" s="368"/>
      <c r="CB71" s="368"/>
      <c r="CC71" s="368"/>
      <c r="CD71" s="368"/>
      <c r="CE71" s="368"/>
      <c r="CF71" s="368"/>
      <c r="CG71" s="368"/>
      <c r="CH71" s="368"/>
      <c r="CI71" s="368"/>
      <c r="CJ71" s="368"/>
      <c r="CK71" s="368"/>
      <c r="CL71" s="368"/>
      <c r="CM71" s="368"/>
      <c r="CN71" s="368"/>
      <c r="CO71" s="368"/>
      <c r="CP71" s="368"/>
      <c r="CQ71" s="368"/>
      <c r="CR71" s="368"/>
      <c r="CS71" s="368"/>
      <c r="CT71" s="368"/>
      <c r="CU71" s="368"/>
      <c r="CV71" s="368"/>
      <c r="CW71" s="368"/>
      <c r="CX71" s="368"/>
      <c r="CY71" s="368"/>
      <c r="CZ71" s="368"/>
      <c r="DA71" s="368"/>
      <c r="DB71" s="368"/>
      <c r="DC71" s="368"/>
      <c r="DD71" s="368"/>
      <c r="DE71" s="368"/>
      <c r="DF71" s="368"/>
      <c r="DG71" s="368"/>
      <c r="DH71" s="368"/>
      <c r="DI71" s="368"/>
      <c r="DJ71" s="368"/>
      <c r="DK71" s="368"/>
      <c r="DL71" s="368"/>
      <c r="DM71" s="368"/>
      <c r="DN71" s="368"/>
      <c r="DO71" s="368"/>
      <c r="DP71" s="368"/>
      <c r="DQ71" s="368"/>
      <c r="DR71" s="368"/>
      <c r="DS71" s="368"/>
      <c r="DT71" s="368"/>
      <c r="DU71" s="368"/>
      <c r="DV71" s="368"/>
      <c r="DW71" s="368"/>
      <c r="DX71" s="368"/>
      <c r="DY71" s="368"/>
      <c r="DZ71" s="368"/>
      <c r="EA71" s="368"/>
      <c r="EB71" s="368"/>
      <c r="EC71" s="368"/>
      <c r="ED71" s="368"/>
      <c r="EE71" s="368"/>
      <c r="EF71" s="368"/>
      <c r="EG71" s="368"/>
      <c r="EH71" s="368"/>
      <c r="EI71" s="368"/>
      <c r="EJ71" s="368"/>
      <c r="EK71" s="368"/>
      <c r="EL71" s="368"/>
      <c r="EM71" s="368"/>
      <c r="EN71" s="368"/>
      <c r="EO71" s="368"/>
      <c r="EP71" s="368"/>
      <c r="EQ71" s="368"/>
      <c r="ER71" s="368"/>
      <c r="ES71" s="368"/>
      <c r="ET71" s="368"/>
      <c r="EU71" s="368"/>
      <c r="EV71" s="368"/>
      <c r="EW71" s="368"/>
      <c r="EX71" s="368"/>
      <c r="EY71" s="368"/>
      <c r="EZ71" s="368"/>
      <c r="FA71" s="368"/>
      <c r="FB71" s="368"/>
      <c r="FC71" s="368"/>
      <c r="FD71" s="368"/>
      <c r="FE71" s="368"/>
      <c r="FF71" s="368"/>
      <c r="FG71" s="368"/>
      <c r="FH71" s="368"/>
      <c r="FI71" s="368"/>
      <c r="FJ71" s="368"/>
      <c r="FK71" s="368"/>
      <c r="FL71" s="368"/>
      <c r="FM71" s="368"/>
      <c r="FN71" s="368"/>
      <c r="FO71" s="368"/>
      <c r="FP71" s="368"/>
      <c r="FQ71" s="368"/>
      <c r="FR71" s="368"/>
      <c r="FS71" s="368"/>
      <c r="FT71" s="368"/>
      <c r="FU71" s="368"/>
      <c r="FV71" s="368"/>
      <c r="FW71" s="368"/>
      <c r="FX71" s="368"/>
      <c r="FY71" s="368"/>
      <c r="FZ71" s="368"/>
      <c r="GA71" s="368"/>
      <c r="GB71" s="368"/>
      <c r="GC71" s="368"/>
      <c r="GD71" s="368"/>
      <c r="GE71" s="368"/>
      <c r="GF71" s="368"/>
      <c r="GG71" s="368"/>
      <c r="GH71" s="368"/>
      <c r="GI71" s="368"/>
      <c r="GJ71" s="368"/>
      <c r="GK71" s="368"/>
      <c r="GL71" s="368"/>
      <c r="GM71" s="368"/>
      <c r="GN71" s="368"/>
      <c r="GO71" s="368"/>
      <c r="GP71" s="368"/>
      <c r="GQ71" s="368"/>
      <c r="GR71" s="368"/>
      <c r="GS71" s="368"/>
      <c r="GT71" s="368"/>
      <c r="GU71" s="368"/>
      <c r="GV71" s="368"/>
      <c r="GW71" s="368"/>
      <c r="GX71" s="368"/>
      <c r="GY71" s="368"/>
      <c r="GZ71" s="368"/>
      <c r="HA71" s="368"/>
      <c r="HB71" s="368"/>
      <c r="HC71" s="368"/>
      <c r="HD71" s="368"/>
      <c r="HE71" s="368"/>
      <c r="HF71" s="368"/>
      <c r="HG71" s="368"/>
      <c r="HH71" s="368"/>
      <c r="HI71" s="368"/>
      <c r="HJ71" s="368"/>
      <c r="HK71" s="368"/>
      <c r="HL71" s="368"/>
      <c r="HM71" s="368"/>
      <c r="HN71" s="368"/>
      <c r="HO71" s="368"/>
      <c r="HP71" s="368"/>
      <c r="HQ71" s="368"/>
      <c r="HR71" s="368"/>
      <c r="HS71" s="368"/>
      <c r="HT71" s="368"/>
      <c r="HU71" s="368"/>
      <c r="HV71" s="368"/>
      <c r="HW71" s="368"/>
      <c r="HX71" s="368"/>
      <c r="HY71" s="368"/>
      <c r="HZ71" s="368"/>
      <c r="IA71" s="368"/>
      <c r="IB71" s="368"/>
      <c r="IC71" s="368"/>
      <c r="ID71" s="368"/>
      <c r="IE71" s="368"/>
      <c r="IF71" s="368"/>
      <c r="IG71" s="368"/>
      <c r="IH71" s="368"/>
      <c r="II71" s="368"/>
      <c r="IJ71" s="368"/>
    </row>
    <row r="72" spans="1:244" ht="18" customHeight="1">
      <c r="A72" s="373" t="s">
        <v>48</v>
      </c>
      <c r="B72" s="383" t="s">
        <v>162</v>
      </c>
      <c r="C72" s="373"/>
      <c r="D72" s="77"/>
      <c r="E72" s="48"/>
      <c r="F72" s="387"/>
      <c r="G72" s="48"/>
      <c r="H72" s="77"/>
      <c r="I72" s="48"/>
      <c r="J72" s="387"/>
      <c r="K72" s="48"/>
      <c r="L72" s="379"/>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381"/>
      <c r="BX72" s="381"/>
      <c r="BY72" s="381"/>
      <c r="BZ72" s="381"/>
      <c r="CA72" s="381"/>
      <c r="CB72" s="381"/>
      <c r="CC72" s="381"/>
      <c r="CD72" s="381"/>
      <c r="CE72" s="381"/>
      <c r="CF72" s="381"/>
      <c r="CG72" s="381"/>
      <c r="CH72" s="381"/>
      <c r="CI72" s="381"/>
      <c r="CJ72" s="381"/>
      <c r="CK72" s="381"/>
      <c r="CL72" s="381"/>
      <c r="CM72" s="381"/>
      <c r="CN72" s="381"/>
      <c r="CO72" s="381"/>
      <c r="CP72" s="381"/>
      <c r="CQ72" s="381"/>
      <c r="CR72" s="381"/>
      <c r="CS72" s="381"/>
      <c r="CT72" s="381"/>
      <c r="CU72" s="381"/>
      <c r="CV72" s="381"/>
      <c r="CW72" s="381"/>
      <c r="CX72" s="381"/>
      <c r="CY72" s="381"/>
      <c r="CZ72" s="381"/>
      <c r="DA72" s="381"/>
      <c r="DB72" s="381"/>
      <c r="DC72" s="381"/>
      <c r="DD72" s="381"/>
      <c r="DE72" s="381"/>
      <c r="DF72" s="381"/>
      <c r="DG72" s="381"/>
      <c r="DH72" s="381"/>
      <c r="DI72" s="381"/>
      <c r="DJ72" s="381"/>
      <c r="DK72" s="381"/>
      <c r="DL72" s="381"/>
      <c r="DM72" s="381"/>
      <c r="DN72" s="381"/>
      <c r="DO72" s="381"/>
      <c r="DP72" s="381"/>
      <c r="DQ72" s="381"/>
      <c r="DR72" s="381"/>
      <c r="DS72" s="381"/>
      <c r="DT72" s="381"/>
      <c r="DU72" s="381"/>
      <c r="DV72" s="381"/>
      <c r="DW72" s="381"/>
      <c r="DX72" s="381"/>
      <c r="DY72" s="381"/>
      <c r="DZ72" s="381"/>
      <c r="EA72" s="381"/>
      <c r="EB72" s="381"/>
      <c r="EC72" s="381"/>
      <c r="ED72" s="381"/>
      <c r="EE72" s="381"/>
      <c r="EF72" s="381"/>
      <c r="EG72" s="381"/>
      <c r="EH72" s="381"/>
      <c r="EI72" s="381"/>
      <c r="EJ72" s="381"/>
      <c r="EK72" s="381"/>
      <c r="EL72" s="381"/>
      <c r="EM72" s="381"/>
      <c r="EN72" s="381"/>
      <c r="EO72" s="381"/>
      <c r="EP72" s="381"/>
      <c r="EQ72" s="381"/>
      <c r="ER72" s="381"/>
      <c r="ES72" s="381"/>
      <c r="ET72" s="381"/>
      <c r="EU72" s="381"/>
      <c r="EV72" s="381"/>
      <c r="EW72" s="381"/>
      <c r="EX72" s="381"/>
      <c r="EY72" s="381"/>
      <c r="EZ72" s="381"/>
      <c r="FA72" s="381"/>
      <c r="FB72" s="381"/>
      <c r="FC72" s="381"/>
      <c r="FD72" s="381"/>
      <c r="FE72" s="381"/>
      <c r="FF72" s="381"/>
      <c r="FG72" s="381"/>
      <c r="FH72" s="381"/>
      <c r="FI72" s="381"/>
      <c r="FJ72" s="381"/>
      <c r="FK72" s="381"/>
      <c r="FL72" s="381"/>
      <c r="FM72" s="381"/>
      <c r="FN72" s="381"/>
      <c r="FO72" s="381"/>
      <c r="FP72" s="381"/>
      <c r="FQ72" s="381"/>
      <c r="FR72" s="381"/>
      <c r="FS72" s="381"/>
      <c r="FT72" s="381"/>
      <c r="FU72" s="381"/>
      <c r="FV72" s="381"/>
      <c r="FW72" s="381"/>
      <c r="FX72" s="381"/>
      <c r="FY72" s="381"/>
      <c r="FZ72" s="381"/>
      <c r="GA72" s="381"/>
      <c r="GB72" s="381"/>
      <c r="GC72" s="381"/>
      <c r="GD72" s="381"/>
      <c r="GE72" s="381"/>
      <c r="GF72" s="381"/>
      <c r="GG72" s="381"/>
      <c r="GH72" s="381"/>
      <c r="GI72" s="381"/>
      <c r="GJ72" s="381"/>
      <c r="GK72" s="381"/>
      <c r="GL72" s="381"/>
      <c r="GM72" s="381"/>
      <c r="GN72" s="381"/>
      <c r="GO72" s="381"/>
      <c r="GP72" s="381"/>
      <c r="GQ72" s="381"/>
      <c r="GR72" s="381"/>
      <c r="GS72" s="381"/>
      <c r="GT72" s="381"/>
      <c r="GU72" s="381"/>
      <c r="GV72" s="381"/>
      <c r="GW72" s="381"/>
      <c r="GX72" s="381"/>
      <c r="GY72" s="381"/>
      <c r="GZ72" s="381"/>
      <c r="HA72" s="381"/>
      <c r="HB72" s="381"/>
      <c r="HC72" s="381"/>
      <c r="HD72" s="381"/>
      <c r="HE72" s="381"/>
      <c r="HF72" s="381"/>
      <c r="HG72" s="381"/>
      <c r="HH72" s="381"/>
      <c r="HI72" s="381"/>
      <c r="HJ72" s="381"/>
      <c r="HK72" s="381"/>
      <c r="HL72" s="381"/>
      <c r="HM72" s="381"/>
      <c r="HN72" s="381"/>
      <c r="HO72" s="381"/>
      <c r="HP72" s="381"/>
      <c r="HQ72" s="381"/>
      <c r="HR72" s="381"/>
      <c r="HS72" s="381"/>
      <c r="HT72" s="381"/>
      <c r="HU72" s="381"/>
      <c r="HV72" s="381"/>
      <c r="HW72" s="381"/>
      <c r="HX72" s="381"/>
      <c r="HY72" s="381"/>
      <c r="HZ72" s="381"/>
      <c r="IA72" s="381"/>
      <c r="IB72" s="381"/>
      <c r="IC72" s="381"/>
      <c r="ID72" s="381"/>
      <c r="IE72" s="381"/>
      <c r="IF72" s="381"/>
      <c r="IG72" s="381"/>
      <c r="IH72" s="381"/>
      <c r="II72" s="381"/>
      <c r="IJ72" s="381"/>
    </row>
    <row r="73" spans="1:244" s="382" customFormat="1" ht="18" customHeight="1">
      <c r="A73" s="373"/>
      <c r="B73" s="383" t="s">
        <v>161</v>
      </c>
      <c r="C73" s="373" t="s">
        <v>154</v>
      </c>
      <c r="D73" s="63">
        <v>19</v>
      </c>
      <c r="E73" s="63">
        <v>19</v>
      </c>
      <c r="F73" s="379">
        <f aca="true" t="shared" si="2" ref="F73:F113">E73/D73*100</f>
        <v>100</v>
      </c>
      <c r="G73" s="63"/>
      <c r="H73" s="63">
        <v>19</v>
      </c>
      <c r="I73" s="63">
        <v>19</v>
      </c>
      <c r="J73" s="379">
        <f aca="true" t="shared" si="3" ref="J73:J113">I73/H73*100</f>
        <v>100</v>
      </c>
      <c r="K73" s="63"/>
      <c r="L73" s="379"/>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1"/>
      <c r="CF73" s="381"/>
      <c r="CG73" s="381"/>
      <c r="CH73" s="381"/>
      <c r="CI73" s="381"/>
      <c r="CJ73" s="381"/>
      <c r="CK73" s="381"/>
      <c r="CL73" s="381"/>
      <c r="CM73" s="381"/>
      <c r="CN73" s="381"/>
      <c r="CO73" s="381"/>
      <c r="CP73" s="381"/>
      <c r="CQ73" s="381"/>
      <c r="CR73" s="381"/>
      <c r="CS73" s="381"/>
      <c r="CT73" s="381"/>
      <c r="CU73" s="381"/>
      <c r="CV73" s="381"/>
      <c r="CW73" s="381"/>
      <c r="CX73" s="381"/>
      <c r="CY73" s="381"/>
      <c r="CZ73" s="381"/>
      <c r="DA73" s="381"/>
      <c r="DB73" s="381"/>
      <c r="DC73" s="381"/>
      <c r="DD73" s="381"/>
      <c r="DE73" s="381"/>
      <c r="DF73" s="381"/>
      <c r="DG73" s="381"/>
      <c r="DH73" s="381"/>
      <c r="DI73" s="381"/>
      <c r="DJ73" s="381"/>
      <c r="DK73" s="381"/>
      <c r="DL73" s="381"/>
      <c r="DM73" s="381"/>
      <c r="DN73" s="381"/>
      <c r="DO73" s="381"/>
      <c r="DP73" s="381"/>
      <c r="DQ73" s="381"/>
      <c r="DR73" s="381"/>
      <c r="DS73" s="381"/>
      <c r="DT73" s="381"/>
      <c r="DU73" s="381"/>
      <c r="DV73" s="381"/>
      <c r="DW73" s="381"/>
      <c r="DX73" s="381"/>
      <c r="DY73" s="381"/>
      <c r="DZ73" s="381"/>
      <c r="EA73" s="381"/>
      <c r="EB73" s="381"/>
      <c r="EC73" s="381"/>
      <c r="ED73" s="381"/>
      <c r="EE73" s="381"/>
      <c r="EF73" s="381"/>
      <c r="EG73" s="381"/>
      <c r="EH73" s="381"/>
      <c r="EI73" s="381"/>
      <c r="EJ73" s="381"/>
      <c r="EK73" s="381"/>
      <c r="EL73" s="381"/>
      <c r="EM73" s="381"/>
      <c r="EN73" s="381"/>
      <c r="EO73" s="381"/>
      <c r="EP73" s="381"/>
      <c r="EQ73" s="381"/>
      <c r="ER73" s="381"/>
      <c r="ES73" s="381"/>
      <c r="ET73" s="381"/>
      <c r="EU73" s="381"/>
      <c r="EV73" s="381"/>
      <c r="EW73" s="381"/>
      <c r="EX73" s="381"/>
      <c r="EY73" s="381"/>
      <c r="EZ73" s="381"/>
      <c r="FA73" s="381"/>
      <c r="FB73" s="381"/>
      <c r="FC73" s="381"/>
      <c r="FD73" s="381"/>
      <c r="FE73" s="381"/>
      <c r="FF73" s="381"/>
      <c r="FG73" s="381"/>
      <c r="FH73" s="381"/>
      <c r="FI73" s="381"/>
      <c r="FJ73" s="381"/>
      <c r="FK73" s="381"/>
      <c r="FL73" s="381"/>
      <c r="FM73" s="381"/>
      <c r="FN73" s="381"/>
      <c r="FO73" s="381"/>
      <c r="FP73" s="381"/>
      <c r="FQ73" s="381"/>
      <c r="FR73" s="381"/>
      <c r="FS73" s="381"/>
      <c r="FT73" s="381"/>
      <c r="FU73" s="381"/>
      <c r="FV73" s="381"/>
      <c r="FW73" s="381"/>
      <c r="FX73" s="381"/>
      <c r="FY73" s="381"/>
      <c r="FZ73" s="381"/>
      <c r="GA73" s="381"/>
      <c r="GB73" s="381"/>
      <c r="GC73" s="381"/>
      <c r="GD73" s="381"/>
      <c r="GE73" s="381"/>
      <c r="GF73" s="381"/>
      <c r="GG73" s="381"/>
      <c r="GH73" s="381"/>
      <c r="GI73" s="381"/>
      <c r="GJ73" s="381"/>
      <c r="GK73" s="381"/>
      <c r="GL73" s="381"/>
      <c r="GM73" s="381"/>
      <c r="GN73" s="381"/>
      <c r="GO73" s="381"/>
      <c r="GP73" s="381"/>
      <c r="GQ73" s="381"/>
      <c r="GR73" s="381"/>
      <c r="GS73" s="381"/>
      <c r="GT73" s="381"/>
      <c r="GU73" s="381"/>
      <c r="GV73" s="381"/>
      <c r="GW73" s="381"/>
      <c r="GX73" s="381"/>
      <c r="GY73" s="381"/>
      <c r="GZ73" s="381"/>
      <c r="HA73" s="381"/>
      <c r="HB73" s="381"/>
      <c r="HC73" s="381"/>
      <c r="HD73" s="381"/>
      <c r="HE73" s="381"/>
      <c r="HF73" s="381"/>
      <c r="HG73" s="381"/>
      <c r="HH73" s="381"/>
      <c r="HI73" s="381"/>
      <c r="HJ73" s="381"/>
      <c r="HK73" s="381"/>
      <c r="HL73" s="381"/>
      <c r="HM73" s="381"/>
      <c r="HN73" s="381"/>
      <c r="HO73" s="381"/>
      <c r="HP73" s="381"/>
      <c r="HQ73" s="381"/>
      <c r="HR73" s="381"/>
      <c r="HS73" s="381"/>
      <c r="HT73" s="381"/>
      <c r="HU73" s="381"/>
      <c r="HV73" s="381"/>
      <c r="HW73" s="381"/>
      <c r="HX73" s="381"/>
      <c r="HY73" s="381"/>
      <c r="HZ73" s="381"/>
      <c r="IA73" s="381"/>
      <c r="IB73" s="381"/>
      <c r="IC73" s="381"/>
      <c r="ID73" s="381"/>
      <c r="IE73" s="381"/>
      <c r="IF73" s="381"/>
      <c r="IG73" s="381"/>
      <c r="IH73" s="381"/>
      <c r="II73" s="381"/>
      <c r="IJ73" s="381"/>
    </row>
    <row r="74" spans="1:244" ht="18" customHeight="1">
      <c r="A74" s="31">
        <v>1</v>
      </c>
      <c r="B74" s="399" t="s">
        <v>160</v>
      </c>
      <c r="C74" s="385" t="s">
        <v>154</v>
      </c>
      <c r="D74" s="69">
        <v>19</v>
      </c>
      <c r="E74" s="69">
        <v>19</v>
      </c>
      <c r="F74" s="387">
        <f t="shared" si="2"/>
        <v>100</v>
      </c>
      <c r="G74" s="69"/>
      <c r="H74" s="69">
        <v>19</v>
      </c>
      <c r="I74" s="69">
        <v>19</v>
      </c>
      <c r="J74" s="387">
        <f t="shared" si="3"/>
        <v>100</v>
      </c>
      <c r="K74" s="69"/>
      <c r="L74" s="379"/>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c r="CN74" s="368"/>
      <c r="CO74" s="368"/>
      <c r="CP74" s="368"/>
      <c r="CQ74" s="368"/>
      <c r="CR74" s="368"/>
      <c r="CS74" s="368"/>
      <c r="CT74" s="368"/>
      <c r="CU74" s="368"/>
      <c r="CV74" s="368"/>
      <c r="CW74" s="368"/>
      <c r="CX74" s="368"/>
      <c r="CY74" s="368"/>
      <c r="CZ74" s="368"/>
      <c r="DA74" s="368"/>
      <c r="DB74" s="368"/>
      <c r="DC74" s="368"/>
      <c r="DD74" s="368"/>
      <c r="DE74" s="368"/>
      <c r="DF74" s="368"/>
      <c r="DG74" s="368"/>
      <c r="DH74" s="368"/>
      <c r="DI74" s="368"/>
      <c r="DJ74" s="368"/>
      <c r="DK74" s="368"/>
      <c r="DL74" s="368"/>
      <c r="DM74" s="368"/>
      <c r="DN74" s="368"/>
      <c r="DO74" s="368"/>
      <c r="DP74" s="368"/>
      <c r="DQ74" s="368"/>
      <c r="DR74" s="368"/>
      <c r="DS74" s="368"/>
      <c r="DT74" s="368"/>
      <c r="DU74" s="368"/>
      <c r="DV74" s="368"/>
      <c r="DW74" s="368"/>
      <c r="DX74" s="368"/>
      <c r="DY74" s="368"/>
      <c r="DZ74" s="368"/>
      <c r="EA74" s="368"/>
      <c r="EB74" s="368"/>
      <c r="EC74" s="368"/>
      <c r="ED74" s="368"/>
      <c r="EE74" s="368"/>
      <c r="EF74" s="368"/>
      <c r="EG74" s="368"/>
      <c r="EH74" s="368"/>
      <c r="EI74" s="368"/>
      <c r="EJ74" s="368"/>
      <c r="EK74" s="368"/>
      <c r="EL74" s="368"/>
      <c r="EM74" s="368"/>
      <c r="EN74" s="368"/>
      <c r="EO74" s="368"/>
      <c r="EP74" s="368"/>
      <c r="EQ74" s="368"/>
      <c r="ER74" s="368"/>
      <c r="ES74" s="368"/>
      <c r="ET74" s="368"/>
      <c r="EU74" s="368"/>
      <c r="EV74" s="368"/>
      <c r="EW74" s="368"/>
      <c r="EX74" s="368"/>
      <c r="EY74" s="368"/>
      <c r="EZ74" s="368"/>
      <c r="FA74" s="368"/>
      <c r="FB74" s="368"/>
      <c r="FC74" s="368"/>
      <c r="FD74" s="368"/>
      <c r="FE74" s="368"/>
      <c r="FF74" s="368"/>
      <c r="FG74" s="368"/>
      <c r="FH74" s="368"/>
      <c r="FI74" s="368"/>
      <c r="FJ74" s="368"/>
      <c r="FK74" s="368"/>
      <c r="FL74" s="368"/>
      <c r="FM74" s="368"/>
      <c r="FN74" s="368"/>
      <c r="FO74" s="368"/>
      <c r="FP74" s="368"/>
      <c r="FQ74" s="368"/>
      <c r="FR74" s="368"/>
      <c r="FS74" s="368"/>
      <c r="FT74" s="368"/>
      <c r="FU74" s="368"/>
      <c r="FV74" s="368"/>
      <c r="FW74" s="368"/>
      <c r="FX74" s="368"/>
      <c r="FY74" s="368"/>
      <c r="FZ74" s="368"/>
      <c r="GA74" s="368"/>
      <c r="GB74" s="368"/>
      <c r="GC74" s="368"/>
      <c r="GD74" s="368"/>
      <c r="GE74" s="368"/>
      <c r="GF74" s="368"/>
      <c r="GG74" s="368"/>
      <c r="GH74" s="368"/>
      <c r="GI74" s="368"/>
      <c r="GJ74" s="368"/>
      <c r="GK74" s="368"/>
      <c r="GL74" s="368"/>
      <c r="GM74" s="368"/>
      <c r="GN74" s="368"/>
      <c r="GO74" s="368"/>
      <c r="GP74" s="368"/>
      <c r="GQ74" s="368"/>
      <c r="GR74" s="368"/>
      <c r="GS74" s="368"/>
      <c r="GT74" s="368"/>
      <c r="GU74" s="368"/>
      <c r="GV74" s="368"/>
      <c r="GW74" s="368"/>
      <c r="GX74" s="368"/>
      <c r="GY74" s="368"/>
      <c r="GZ74" s="368"/>
      <c r="HA74" s="368"/>
      <c r="HB74" s="368"/>
      <c r="HC74" s="368"/>
      <c r="HD74" s="368"/>
      <c r="HE74" s="368"/>
      <c r="HF74" s="368"/>
      <c r="HG74" s="368"/>
      <c r="HH74" s="368"/>
      <c r="HI74" s="368"/>
      <c r="HJ74" s="368"/>
      <c r="HK74" s="368"/>
      <c r="HL74" s="368"/>
      <c r="HM74" s="368"/>
      <c r="HN74" s="368"/>
      <c r="HO74" s="368"/>
      <c r="HP74" s="368"/>
      <c r="HQ74" s="368"/>
      <c r="HR74" s="368"/>
      <c r="HS74" s="368"/>
      <c r="HT74" s="368"/>
      <c r="HU74" s="368"/>
      <c r="HV74" s="368"/>
      <c r="HW74" s="368"/>
      <c r="HX74" s="368"/>
      <c r="HY74" s="368"/>
      <c r="HZ74" s="368"/>
      <c r="IA74" s="368"/>
      <c r="IB74" s="368"/>
      <c r="IC74" s="368"/>
      <c r="ID74" s="368"/>
      <c r="IE74" s="368"/>
      <c r="IF74" s="368"/>
      <c r="IG74" s="368"/>
      <c r="IH74" s="368"/>
      <c r="II74" s="368"/>
      <c r="IJ74" s="368"/>
    </row>
    <row r="75" spans="1:244" ht="18" customHeight="1">
      <c r="A75" s="31">
        <v>2</v>
      </c>
      <c r="B75" s="399" t="s">
        <v>319</v>
      </c>
      <c r="C75" s="385" t="s">
        <v>154</v>
      </c>
      <c r="D75" s="69">
        <v>19</v>
      </c>
      <c r="E75" s="69">
        <v>19</v>
      </c>
      <c r="F75" s="387">
        <f t="shared" si="2"/>
        <v>100</v>
      </c>
      <c r="G75" s="69"/>
      <c r="H75" s="69">
        <v>19</v>
      </c>
      <c r="I75" s="69">
        <v>19</v>
      </c>
      <c r="J75" s="387">
        <f t="shared" si="3"/>
        <v>100</v>
      </c>
      <c r="K75" s="69"/>
      <c r="L75" s="379"/>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8"/>
      <c r="BY75" s="368"/>
      <c r="BZ75" s="368"/>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c r="FM75" s="368"/>
      <c r="FN75" s="368"/>
      <c r="FO75" s="368"/>
      <c r="FP75" s="368"/>
      <c r="FQ75" s="368"/>
      <c r="FR75" s="368"/>
      <c r="FS75" s="368"/>
      <c r="FT75" s="368"/>
      <c r="FU75" s="368"/>
      <c r="FV75" s="368"/>
      <c r="FW75" s="368"/>
      <c r="FX75" s="368"/>
      <c r="FY75" s="368"/>
      <c r="FZ75" s="368"/>
      <c r="GA75" s="368"/>
      <c r="GB75" s="368"/>
      <c r="GC75" s="368"/>
      <c r="GD75" s="368"/>
      <c r="GE75" s="368"/>
      <c r="GF75" s="368"/>
      <c r="GG75" s="368"/>
      <c r="GH75" s="368"/>
      <c r="GI75" s="368"/>
      <c r="GJ75" s="368"/>
      <c r="GK75" s="368"/>
      <c r="GL75" s="368"/>
      <c r="GM75" s="368"/>
      <c r="GN75" s="368"/>
      <c r="GO75" s="368"/>
      <c r="GP75" s="368"/>
      <c r="GQ75" s="368"/>
      <c r="GR75" s="368"/>
      <c r="GS75" s="368"/>
      <c r="GT75" s="368"/>
      <c r="GU75" s="368"/>
      <c r="GV75" s="368"/>
      <c r="GW75" s="368"/>
      <c r="GX75" s="368"/>
      <c r="GY75" s="368"/>
      <c r="GZ75" s="368"/>
      <c r="HA75" s="368"/>
      <c r="HB75" s="368"/>
      <c r="HC75" s="368"/>
      <c r="HD75" s="368"/>
      <c r="HE75" s="368"/>
      <c r="HF75" s="368"/>
      <c r="HG75" s="368"/>
      <c r="HH75" s="368"/>
      <c r="HI75" s="368"/>
      <c r="HJ75" s="368"/>
      <c r="HK75" s="368"/>
      <c r="HL75" s="368"/>
      <c r="HM75" s="368"/>
      <c r="HN75" s="368"/>
      <c r="HO75" s="368"/>
      <c r="HP75" s="368"/>
      <c r="HQ75" s="368"/>
      <c r="HR75" s="368"/>
      <c r="HS75" s="368"/>
      <c r="HT75" s="368"/>
      <c r="HU75" s="368"/>
      <c r="HV75" s="368"/>
      <c r="HW75" s="368"/>
      <c r="HX75" s="368"/>
      <c r="HY75" s="368"/>
      <c r="HZ75" s="368"/>
      <c r="IA75" s="368"/>
      <c r="IB75" s="368"/>
      <c r="IC75" s="368"/>
      <c r="ID75" s="368"/>
      <c r="IE75" s="368"/>
      <c r="IF75" s="368"/>
      <c r="IG75" s="368"/>
      <c r="IH75" s="368"/>
      <c r="II75" s="368"/>
      <c r="IJ75" s="368"/>
    </row>
    <row r="76" spans="1:244" ht="18" customHeight="1">
      <c r="A76" s="31">
        <v>3</v>
      </c>
      <c r="B76" s="399" t="s">
        <v>159</v>
      </c>
      <c r="C76" s="385" t="s">
        <v>154</v>
      </c>
      <c r="D76" s="69">
        <v>19</v>
      </c>
      <c r="E76" s="69">
        <v>19</v>
      </c>
      <c r="F76" s="387">
        <f t="shared" si="2"/>
        <v>100</v>
      </c>
      <c r="G76" s="69"/>
      <c r="H76" s="69">
        <v>19</v>
      </c>
      <c r="I76" s="69">
        <v>19</v>
      </c>
      <c r="J76" s="387">
        <f t="shared" si="3"/>
        <v>100</v>
      </c>
      <c r="K76" s="69"/>
      <c r="L76" s="387"/>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68"/>
      <c r="BW76" s="368"/>
      <c r="BX76" s="368"/>
      <c r="BY76" s="368"/>
      <c r="BZ76" s="368"/>
      <c r="CA76" s="368"/>
      <c r="CB76" s="368"/>
      <c r="CC76" s="368"/>
      <c r="CD76" s="368"/>
      <c r="CE76" s="368"/>
      <c r="CF76" s="368"/>
      <c r="CG76" s="368"/>
      <c r="CH76" s="368"/>
      <c r="CI76" s="368"/>
      <c r="CJ76" s="368"/>
      <c r="CK76" s="368"/>
      <c r="CL76" s="368"/>
      <c r="CM76" s="368"/>
      <c r="CN76" s="368"/>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68"/>
      <c r="EK76" s="368"/>
      <c r="EL76" s="368"/>
      <c r="EM76" s="368"/>
      <c r="EN76" s="368"/>
      <c r="EO76" s="368"/>
      <c r="EP76" s="368"/>
      <c r="EQ76" s="368"/>
      <c r="ER76" s="368"/>
      <c r="ES76" s="368"/>
      <c r="ET76" s="368"/>
      <c r="EU76" s="368"/>
      <c r="EV76" s="368"/>
      <c r="EW76" s="368"/>
      <c r="EX76" s="368"/>
      <c r="EY76" s="368"/>
      <c r="EZ76" s="368"/>
      <c r="FA76" s="368"/>
      <c r="FB76" s="368"/>
      <c r="FC76" s="368"/>
      <c r="FD76" s="368"/>
      <c r="FE76" s="368"/>
      <c r="FF76" s="368"/>
      <c r="FG76" s="368"/>
      <c r="FH76" s="368"/>
      <c r="FI76" s="368"/>
      <c r="FJ76" s="368"/>
      <c r="FK76" s="368"/>
      <c r="FL76" s="368"/>
      <c r="FM76" s="368"/>
      <c r="FN76" s="368"/>
      <c r="FO76" s="368"/>
      <c r="FP76" s="368"/>
      <c r="FQ76" s="368"/>
      <c r="FR76" s="368"/>
      <c r="FS76" s="368"/>
      <c r="FT76" s="368"/>
      <c r="FU76" s="368"/>
      <c r="FV76" s="368"/>
      <c r="FW76" s="368"/>
      <c r="FX76" s="368"/>
      <c r="FY76" s="368"/>
      <c r="FZ76" s="368"/>
      <c r="GA76" s="368"/>
      <c r="GB76" s="368"/>
      <c r="GC76" s="368"/>
      <c r="GD76" s="368"/>
      <c r="GE76" s="368"/>
      <c r="GF76" s="368"/>
      <c r="GG76" s="368"/>
      <c r="GH76" s="368"/>
      <c r="GI76" s="368"/>
      <c r="GJ76" s="368"/>
      <c r="GK76" s="368"/>
      <c r="GL76" s="368"/>
      <c r="GM76" s="368"/>
      <c r="GN76" s="368"/>
      <c r="GO76" s="368"/>
      <c r="GP76" s="368"/>
      <c r="GQ76" s="368"/>
      <c r="GR76" s="368"/>
      <c r="GS76" s="368"/>
      <c r="GT76" s="368"/>
      <c r="GU76" s="368"/>
      <c r="GV76" s="368"/>
      <c r="GW76" s="368"/>
      <c r="GX76" s="368"/>
      <c r="GY76" s="368"/>
      <c r="GZ76" s="368"/>
      <c r="HA76" s="368"/>
      <c r="HB76" s="368"/>
      <c r="HC76" s="368"/>
      <c r="HD76" s="368"/>
      <c r="HE76" s="368"/>
      <c r="HF76" s="368"/>
      <c r="HG76" s="368"/>
      <c r="HH76" s="368"/>
      <c r="HI76" s="368"/>
      <c r="HJ76" s="368"/>
      <c r="HK76" s="368"/>
      <c r="HL76" s="368"/>
      <c r="HM76" s="368"/>
      <c r="HN76" s="368"/>
      <c r="HO76" s="368"/>
      <c r="HP76" s="368"/>
      <c r="HQ76" s="368"/>
      <c r="HR76" s="368"/>
      <c r="HS76" s="368"/>
      <c r="HT76" s="368"/>
      <c r="HU76" s="368"/>
      <c r="HV76" s="368"/>
      <c r="HW76" s="368"/>
      <c r="HX76" s="368"/>
      <c r="HY76" s="368"/>
      <c r="HZ76" s="368"/>
      <c r="IA76" s="368"/>
      <c r="IB76" s="368"/>
      <c r="IC76" s="368"/>
      <c r="ID76" s="368"/>
      <c r="IE76" s="368"/>
      <c r="IF76" s="368"/>
      <c r="IG76" s="368"/>
      <c r="IH76" s="368"/>
      <c r="II76" s="368"/>
      <c r="IJ76" s="368"/>
    </row>
    <row r="77" spans="1:244" ht="18" customHeight="1">
      <c r="A77" s="31">
        <v>4</v>
      </c>
      <c r="B77" s="399" t="s">
        <v>158</v>
      </c>
      <c r="C77" s="385" t="s">
        <v>154</v>
      </c>
      <c r="D77" s="69">
        <v>19</v>
      </c>
      <c r="E77" s="73">
        <v>19</v>
      </c>
      <c r="F77" s="387">
        <f t="shared" si="2"/>
        <v>100</v>
      </c>
      <c r="G77" s="73"/>
      <c r="H77" s="69">
        <v>19</v>
      </c>
      <c r="I77" s="73">
        <v>19</v>
      </c>
      <c r="J77" s="387">
        <f t="shared" si="3"/>
        <v>100</v>
      </c>
      <c r="K77" s="73"/>
      <c r="L77" s="387"/>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8"/>
      <c r="BY77" s="368"/>
      <c r="BZ77" s="368"/>
      <c r="CA77" s="368"/>
      <c r="CB77" s="368"/>
      <c r="CC77" s="368"/>
      <c r="CD77" s="368"/>
      <c r="CE77" s="368"/>
      <c r="CF77" s="368"/>
      <c r="CG77" s="368"/>
      <c r="CH77" s="368"/>
      <c r="CI77" s="368"/>
      <c r="CJ77" s="368"/>
      <c r="CK77" s="368"/>
      <c r="CL77" s="368"/>
      <c r="CM77" s="368"/>
      <c r="CN77" s="368"/>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68"/>
      <c r="EK77" s="368"/>
      <c r="EL77" s="368"/>
      <c r="EM77" s="368"/>
      <c r="EN77" s="368"/>
      <c r="EO77" s="368"/>
      <c r="EP77" s="368"/>
      <c r="EQ77" s="368"/>
      <c r="ER77" s="368"/>
      <c r="ES77" s="368"/>
      <c r="ET77" s="368"/>
      <c r="EU77" s="368"/>
      <c r="EV77" s="368"/>
      <c r="EW77" s="368"/>
      <c r="EX77" s="368"/>
      <c r="EY77" s="368"/>
      <c r="EZ77" s="368"/>
      <c r="FA77" s="368"/>
      <c r="FB77" s="368"/>
      <c r="FC77" s="368"/>
      <c r="FD77" s="368"/>
      <c r="FE77" s="368"/>
      <c r="FF77" s="368"/>
      <c r="FG77" s="368"/>
      <c r="FH77" s="368"/>
      <c r="FI77" s="368"/>
      <c r="FJ77" s="368"/>
      <c r="FK77" s="368"/>
      <c r="FL77" s="368"/>
      <c r="FM77" s="368"/>
      <c r="FN77" s="368"/>
      <c r="FO77" s="368"/>
      <c r="FP77" s="368"/>
      <c r="FQ77" s="368"/>
      <c r="FR77" s="368"/>
      <c r="FS77" s="368"/>
      <c r="FT77" s="368"/>
      <c r="FU77" s="368"/>
      <c r="FV77" s="368"/>
      <c r="FW77" s="368"/>
      <c r="FX77" s="368"/>
      <c r="FY77" s="368"/>
      <c r="FZ77" s="368"/>
      <c r="GA77" s="368"/>
      <c r="GB77" s="368"/>
      <c r="GC77" s="368"/>
      <c r="GD77" s="368"/>
      <c r="GE77" s="368"/>
      <c r="GF77" s="368"/>
      <c r="GG77" s="368"/>
      <c r="GH77" s="368"/>
      <c r="GI77" s="368"/>
      <c r="GJ77" s="368"/>
      <c r="GK77" s="368"/>
      <c r="GL77" s="368"/>
      <c r="GM77" s="368"/>
      <c r="GN77" s="368"/>
      <c r="GO77" s="368"/>
      <c r="GP77" s="368"/>
      <c r="GQ77" s="368"/>
      <c r="GR77" s="368"/>
      <c r="GS77" s="368"/>
      <c r="GT77" s="368"/>
      <c r="GU77" s="368"/>
      <c r="GV77" s="368"/>
      <c r="GW77" s="368"/>
      <c r="GX77" s="368"/>
      <c r="GY77" s="368"/>
      <c r="GZ77" s="368"/>
      <c r="HA77" s="368"/>
      <c r="HB77" s="368"/>
      <c r="HC77" s="368"/>
      <c r="HD77" s="368"/>
      <c r="HE77" s="368"/>
      <c r="HF77" s="368"/>
      <c r="HG77" s="368"/>
      <c r="HH77" s="368"/>
      <c r="HI77" s="368"/>
      <c r="HJ77" s="368"/>
      <c r="HK77" s="368"/>
      <c r="HL77" s="368"/>
      <c r="HM77" s="368"/>
      <c r="HN77" s="368"/>
      <c r="HO77" s="368"/>
      <c r="HP77" s="368"/>
      <c r="HQ77" s="368"/>
      <c r="HR77" s="368"/>
      <c r="HS77" s="368"/>
      <c r="HT77" s="368"/>
      <c r="HU77" s="368"/>
      <c r="HV77" s="368"/>
      <c r="HW77" s="368"/>
      <c r="HX77" s="368"/>
      <c r="HY77" s="368"/>
      <c r="HZ77" s="368"/>
      <c r="IA77" s="368"/>
      <c r="IB77" s="368"/>
      <c r="IC77" s="368"/>
      <c r="ID77" s="368"/>
      <c r="IE77" s="368"/>
      <c r="IF77" s="368"/>
      <c r="IG77" s="368"/>
      <c r="IH77" s="368"/>
      <c r="II77" s="368"/>
      <c r="IJ77" s="368"/>
    </row>
    <row r="78" spans="1:244" ht="18" customHeight="1">
      <c r="A78" s="31">
        <v>5</v>
      </c>
      <c r="B78" s="399" t="s">
        <v>320</v>
      </c>
      <c r="C78" s="385" t="s">
        <v>154</v>
      </c>
      <c r="D78" s="69">
        <v>19</v>
      </c>
      <c r="E78" s="73">
        <v>19</v>
      </c>
      <c r="F78" s="387">
        <f t="shared" si="2"/>
        <v>100</v>
      </c>
      <c r="G78" s="73"/>
      <c r="H78" s="69">
        <v>19</v>
      </c>
      <c r="I78" s="73">
        <v>19</v>
      </c>
      <c r="J78" s="387">
        <f t="shared" si="3"/>
        <v>100</v>
      </c>
      <c r="K78" s="73"/>
      <c r="L78" s="387"/>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8"/>
      <c r="CM78" s="368"/>
      <c r="CN78" s="368"/>
      <c r="CO78" s="368"/>
      <c r="CP78" s="368"/>
      <c r="CQ78" s="368"/>
      <c r="CR78" s="368"/>
      <c r="CS78" s="368"/>
      <c r="CT78" s="368"/>
      <c r="CU78" s="368"/>
      <c r="CV78" s="368"/>
      <c r="CW78" s="368"/>
      <c r="CX78" s="368"/>
      <c r="CY78" s="368"/>
      <c r="CZ78" s="368"/>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68"/>
      <c r="EK78" s="368"/>
      <c r="EL78" s="368"/>
      <c r="EM78" s="368"/>
      <c r="EN78" s="368"/>
      <c r="EO78" s="368"/>
      <c r="EP78" s="368"/>
      <c r="EQ78" s="368"/>
      <c r="ER78" s="368"/>
      <c r="ES78" s="368"/>
      <c r="ET78" s="368"/>
      <c r="EU78" s="368"/>
      <c r="EV78" s="368"/>
      <c r="EW78" s="368"/>
      <c r="EX78" s="368"/>
      <c r="EY78" s="368"/>
      <c r="EZ78" s="368"/>
      <c r="FA78" s="368"/>
      <c r="FB78" s="368"/>
      <c r="FC78" s="368"/>
      <c r="FD78" s="368"/>
      <c r="FE78" s="368"/>
      <c r="FF78" s="368"/>
      <c r="FG78" s="368"/>
      <c r="FH78" s="368"/>
      <c r="FI78" s="368"/>
      <c r="FJ78" s="368"/>
      <c r="FK78" s="368"/>
      <c r="FL78" s="368"/>
      <c r="FM78" s="368"/>
      <c r="FN78" s="368"/>
      <c r="FO78" s="368"/>
      <c r="FP78" s="368"/>
      <c r="FQ78" s="368"/>
      <c r="FR78" s="368"/>
      <c r="FS78" s="368"/>
      <c r="FT78" s="368"/>
      <c r="FU78" s="368"/>
      <c r="FV78" s="368"/>
      <c r="FW78" s="368"/>
      <c r="FX78" s="368"/>
      <c r="FY78" s="368"/>
      <c r="FZ78" s="368"/>
      <c r="GA78" s="368"/>
      <c r="GB78" s="368"/>
      <c r="GC78" s="368"/>
      <c r="GD78" s="368"/>
      <c r="GE78" s="368"/>
      <c r="GF78" s="368"/>
      <c r="GG78" s="368"/>
      <c r="GH78" s="368"/>
      <c r="GI78" s="368"/>
      <c r="GJ78" s="368"/>
      <c r="GK78" s="368"/>
      <c r="GL78" s="368"/>
      <c r="GM78" s="368"/>
      <c r="GN78" s="368"/>
      <c r="GO78" s="368"/>
      <c r="GP78" s="368"/>
      <c r="GQ78" s="368"/>
      <c r="GR78" s="368"/>
      <c r="GS78" s="368"/>
      <c r="GT78" s="368"/>
      <c r="GU78" s="368"/>
      <c r="GV78" s="368"/>
      <c r="GW78" s="368"/>
      <c r="GX78" s="368"/>
      <c r="GY78" s="368"/>
      <c r="GZ78" s="368"/>
      <c r="HA78" s="368"/>
      <c r="HB78" s="368"/>
      <c r="HC78" s="368"/>
      <c r="HD78" s="368"/>
      <c r="HE78" s="368"/>
      <c r="HF78" s="368"/>
      <c r="HG78" s="368"/>
      <c r="HH78" s="368"/>
      <c r="HI78" s="368"/>
      <c r="HJ78" s="368"/>
      <c r="HK78" s="368"/>
      <c r="HL78" s="368"/>
      <c r="HM78" s="368"/>
      <c r="HN78" s="368"/>
      <c r="HO78" s="368"/>
      <c r="HP78" s="368"/>
      <c r="HQ78" s="368"/>
      <c r="HR78" s="368"/>
      <c r="HS78" s="368"/>
      <c r="HT78" s="368"/>
      <c r="HU78" s="368"/>
      <c r="HV78" s="368"/>
      <c r="HW78" s="368"/>
      <c r="HX78" s="368"/>
      <c r="HY78" s="368"/>
      <c r="HZ78" s="368"/>
      <c r="IA78" s="368"/>
      <c r="IB78" s="368"/>
      <c r="IC78" s="368"/>
      <c r="ID78" s="368"/>
      <c r="IE78" s="368"/>
      <c r="IF78" s="368"/>
      <c r="IG78" s="368"/>
      <c r="IH78" s="368"/>
      <c r="II78" s="368"/>
      <c r="IJ78" s="368"/>
    </row>
    <row r="79" spans="1:244" ht="18" customHeight="1">
      <c r="A79" s="31">
        <v>6</v>
      </c>
      <c r="B79" s="399" t="s">
        <v>157</v>
      </c>
      <c r="C79" s="385" t="s">
        <v>154</v>
      </c>
      <c r="D79" s="73">
        <v>19</v>
      </c>
      <c r="E79" s="73">
        <v>19</v>
      </c>
      <c r="F79" s="387">
        <f t="shared" si="2"/>
        <v>100</v>
      </c>
      <c r="G79" s="73"/>
      <c r="H79" s="73">
        <v>19</v>
      </c>
      <c r="I79" s="73">
        <v>19</v>
      </c>
      <c r="J79" s="387">
        <f t="shared" si="3"/>
        <v>100</v>
      </c>
      <c r="K79" s="73"/>
      <c r="L79" s="387"/>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8"/>
      <c r="CM79" s="368"/>
      <c r="CN79" s="368"/>
      <c r="CO79" s="368"/>
      <c r="CP79" s="368"/>
      <c r="CQ79" s="368"/>
      <c r="CR79" s="368"/>
      <c r="CS79" s="368"/>
      <c r="CT79" s="368"/>
      <c r="CU79" s="368"/>
      <c r="CV79" s="368"/>
      <c r="CW79" s="368"/>
      <c r="CX79" s="368"/>
      <c r="CY79" s="368"/>
      <c r="CZ79" s="368"/>
      <c r="DA79" s="368"/>
      <c r="DB79" s="368"/>
      <c r="DC79" s="368"/>
      <c r="DD79" s="368"/>
      <c r="DE79" s="368"/>
      <c r="DF79" s="368"/>
      <c r="DG79" s="368"/>
      <c r="DH79" s="368"/>
      <c r="DI79" s="368"/>
      <c r="DJ79" s="368"/>
      <c r="DK79" s="368"/>
      <c r="DL79" s="368"/>
      <c r="DM79" s="368"/>
      <c r="DN79" s="368"/>
      <c r="DO79" s="368"/>
      <c r="DP79" s="368"/>
      <c r="DQ79" s="368"/>
      <c r="DR79" s="368"/>
      <c r="DS79" s="368"/>
      <c r="DT79" s="368"/>
      <c r="DU79" s="368"/>
      <c r="DV79" s="368"/>
      <c r="DW79" s="368"/>
      <c r="DX79" s="368"/>
      <c r="DY79" s="368"/>
      <c r="DZ79" s="368"/>
      <c r="EA79" s="368"/>
      <c r="EB79" s="368"/>
      <c r="EC79" s="368"/>
      <c r="ED79" s="368"/>
      <c r="EE79" s="368"/>
      <c r="EF79" s="368"/>
      <c r="EG79" s="368"/>
      <c r="EH79" s="368"/>
      <c r="EI79" s="368"/>
      <c r="EJ79" s="368"/>
      <c r="EK79" s="368"/>
      <c r="EL79" s="368"/>
      <c r="EM79" s="368"/>
      <c r="EN79" s="368"/>
      <c r="EO79" s="368"/>
      <c r="EP79" s="368"/>
      <c r="EQ79" s="368"/>
      <c r="ER79" s="368"/>
      <c r="ES79" s="368"/>
      <c r="ET79" s="368"/>
      <c r="EU79" s="368"/>
      <c r="EV79" s="368"/>
      <c r="EW79" s="368"/>
      <c r="EX79" s="368"/>
      <c r="EY79" s="368"/>
      <c r="EZ79" s="368"/>
      <c r="FA79" s="368"/>
      <c r="FB79" s="368"/>
      <c r="FC79" s="368"/>
      <c r="FD79" s="368"/>
      <c r="FE79" s="368"/>
      <c r="FF79" s="368"/>
      <c r="FG79" s="368"/>
      <c r="FH79" s="368"/>
      <c r="FI79" s="368"/>
      <c r="FJ79" s="368"/>
      <c r="FK79" s="368"/>
      <c r="FL79" s="368"/>
      <c r="FM79" s="368"/>
      <c r="FN79" s="368"/>
      <c r="FO79" s="368"/>
      <c r="FP79" s="368"/>
      <c r="FQ79" s="368"/>
      <c r="FR79" s="368"/>
      <c r="FS79" s="368"/>
      <c r="FT79" s="368"/>
      <c r="FU79" s="368"/>
      <c r="FV79" s="368"/>
      <c r="FW79" s="368"/>
      <c r="FX79" s="368"/>
      <c r="FY79" s="368"/>
      <c r="FZ79" s="368"/>
      <c r="GA79" s="368"/>
      <c r="GB79" s="368"/>
      <c r="GC79" s="368"/>
      <c r="GD79" s="368"/>
      <c r="GE79" s="368"/>
      <c r="GF79" s="368"/>
      <c r="GG79" s="368"/>
      <c r="GH79" s="368"/>
      <c r="GI79" s="368"/>
      <c r="GJ79" s="368"/>
      <c r="GK79" s="368"/>
      <c r="GL79" s="368"/>
      <c r="GM79" s="368"/>
      <c r="GN79" s="368"/>
      <c r="GO79" s="368"/>
      <c r="GP79" s="368"/>
      <c r="GQ79" s="368"/>
      <c r="GR79" s="368"/>
      <c r="GS79" s="368"/>
      <c r="GT79" s="368"/>
      <c r="GU79" s="368"/>
      <c r="GV79" s="368"/>
      <c r="GW79" s="368"/>
      <c r="GX79" s="368"/>
      <c r="GY79" s="368"/>
      <c r="GZ79" s="368"/>
      <c r="HA79" s="368"/>
      <c r="HB79" s="368"/>
      <c r="HC79" s="368"/>
      <c r="HD79" s="368"/>
      <c r="HE79" s="368"/>
      <c r="HF79" s="368"/>
      <c r="HG79" s="368"/>
      <c r="HH79" s="368"/>
      <c r="HI79" s="368"/>
      <c r="HJ79" s="368"/>
      <c r="HK79" s="368"/>
      <c r="HL79" s="368"/>
      <c r="HM79" s="368"/>
      <c r="HN79" s="368"/>
      <c r="HO79" s="368"/>
      <c r="HP79" s="368"/>
      <c r="HQ79" s="368"/>
      <c r="HR79" s="368"/>
      <c r="HS79" s="368"/>
      <c r="HT79" s="368"/>
      <c r="HU79" s="368"/>
      <c r="HV79" s="368"/>
      <c r="HW79" s="368"/>
      <c r="HX79" s="368"/>
      <c r="HY79" s="368"/>
      <c r="HZ79" s="368"/>
      <c r="IA79" s="368"/>
      <c r="IB79" s="368"/>
      <c r="IC79" s="368"/>
      <c r="ID79" s="368"/>
      <c r="IE79" s="368"/>
      <c r="IF79" s="368"/>
      <c r="IG79" s="368"/>
      <c r="IH79" s="368"/>
      <c r="II79" s="368"/>
      <c r="IJ79" s="368"/>
    </row>
    <row r="80" spans="1:244" ht="18" customHeight="1">
      <c r="A80" s="31">
        <v>7</v>
      </c>
      <c r="B80" s="399" t="s">
        <v>156</v>
      </c>
      <c r="C80" s="385" t="s">
        <v>154</v>
      </c>
      <c r="D80" s="73">
        <v>18</v>
      </c>
      <c r="E80" s="73">
        <v>18</v>
      </c>
      <c r="F80" s="387">
        <f t="shared" si="2"/>
        <v>100</v>
      </c>
      <c r="G80" s="73"/>
      <c r="H80" s="73">
        <v>18</v>
      </c>
      <c r="I80" s="73">
        <v>18</v>
      </c>
      <c r="J80" s="387">
        <f t="shared" si="3"/>
        <v>100</v>
      </c>
      <c r="K80" s="73"/>
      <c r="L80" s="387"/>
      <c r="M80" s="400"/>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8"/>
      <c r="CM80" s="368"/>
      <c r="CN80" s="368"/>
      <c r="CO80" s="368"/>
      <c r="CP80" s="368"/>
      <c r="CQ80" s="368"/>
      <c r="CR80" s="368"/>
      <c r="CS80" s="368"/>
      <c r="CT80" s="368"/>
      <c r="CU80" s="368"/>
      <c r="CV80" s="368"/>
      <c r="CW80" s="368"/>
      <c r="CX80" s="368"/>
      <c r="CY80" s="368"/>
      <c r="CZ80" s="368"/>
      <c r="DA80" s="368"/>
      <c r="DB80" s="368"/>
      <c r="DC80" s="368"/>
      <c r="DD80" s="368"/>
      <c r="DE80" s="368"/>
      <c r="DF80" s="368"/>
      <c r="DG80" s="368"/>
      <c r="DH80" s="368"/>
      <c r="DI80" s="368"/>
      <c r="DJ80" s="368"/>
      <c r="DK80" s="368"/>
      <c r="DL80" s="368"/>
      <c r="DM80" s="368"/>
      <c r="DN80" s="368"/>
      <c r="DO80" s="368"/>
      <c r="DP80" s="368"/>
      <c r="DQ80" s="368"/>
      <c r="DR80" s="368"/>
      <c r="DS80" s="368"/>
      <c r="DT80" s="368"/>
      <c r="DU80" s="368"/>
      <c r="DV80" s="368"/>
      <c r="DW80" s="368"/>
      <c r="DX80" s="368"/>
      <c r="DY80" s="368"/>
      <c r="DZ80" s="368"/>
      <c r="EA80" s="368"/>
      <c r="EB80" s="368"/>
      <c r="EC80" s="368"/>
      <c r="ED80" s="368"/>
      <c r="EE80" s="368"/>
      <c r="EF80" s="368"/>
      <c r="EG80" s="368"/>
      <c r="EH80" s="368"/>
      <c r="EI80" s="368"/>
      <c r="EJ80" s="368"/>
      <c r="EK80" s="368"/>
      <c r="EL80" s="368"/>
      <c r="EM80" s="368"/>
      <c r="EN80" s="368"/>
      <c r="EO80" s="368"/>
      <c r="EP80" s="368"/>
      <c r="EQ80" s="368"/>
      <c r="ER80" s="368"/>
      <c r="ES80" s="368"/>
      <c r="ET80" s="368"/>
      <c r="EU80" s="368"/>
      <c r="EV80" s="368"/>
      <c r="EW80" s="368"/>
      <c r="EX80" s="368"/>
      <c r="EY80" s="368"/>
      <c r="EZ80" s="368"/>
      <c r="FA80" s="368"/>
      <c r="FB80" s="368"/>
      <c r="FC80" s="368"/>
      <c r="FD80" s="368"/>
      <c r="FE80" s="368"/>
      <c r="FF80" s="368"/>
      <c r="FG80" s="368"/>
      <c r="FH80" s="368"/>
      <c r="FI80" s="368"/>
      <c r="FJ80" s="368"/>
      <c r="FK80" s="368"/>
      <c r="FL80" s="368"/>
      <c r="FM80" s="368"/>
      <c r="FN80" s="368"/>
      <c r="FO80" s="368"/>
      <c r="FP80" s="368"/>
      <c r="FQ80" s="368"/>
      <c r="FR80" s="368"/>
      <c r="FS80" s="368"/>
      <c r="FT80" s="368"/>
      <c r="FU80" s="368"/>
      <c r="FV80" s="368"/>
      <c r="FW80" s="368"/>
      <c r="FX80" s="368"/>
      <c r="FY80" s="368"/>
      <c r="FZ80" s="368"/>
      <c r="GA80" s="368"/>
      <c r="GB80" s="368"/>
      <c r="GC80" s="368"/>
      <c r="GD80" s="368"/>
      <c r="GE80" s="368"/>
      <c r="GF80" s="368"/>
      <c r="GG80" s="368"/>
      <c r="GH80" s="368"/>
      <c r="GI80" s="368"/>
      <c r="GJ80" s="368"/>
      <c r="GK80" s="368"/>
      <c r="GL80" s="368"/>
      <c r="GM80" s="368"/>
      <c r="GN80" s="368"/>
      <c r="GO80" s="368"/>
      <c r="GP80" s="368"/>
      <c r="GQ80" s="368"/>
      <c r="GR80" s="368"/>
      <c r="GS80" s="368"/>
      <c r="GT80" s="368"/>
      <c r="GU80" s="368"/>
      <c r="GV80" s="368"/>
      <c r="GW80" s="368"/>
      <c r="GX80" s="368"/>
      <c r="GY80" s="368"/>
      <c r="GZ80" s="368"/>
      <c r="HA80" s="368"/>
      <c r="HB80" s="368"/>
      <c r="HC80" s="368"/>
      <c r="HD80" s="368"/>
      <c r="HE80" s="368"/>
      <c r="HF80" s="368"/>
      <c r="HG80" s="368"/>
      <c r="HH80" s="368"/>
      <c r="HI80" s="368"/>
      <c r="HJ80" s="368"/>
      <c r="HK80" s="368"/>
      <c r="HL80" s="368"/>
      <c r="HM80" s="368"/>
      <c r="HN80" s="368"/>
      <c r="HO80" s="368"/>
      <c r="HP80" s="368"/>
      <c r="HQ80" s="368"/>
      <c r="HR80" s="368"/>
      <c r="HS80" s="368"/>
      <c r="HT80" s="368"/>
      <c r="HU80" s="368"/>
      <c r="HV80" s="368"/>
      <c r="HW80" s="368"/>
      <c r="HX80" s="368"/>
      <c r="HY80" s="368"/>
      <c r="HZ80" s="368"/>
      <c r="IA80" s="368"/>
      <c r="IB80" s="368"/>
      <c r="IC80" s="368"/>
      <c r="ID80" s="368"/>
      <c r="IE80" s="368"/>
      <c r="IF80" s="368"/>
      <c r="IG80" s="368"/>
      <c r="IH80" s="368"/>
      <c r="II80" s="368"/>
      <c r="IJ80" s="368"/>
    </row>
    <row r="81" spans="1:244" ht="18" customHeight="1">
      <c r="A81" s="31">
        <v>8</v>
      </c>
      <c r="B81" s="399" t="s">
        <v>321</v>
      </c>
      <c r="C81" s="385" t="s">
        <v>154</v>
      </c>
      <c r="D81" s="73">
        <v>19</v>
      </c>
      <c r="E81" s="73">
        <v>19</v>
      </c>
      <c r="F81" s="387">
        <f t="shared" si="2"/>
        <v>100</v>
      </c>
      <c r="G81" s="73"/>
      <c r="H81" s="73">
        <v>19</v>
      </c>
      <c r="I81" s="73">
        <v>19</v>
      </c>
      <c r="J81" s="387">
        <f t="shared" si="3"/>
        <v>100</v>
      </c>
      <c r="K81" s="73"/>
      <c r="L81" s="387"/>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c r="BY81" s="368"/>
      <c r="BZ81" s="368"/>
      <c r="CA81" s="368"/>
      <c r="CB81" s="368"/>
      <c r="CC81" s="368"/>
      <c r="CD81" s="368"/>
      <c r="CE81" s="368"/>
      <c r="CF81" s="368"/>
      <c r="CG81" s="368"/>
      <c r="CH81" s="368"/>
      <c r="CI81" s="368"/>
      <c r="CJ81" s="368"/>
      <c r="CK81" s="368"/>
      <c r="CL81" s="368"/>
      <c r="CM81" s="368"/>
      <c r="CN81" s="368"/>
      <c r="CO81" s="368"/>
      <c r="CP81" s="368"/>
      <c r="CQ81" s="368"/>
      <c r="CR81" s="368"/>
      <c r="CS81" s="368"/>
      <c r="CT81" s="368"/>
      <c r="CU81" s="368"/>
      <c r="CV81" s="368"/>
      <c r="CW81" s="368"/>
      <c r="CX81" s="368"/>
      <c r="CY81" s="368"/>
      <c r="CZ81" s="368"/>
      <c r="DA81" s="368"/>
      <c r="DB81" s="368"/>
      <c r="DC81" s="368"/>
      <c r="DD81" s="368"/>
      <c r="DE81" s="368"/>
      <c r="DF81" s="368"/>
      <c r="DG81" s="368"/>
      <c r="DH81" s="368"/>
      <c r="DI81" s="368"/>
      <c r="DJ81" s="368"/>
      <c r="DK81" s="368"/>
      <c r="DL81" s="368"/>
      <c r="DM81" s="368"/>
      <c r="DN81" s="368"/>
      <c r="DO81" s="368"/>
      <c r="DP81" s="368"/>
      <c r="DQ81" s="368"/>
      <c r="DR81" s="368"/>
      <c r="DS81" s="368"/>
      <c r="DT81" s="368"/>
      <c r="DU81" s="368"/>
      <c r="DV81" s="368"/>
      <c r="DW81" s="368"/>
      <c r="DX81" s="368"/>
      <c r="DY81" s="368"/>
      <c r="DZ81" s="368"/>
      <c r="EA81" s="368"/>
      <c r="EB81" s="368"/>
      <c r="EC81" s="368"/>
      <c r="ED81" s="368"/>
      <c r="EE81" s="368"/>
      <c r="EF81" s="368"/>
      <c r="EG81" s="368"/>
      <c r="EH81" s="368"/>
      <c r="EI81" s="368"/>
      <c r="EJ81" s="368"/>
      <c r="EK81" s="368"/>
      <c r="EL81" s="368"/>
      <c r="EM81" s="368"/>
      <c r="EN81" s="368"/>
      <c r="EO81" s="368"/>
      <c r="EP81" s="368"/>
      <c r="EQ81" s="368"/>
      <c r="ER81" s="368"/>
      <c r="ES81" s="368"/>
      <c r="ET81" s="368"/>
      <c r="EU81" s="368"/>
      <c r="EV81" s="368"/>
      <c r="EW81" s="368"/>
      <c r="EX81" s="368"/>
      <c r="EY81" s="368"/>
      <c r="EZ81" s="368"/>
      <c r="FA81" s="368"/>
      <c r="FB81" s="368"/>
      <c r="FC81" s="368"/>
      <c r="FD81" s="368"/>
      <c r="FE81" s="368"/>
      <c r="FF81" s="368"/>
      <c r="FG81" s="368"/>
      <c r="FH81" s="368"/>
      <c r="FI81" s="368"/>
      <c r="FJ81" s="368"/>
      <c r="FK81" s="368"/>
      <c r="FL81" s="368"/>
      <c r="FM81" s="368"/>
      <c r="FN81" s="368"/>
      <c r="FO81" s="368"/>
      <c r="FP81" s="368"/>
      <c r="FQ81" s="368"/>
      <c r="FR81" s="368"/>
      <c r="FS81" s="368"/>
      <c r="FT81" s="368"/>
      <c r="FU81" s="368"/>
      <c r="FV81" s="368"/>
      <c r="FW81" s="368"/>
      <c r="FX81" s="368"/>
      <c r="FY81" s="368"/>
      <c r="FZ81" s="368"/>
      <c r="GA81" s="368"/>
      <c r="GB81" s="368"/>
      <c r="GC81" s="368"/>
      <c r="GD81" s="368"/>
      <c r="GE81" s="368"/>
      <c r="GF81" s="368"/>
      <c r="GG81" s="368"/>
      <c r="GH81" s="368"/>
      <c r="GI81" s="368"/>
      <c r="GJ81" s="368"/>
      <c r="GK81" s="368"/>
      <c r="GL81" s="368"/>
      <c r="GM81" s="368"/>
      <c r="GN81" s="368"/>
      <c r="GO81" s="368"/>
      <c r="GP81" s="368"/>
      <c r="GQ81" s="368"/>
      <c r="GR81" s="368"/>
      <c r="GS81" s="368"/>
      <c r="GT81" s="368"/>
      <c r="GU81" s="368"/>
      <c r="GV81" s="368"/>
      <c r="GW81" s="368"/>
      <c r="GX81" s="368"/>
      <c r="GY81" s="368"/>
      <c r="GZ81" s="368"/>
      <c r="HA81" s="368"/>
      <c r="HB81" s="368"/>
      <c r="HC81" s="368"/>
      <c r="HD81" s="368"/>
      <c r="HE81" s="368"/>
      <c r="HF81" s="368"/>
      <c r="HG81" s="368"/>
      <c r="HH81" s="368"/>
      <c r="HI81" s="368"/>
      <c r="HJ81" s="368"/>
      <c r="HK81" s="368"/>
      <c r="HL81" s="368"/>
      <c r="HM81" s="368"/>
      <c r="HN81" s="368"/>
      <c r="HO81" s="368"/>
      <c r="HP81" s="368"/>
      <c r="HQ81" s="368"/>
      <c r="HR81" s="368"/>
      <c r="HS81" s="368"/>
      <c r="HT81" s="368"/>
      <c r="HU81" s="368"/>
      <c r="HV81" s="368"/>
      <c r="HW81" s="368"/>
      <c r="HX81" s="368"/>
      <c r="HY81" s="368"/>
      <c r="HZ81" s="368"/>
      <c r="IA81" s="368"/>
      <c r="IB81" s="368"/>
      <c r="IC81" s="368"/>
      <c r="ID81" s="368"/>
      <c r="IE81" s="368"/>
      <c r="IF81" s="368"/>
      <c r="IG81" s="368"/>
      <c r="IH81" s="368"/>
      <c r="II81" s="368"/>
      <c r="IJ81" s="368"/>
    </row>
    <row r="82" spans="1:13" ht="18" customHeight="1">
      <c r="A82" s="31">
        <v>9</v>
      </c>
      <c r="B82" s="399" t="s">
        <v>155</v>
      </c>
      <c r="C82" s="385" t="s">
        <v>154</v>
      </c>
      <c r="D82" s="73">
        <v>19</v>
      </c>
      <c r="E82" s="73">
        <v>19</v>
      </c>
      <c r="F82" s="387">
        <f t="shared" si="2"/>
        <v>100</v>
      </c>
      <c r="G82" s="73"/>
      <c r="H82" s="73">
        <v>19</v>
      </c>
      <c r="I82" s="73">
        <v>19</v>
      </c>
      <c r="J82" s="387">
        <f t="shared" si="3"/>
        <v>100</v>
      </c>
      <c r="K82" s="73"/>
      <c r="L82" s="387"/>
      <c r="M82" s="401"/>
    </row>
    <row r="83" spans="1:244" s="382" customFormat="1" ht="18" customHeight="1">
      <c r="A83" s="373" t="s">
        <v>51</v>
      </c>
      <c r="B83" s="383" t="s">
        <v>363</v>
      </c>
      <c r="C83" s="373"/>
      <c r="D83" s="75">
        <f>D84+D87+D100</f>
        <v>66</v>
      </c>
      <c r="E83" s="75">
        <f>E84+E87+E100</f>
        <v>67</v>
      </c>
      <c r="F83" s="379">
        <f t="shared" si="2"/>
        <v>101.51515151515152</v>
      </c>
      <c r="G83" s="75"/>
      <c r="H83" s="75">
        <f>H84+H87+H100</f>
        <v>67</v>
      </c>
      <c r="I83" s="75">
        <f>I84+I87+I100</f>
        <v>67</v>
      </c>
      <c r="J83" s="379">
        <f t="shared" si="3"/>
        <v>100</v>
      </c>
      <c r="K83" s="75"/>
      <c r="L83" s="379"/>
      <c r="M83" s="392"/>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1"/>
      <c r="DE83" s="381"/>
      <c r="DF83" s="381"/>
      <c r="DG83" s="381"/>
      <c r="DH83" s="381"/>
      <c r="DI83" s="381"/>
      <c r="DJ83" s="381"/>
      <c r="DK83" s="381"/>
      <c r="DL83" s="381"/>
      <c r="DM83" s="381"/>
      <c r="DN83" s="381"/>
      <c r="DO83" s="381"/>
      <c r="DP83" s="381"/>
      <c r="DQ83" s="381"/>
      <c r="DR83" s="381"/>
      <c r="DS83" s="381"/>
      <c r="DT83" s="381"/>
      <c r="DU83" s="381"/>
      <c r="DV83" s="381"/>
      <c r="DW83" s="381"/>
      <c r="DX83" s="381"/>
      <c r="DY83" s="381"/>
      <c r="DZ83" s="381"/>
      <c r="EA83" s="381"/>
      <c r="EB83" s="381"/>
      <c r="EC83" s="381"/>
      <c r="ED83" s="381"/>
      <c r="EE83" s="381"/>
      <c r="EF83" s="381"/>
      <c r="EG83" s="381"/>
      <c r="EH83" s="381"/>
      <c r="EI83" s="381"/>
      <c r="EJ83" s="381"/>
      <c r="EK83" s="381"/>
      <c r="EL83" s="381"/>
      <c r="EM83" s="381"/>
      <c r="EN83" s="381"/>
      <c r="EO83" s="381"/>
      <c r="EP83" s="381"/>
      <c r="EQ83" s="381"/>
      <c r="ER83" s="381"/>
      <c r="ES83" s="381"/>
      <c r="ET83" s="381"/>
      <c r="EU83" s="381"/>
      <c r="EV83" s="381"/>
      <c r="EW83" s="381"/>
      <c r="EX83" s="381"/>
      <c r="EY83" s="381"/>
      <c r="EZ83" s="381"/>
      <c r="FA83" s="381"/>
      <c r="FB83" s="381"/>
      <c r="FC83" s="381"/>
      <c r="FD83" s="381"/>
      <c r="FE83" s="381"/>
      <c r="FF83" s="381"/>
      <c r="FG83" s="381"/>
      <c r="FH83" s="381"/>
      <c r="FI83" s="381"/>
      <c r="FJ83" s="381"/>
      <c r="FK83" s="381"/>
      <c r="FL83" s="381"/>
      <c r="FM83" s="381"/>
      <c r="FN83" s="381"/>
      <c r="FO83" s="381"/>
      <c r="FP83" s="381"/>
      <c r="FQ83" s="381"/>
      <c r="FR83" s="381"/>
      <c r="FS83" s="381"/>
      <c r="FT83" s="381"/>
      <c r="FU83" s="381"/>
      <c r="FV83" s="381"/>
      <c r="FW83" s="381"/>
      <c r="FX83" s="381"/>
      <c r="FY83" s="381"/>
      <c r="FZ83" s="381"/>
      <c r="GA83" s="381"/>
      <c r="GB83" s="381"/>
      <c r="GC83" s="381"/>
      <c r="GD83" s="381"/>
      <c r="GE83" s="381"/>
      <c r="GF83" s="381"/>
      <c r="GG83" s="381"/>
      <c r="GH83" s="381"/>
      <c r="GI83" s="381"/>
      <c r="GJ83" s="381"/>
      <c r="GK83" s="381"/>
      <c r="GL83" s="381"/>
      <c r="GM83" s="381"/>
      <c r="GN83" s="381"/>
      <c r="GO83" s="381"/>
      <c r="GP83" s="381"/>
      <c r="GQ83" s="381"/>
      <c r="GR83" s="381"/>
      <c r="GS83" s="381"/>
      <c r="GT83" s="381"/>
      <c r="GU83" s="381"/>
      <c r="GV83" s="381"/>
      <c r="GW83" s="381"/>
      <c r="GX83" s="381"/>
      <c r="GY83" s="381"/>
      <c r="GZ83" s="381"/>
      <c r="HA83" s="381"/>
      <c r="HB83" s="381"/>
      <c r="HC83" s="381"/>
      <c r="HD83" s="381"/>
      <c r="HE83" s="381"/>
      <c r="HF83" s="381"/>
      <c r="HG83" s="381"/>
      <c r="HH83" s="381"/>
      <c r="HI83" s="381"/>
      <c r="HJ83" s="381"/>
      <c r="HK83" s="381"/>
      <c r="HL83" s="381"/>
      <c r="HM83" s="381"/>
      <c r="HN83" s="381"/>
      <c r="HO83" s="381"/>
      <c r="HP83" s="381"/>
      <c r="HQ83" s="381"/>
      <c r="HR83" s="381"/>
      <c r="HS83" s="381"/>
      <c r="HT83" s="381"/>
      <c r="HU83" s="381"/>
      <c r="HV83" s="381"/>
      <c r="HW83" s="381"/>
      <c r="HX83" s="381"/>
      <c r="HY83" s="381"/>
      <c r="HZ83" s="381"/>
      <c r="IA83" s="381"/>
      <c r="IB83" s="381"/>
      <c r="IC83" s="381"/>
      <c r="ID83" s="381"/>
      <c r="IE83" s="381"/>
      <c r="IF83" s="381"/>
      <c r="IG83" s="381"/>
      <c r="IH83" s="381"/>
      <c r="II83" s="381"/>
      <c r="IJ83" s="381"/>
    </row>
    <row r="84" spans="1:244" s="382" customFormat="1" ht="18" customHeight="1">
      <c r="A84" s="373">
        <v>1</v>
      </c>
      <c r="B84" s="383" t="s">
        <v>153</v>
      </c>
      <c r="C84" s="373" t="s">
        <v>148</v>
      </c>
      <c r="D84" s="63">
        <v>23</v>
      </c>
      <c r="E84" s="63">
        <v>24</v>
      </c>
      <c r="F84" s="379">
        <f t="shared" si="2"/>
        <v>104.34782608695652</v>
      </c>
      <c r="G84" s="63"/>
      <c r="H84" s="63">
        <v>24</v>
      </c>
      <c r="I84" s="63">
        <v>24</v>
      </c>
      <c r="J84" s="379">
        <f t="shared" si="3"/>
        <v>100</v>
      </c>
      <c r="K84" s="63"/>
      <c r="L84" s="379"/>
      <c r="M84" s="392"/>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1"/>
      <c r="AX84" s="381"/>
      <c r="AY84" s="381"/>
      <c r="AZ84" s="381"/>
      <c r="BA84" s="381"/>
      <c r="BB84" s="381"/>
      <c r="BC84" s="381"/>
      <c r="BD84" s="381"/>
      <c r="BE84" s="381"/>
      <c r="BF84" s="381"/>
      <c r="BG84" s="381"/>
      <c r="BH84" s="381"/>
      <c r="BI84" s="381"/>
      <c r="BJ84" s="381"/>
      <c r="BK84" s="381"/>
      <c r="BL84" s="381"/>
      <c r="BM84" s="381"/>
      <c r="BN84" s="381"/>
      <c r="BO84" s="381"/>
      <c r="BP84" s="381"/>
      <c r="BQ84" s="381"/>
      <c r="BR84" s="381"/>
      <c r="BS84" s="381"/>
      <c r="BT84" s="381"/>
      <c r="BU84" s="381"/>
      <c r="BV84" s="381"/>
      <c r="BW84" s="381"/>
      <c r="BX84" s="381"/>
      <c r="BY84" s="381"/>
      <c r="BZ84" s="381"/>
      <c r="CA84" s="381"/>
      <c r="CB84" s="381"/>
      <c r="CC84" s="381"/>
      <c r="CD84" s="381"/>
      <c r="CE84" s="381"/>
      <c r="CF84" s="381"/>
      <c r="CG84" s="381"/>
      <c r="CH84" s="381"/>
      <c r="CI84" s="381"/>
      <c r="CJ84" s="381"/>
      <c r="CK84" s="381"/>
      <c r="CL84" s="381"/>
      <c r="CM84" s="381"/>
      <c r="CN84" s="381"/>
      <c r="CO84" s="381"/>
      <c r="CP84" s="381"/>
      <c r="CQ84" s="381"/>
      <c r="CR84" s="381"/>
      <c r="CS84" s="381"/>
      <c r="CT84" s="381"/>
      <c r="CU84" s="381"/>
      <c r="CV84" s="381"/>
      <c r="CW84" s="381"/>
      <c r="CX84" s="381"/>
      <c r="CY84" s="381"/>
      <c r="CZ84" s="381"/>
      <c r="DA84" s="381"/>
      <c r="DB84" s="381"/>
      <c r="DC84" s="381"/>
      <c r="DD84" s="381"/>
      <c r="DE84" s="381"/>
      <c r="DF84" s="381"/>
      <c r="DG84" s="381"/>
      <c r="DH84" s="381"/>
      <c r="DI84" s="381"/>
      <c r="DJ84" s="381"/>
      <c r="DK84" s="381"/>
      <c r="DL84" s="381"/>
      <c r="DM84" s="381"/>
      <c r="DN84" s="381"/>
      <c r="DO84" s="381"/>
      <c r="DP84" s="381"/>
      <c r="DQ84" s="381"/>
      <c r="DR84" s="381"/>
      <c r="DS84" s="381"/>
      <c r="DT84" s="381"/>
      <c r="DU84" s="381"/>
      <c r="DV84" s="381"/>
      <c r="DW84" s="381"/>
      <c r="DX84" s="381"/>
      <c r="DY84" s="381"/>
      <c r="DZ84" s="381"/>
      <c r="EA84" s="381"/>
      <c r="EB84" s="381"/>
      <c r="EC84" s="381"/>
      <c r="ED84" s="381"/>
      <c r="EE84" s="381"/>
      <c r="EF84" s="381"/>
      <c r="EG84" s="381"/>
      <c r="EH84" s="381"/>
      <c r="EI84" s="381"/>
      <c r="EJ84" s="381"/>
      <c r="EK84" s="381"/>
      <c r="EL84" s="381"/>
      <c r="EM84" s="381"/>
      <c r="EN84" s="381"/>
      <c r="EO84" s="381"/>
      <c r="EP84" s="381"/>
      <c r="EQ84" s="381"/>
      <c r="ER84" s="381"/>
      <c r="ES84" s="381"/>
      <c r="ET84" s="381"/>
      <c r="EU84" s="381"/>
      <c r="EV84" s="381"/>
      <c r="EW84" s="381"/>
      <c r="EX84" s="381"/>
      <c r="EY84" s="381"/>
      <c r="EZ84" s="381"/>
      <c r="FA84" s="381"/>
      <c r="FB84" s="381"/>
      <c r="FC84" s="381"/>
      <c r="FD84" s="381"/>
      <c r="FE84" s="381"/>
      <c r="FF84" s="381"/>
      <c r="FG84" s="381"/>
      <c r="FH84" s="381"/>
      <c r="FI84" s="381"/>
      <c r="FJ84" s="381"/>
      <c r="FK84" s="381"/>
      <c r="FL84" s="381"/>
      <c r="FM84" s="381"/>
      <c r="FN84" s="381"/>
      <c r="FO84" s="381"/>
      <c r="FP84" s="381"/>
      <c r="FQ84" s="381"/>
      <c r="FR84" s="381"/>
      <c r="FS84" s="381"/>
      <c r="FT84" s="381"/>
      <c r="FU84" s="381"/>
      <c r="FV84" s="381"/>
      <c r="FW84" s="381"/>
      <c r="FX84" s="381"/>
      <c r="FY84" s="381"/>
      <c r="FZ84" s="381"/>
      <c r="GA84" s="381"/>
      <c r="GB84" s="381"/>
      <c r="GC84" s="381"/>
      <c r="GD84" s="381"/>
      <c r="GE84" s="381"/>
      <c r="GF84" s="381"/>
      <c r="GG84" s="381"/>
      <c r="GH84" s="381"/>
      <c r="GI84" s="381"/>
      <c r="GJ84" s="381"/>
      <c r="GK84" s="381"/>
      <c r="GL84" s="381"/>
      <c r="GM84" s="381"/>
      <c r="GN84" s="381"/>
      <c r="GO84" s="381"/>
      <c r="GP84" s="381"/>
      <c r="GQ84" s="381"/>
      <c r="GR84" s="381"/>
      <c r="GS84" s="381"/>
      <c r="GT84" s="381"/>
      <c r="GU84" s="381"/>
      <c r="GV84" s="381"/>
      <c r="GW84" s="381"/>
      <c r="GX84" s="381"/>
      <c r="GY84" s="381"/>
      <c r="GZ84" s="381"/>
      <c r="HA84" s="381"/>
      <c r="HB84" s="381"/>
      <c r="HC84" s="381"/>
      <c r="HD84" s="381"/>
      <c r="HE84" s="381"/>
      <c r="HF84" s="381"/>
      <c r="HG84" s="381"/>
      <c r="HH84" s="381"/>
      <c r="HI84" s="381"/>
      <c r="HJ84" s="381"/>
      <c r="HK84" s="381"/>
      <c r="HL84" s="381"/>
      <c r="HM84" s="381"/>
      <c r="HN84" s="381"/>
      <c r="HO84" s="381"/>
      <c r="HP84" s="381"/>
      <c r="HQ84" s="381"/>
      <c r="HR84" s="381"/>
      <c r="HS84" s="381"/>
      <c r="HT84" s="381"/>
      <c r="HU84" s="381"/>
      <c r="HV84" s="381"/>
      <c r="HW84" s="381"/>
      <c r="HX84" s="381"/>
      <c r="HY84" s="381"/>
      <c r="HZ84" s="381"/>
      <c r="IA84" s="381"/>
      <c r="IB84" s="381"/>
      <c r="IC84" s="381"/>
      <c r="ID84" s="381"/>
      <c r="IE84" s="381"/>
      <c r="IF84" s="381"/>
      <c r="IG84" s="381"/>
      <c r="IH84" s="381"/>
      <c r="II84" s="381"/>
      <c r="IJ84" s="381"/>
    </row>
    <row r="85" spans="1:244" ht="18" customHeight="1">
      <c r="A85" s="385"/>
      <c r="B85" s="386" t="s">
        <v>143</v>
      </c>
      <c r="C85" s="385" t="s">
        <v>141</v>
      </c>
      <c r="D85" s="69">
        <v>20</v>
      </c>
      <c r="E85" s="69">
        <v>21</v>
      </c>
      <c r="F85" s="387">
        <f t="shared" si="2"/>
        <v>105</v>
      </c>
      <c r="G85" s="69"/>
      <c r="H85" s="69">
        <v>21</v>
      </c>
      <c r="I85" s="69">
        <v>21</v>
      </c>
      <c r="J85" s="387">
        <f t="shared" si="3"/>
        <v>100</v>
      </c>
      <c r="K85" s="69"/>
      <c r="L85" s="387"/>
      <c r="M85" s="402"/>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8"/>
      <c r="BJ85" s="368"/>
      <c r="BK85" s="368"/>
      <c r="BL85" s="368"/>
      <c r="BM85" s="368"/>
      <c r="BN85" s="368"/>
      <c r="BO85" s="368"/>
      <c r="BP85" s="368"/>
      <c r="BQ85" s="368"/>
      <c r="BR85" s="368"/>
      <c r="BS85" s="368"/>
      <c r="BT85" s="368"/>
      <c r="BU85" s="368"/>
      <c r="BV85" s="368"/>
      <c r="BW85" s="368"/>
      <c r="BX85" s="368"/>
      <c r="BY85" s="368"/>
      <c r="BZ85" s="368"/>
      <c r="CA85" s="368"/>
      <c r="CB85" s="368"/>
      <c r="CC85" s="368"/>
      <c r="CD85" s="368"/>
      <c r="CE85" s="368"/>
      <c r="CF85" s="368"/>
      <c r="CG85" s="368"/>
      <c r="CH85" s="368"/>
      <c r="CI85" s="368"/>
      <c r="CJ85" s="368"/>
      <c r="CK85" s="368"/>
      <c r="CL85" s="368"/>
      <c r="CM85" s="368"/>
      <c r="CN85" s="368"/>
      <c r="CO85" s="368"/>
      <c r="CP85" s="368"/>
      <c r="CQ85" s="368"/>
      <c r="CR85" s="368"/>
      <c r="CS85" s="368"/>
      <c r="CT85" s="368"/>
      <c r="CU85" s="368"/>
      <c r="CV85" s="368"/>
      <c r="CW85" s="368"/>
      <c r="CX85" s="368"/>
      <c r="CY85" s="368"/>
      <c r="CZ85" s="368"/>
      <c r="DA85" s="368"/>
      <c r="DB85" s="368"/>
      <c r="DC85" s="368"/>
      <c r="DD85" s="368"/>
      <c r="DE85" s="368"/>
      <c r="DF85" s="368"/>
      <c r="DG85" s="368"/>
      <c r="DH85" s="368"/>
      <c r="DI85" s="368"/>
      <c r="DJ85" s="368"/>
      <c r="DK85" s="368"/>
      <c r="DL85" s="368"/>
      <c r="DM85" s="368"/>
      <c r="DN85" s="368"/>
      <c r="DO85" s="368"/>
      <c r="DP85" s="368"/>
      <c r="DQ85" s="368"/>
      <c r="DR85" s="368"/>
      <c r="DS85" s="368"/>
      <c r="DT85" s="368"/>
      <c r="DU85" s="368"/>
      <c r="DV85" s="368"/>
      <c r="DW85" s="368"/>
      <c r="DX85" s="368"/>
      <c r="DY85" s="368"/>
      <c r="DZ85" s="368"/>
      <c r="EA85" s="368"/>
      <c r="EB85" s="368"/>
      <c r="EC85" s="368"/>
      <c r="ED85" s="368"/>
      <c r="EE85" s="368"/>
      <c r="EF85" s="368"/>
      <c r="EG85" s="368"/>
      <c r="EH85" s="368"/>
      <c r="EI85" s="368"/>
      <c r="EJ85" s="368"/>
      <c r="EK85" s="368"/>
      <c r="EL85" s="368"/>
      <c r="EM85" s="368"/>
      <c r="EN85" s="368"/>
      <c r="EO85" s="368"/>
      <c r="EP85" s="368"/>
      <c r="EQ85" s="368"/>
      <c r="ER85" s="368"/>
      <c r="ES85" s="368"/>
      <c r="ET85" s="368"/>
      <c r="EU85" s="368"/>
      <c r="EV85" s="368"/>
      <c r="EW85" s="368"/>
      <c r="EX85" s="368"/>
      <c r="EY85" s="368"/>
      <c r="EZ85" s="368"/>
      <c r="FA85" s="368"/>
      <c r="FB85" s="368"/>
      <c r="FC85" s="368"/>
      <c r="FD85" s="368"/>
      <c r="FE85" s="368"/>
      <c r="FF85" s="368"/>
      <c r="FG85" s="368"/>
      <c r="FH85" s="368"/>
      <c r="FI85" s="368"/>
      <c r="FJ85" s="368"/>
      <c r="FK85" s="368"/>
      <c r="FL85" s="368"/>
      <c r="FM85" s="368"/>
      <c r="FN85" s="368"/>
      <c r="FO85" s="368"/>
      <c r="FP85" s="368"/>
      <c r="FQ85" s="368"/>
      <c r="FR85" s="368"/>
      <c r="FS85" s="368"/>
      <c r="FT85" s="368"/>
      <c r="FU85" s="368"/>
      <c r="FV85" s="368"/>
      <c r="FW85" s="368"/>
      <c r="FX85" s="368"/>
      <c r="FY85" s="368"/>
      <c r="FZ85" s="368"/>
      <c r="GA85" s="368"/>
      <c r="GB85" s="368"/>
      <c r="GC85" s="368"/>
      <c r="GD85" s="368"/>
      <c r="GE85" s="368"/>
      <c r="GF85" s="368"/>
      <c r="GG85" s="368"/>
      <c r="GH85" s="368"/>
      <c r="GI85" s="368"/>
      <c r="GJ85" s="368"/>
      <c r="GK85" s="368"/>
      <c r="GL85" s="368"/>
      <c r="GM85" s="368"/>
      <c r="GN85" s="368"/>
      <c r="GO85" s="368"/>
      <c r="GP85" s="368"/>
      <c r="GQ85" s="368"/>
      <c r="GR85" s="368"/>
      <c r="GS85" s="368"/>
      <c r="GT85" s="368"/>
      <c r="GU85" s="368"/>
      <c r="GV85" s="368"/>
      <c r="GW85" s="368"/>
      <c r="GX85" s="368"/>
      <c r="GY85" s="368"/>
      <c r="GZ85" s="368"/>
      <c r="HA85" s="368"/>
      <c r="HB85" s="368"/>
      <c r="HC85" s="368"/>
      <c r="HD85" s="368"/>
      <c r="HE85" s="368"/>
      <c r="HF85" s="368"/>
      <c r="HG85" s="368"/>
      <c r="HH85" s="368"/>
      <c r="HI85" s="368"/>
      <c r="HJ85" s="368"/>
      <c r="HK85" s="368"/>
      <c r="HL85" s="368"/>
      <c r="HM85" s="368"/>
      <c r="HN85" s="368"/>
      <c r="HO85" s="368"/>
      <c r="HP85" s="368"/>
      <c r="HQ85" s="368"/>
      <c r="HR85" s="368"/>
      <c r="HS85" s="368"/>
      <c r="HT85" s="368"/>
      <c r="HU85" s="368"/>
      <c r="HV85" s="368"/>
      <c r="HW85" s="368"/>
      <c r="HX85" s="368"/>
      <c r="HY85" s="368"/>
      <c r="HZ85" s="368"/>
      <c r="IA85" s="368"/>
      <c r="IB85" s="368"/>
      <c r="IC85" s="368"/>
      <c r="ID85" s="368"/>
      <c r="IE85" s="368"/>
      <c r="IF85" s="368"/>
      <c r="IG85" s="368"/>
      <c r="IH85" s="368"/>
      <c r="II85" s="368"/>
      <c r="IJ85" s="368"/>
    </row>
    <row r="86" spans="1:244" ht="18" customHeight="1">
      <c r="A86" s="385"/>
      <c r="B86" s="391" t="s">
        <v>322</v>
      </c>
      <c r="C86" s="385" t="s">
        <v>141</v>
      </c>
      <c r="D86" s="69"/>
      <c r="E86" s="69"/>
      <c r="F86" s="387"/>
      <c r="G86" s="69"/>
      <c r="H86" s="69"/>
      <c r="I86" s="69"/>
      <c r="J86" s="387"/>
      <c r="K86" s="69"/>
      <c r="L86" s="387"/>
      <c r="M86" s="402"/>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368"/>
      <c r="BC86" s="368"/>
      <c r="BD86" s="368"/>
      <c r="BE86" s="368"/>
      <c r="BF86" s="368"/>
      <c r="BG86" s="368"/>
      <c r="BH86" s="368"/>
      <c r="BI86" s="368"/>
      <c r="BJ86" s="368"/>
      <c r="BK86" s="368"/>
      <c r="BL86" s="368"/>
      <c r="BM86" s="368"/>
      <c r="BN86" s="368"/>
      <c r="BO86" s="368"/>
      <c r="BP86" s="368"/>
      <c r="BQ86" s="368"/>
      <c r="BR86" s="368"/>
      <c r="BS86" s="368"/>
      <c r="BT86" s="368"/>
      <c r="BU86" s="368"/>
      <c r="BV86" s="368"/>
      <c r="BW86" s="368"/>
      <c r="BX86" s="368"/>
      <c r="BY86" s="368"/>
      <c r="BZ86" s="368"/>
      <c r="CA86" s="368"/>
      <c r="CB86" s="368"/>
      <c r="CC86" s="368"/>
      <c r="CD86" s="368"/>
      <c r="CE86" s="368"/>
      <c r="CF86" s="368"/>
      <c r="CG86" s="368"/>
      <c r="CH86" s="368"/>
      <c r="CI86" s="368"/>
      <c r="CJ86" s="368"/>
      <c r="CK86" s="368"/>
      <c r="CL86" s="368"/>
      <c r="CM86" s="368"/>
      <c r="CN86" s="368"/>
      <c r="CO86" s="368"/>
      <c r="CP86" s="368"/>
      <c r="CQ86" s="368"/>
      <c r="CR86" s="368"/>
      <c r="CS86" s="368"/>
      <c r="CT86" s="368"/>
      <c r="CU86" s="368"/>
      <c r="CV86" s="368"/>
      <c r="CW86" s="368"/>
      <c r="CX86" s="368"/>
      <c r="CY86" s="368"/>
      <c r="CZ86" s="368"/>
      <c r="DA86" s="368"/>
      <c r="DB86" s="368"/>
      <c r="DC86" s="368"/>
      <c r="DD86" s="368"/>
      <c r="DE86" s="368"/>
      <c r="DF86" s="368"/>
      <c r="DG86" s="368"/>
      <c r="DH86" s="368"/>
      <c r="DI86" s="368"/>
      <c r="DJ86" s="368"/>
      <c r="DK86" s="368"/>
      <c r="DL86" s="368"/>
      <c r="DM86" s="368"/>
      <c r="DN86" s="368"/>
      <c r="DO86" s="368"/>
      <c r="DP86" s="368"/>
      <c r="DQ86" s="368"/>
      <c r="DR86" s="368"/>
      <c r="DS86" s="368"/>
      <c r="DT86" s="368"/>
      <c r="DU86" s="368"/>
      <c r="DV86" s="368"/>
      <c r="DW86" s="368"/>
      <c r="DX86" s="368"/>
      <c r="DY86" s="368"/>
      <c r="DZ86" s="368"/>
      <c r="EA86" s="368"/>
      <c r="EB86" s="368"/>
      <c r="EC86" s="368"/>
      <c r="ED86" s="368"/>
      <c r="EE86" s="368"/>
      <c r="EF86" s="368"/>
      <c r="EG86" s="368"/>
      <c r="EH86" s="368"/>
      <c r="EI86" s="368"/>
      <c r="EJ86" s="368"/>
      <c r="EK86" s="368"/>
      <c r="EL86" s="368"/>
      <c r="EM86" s="368"/>
      <c r="EN86" s="368"/>
      <c r="EO86" s="368"/>
      <c r="EP86" s="368"/>
      <c r="EQ86" s="368"/>
      <c r="ER86" s="368"/>
      <c r="ES86" s="368"/>
      <c r="ET86" s="368"/>
      <c r="EU86" s="368"/>
      <c r="EV86" s="368"/>
      <c r="EW86" s="368"/>
      <c r="EX86" s="368"/>
      <c r="EY86" s="368"/>
      <c r="EZ86" s="368"/>
      <c r="FA86" s="368"/>
      <c r="FB86" s="368"/>
      <c r="FC86" s="368"/>
      <c r="FD86" s="368"/>
      <c r="FE86" s="368"/>
      <c r="FF86" s="368"/>
      <c r="FG86" s="368"/>
      <c r="FH86" s="368"/>
      <c r="FI86" s="368"/>
      <c r="FJ86" s="368"/>
      <c r="FK86" s="368"/>
      <c r="FL86" s="368"/>
      <c r="FM86" s="368"/>
      <c r="FN86" s="368"/>
      <c r="FO86" s="368"/>
      <c r="FP86" s="368"/>
      <c r="FQ86" s="368"/>
      <c r="FR86" s="368"/>
      <c r="FS86" s="368"/>
      <c r="FT86" s="368"/>
      <c r="FU86" s="368"/>
      <c r="FV86" s="368"/>
      <c r="FW86" s="368"/>
      <c r="FX86" s="368"/>
      <c r="FY86" s="368"/>
      <c r="FZ86" s="368"/>
      <c r="GA86" s="368"/>
      <c r="GB86" s="368"/>
      <c r="GC86" s="368"/>
      <c r="GD86" s="368"/>
      <c r="GE86" s="368"/>
      <c r="GF86" s="368"/>
      <c r="GG86" s="368"/>
      <c r="GH86" s="368"/>
      <c r="GI86" s="368"/>
      <c r="GJ86" s="368"/>
      <c r="GK86" s="368"/>
      <c r="GL86" s="368"/>
      <c r="GM86" s="368"/>
      <c r="GN86" s="368"/>
      <c r="GO86" s="368"/>
      <c r="GP86" s="368"/>
      <c r="GQ86" s="368"/>
      <c r="GR86" s="368"/>
      <c r="GS86" s="368"/>
      <c r="GT86" s="368"/>
      <c r="GU86" s="368"/>
      <c r="GV86" s="368"/>
      <c r="GW86" s="368"/>
      <c r="GX86" s="368"/>
      <c r="GY86" s="368"/>
      <c r="GZ86" s="368"/>
      <c r="HA86" s="368"/>
      <c r="HB86" s="368"/>
      <c r="HC86" s="368"/>
      <c r="HD86" s="368"/>
      <c r="HE86" s="368"/>
      <c r="HF86" s="368"/>
      <c r="HG86" s="368"/>
      <c r="HH86" s="368"/>
      <c r="HI86" s="368"/>
      <c r="HJ86" s="368"/>
      <c r="HK86" s="368"/>
      <c r="HL86" s="368"/>
      <c r="HM86" s="368"/>
      <c r="HN86" s="368"/>
      <c r="HO86" s="368"/>
      <c r="HP86" s="368"/>
      <c r="HQ86" s="368"/>
      <c r="HR86" s="368"/>
      <c r="HS86" s="368"/>
      <c r="HT86" s="368"/>
      <c r="HU86" s="368"/>
      <c r="HV86" s="368"/>
      <c r="HW86" s="368"/>
      <c r="HX86" s="368"/>
      <c r="HY86" s="368"/>
      <c r="HZ86" s="368"/>
      <c r="IA86" s="368"/>
      <c r="IB86" s="368"/>
      <c r="IC86" s="368"/>
      <c r="ID86" s="368"/>
      <c r="IE86" s="368"/>
      <c r="IF86" s="368"/>
      <c r="IG86" s="368"/>
      <c r="IH86" s="368"/>
      <c r="II86" s="368"/>
      <c r="IJ86" s="368"/>
    </row>
    <row r="87" spans="1:244" s="382" customFormat="1" ht="18" customHeight="1">
      <c r="A87" s="373">
        <v>2</v>
      </c>
      <c r="B87" s="383" t="s">
        <v>152</v>
      </c>
      <c r="C87" s="373"/>
      <c r="D87" s="47">
        <v>42</v>
      </c>
      <c r="E87" s="47">
        <v>42</v>
      </c>
      <c r="F87" s="379">
        <f t="shared" si="2"/>
        <v>100</v>
      </c>
      <c r="G87" s="47"/>
      <c r="H87" s="47">
        <v>42</v>
      </c>
      <c r="I87" s="47">
        <v>42</v>
      </c>
      <c r="J87" s="379">
        <f t="shared" si="3"/>
        <v>100</v>
      </c>
      <c r="K87" s="47"/>
      <c r="L87" s="379"/>
      <c r="M87" s="392"/>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381"/>
      <c r="AY87" s="381"/>
      <c r="AZ87" s="381"/>
      <c r="BA87" s="381"/>
      <c r="BB87" s="381"/>
      <c r="BC87" s="381"/>
      <c r="BD87" s="381"/>
      <c r="BE87" s="381"/>
      <c r="BF87" s="381"/>
      <c r="BG87" s="381"/>
      <c r="BH87" s="381"/>
      <c r="BI87" s="381"/>
      <c r="BJ87" s="381"/>
      <c r="BK87" s="381"/>
      <c r="BL87" s="381"/>
      <c r="BM87" s="381"/>
      <c r="BN87" s="381"/>
      <c r="BO87" s="381"/>
      <c r="BP87" s="381"/>
      <c r="BQ87" s="381"/>
      <c r="BR87" s="381"/>
      <c r="BS87" s="381"/>
      <c r="BT87" s="381"/>
      <c r="BU87" s="381"/>
      <c r="BV87" s="381"/>
      <c r="BW87" s="381"/>
      <c r="BX87" s="381"/>
      <c r="BY87" s="381"/>
      <c r="BZ87" s="381"/>
      <c r="CA87" s="381"/>
      <c r="CB87" s="381"/>
      <c r="CC87" s="381"/>
      <c r="CD87" s="381"/>
      <c r="CE87" s="381"/>
      <c r="CF87" s="381"/>
      <c r="CG87" s="381"/>
      <c r="CH87" s="381"/>
      <c r="CI87" s="381"/>
      <c r="CJ87" s="381"/>
      <c r="CK87" s="381"/>
      <c r="CL87" s="381"/>
      <c r="CM87" s="381"/>
      <c r="CN87" s="381"/>
      <c r="CO87" s="381"/>
      <c r="CP87" s="381"/>
      <c r="CQ87" s="381"/>
      <c r="CR87" s="381"/>
      <c r="CS87" s="381"/>
      <c r="CT87" s="381"/>
      <c r="CU87" s="381"/>
      <c r="CV87" s="381"/>
      <c r="CW87" s="381"/>
      <c r="CX87" s="381"/>
      <c r="CY87" s="381"/>
      <c r="CZ87" s="381"/>
      <c r="DA87" s="381"/>
      <c r="DB87" s="381"/>
      <c r="DC87" s="381"/>
      <c r="DD87" s="381"/>
      <c r="DE87" s="381"/>
      <c r="DF87" s="381"/>
      <c r="DG87" s="381"/>
      <c r="DH87" s="381"/>
      <c r="DI87" s="381"/>
      <c r="DJ87" s="381"/>
      <c r="DK87" s="381"/>
      <c r="DL87" s="381"/>
      <c r="DM87" s="381"/>
      <c r="DN87" s="381"/>
      <c r="DO87" s="381"/>
      <c r="DP87" s="381"/>
      <c r="DQ87" s="381"/>
      <c r="DR87" s="381"/>
      <c r="DS87" s="381"/>
      <c r="DT87" s="381"/>
      <c r="DU87" s="381"/>
      <c r="DV87" s="381"/>
      <c r="DW87" s="381"/>
      <c r="DX87" s="381"/>
      <c r="DY87" s="381"/>
      <c r="DZ87" s="381"/>
      <c r="EA87" s="381"/>
      <c r="EB87" s="381"/>
      <c r="EC87" s="381"/>
      <c r="ED87" s="381"/>
      <c r="EE87" s="381"/>
      <c r="EF87" s="381"/>
      <c r="EG87" s="381"/>
      <c r="EH87" s="381"/>
      <c r="EI87" s="381"/>
      <c r="EJ87" s="381"/>
      <c r="EK87" s="381"/>
      <c r="EL87" s="381"/>
      <c r="EM87" s="381"/>
      <c r="EN87" s="381"/>
      <c r="EO87" s="381"/>
      <c r="EP87" s="381"/>
      <c r="EQ87" s="381"/>
      <c r="ER87" s="381"/>
      <c r="ES87" s="381"/>
      <c r="ET87" s="381"/>
      <c r="EU87" s="381"/>
      <c r="EV87" s="381"/>
      <c r="EW87" s="381"/>
      <c r="EX87" s="381"/>
      <c r="EY87" s="381"/>
      <c r="EZ87" s="381"/>
      <c r="FA87" s="381"/>
      <c r="FB87" s="381"/>
      <c r="FC87" s="381"/>
      <c r="FD87" s="381"/>
      <c r="FE87" s="381"/>
      <c r="FF87" s="381"/>
      <c r="FG87" s="381"/>
      <c r="FH87" s="381"/>
      <c r="FI87" s="381"/>
      <c r="FJ87" s="381"/>
      <c r="FK87" s="381"/>
      <c r="FL87" s="381"/>
      <c r="FM87" s="381"/>
      <c r="FN87" s="381"/>
      <c r="FO87" s="381"/>
      <c r="FP87" s="381"/>
      <c r="FQ87" s="381"/>
      <c r="FR87" s="381"/>
      <c r="FS87" s="381"/>
      <c r="FT87" s="381"/>
      <c r="FU87" s="381"/>
      <c r="FV87" s="381"/>
      <c r="FW87" s="381"/>
      <c r="FX87" s="381"/>
      <c r="FY87" s="381"/>
      <c r="FZ87" s="381"/>
      <c r="GA87" s="381"/>
      <c r="GB87" s="381"/>
      <c r="GC87" s="381"/>
      <c r="GD87" s="381"/>
      <c r="GE87" s="381"/>
      <c r="GF87" s="381"/>
      <c r="GG87" s="381"/>
      <c r="GH87" s="381"/>
      <c r="GI87" s="381"/>
      <c r="GJ87" s="381"/>
      <c r="GK87" s="381"/>
      <c r="GL87" s="381"/>
      <c r="GM87" s="381"/>
      <c r="GN87" s="381"/>
      <c r="GO87" s="381"/>
      <c r="GP87" s="381"/>
      <c r="GQ87" s="381"/>
      <c r="GR87" s="381"/>
      <c r="GS87" s="381"/>
      <c r="GT87" s="381"/>
      <c r="GU87" s="381"/>
      <c r="GV87" s="381"/>
      <c r="GW87" s="381"/>
      <c r="GX87" s="381"/>
      <c r="GY87" s="381"/>
      <c r="GZ87" s="381"/>
      <c r="HA87" s="381"/>
      <c r="HB87" s="381"/>
      <c r="HC87" s="381"/>
      <c r="HD87" s="381"/>
      <c r="HE87" s="381"/>
      <c r="HF87" s="381"/>
      <c r="HG87" s="381"/>
      <c r="HH87" s="381"/>
      <c r="HI87" s="381"/>
      <c r="HJ87" s="381"/>
      <c r="HK87" s="381"/>
      <c r="HL87" s="381"/>
      <c r="HM87" s="381"/>
      <c r="HN87" s="381"/>
      <c r="HO87" s="381"/>
      <c r="HP87" s="381"/>
      <c r="HQ87" s="381"/>
      <c r="HR87" s="381"/>
      <c r="HS87" s="381"/>
      <c r="HT87" s="381"/>
      <c r="HU87" s="381"/>
      <c r="HV87" s="381"/>
      <c r="HW87" s="381"/>
      <c r="HX87" s="381"/>
      <c r="HY87" s="381"/>
      <c r="HZ87" s="381"/>
      <c r="IA87" s="381"/>
      <c r="IB87" s="381"/>
      <c r="IC87" s="381"/>
      <c r="ID87" s="381"/>
      <c r="IE87" s="381"/>
      <c r="IF87" s="381"/>
      <c r="IG87" s="381"/>
      <c r="IH87" s="381"/>
      <c r="II87" s="381"/>
      <c r="IJ87" s="381"/>
    </row>
    <row r="88" spans="1:244" ht="18" customHeight="1">
      <c r="A88" s="385"/>
      <c r="B88" s="386" t="s">
        <v>151</v>
      </c>
      <c r="C88" s="385" t="s">
        <v>141</v>
      </c>
      <c r="D88" s="69">
        <v>1</v>
      </c>
      <c r="E88" s="69">
        <v>1</v>
      </c>
      <c r="F88" s="387">
        <f t="shared" si="2"/>
        <v>100</v>
      </c>
      <c r="G88" s="69"/>
      <c r="H88" s="69">
        <v>1</v>
      </c>
      <c r="I88" s="69">
        <v>1</v>
      </c>
      <c r="J88" s="387">
        <f t="shared" si="3"/>
        <v>100</v>
      </c>
      <c r="K88" s="69"/>
      <c r="L88" s="387"/>
      <c r="M88" s="402"/>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8"/>
      <c r="BU88" s="368"/>
      <c r="BV88" s="368"/>
      <c r="BW88" s="368"/>
      <c r="BX88" s="368"/>
      <c r="BY88" s="368"/>
      <c r="BZ88" s="368"/>
      <c r="CA88" s="368"/>
      <c r="CB88" s="368"/>
      <c r="CC88" s="368"/>
      <c r="CD88" s="368"/>
      <c r="CE88" s="368"/>
      <c r="CF88" s="368"/>
      <c r="CG88" s="368"/>
      <c r="CH88" s="368"/>
      <c r="CI88" s="368"/>
      <c r="CJ88" s="368"/>
      <c r="CK88" s="368"/>
      <c r="CL88" s="368"/>
      <c r="CM88" s="368"/>
      <c r="CN88" s="368"/>
      <c r="CO88" s="368"/>
      <c r="CP88" s="368"/>
      <c r="CQ88" s="368"/>
      <c r="CR88" s="368"/>
      <c r="CS88" s="368"/>
      <c r="CT88" s="368"/>
      <c r="CU88" s="368"/>
      <c r="CV88" s="368"/>
      <c r="CW88" s="368"/>
      <c r="CX88" s="368"/>
      <c r="CY88" s="368"/>
      <c r="CZ88" s="368"/>
      <c r="DA88" s="368"/>
      <c r="DB88" s="368"/>
      <c r="DC88" s="368"/>
      <c r="DD88" s="368"/>
      <c r="DE88" s="368"/>
      <c r="DF88" s="368"/>
      <c r="DG88" s="368"/>
      <c r="DH88" s="368"/>
      <c r="DI88" s="368"/>
      <c r="DJ88" s="368"/>
      <c r="DK88" s="368"/>
      <c r="DL88" s="368"/>
      <c r="DM88" s="368"/>
      <c r="DN88" s="368"/>
      <c r="DO88" s="368"/>
      <c r="DP88" s="368"/>
      <c r="DQ88" s="368"/>
      <c r="DR88" s="368"/>
      <c r="DS88" s="368"/>
      <c r="DT88" s="368"/>
      <c r="DU88" s="368"/>
      <c r="DV88" s="368"/>
      <c r="DW88" s="368"/>
      <c r="DX88" s="368"/>
      <c r="DY88" s="368"/>
      <c r="DZ88" s="368"/>
      <c r="EA88" s="368"/>
      <c r="EB88" s="368"/>
      <c r="EC88" s="368"/>
      <c r="ED88" s="368"/>
      <c r="EE88" s="368"/>
      <c r="EF88" s="368"/>
      <c r="EG88" s="368"/>
      <c r="EH88" s="368"/>
      <c r="EI88" s="368"/>
      <c r="EJ88" s="368"/>
      <c r="EK88" s="368"/>
      <c r="EL88" s="368"/>
      <c r="EM88" s="368"/>
      <c r="EN88" s="368"/>
      <c r="EO88" s="368"/>
      <c r="EP88" s="368"/>
      <c r="EQ88" s="368"/>
      <c r="ER88" s="368"/>
      <c r="ES88" s="368"/>
      <c r="ET88" s="368"/>
      <c r="EU88" s="368"/>
      <c r="EV88" s="368"/>
      <c r="EW88" s="368"/>
      <c r="EX88" s="368"/>
      <c r="EY88" s="368"/>
      <c r="EZ88" s="368"/>
      <c r="FA88" s="368"/>
      <c r="FB88" s="368"/>
      <c r="FC88" s="368"/>
      <c r="FD88" s="368"/>
      <c r="FE88" s="368"/>
      <c r="FF88" s="368"/>
      <c r="FG88" s="368"/>
      <c r="FH88" s="368"/>
      <c r="FI88" s="368"/>
      <c r="FJ88" s="368"/>
      <c r="FK88" s="368"/>
      <c r="FL88" s="368"/>
      <c r="FM88" s="368"/>
      <c r="FN88" s="368"/>
      <c r="FO88" s="368"/>
      <c r="FP88" s="368"/>
      <c r="FQ88" s="368"/>
      <c r="FR88" s="368"/>
      <c r="FS88" s="368"/>
      <c r="FT88" s="368"/>
      <c r="FU88" s="368"/>
      <c r="FV88" s="368"/>
      <c r="FW88" s="368"/>
      <c r="FX88" s="368"/>
      <c r="FY88" s="368"/>
      <c r="FZ88" s="368"/>
      <c r="GA88" s="368"/>
      <c r="GB88" s="368"/>
      <c r="GC88" s="368"/>
      <c r="GD88" s="368"/>
      <c r="GE88" s="368"/>
      <c r="GF88" s="368"/>
      <c r="GG88" s="368"/>
      <c r="GH88" s="368"/>
      <c r="GI88" s="368"/>
      <c r="GJ88" s="368"/>
      <c r="GK88" s="368"/>
      <c r="GL88" s="368"/>
      <c r="GM88" s="368"/>
      <c r="GN88" s="368"/>
      <c r="GO88" s="368"/>
      <c r="GP88" s="368"/>
      <c r="GQ88" s="368"/>
      <c r="GR88" s="368"/>
      <c r="GS88" s="368"/>
      <c r="GT88" s="368"/>
      <c r="GU88" s="368"/>
      <c r="GV88" s="368"/>
      <c r="GW88" s="368"/>
      <c r="GX88" s="368"/>
      <c r="GY88" s="368"/>
      <c r="GZ88" s="368"/>
      <c r="HA88" s="368"/>
      <c r="HB88" s="368"/>
      <c r="HC88" s="368"/>
      <c r="HD88" s="368"/>
      <c r="HE88" s="368"/>
      <c r="HF88" s="368"/>
      <c r="HG88" s="368"/>
      <c r="HH88" s="368"/>
      <c r="HI88" s="368"/>
      <c r="HJ88" s="368"/>
      <c r="HK88" s="368"/>
      <c r="HL88" s="368"/>
      <c r="HM88" s="368"/>
      <c r="HN88" s="368"/>
      <c r="HO88" s="368"/>
      <c r="HP88" s="368"/>
      <c r="HQ88" s="368"/>
      <c r="HR88" s="368"/>
      <c r="HS88" s="368"/>
      <c r="HT88" s="368"/>
      <c r="HU88" s="368"/>
      <c r="HV88" s="368"/>
      <c r="HW88" s="368"/>
      <c r="HX88" s="368"/>
      <c r="HY88" s="368"/>
      <c r="HZ88" s="368"/>
      <c r="IA88" s="368"/>
      <c r="IB88" s="368"/>
      <c r="IC88" s="368"/>
      <c r="ID88" s="368"/>
      <c r="IE88" s="368"/>
      <c r="IF88" s="368"/>
      <c r="IG88" s="368"/>
      <c r="IH88" s="368"/>
      <c r="II88" s="368"/>
      <c r="IJ88" s="368"/>
    </row>
    <row r="89" spans="1:244" ht="87" customHeight="1">
      <c r="A89" s="403"/>
      <c r="B89" s="386" t="s">
        <v>150</v>
      </c>
      <c r="C89" s="385" t="s">
        <v>141</v>
      </c>
      <c r="D89" s="65">
        <v>37</v>
      </c>
      <c r="E89" s="65">
        <v>36</v>
      </c>
      <c r="F89" s="387">
        <f t="shared" si="2"/>
        <v>97.2972972972973</v>
      </c>
      <c r="G89" s="414" t="s">
        <v>447</v>
      </c>
      <c r="H89" s="65">
        <v>36</v>
      </c>
      <c r="I89" s="65">
        <v>36</v>
      </c>
      <c r="J89" s="387">
        <f t="shared" si="3"/>
        <v>100</v>
      </c>
      <c r="K89" s="65"/>
      <c r="L89" s="387"/>
      <c r="M89" s="402"/>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368"/>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8"/>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368"/>
      <c r="DI89" s="368"/>
      <c r="DJ89" s="368"/>
      <c r="DK89" s="368"/>
      <c r="DL89" s="368"/>
      <c r="DM89" s="368"/>
      <c r="DN89" s="368"/>
      <c r="DO89" s="368"/>
      <c r="DP89" s="368"/>
      <c r="DQ89" s="368"/>
      <c r="DR89" s="368"/>
      <c r="DS89" s="368"/>
      <c r="DT89" s="368"/>
      <c r="DU89" s="368"/>
      <c r="DV89" s="368"/>
      <c r="DW89" s="368"/>
      <c r="DX89" s="368"/>
      <c r="DY89" s="368"/>
      <c r="DZ89" s="368"/>
      <c r="EA89" s="368"/>
      <c r="EB89" s="368"/>
      <c r="EC89" s="368"/>
      <c r="ED89" s="368"/>
      <c r="EE89" s="368"/>
      <c r="EF89" s="368"/>
      <c r="EG89" s="368"/>
      <c r="EH89" s="368"/>
      <c r="EI89" s="368"/>
      <c r="EJ89" s="368"/>
      <c r="EK89" s="368"/>
      <c r="EL89" s="368"/>
      <c r="EM89" s="368"/>
      <c r="EN89" s="368"/>
      <c r="EO89" s="368"/>
      <c r="EP89" s="368"/>
      <c r="EQ89" s="368"/>
      <c r="ER89" s="368"/>
      <c r="ES89" s="368"/>
      <c r="ET89" s="368"/>
      <c r="EU89" s="368"/>
      <c r="EV89" s="368"/>
      <c r="EW89" s="368"/>
      <c r="EX89" s="368"/>
      <c r="EY89" s="368"/>
      <c r="EZ89" s="368"/>
      <c r="FA89" s="368"/>
      <c r="FB89" s="368"/>
      <c r="FC89" s="368"/>
      <c r="FD89" s="368"/>
      <c r="FE89" s="368"/>
      <c r="FF89" s="368"/>
      <c r="FG89" s="368"/>
      <c r="FH89" s="368"/>
      <c r="FI89" s="368"/>
      <c r="FJ89" s="368"/>
      <c r="FK89" s="368"/>
      <c r="FL89" s="368"/>
      <c r="FM89" s="368"/>
      <c r="FN89" s="368"/>
      <c r="FO89" s="368"/>
      <c r="FP89" s="368"/>
      <c r="FQ89" s="368"/>
      <c r="FR89" s="368"/>
      <c r="FS89" s="368"/>
      <c r="FT89" s="368"/>
      <c r="FU89" s="368"/>
      <c r="FV89" s="368"/>
      <c r="FW89" s="368"/>
      <c r="FX89" s="368"/>
      <c r="FY89" s="368"/>
      <c r="FZ89" s="368"/>
      <c r="GA89" s="368"/>
      <c r="GB89" s="368"/>
      <c r="GC89" s="368"/>
      <c r="GD89" s="368"/>
      <c r="GE89" s="368"/>
      <c r="GF89" s="368"/>
      <c r="GG89" s="368"/>
      <c r="GH89" s="368"/>
      <c r="GI89" s="368"/>
      <c r="GJ89" s="368"/>
      <c r="GK89" s="368"/>
      <c r="GL89" s="368"/>
      <c r="GM89" s="368"/>
      <c r="GN89" s="368"/>
      <c r="GO89" s="368"/>
      <c r="GP89" s="368"/>
      <c r="GQ89" s="368"/>
      <c r="GR89" s="368"/>
      <c r="GS89" s="368"/>
      <c r="GT89" s="368"/>
      <c r="GU89" s="368"/>
      <c r="GV89" s="368"/>
      <c r="GW89" s="368"/>
      <c r="GX89" s="368"/>
      <c r="GY89" s="368"/>
      <c r="GZ89" s="368"/>
      <c r="HA89" s="368"/>
      <c r="HB89" s="368"/>
      <c r="HC89" s="368"/>
      <c r="HD89" s="368"/>
      <c r="HE89" s="368"/>
      <c r="HF89" s="368"/>
      <c r="HG89" s="368"/>
      <c r="HH89" s="368"/>
      <c r="HI89" s="368"/>
      <c r="HJ89" s="368"/>
      <c r="HK89" s="368"/>
      <c r="HL89" s="368"/>
      <c r="HM89" s="368"/>
      <c r="HN89" s="368"/>
      <c r="HO89" s="368"/>
      <c r="HP89" s="368"/>
      <c r="HQ89" s="368"/>
      <c r="HR89" s="368"/>
      <c r="HS89" s="368"/>
      <c r="HT89" s="368"/>
      <c r="HU89" s="368"/>
      <c r="HV89" s="368"/>
      <c r="HW89" s="368"/>
      <c r="HX89" s="368"/>
      <c r="HY89" s="368"/>
      <c r="HZ89" s="368"/>
      <c r="IA89" s="368"/>
      <c r="IB89" s="368"/>
      <c r="IC89" s="368"/>
      <c r="ID89" s="368"/>
      <c r="IE89" s="368"/>
      <c r="IF89" s="368"/>
      <c r="IG89" s="368"/>
      <c r="IH89" s="368"/>
      <c r="II89" s="368"/>
      <c r="IJ89" s="368"/>
    </row>
    <row r="90" spans="1:244" ht="18" customHeight="1">
      <c r="A90" s="385"/>
      <c r="B90" s="386" t="s">
        <v>145</v>
      </c>
      <c r="C90" s="385" t="s">
        <v>141</v>
      </c>
      <c r="D90" s="49">
        <v>10</v>
      </c>
      <c r="E90" s="49">
        <v>10</v>
      </c>
      <c r="F90" s="387">
        <f t="shared" si="2"/>
        <v>100</v>
      </c>
      <c r="G90" s="49"/>
      <c r="H90" s="49">
        <v>11</v>
      </c>
      <c r="I90" s="49">
        <v>10</v>
      </c>
      <c r="J90" s="387">
        <f t="shared" si="3"/>
        <v>90.9090909090909</v>
      </c>
      <c r="K90" s="49"/>
      <c r="L90" s="387"/>
      <c r="M90" s="402"/>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c r="CU90" s="368"/>
      <c r="CV90" s="368"/>
      <c r="CW90" s="368"/>
      <c r="CX90" s="368"/>
      <c r="CY90" s="368"/>
      <c r="CZ90" s="368"/>
      <c r="DA90" s="368"/>
      <c r="DB90" s="368"/>
      <c r="DC90" s="368"/>
      <c r="DD90" s="368"/>
      <c r="DE90" s="368"/>
      <c r="DF90" s="368"/>
      <c r="DG90" s="368"/>
      <c r="DH90" s="368"/>
      <c r="DI90" s="368"/>
      <c r="DJ90" s="368"/>
      <c r="DK90" s="368"/>
      <c r="DL90" s="368"/>
      <c r="DM90" s="368"/>
      <c r="DN90" s="368"/>
      <c r="DO90" s="368"/>
      <c r="DP90" s="368"/>
      <c r="DQ90" s="368"/>
      <c r="DR90" s="368"/>
      <c r="DS90" s="368"/>
      <c r="DT90" s="368"/>
      <c r="DU90" s="368"/>
      <c r="DV90" s="368"/>
      <c r="DW90" s="368"/>
      <c r="DX90" s="368"/>
      <c r="DY90" s="368"/>
      <c r="DZ90" s="368"/>
      <c r="EA90" s="368"/>
      <c r="EB90" s="368"/>
      <c r="EC90" s="368"/>
      <c r="ED90" s="368"/>
      <c r="EE90" s="368"/>
      <c r="EF90" s="368"/>
      <c r="EG90" s="368"/>
      <c r="EH90" s="368"/>
      <c r="EI90" s="368"/>
      <c r="EJ90" s="368"/>
      <c r="EK90" s="368"/>
      <c r="EL90" s="368"/>
      <c r="EM90" s="368"/>
      <c r="EN90" s="368"/>
      <c r="EO90" s="368"/>
      <c r="EP90" s="368"/>
      <c r="EQ90" s="368"/>
      <c r="ER90" s="368"/>
      <c r="ES90" s="368"/>
      <c r="ET90" s="368"/>
      <c r="EU90" s="368"/>
      <c r="EV90" s="368"/>
      <c r="EW90" s="368"/>
      <c r="EX90" s="368"/>
      <c r="EY90" s="368"/>
      <c r="EZ90" s="368"/>
      <c r="FA90" s="368"/>
      <c r="FB90" s="368"/>
      <c r="FC90" s="368"/>
      <c r="FD90" s="368"/>
      <c r="FE90" s="368"/>
      <c r="FF90" s="368"/>
      <c r="FG90" s="368"/>
      <c r="FH90" s="368"/>
      <c r="FI90" s="368"/>
      <c r="FJ90" s="368"/>
      <c r="FK90" s="368"/>
      <c r="FL90" s="368"/>
      <c r="FM90" s="368"/>
      <c r="FN90" s="368"/>
      <c r="FO90" s="368"/>
      <c r="FP90" s="368"/>
      <c r="FQ90" s="368"/>
      <c r="FR90" s="368"/>
      <c r="FS90" s="368"/>
      <c r="FT90" s="368"/>
      <c r="FU90" s="368"/>
      <c r="FV90" s="368"/>
      <c r="FW90" s="368"/>
      <c r="FX90" s="368"/>
      <c r="FY90" s="368"/>
      <c r="FZ90" s="368"/>
      <c r="GA90" s="368"/>
      <c r="GB90" s="368"/>
      <c r="GC90" s="368"/>
      <c r="GD90" s="368"/>
      <c r="GE90" s="368"/>
      <c r="GF90" s="368"/>
      <c r="GG90" s="368"/>
      <c r="GH90" s="368"/>
      <c r="GI90" s="368"/>
      <c r="GJ90" s="368"/>
      <c r="GK90" s="368"/>
      <c r="GL90" s="368"/>
      <c r="GM90" s="368"/>
      <c r="GN90" s="368"/>
      <c r="GO90" s="368"/>
      <c r="GP90" s="368"/>
      <c r="GQ90" s="368"/>
      <c r="GR90" s="368"/>
      <c r="GS90" s="368"/>
      <c r="GT90" s="368"/>
      <c r="GU90" s="368"/>
      <c r="GV90" s="368"/>
      <c r="GW90" s="368"/>
      <c r="GX90" s="368"/>
      <c r="GY90" s="368"/>
      <c r="GZ90" s="368"/>
      <c r="HA90" s="368"/>
      <c r="HB90" s="368"/>
      <c r="HC90" s="368"/>
      <c r="HD90" s="368"/>
      <c r="HE90" s="368"/>
      <c r="HF90" s="368"/>
      <c r="HG90" s="368"/>
      <c r="HH90" s="368"/>
      <c r="HI90" s="368"/>
      <c r="HJ90" s="368"/>
      <c r="HK90" s="368"/>
      <c r="HL90" s="368"/>
      <c r="HM90" s="368"/>
      <c r="HN90" s="368"/>
      <c r="HO90" s="368"/>
      <c r="HP90" s="368"/>
      <c r="HQ90" s="368"/>
      <c r="HR90" s="368"/>
      <c r="HS90" s="368"/>
      <c r="HT90" s="368"/>
      <c r="HU90" s="368"/>
      <c r="HV90" s="368"/>
      <c r="HW90" s="368"/>
      <c r="HX90" s="368"/>
      <c r="HY90" s="368"/>
      <c r="HZ90" s="368"/>
      <c r="IA90" s="368"/>
      <c r="IB90" s="368"/>
      <c r="IC90" s="368"/>
      <c r="ID90" s="368"/>
      <c r="IE90" s="368"/>
      <c r="IF90" s="368"/>
      <c r="IG90" s="368"/>
      <c r="IH90" s="368"/>
      <c r="II90" s="368"/>
      <c r="IJ90" s="368"/>
    </row>
    <row r="91" spans="1:244" s="382" customFormat="1" ht="18" customHeight="1">
      <c r="A91" s="373" t="s">
        <v>364</v>
      </c>
      <c r="B91" s="383" t="s">
        <v>149</v>
      </c>
      <c r="C91" s="373" t="s">
        <v>148</v>
      </c>
      <c r="D91" s="63">
        <v>21</v>
      </c>
      <c r="E91" s="63">
        <v>21</v>
      </c>
      <c r="F91" s="379">
        <f t="shared" si="2"/>
        <v>100</v>
      </c>
      <c r="G91" s="63"/>
      <c r="H91" s="63">
        <v>21</v>
      </c>
      <c r="I91" s="63">
        <v>21</v>
      </c>
      <c r="J91" s="379">
        <f t="shared" si="3"/>
        <v>100</v>
      </c>
      <c r="K91" s="63"/>
      <c r="L91" s="379"/>
      <c r="M91" s="392"/>
      <c r="N91" s="381"/>
      <c r="O91" s="381"/>
      <c r="P91" s="381"/>
      <c r="Q91" s="381"/>
      <c r="R91" s="381"/>
      <c r="S91" s="381"/>
      <c r="T91" s="381"/>
      <c r="U91" s="381"/>
      <c r="V91" s="381"/>
      <c r="W91" s="381"/>
      <c r="X91" s="381"/>
      <c r="Y91" s="381"/>
      <c r="Z91" s="381"/>
      <c r="AA91" s="381"/>
      <c r="AB91" s="381"/>
      <c r="AC91" s="381"/>
      <c r="AD91" s="381"/>
      <c r="AE91" s="381"/>
      <c r="AF91" s="381"/>
      <c r="AG91" s="381"/>
      <c r="AH91" s="381"/>
      <c r="AI91" s="381"/>
      <c r="AJ91" s="381"/>
      <c r="AK91" s="381"/>
      <c r="AL91" s="381"/>
      <c r="AM91" s="381"/>
      <c r="AN91" s="381"/>
      <c r="AO91" s="381"/>
      <c r="AP91" s="381"/>
      <c r="AQ91" s="381"/>
      <c r="AR91" s="381"/>
      <c r="AS91" s="381"/>
      <c r="AT91" s="381"/>
      <c r="AU91" s="381"/>
      <c r="AV91" s="381"/>
      <c r="AW91" s="381"/>
      <c r="AX91" s="381"/>
      <c r="AY91" s="381"/>
      <c r="AZ91" s="381"/>
      <c r="BA91" s="381"/>
      <c r="BB91" s="381"/>
      <c r="BC91" s="381"/>
      <c r="BD91" s="381"/>
      <c r="BE91" s="381"/>
      <c r="BF91" s="381"/>
      <c r="BG91" s="381"/>
      <c r="BH91" s="381"/>
      <c r="BI91" s="381"/>
      <c r="BJ91" s="381"/>
      <c r="BK91" s="381"/>
      <c r="BL91" s="381"/>
      <c r="BM91" s="381"/>
      <c r="BN91" s="381"/>
      <c r="BO91" s="381"/>
      <c r="BP91" s="381"/>
      <c r="BQ91" s="381"/>
      <c r="BR91" s="381"/>
      <c r="BS91" s="381"/>
      <c r="BT91" s="381"/>
      <c r="BU91" s="381"/>
      <c r="BV91" s="381"/>
      <c r="BW91" s="381"/>
      <c r="BX91" s="381"/>
      <c r="BY91" s="381"/>
      <c r="BZ91" s="381"/>
      <c r="CA91" s="381"/>
      <c r="CB91" s="381"/>
      <c r="CC91" s="381"/>
      <c r="CD91" s="381"/>
      <c r="CE91" s="381"/>
      <c r="CF91" s="381"/>
      <c r="CG91" s="381"/>
      <c r="CH91" s="381"/>
      <c r="CI91" s="381"/>
      <c r="CJ91" s="381"/>
      <c r="CK91" s="381"/>
      <c r="CL91" s="381"/>
      <c r="CM91" s="381"/>
      <c r="CN91" s="381"/>
      <c r="CO91" s="381"/>
      <c r="CP91" s="381"/>
      <c r="CQ91" s="381"/>
      <c r="CR91" s="381"/>
      <c r="CS91" s="381"/>
      <c r="CT91" s="381"/>
      <c r="CU91" s="381"/>
      <c r="CV91" s="381"/>
      <c r="CW91" s="381"/>
      <c r="CX91" s="381"/>
      <c r="CY91" s="381"/>
      <c r="CZ91" s="381"/>
      <c r="DA91" s="381"/>
      <c r="DB91" s="381"/>
      <c r="DC91" s="381"/>
      <c r="DD91" s="381"/>
      <c r="DE91" s="381"/>
      <c r="DF91" s="381"/>
      <c r="DG91" s="381"/>
      <c r="DH91" s="381"/>
      <c r="DI91" s="381"/>
      <c r="DJ91" s="381"/>
      <c r="DK91" s="381"/>
      <c r="DL91" s="381"/>
      <c r="DM91" s="381"/>
      <c r="DN91" s="381"/>
      <c r="DO91" s="381"/>
      <c r="DP91" s="381"/>
      <c r="DQ91" s="381"/>
      <c r="DR91" s="381"/>
      <c r="DS91" s="381"/>
      <c r="DT91" s="381"/>
      <c r="DU91" s="381"/>
      <c r="DV91" s="381"/>
      <c r="DW91" s="381"/>
      <c r="DX91" s="381"/>
      <c r="DY91" s="381"/>
      <c r="DZ91" s="381"/>
      <c r="EA91" s="381"/>
      <c r="EB91" s="381"/>
      <c r="EC91" s="381"/>
      <c r="ED91" s="381"/>
      <c r="EE91" s="381"/>
      <c r="EF91" s="381"/>
      <c r="EG91" s="381"/>
      <c r="EH91" s="381"/>
      <c r="EI91" s="381"/>
      <c r="EJ91" s="381"/>
      <c r="EK91" s="381"/>
      <c r="EL91" s="381"/>
      <c r="EM91" s="381"/>
      <c r="EN91" s="381"/>
      <c r="EO91" s="381"/>
      <c r="EP91" s="381"/>
      <c r="EQ91" s="381"/>
      <c r="ER91" s="381"/>
      <c r="ES91" s="381"/>
      <c r="ET91" s="381"/>
      <c r="EU91" s="381"/>
      <c r="EV91" s="381"/>
      <c r="EW91" s="381"/>
      <c r="EX91" s="381"/>
      <c r="EY91" s="381"/>
      <c r="EZ91" s="381"/>
      <c r="FA91" s="381"/>
      <c r="FB91" s="381"/>
      <c r="FC91" s="381"/>
      <c r="FD91" s="381"/>
      <c r="FE91" s="381"/>
      <c r="FF91" s="381"/>
      <c r="FG91" s="381"/>
      <c r="FH91" s="381"/>
      <c r="FI91" s="381"/>
      <c r="FJ91" s="381"/>
      <c r="FK91" s="381"/>
      <c r="FL91" s="381"/>
      <c r="FM91" s="381"/>
      <c r="FN91" s="381"/>
      <c r="FO91" s="381"/>
      <c r="FP91" s="381"/>
      <c r="FQ91" s="381"/>
      <c r="FR91" s="381"/>
      <c r="FS91" s="381"/>
      <c r="FT91" s="381"/>
      <c r="FU91" s="381"/>
      <c r="FV91" s="381"/>
      <c r="FW91" s="381"/>
      <c r="FX91" s="381"/>
      <c r="FY91" s="381"/>
      <c r="FZ91" s="381"/>
      <c r="GA91" s="381"/>
      <c r="GB91" s="381"/>
      <c r="GC91" s="381"/>
      <c r="GD91" s="381"/>
      <c r="GE91" s="381"/>
      <c r="GF91" s="381"/>
      <c r="GG91" s="381"/>
      <c r="GH91" s="381"/>
      <c r="GI91" s="381"/>
      <c r="GJ91" s="381"/>
      <c r="GK91" s="381"/>
      <c r="GL91" s="381"/>
      <c r="GM91" s="381"/>
      <c r="GN91" s="381"/>
      <c r="GO91" s="381"/>
      <c r="GP91" s="381"/>
      <c r="GQ91" s="381"/>
      <c r="GR91" s="381"/>
      <c r="GS91" s="381"/>
      <c r="GT91" s="381"/>
      <c r="GU91" s="381"/>
      <c r="GV91" s="381"/>
      <c r="GW91" s="381"/>
      <c r="GX91" s="381"/>
      <c r="GY91" s="381"/>
      <c r="GZ91" s="381"/>
      <c r="HA91" s="381"/>
      <c r="HB91" s="381"/>
      <c r="HC91" s="381"/>
      <c r="HD91" s="381"/>
      <c r="HE91" s="381"/>
      <c r="HF91" s="381"/>
      <c r="HG91" s="381"/>
      <c r="HH91" s="381"/>
      <c r="HI91" s="381"/>
      <c r="HJ91" s="381"/>
      <c r="HK91" s="381"/>
      <c r="HL91" s="381"/>
      <c r="HM91" s="381"/>
      <c r="HN91" s="381"/>
      <c r="HO91" s="381"/>
      <c r="HP91" s="381"/>
      <c r="HQ91" s="381"/>
      <c r="HR91" s="381"/>
      <c r="HS91" s="381"/>
      <c r="HT91" s="381"/>
      <c r="HU91" s="381"/>
      <c r="HV91" s="381"/>
      <c r="HW91" s="381"/>
      <c r="HX91" s="381"/>
      <c r="HY91" s="381"/>
      <c r="HZ91" s="381"/>
      <c r="IA91" s="381"/>
      <c r="IB91" s="381"/>
      <c r="IC91" s="381"/>
      <c r="ID91" s="381"/>
      <c r="IE91" s="381"/>
      <c r="IF91" s="381"/>
      <c r="IG91" s="381"/>
      <c r="IH91" s="381"/>
      <c r="II91" s="381"/>
      <c r="IJ91" s="381"/>
    </row>
    <row r="92" spans="1:244" ht="18" customHeight="1">
      <c r="A92" s="385"/>
      <c r="B92" s="386" t="s">
        <v>143</v>
      </c>
      <c r="C92" s="385" t="s">
        <v>141</v>
      </c>
      <c r="D92" s="69">
        <v>20</v>
      </c>
      <c r="E92" s="69">
        <v>19</v>
      </c>
      <c r="F92" s="387">
        <f t="shared" si="2"/>
        <v>95</v>
      </c>
      <c r="G92" s="69"/>
      <c r="H92" s="69">
        <v>19</v>
      </c>
      <c r="I92" s="69">
        <v>19</v>
      </c>
      <c r="J92" s="387">
        <f t="shared" si="3"/>
        <v>100</v>
      </c>
      <c r="K92" s="69"/>
      <c r="L92" s="387"/>
      <c r="M92" s="402"/>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c r="AR92" s="368"/>
      <c r="AS92" s="368"/>
      <c r="AT92" s="368"/>
      <c r="AU92" s="368"/>
      <c r="AV92" s="368"/>
      <c r="AW92" s="368"/>
      <c r="AX92" s="368"/>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c r="CU92" s="368"/>
      <c r="CV92" s="368"/>
      <c r="CW92" s="368"/>
      <c r="CX92" s="368"/>
      <c r="CY92" s="368"/>
      <c r="CZ92" s="368"/>
      <c r="DA92" s="368"/>
      <c r="DB92" s="368"/>
      <c r="DC92" s="368"/>
      <c r="DD92" s="368"/>
      <c r="DE92" s="368"/>
      <c r="DF92" s="368"/>
      <c r="DG92" s="368"/>
      <c r="DH92" s="368"/>
      <c r="DI92" s="368"/>
      <c r="DJ92" s="368"/>
      <c r="DK92" s="368"/>
      <c r="DL92" s="368"/>
      <c r="DM92" s="368"/>
      <c r="DN92" s="368"/>
      <c r="DO92" s="368"/>
      <c r="DP92" s="368"/>
      <c r="DQ92" s="368"/>
      <c r="DR92" s="368"/>
      <c r="DS92" s="368"/>
      <c r="DT92" s="368"/>
      <c r="DU92" s="368"/>
      <c r="DV92" s="368"/>
      <c r="DW92" s="368"/>
      <c r="DX92" s="368"/>
      <c r="DY92" s="368"/>
      <c r="DZ92" s="368"/>
      <c r="EA92" s="368"/>
      <c r="EB92" s="368"/>
      <c r="EC92" s="368"/>
      <c r="ED92" s="368"/>
      <c r="EE92" s="368"/>
      <c r="EF92" s="368"/>
      <c r="EG92" s="368"/>
      <c r="EH92" s="368"/>
      <c r="EI92" s="368"/>
      <c r="EJ92" s="368"/>
      <c r="EK92" s="368"/>
      <c r="EL92" s="368"/>
      <c r="EM92" s="368"/>
      <c r="EN92" s="368"/>
      <c r="EO92" s="368"/>
      <c r="EP92" s="368"/>
      <c r="EQ92" s="368"/>
      <c r="ER92" s="368"/>
      <c r="ES92" s="368"/>
      <c r="ET92" s="368"/>
      <c r="EU92" s="368"/>
      <c r="EV92" s="368"/>
      <c r="EW92" s="368"/>
      <c r="EX92" s="368"/>
      <c r="EY92" s="368"/>
      <c r="EZ92" s="368"/>
      <c r="FA92" s="368"/>
      <c r="FB92" s="368"/>
      <c r="FC92" s="368"/>
      <c r="FD92" s="368"/>
      <c r="FE92" s="368"/>
      <c r="FF92" s="368"/>
      <c r="FG92" s="368"/>
      <c r="FH92" s="368"/>
      <c r="FI92" s="368"/>
      <c r="FJ92" s="368"/>
      <c r="FK92" s="368"/>
      <c r="FL92" s="368"/>
      <c r="FM92" s="368"/>
      <c r="FN92" s="368"/>
      <c r="FO92" s="368"/>
      <c r="FP92" s="368"/>
      <c r="FQ92" s="368"/>
      <c r="FR92" s="368"/>
      <c r="FS92" s="368"/>
      <c r="FT92" s="368"/>
      <c r="FU92" s="368"/>
      <c r="FV92" s="368"/>
      <c r="FW92" s="368"/>
      <c r="FX92" s="368"/>
      <c r="FY92" s="368"/>
      <c r="FZ92" s="368"/>
      <c r="GA92" s="368"/>
      <c r="GB92" s="368"/>
      <c r="GC92" s="368"/>
      <c r="GD92" s="368"/>
      <c r="GE92" s="368"/>
      <c r="GF92" s="368"/>
      <c r="GG92" s="368"/>
      <c r="GH92" s="368"/>
      <c r="GI92" s="368"/>
      <c r="GJ92" s="368"/>
      <c r="GK92" s="368"/>
      <c r="GL92" s="368"/>
      <c r="GM92" s="368"/>
      <c r="GN92" s="368"/>
      <c r="GO92" s="368"/>
      <c r="GP92" s="368"/>
      <c r="GQ92" s="368"/>
      <c r="GR92" s="368"/>
      <c r="GS92" s="368"/>
      <c r="GT92" s="368"/>
      <c r="GU92" s="368"/>
      <c r="GV92" s="368"/>
      <c r="GW92" s="368"/>
      <c r="GX92" s="368"/>
      <c r="GY92" s="368"/>
      <c r="GZ92" s="368"/>
      <c r="HA92" s="368"/>
      <c r="HB92" s="368"/>
      <c r="HC92" s="368"/>
      <c r="HD92" s="368"/>
      <c r="HE92" s="368"/>
      <c r="HF92" s="368"/>
      <c r="HG92" s="368"/>
      <c r="HH92" s="368"/>
      <c r="HI92" s="368"/>
      <c r="HJ92" s="368"/>
      <c r="HK92" s="368"/>
      <c r="HL92" s="368"/>
      <c r="HM92" s="368"/>
      <c r="HN92" s="368"/>
      <c r="HO92" s="368"/>
      <c r="HP92" s="368"/>
      <c r="HQ92" s="368"/>
      <c r="HR92" s="368"/>
      <c r="HS92" s="368"/>
      <c r="HT92" s="368"/>
      <c r="HU92" s="368"/>
      <c r="HV92" s="368"/>
      <c r="HW92" s="368"/>
      <c r="HX92" s="368"/>
      <c r="HY92" s="368"/>
      <c r="HZ92" s="368"/>
      <c r="IA92" s="368"/>
      <c r="IB92" s="368"/>
      <c r="IC92" s="368"/>
      <c r="ID92" s="368"/>
      <c r="IE92" s="368"/>
      <c r="IF92" s="368"/>
      <c r="IG92" s="368"/>
      <c r="IH92" s="368"/>
      <c r="II92" s="368"/>
      <c r="IJ92" s="368"/>
    </row>
    <row r="93" spans="1:244" ht="18" customHeight="1">
      <c r="A93" s="385"/>
      <c r="B93" s="386" t="s">
        <v>145</v>
      </c>
      <c r="C93" s="385" t="s">
        <v>141</v>
      </c>
      <c r="D93" s="69">
        <v>4</v>
      </c>
      <c r="E93" s="69">
        <v>4</v>
      </c>
      <c r="F93" s="387">
        <f t="shared" si="2"/>
        <v>100</v>
      </c>
      <c r="G93" s="69"/>
      <c r="H93" s="69">
        <v>5</v>
      </c>
      <c r="I93" s="69">
        <v>4</v>
      </c>
      <c r="J93" s="387">
        <f t="shared" si="3"/>
        <v>80</v>
      </c>
      <c r="K93" s="69"/>
      <c r="L93" s="387"/>
      <c r="M93" s="402"/>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c r="CU93" s="368"/>
      <c r="CV93" s="368"/>
      <c r="CW93" s="368"/>
      <c r="CX93" s="368"/>
      <c r="CY93" s="368"/>
      <c r="CZ93" s="368"/>
      <c r="DA93" s="368"/>
      <c r="DB93" s="368"/>
      <c r="DC93" s="368"/>
      <c r="DD93" s="368"/>
      <c r="DE93" s="368"/>
      <c r="DF93" s="368"/>
      <c r="DG93" s="368"/>
      <c r="DH93" s="368"/>
      <c r="DI93" s="368"/>
      <c r="DJ93" s="368"/>
      <c r="DK93" s="368"/>
      <c r="DL93" s="368"/>
      <c r="DM93" s="368"/>
      <c r="DN93" s="368"/>
      <c r="DO93" s="368"/>
      <c r="DP93" s="368"/>
      <c r="DQ93" s="368"/>
      <c r="DR93" s="368"/>
      <c r="DS93" s="368"/>
      <c r="DT93" s="368"/>
      <c r="DU93" s="368"/>
      <c r="DV93" s="368"/>
      <c r="DW93" s="368"/>
      <c r="DX93" s="368"/>
      <c r="DY93" s="368"/>
      <c r="DZ93" s="368"/>
      <c r="EA93" s="368"/>
      <c r="EB93" s="368"/>
      <c r="EC93" s="368"/>
      <c r="ED93" s="368"/>
      <c r="EE93" s="368"/>
      <c r="EF93" s="368"/>
      <c r="EG93" s="368"/>
      <c r="EH93" s="368"/>
      <c r="EI93" s="368"/>
      <c r="EJ93" s="368"/>
      <c r="EK93" s="368"/>
      <c r="EL93" s="368"/>
      <c r="EM93" s="368"/>
      <c r="EN93" s="368"/>
      <c r="EO93" s="368"/>
      <c r="EP93" s="368"/>
      <c r="EQ93" s="368"/>
      <c r="ER93" s="368"/>
      <c r="ES93" s="368"/>
      <c r="ET93" s="368"/>
      <c r="EU93" s="368"/>
      <c r="EV93" s="368"/>
      <c r="EW93" s="368"/>
      <c r="EX93" s="368"/>
      <c r="EY93" s="368"/>
      <c r="EZ93" s="368"/>
      <c r="FA93" s="368"/>
      <c r="FB93" s="368"/>
      <c r="FC93" s="368"/>
      <c r="FD93" s="368"/>
      <c r="FE93" s="368"/>
      <c r="FF93" s="368"/>
      <c r="FG93" s="368"/>
      <c r="FH93" s="368"/>
      <c r="FI93" s="368"/>
      <c r="FJ93" s="368"/>
      <c r="FK93" s="368"/>
      <c r="FL93" s="368"/>
      <c r="FM93" s="368"/>
      <c r="FN93" s="368"/>
      <c r="FO93" s="368"/>
      <c r="FP93" s="368"/>
      <c r="FQ93" s="368"/>
      <c r="FR93" s="368"/>
      <c r="FS93" s="368"/>
      <c r="FT93" s="368"/>
      <c r="FU93" s="368"/>
      <c r="FV93" s="368"/>
      <c r="FW93" s="368"/>
      <c r="FX93" s="368"/>
      <c r="FY93" s="368"/>
      <c r="FZ93" s="368"/>
      <c r="GA93" s="368"/>
      <c r="GB93" s="368"/>
      <c r="GC93" s="368"/>
      <c r="GD93" s="368"/>
      <c r="GE93" s="368"/>
      <c r="GF93" s="368"/>
      <c r="GG93" s="368"/>
      <c r="GH93" s="368"/>
      <c r="GI93" s="368"/>
      <c r="GJ93" s="368"/>
      <c r="GK93" s="368"/>
      <c r="GL93" s="368"/>
      <c r="GM93" s="368"/>
      <c r="GN93" s="368"/>
      <c r="GO93" s="368"/>
      <c r="GP93" s="368"/>
      <c r="GQ93" s="368"/>
      <c r="GR93" s="368"/>
      <c r="GS93" s="368"/>
      <c r="GT93" s="368"/>
      <c r="GU93" s="368"/>
      <c r="GV93" s="368"/>
      <c r="GW93" s="368"/>
      <c r="GX93" s="368"/>
      <c r="GY93" s="368"/>
      <c r="GZ93" s="368"/>
      <c r="HA93" s="368"/>
      <c r="HB93" s="368"/>
      <c r="HC93" s="368"/>
      <c r="HD93" s="368"/>
      <c r="HE93" s="368"/>
      <c r="HF93" s="368"/>
      <c r="HG93" s="368"/>
      <c r="HH93" s="368"/>
      <c r="HI93" s="368"/>
      <c r="HJ93" s="368"/>
      <c r="HK93" s="368"/>
      <c r="HL93" s="368"/>
      <c r="HM93" s="368"/>
      <c r="HN93" s="368"/>
      <c r="HO93" s="368"/>
      <c r="HP93" s="368"/>
      <c r="HQ93" s="368"/>
      <c r="HR93" s="368"/>
      <c r="HS93" s="368"/>
      <c r="HT93" s="368"/>
      <c r="HU93" s="368"/>
      <c r="HV93" s="368"/>
      <c r="HW93" s="368"/>
      <c r="HX93" s="368"/>
      <c r="HY93" s="368"/>
      <c r="HZ93" s="368"/>
      <c r="IA93" s="368"/>
      <c r="IB93" s="368"/>
      <c r="IC93" s="368"/>
      <c r="ID93" s="368"/>
      <c r="IE93" s="368"/>
      <c r="IF93" s="368"/>
      <c r="IG93" s="368"/>
      <c r="IH93" s="368"/>
      <c r="II93" s="368"/>
      <c r="IJ93" s="368"/>
    </row>
    <row r="94" spans="1:244" s="382" customFormat="1" ht="18" customHeight="1">
      <c r="A94" s="373" t="s">
        <v>365</v>
      </c>
      <c r="B94" s="383" t="s">
        <v>147</v>
      </c>
      <c r="C94" s="373" t="s">
        <v>148</v>
      </c>
      <c r="D94" s="63">
        <v>17</v>
      </c>
      <c r="E94" s="63">
        <v>17</v>
      </c>
      <c r="F94" s="379">
        <f t="shared" si="2"/>
        <v>100</v>
      </c>
      <c r="G94" s="63"/>
      <c r="H94" s="63">
        <v>17</v>
      </c>
      <c r="I94" s="63">
        <v>17</v>
      </c>
      <c r="J94" s="379">
        <f t="shared" si="3"/>
        <v>100</v>
      </c>
      <c r="K94" s="63"/>
      <c r="L94" s="379"/>
      <c r="M94" s="392"/>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381"/>
      <c r="AL94" s="381"/>
      <c r="AM94" s="381"/>
      <c r="AN94" s="381"/>
      <c r="AO94" s="381"/>
      <c r="AP94" s="381"/>
      <c r="AQ94" s="381"/>
      <c r="AR94" s="381"/>
      <c r="AS94" s="381"/>
      <c r="AT94" s="381"/>
      <c r="AU94" s="381"/>
      <c r="AV94" s="381"/>
      <c r="AW94" s="381"/>
      <c r="AX94" s="381"/>
      <c r="AY94" s="381"/>
      <c r="AZ94" s="381"/>
      <c r="BA94" s="381"/>
      <c r="BB94" s="381"/>
      <c r="BC94" s="381"/>
      <c r="BD94" s="381"/>
      <c r="BE94" s="381"/>
      <c r="BF94" s="381"/>
      <c r="BG94" s="381"/>
      <c r="BH94" s="381"/>
      <c r="BI94" s="381"/>
      <c r="BJ94" s="381"/>
      <c r="BK94" s="381"/>
      <c r="BL94" s="381"/>
      <c r="BM94" s="381"/>
      <c r="BN94" s="381"/>
      <c r="BO94" s="381"/>
      <c r="BP94" s="381"/>
      <c r="BQ94" s="381"/>
      <c r="BR94" s="381"/>
      <c r="BS94" s="381"/>
      <c r="BT94" s="381"/>
      <c r="BU94" s="381"/>
      <c r="BV94" s="381"/>
      <c r="BW94" s="381"/>
      <c r="BX94" s="381"/>
      <c r="BY94" s="381"/>
      <c r="BZ94" s="381"/>
      <c r="CA94" s="381"/>
      <c r="CB94" s="381"/>
      <c r="CC94" s="381"/>
      <c r="CD94" s="381"/>
      <c r="CE94" s="381"/>
      <c r="CF94" s="381"/>
      <c r="CG94" s="381"/>
      <c r="CH94" s="381"/>
      <c r="CI94" s="381"/>
      <c r="CJ94" s="381"/>
      <c r="CK94" s="381"/>
      <c r="CL94" s="381"/>
      <c r="CM94" s="381"/>
      <c r="CN94" s="381"/>
      <c r="CO94" s="381"/>
      <c r="CP94" s="381"/>
      <c r="CQ94" s="381"/>
      <c r="CR94" s="381"/>
      <c r="CS94" s="381"/>
      <c r="CT94" s="381"/>
      <c r="CU94" s="381"/>
      <c r="CV94" s="381"/>
      <c r="CW94" s="381"/>
      <c r="CX94" s="381"/>
      <c r="CY94" s="381"/>
      <c r="CZ94" s="381"/>
      <c r="DA94" s="381"/>
      <c r="DB94" s="381"/>
      <c r="DC94" s="381"/>
      <c r="DD94" s="381"/>
      <c r="DE94" s="381"/>
      <c r="DF94" s="381"/>
      <c r="DG94" s="381"/>
      <c r="DH94" s="381"/>
      <c r="DI94" s="381"/>
      <c r="DJ94" s="381"/>
      <c r="DK94" s="381"/>
      <c r="DL94" s="381"/>
      <c r="DM94" s="381"/>
      <c r="DN94" s="381"/>
      <c r="DO94" s="381"/>
      <c r="DP94" s="381"/>
      <c r="DQ94" s="381"/>
      <c r="DR94" s="381"/>
      <c r="DS94" s="381"/>
      <c r="DT94" s="381"/>
      <c r="DU94" s="381"/>
      <c r="DV94" s="381"/>
      <c r="DW94" s="381"/>
      <c r="DX94" s="381"/>
      <c r="DY94" s="381"/>
      <c r="DZ94" s="381"/>
      <c r="EA94" s="381"/>
      <c r="EB94" s="381"/>
      <c r="EC94" s="381"/>
      <c r="ED94" s="381"/>
      <c r="EE94" s="381"/>
      <c r="EF94" s="381"/>
      <c r="EG94" s="381"/>
      <c r="EH94" s="381"/>
      <c r="EI94" s="381"/>
      <c r="EJ94" s="381"/>
      <c r="EK94" s="381"/>
      <c r="EL94" s="381"/>
      <c r="EM94" s="381"/>
      <c r="EN94" s="381"/>
      <c r="EO94" s="381"/>
      <c r="EP94" s="381"/>
      <c r="EQ94" s="381"/>
      <c r="ER94" s="381"/>
      <c r="ES94" s="381"/>
      <c r="ET94" s="381"/>
      <c r="EU94" s="381"/>
      <c r="EV94" s="381"/>
      <c r="EW94" s="381"/>
      <c r="EX94" s="381"/>
      <c r="EY94" s="381"/>
      <c r="EZ94" s="381"/>
      <c r="FA94" s="381"/>
      <c r="FB94" s="381"/>
      <c r="FC94" s="381"/>
      <c r="FD94" s="381"/>
      <c r="FE94" s="381"/>
      <c r="FF94" s="381"/>
      <c r="FG94" s="381"/>
      <c r="FH94" s="381"/>
      <c r="FI94" s="381"/>
      <c r="FJ94" s="381"/>
      <c r="FK94" s="381"/>
      <c r="FL94" s="381"/>
      <c r="FM94" s="381"/>
      <c r="FN94" s="381"/>
      <c r="FO94" s="381"/>
      <c r="FP94" s="381"/>
      <c r="FQ94" s="381"/>
      <c r="FR94" s="381"/>
      <c r="FS94" s="381"/>
      <c r="FT94" s="381"/>
      <c r="FU94" s="381"/>
      <c r="FV94" s="381"/>
      <c r="FW94" s="381"/>
      <c r="FX94" s="381"/>
      <c r="FY94" s="381"/>
      <c r="FZ94" s="381"/>
      <c r="GA94" s="381"/>
      <c r="GB94" s="381"/>
      <c r="GC94" s="381"/>
      <c r="GD94" s="381"/>
      <c r="GE94" s="381"/>
      <c r="GF94" s="381"/>
      <c r="GG94" s="381"/>
      <c r="GH94" s="381"/>
      <c r="GI94" s="381"/>
      <c r="GJ94" s="381"/>
      <c r="GK94" s="381"/>
      <c r="GL94" s="381"/>
      <c r="GM94" s="381"/>
      <c r="GN94" s="381"/>
      <c r="GO94" s="381"/>
      <c r="GP94" s="381"/>
      <c r="GQ94" s="381"/>
      <c r="GR94" s="381"/>
      <c r="GS94" s="381"/>
      <c r="GT94" s="381"/>
      <c r="GU94" s="381"/>
      <c r="GV94" s="381"/>
      <c r="GW94" s="381"/>
      <c r="GX94" s="381"/>
      <c r="GY94" s="381"/>
      <c r="GZ94" s="381"/>
      <c r="HA94" s="381"/>
      <c r="HB94" s="381"/>
      <c r="HC94" s="381"/>
      <c r="HD94" s="381"/>
      <c r="HE94" s="381"/>
      <c r="HF94" s="381"/>
      <c r="HG94" s="381"/>
      <c r="HH94" s="381"/>
      <c r="HI94" s="381"/>
      <c r="HJ94" s="381"/>
      <c r="HK94" s="381"/>
      <c r="HL94" s="381"/>
      <c r="HM94" s="381"/>
      <c r="HN94" s="381"/>
      <c r="HO94" s="381"/>
      <c r="HP94" s="381"/>
      <c r="HQ94" s="381"/>
      <c r="HR94" s="381"/>
      <c r="HS94" s="381"/>
      <c r="HT94" s="381"/>
      <c r="HU94" s="381"/>
      <c r="HV94" s="381"/>
      <c r="HW94" s="381"/>
      <c r="HX94" s="381"/>
      <c r="HY94" s="381"/>
      <c r="HZ94" s="381"/>
      <c r="IA94" s="381"/>
      <c r="IB94" s="381"/>
      <c r="IC94" s="381"/>
      <c r="ID94" s="381"/>
      <c r="IE94" s="381"/>
      <c r="IF94" s="381"/>
      <c r="IG94" s="381"/>
      <c r="IH94" s="381"/>
      <c r="II94" s="381"/>
      <c r="IJ94" s="381"/>
    </row>
    <row r="95" spans="1:244" ht="18" customHeight="1">
      <c r="A95" s="385"/>
      <c r="B95" s="386" t="s">
        <v>146</v>
      </c>
      <c r="C95" s="385" t="s">
        <v>141</v>
      </c>
      <c r="D95" s="69">
        <v>15</v>
      </c>
      <c r="E95" s="69">
        <v>15</v>
      </c>
      <c r="F95" s="387">
        <f t="shared" si="2"/>
        <v>100</v>
      </c>
      <c r="G95" s="69"/>
      <c r="H95" s="69">
        <v>15</v>
      </c>
      <c r="I95" s="69">
        <v>15</v>
      </c>
      <c r="J95" s="387">
        <f t="shared" si="3"/>
        <v>100</v>
      </c>
      <c r="K95" s="69"/>
      <c r="L95" s="387"/>
      <c r="M95" s="402"/>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c r="BW95" s="368"/>
      <c r="BX95" s="368"/>
      <c r="BY95" s="368"/>
      <c r="BZ95" s="368"/>
      <c r="CA95" s="368"/>
      <c r="CB95" s="368"/>
      <c r="CC95" s="368"/>
      <c r="CD95" s="368"/>
      <c r="CE95" s="368"/>
      <c r="CF95" s="368"/>
      <c r="CG95" s="368"/>
      <c r="CH95" s="368"/>
      <c r="CI95" s="368"/>
      <c r="CJ95" s="368"/>
      <c r="CK95" s="368"/>
      <c r="CL95" s="368"/>
      <c r="CM95" s="368"/>
      <c r="CN95" s="368"/>
      <c r="CO95" s="368"/>
      <c r="CP95" s="368"/>
      <c r="CQ95" s="368"/>
      <c r="CR95" s="368"/>
      <c r="CS95" s="368"/>
      <c r="CT95" s="368"/>
      <c r="CU95" s="368"/>
      <c r="CV95" s="368"/>
      <c r="CW95" s="368"/>
      <c r="CX95" s="368"/>
      <c r="CY95" s="368"/>
      <c r="CZ95" s="368"/>
      <c r="DA95" s="368"/>
      <c r="DB95" s="368"/>
      <c r="DC95" s="368"/>
      <c r="DD95" s="368"/>
      <c r="DE95" s="368"/>
      <c r="DF95" s="368"/>
      <c r="DG95" s="368"/>
      <c r="DH95" s="368"/>
      <c r="DI95" s="368"/>
      <c r="DJ95" s="368"/>
      <c r="DK95" s="368"/>
      <c r="DL95" s="368"/>
      <c r="DM95" s="368"/>
      <c r="DN95" s="368"/>
      <c r="DO95" s="368"/>
      <c r="DP95" s="368"/>
      <c r="DQ95" s="368"/>
      <c r="DR95" s="368"/>
      <c r="DS95" s="368"/>
      <c r="DT95" s="368"/>
      <c r="DU95" s="368"/>
      <c r="DV95" s="368"/>
      <c r="DW95" s="368"/>
      <c r="DX95" s="368"/>
      <c r="DY95" s="368"/>
      <c r="DZ95" s="368"/>
      <c r="EA95" s="368"/>
      <c r="EB95" s="368"/>
      <c r="EC95" s="368"/>
      <c r="ED95" s="368"/>
      <c r="EE95" s="368"/>
      <c r="EF95" s="368"/>
      <c r="EG95" s="368"/>
      <c r="EH95" s="368"/>
      <c r="EI95" s="368"/>
      <c r="EJ95" s="368"/>
      <c r="EK95" s="368"/>
      <c r="EL95" s="368"/>
      <c r="EM95" s="368"/>
      <c r="EN95" s="368"/>
      <c r="EO95" s="368"/>
      <c r="EP95" s="368"/>
      <c r="EQ95" s="368"/>
      <c r="ER95" s="368"/>
      <c r="ES95" s="368"/>
      <c r="ET95" s="368"/>
      <c r="EU95" s="368"/>
      <c r="EV95" s="368"/>
      <c r="EW95" s="368"/>
      <c r="EX95" s="368"/>
      <c r="EY95" s="368"/>
      <c r="EZ95" s="368"/>
      <c r="FA95" s="368"/>
      <c r="FB95" s="368"/>
      <c r="FC95" s="368"/>
      <c r="FD95" s="368"/>
      <c r="FE95" s="368"/>
      <c r="FF95" s="368"/>
      <c r="FG95" s="368"/>
      <c r="FH95" s="368"/>
      <c r="FI95" s="368"/>
      <c r="FJ95" s="368"/>
      <c r="FK95" s="368"/>
      <c r="FL95" s="368"/>
      <c r="FM95" s="368"/>
      <c r="FN95" s="368"/>
      <c r="FO95" s="368"/>
      <c r="FP95" s="368"/>
      <c r="FQ95" s="368"/>
      <c r="FR95" s="368"/>
      <c r="FS95" s="368"/>
      <c r="FT95" s="368"/>
      <c r="FU95" s="368"/>
      <c r="FV95" s="368"/>
      <c r="FW95" s="368"/>
      <c r="FX95" s="368"/>
      <c r="FY95" s="368"/>
      <c r="FZ95" s="368"/>
      <c r="GA95" s="368"/>
      <c r="GB95" s="368"/>
      <c r="GC95" s="368"/>
      <c r="GD95" s="368"/>
      <c r="GE95" s="368"/>
      <c r="GF95" s="368"/>
      <c r="GG95" s="368"/>
      <c r="GH95" s="368"/>
      <c r="GI95" s="368"/>
      <c r="GJ95" s="368"/>
      <c r="GK95" s="368"/>
      <c r="GL95" s="368"/>
      <c r="GM95" s="368"/>
      <c r="GN95" s="368"/>
      <c r="GO95" s="368"/>
      <c r="GP95" s="368"/>
      <c r="GQ95" s="368"/>
      <c r="GR95" s="368"/>
      <c r="GS95" s="368"/>
      <c r="GT95" s="368"/>
      <c r="GU95" s="368"/>
      <c r="GV95" s="368"/>
      <c r="GW95" s="368"/>
      <c r="GX95" s="368"/>
      <c r="GY95" s="368"/>
      <c r="GZ95" s="368"/>
      <c r="HA95" s="368"/>
      <c r="HB95" s="368"/>
      <c r="HC95" s="368"/>
      <c r="HD95" s="368"/>
      <c r="HE95" s="368"/>
      <c r="HF95" s="368"/>
      <c r="HG95" s="368"/>
      <c r="HH95" s="368"/>
      <c r="HI95" s="368"/>
      <c r="HJ95" s="368"/>
      <c r="HK95" s="368"/>
      <c r="HL95" s="368"/>
      <c r="HM95" s="368"/>
      <c r="HN95" s="368"/>
      <c r="HO95" s="368"/>
      <c r="HP95" s="368"/>
      <c r="HQ95" s="368"/>
      <c r="HR95" s="368"/>
      <c r="HS95" s="368"/>
      <c r="HT95" s="368"/>
      <c r="HU95" s="368"/>
      <c r="HV95" s="368"/>
      <c r="HW95" s="368"/>
      <c r="HX95" s="368"/>
      <c r="HY95" s="368"/>
      <c r="HZ95" s="368"/>
      <c r="IA95" s="368"/>
      <c r="IB95" s="368"/>
      <c r="IC95" s="368"/>
      <c r="ID95" s="368"/>
      <c r="IE95" s="368"/>
      <c r="IF95" s="368"/>
      <c r="IG95" s="368"/>
      <c r="IH95" s="368"/>
      <c r="II95" s="368"/>
      <c r="IJ95" s="368"/>
    </row>
    <row r="96" spans="1:244" ht="18" customHeight="1">
      <c r="A96" s="403"/>
      <c r="B96" s="386" t="s">
        <v>145</v>
      </c>
      <c r="C96" s="385" t="s">
        <v>141</v>
      </c>
      <c r="D96" s="69">
        <v>6</v>
      </c>
      <c r="E96" s="69">
        <v>6</v>
      </c>
      <c r="F96" s="387">
        <f t="shared" si="2"/>
        <v>100</v>
      </c>
      <c r="G96" s="69"/>
      <c r="H96" s="69">
        <v>6</v>
      </c>
      <c r="I96" s="69">
        <v>6</v>
      </c>
      <c r="J96" s="387">
        <f t="shared" si="3"/>
        <v>100</v>
      </c>
      <c r="K96" s="69"/>
      <c r="L96" s="387"/>
      <c r="M96" s="402"/>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8"/>
      <c r="BH96" s="368"/>
      <c r="BI96" s="368"/>
      <c r="BJ96" s="368"/>
      <c r="BK96" s="368"/>
      <c r="BL96" s="368"/>
      <c r="BM96" s="368"/>
      <c r="BN96" s="368"/>
      <c r="BO96" s="368"/>
      <c r="BP96" s="368"/>
      <c r="BQ96" s="368"/>
      <c r="BR96" s="368"/>
      <c r="BS96" s="368"/>
      <c r="BT96" s="368"/>
      <c r="BU96" s="368"/>
      <c r="BV96" s="368"/>
      <c r="BW96" s="368"/>
      <c r="BX96" s="368"/>
      <c r="BY96" s="368"/>
      <c r="BZ96" s="368"/>
      <c r="CA96" s="368"/>
      <c r="CB96" s="368"/>
      <c r="CC96" s="368"/>
      <c r="CD96" s="368"/>
      <c r="CE96" s="368"/>
      <c r="CF96" s="368"/>
      <c r="CG96" s="368"/>
      <c r="CH96" s="368"/>
      <c r="CI96" s="368"/>
      <c r="CJ96" s="368"/>
      <c r="CK96" s="368"/>
      <c r="CL96" s="368"/>
      <c r="CM96" s="368"/>
      <c r="CN96" s="368"/>
      <c r="CO96" s="368"/>
      <c r="CP96" s="368"/>
      <c r="CQ96" s="368"/>
      <c r="CR96" s="368"/>
      <c r="CS96" s="368"/>
      <c r="CT96" s="368"/>
      <c r="CU96" s="368"/>
      <c r="CV96" s="368"/>
      <c r="CW96" s="368"/>
      <c r="CX96" s="368"/>
      <c r="CY96" s="368"/>
      <c r="CZ96" s="368"/>
      <c r="DA96" s="368"/>
      <c r="DB96" s="368"/>
      <c r="DC96" s="368"/>
      <c r="DD96" s="368"/>
      <c r="DE96" s="368"/>
      <c r="DF96" s="368"/>
      <c r="DG96" s="368"/>
      <c r="DH96" s="368"/>
      <c r="DI96" s="368"/>
      <c r="DJ96" s="368"/>
      <c r="DK96" s="368"/>
      <c r="DL96" s="368"/>
      <c r="DM96" s="368"/>
      <c r="DN96" s="368"/>
      <c r="DO96" s="368"/>
      <c r="DP96" s="368"/>
      <c r="DQ96" s="368"/>
      <c r="DR96" s="368"/>
      <c r="DS96" s="368"/>
      <c r="DT96" s="368"/>
      <c r="DU96" s="368"/>
      <c r="DV96" s="368"/>
      <c r="DW96" s="368"/>
      <c r="DX96" s="368"/>
      <c r="DY96" s="368"/>
      <c r="DZ96" s="368"/>
      <c r="EA96" s="368"/>
      <c r="EB96" s="368"/>
      <c r="EC96" s="368"/>
      <c r="ED96" s="368"/>
      <c r="EE96" s="368"/>
      <c r="EF96" s="368"/>
      <c r="EG96" s="368"/>
      <c r="EH96" s="368"/>
      <c r="EI96" s="368"/>
      <c r="EJ96" s="368"/>
      <c r="EK96" s="368"/>
      <c r="EL96" s="368"/>
      <c r="EM96" s="368"/>
      <c r="EN96" s="368"/>
      <c r="EO96" s="368"/>
      <c r="EP96" s="368"/>
      <c r="EQ96" s="368"/>
      <c r="ER96" s="368"/>
      <c r="ES96" s="368"/>
      <c r="ET96" s="368"/>
      <c r="EU96" s="368"/>
      <c r="EV96" s="368"/>
      <c r="EW96" s="368"/>
      <c r="EX96" s="368"/>
      <c r="EY96" s="368"/>
      <c r="EZ96" s="368"/>
      <c r="FA96" s="368"/>
      <c r="FB96" s="368"/>
      <c r="FC96" s="368"/>
      <c r="FD96" s="368"/>
      <c r="FE96" s="368"/>
      <c r="FF96" s="368"/>
      <c r="FG96" s="368"/>
      <c r="FH96" s="368"/>
      <c r="FI96" s="368"/>
      <c r="FJ96" s="368"/>
      <c r="FK96" s="368"/>
      <c r="FL96" s="368"/>
      <c r="FM96" s="368"/>
      <c r="FN96" s="368"/>
      <c r="FO96" s="368"/>
      <c r="FP96" s="368"/>
      <c r="FQ96" s="368"/>
      <c r="FR96" s="368"/>
      <c r="FS96" s="368"/>
      <c r="FT96" s="368"/>
      <c r="FU96" s="368"/>
      <c r="FV96" s="368"/>
      <c r="FW96" s="368"/>
      <c r="FX96" s="368"/>
      <c r="FY96" s="368"/>
      <c r="FZ96" s="368"/>
      <c r="GA96" s="368"/>
      <c r="GB96" s="368"/>
      <c r="GC96" s="368"/>
      <c r="GD96" s="368"/>
      <c r="GE96" s="368"/>
      <c r="GF96" s="368"/>
      <c r="GG96" s="368"/>
      <c r="GH96" s="368"/>
      <c r="GI96" s="368"/>
      <c r="GJ96" s="368"/>
      <c r="GK96" s="368"/>
      <c r="GL96" s="368"/>
      <c r="GM96" s="368"/>
      <c r="GN96" s="368"/>
      <c r="GO96" s="368"/>
      <c r="GP96" s="368"/>
      <c r="GQ96" s="368"/>
      <c r="GR96" s="368"/>
      <c r="GS96" s="368"/>
      <c r="GT96" s="368"/>
      <c r="GU96" s="368"/>
      <c r="GV96" s="368"/>
      <c r="GW96" s="368"/>
      <c r="GX96" s="368"/>
      <c r="GY96" s="368"/>
      <c r="GZ96" s="368"/>
      <c r="HA96" s="368"/>
      <c r="HB96" s="368"/>
      <c r="HC96" s="368"/>
      <c r="HD96" s="368"/>
      <c r="HE96" s="368"/>
      <c r="HF96" s="368"/>
      <c r="HG96" s="368"/>
      <c r="HH96" s="368"/>
      <c r="HI96" s="368"/>
      <c r="HJ96" s="368"/>
      <c r="HK96" s="368"/>
      <c r="HL96" s="368"/>
      <c r="HM96" s="368"/>
      <c r="HN96" s="368"/>
      <c r="HO96" s="368"/>
      <c r="HP96" s="368"/>
      <c r="HQ96" s="368"/>
      <c r="HR96" s="368"/>
      <c r="HS96" s="368"/>
      <c r="HT96" s="368"/>
      <c r="HU96" s="368"/>
      <c r="HV96" s="368"/>
      <c r="HW96" s="368"/>
      <c r="HX96" s="368"/>
      <c r="HY96" s="368"/>
      <c r="HZ96" s="368"/>
      <c r="IA96" s="368"/>
      <c r="IB96" s="368"/>
      <c r="IC96" s="368"/>
      <c r="ID96" s="368"/>
      <c r="IE96" s="368"/>
      <c r="IF96" s="368"/>
      <c r="IG96" s="368"/>
      <c r="IH96" s="368"/>
      <c r="II96" s="368"/>
      <c r="IJ96" s="368"/>
    </row>
    <row r="97" spans="1:244" ht="18" customHeight="1">
      <c r="A97" s="403"/>
      <c r="B97" s="386" t="s">
        <v>323</v>
      </c>
      <c r="C97" s="385" t="s">
        <v>141</v>
      </c>
      <c r="D97" s="69">
        <v>0</v>
      </c>
      <c r="E97" s="69"/>
      <c r="F97" s="387"/>
      <c r="G97" s="69"/>
      <c r="H97" s="69"/>
      <c r="I97" s="69"/>
      <c r="J97" s="387"/>
      <c r="K97" s="69"/>
      <c r="L97" s="387"/>
      <c r="M97" s="402"/>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c r="BW97" s="368"/>
      <c r="BX97" s="368"/>
      <c r="BY97" s="368"/>
      <c r="BZ97" s="368"/>
      <c r="CA97" s="368"/>
      <c r="CB97" s="368"/>
      <c r="CC97" s="368"/>
      <c r="CD97" s="368"/>
      <c r="CE97" s="368"/>
      <c r="CF97" s="368"/>
      <c r="CG97" s="368"/>
      <c r="CH97" s="368"/>
      <c r="CI97" s="368"/>
      <c r="CJ97" s="368"/>
      <c r="CK97" s="368"/>
      <c r="CL97" s="368"/>
      <c r="CM97" s="368"/>
      <c r="CN97" s="368"/>
      <c r="CO97" s="368"/>
      <c r="CP97" s="368"/>
      <c r="CQ97" s="368"/>
      <c r="CR97" s="368"/>
      <c r="CS97" s="368"/>
      <c r="CT97" s="368"/>
      <c r="CU97" s="368"/>
      <c r="CV97" s="368"/>
      <c r="CW97" s="368"/>
      <c r="CX97" s="368"/>
      <c r="CY97" s="368"/>
      <c r="CZ97" s="368"/>
      <c r="DA97" s="368"/>
      <c r="DB97" s="368"/>
      <c r="DC97" s="368"/>
      <c r="DD97" s="368"/>
      <c r="DE97" s="368"/>
      <c r="DF97" s="368"/>
      <c r="DG97" s="368"/>
      <c r="DH97" s="368"/>
      <c r="DI97" s="368"/>
      <c r="DJ97" s="368"/>
      <c r="DK97" s="368"/>
      <c r="DL97" s="368"/>
      <c r="DM97" s="368"/>
      <c r="DN97" s="368"/>
      <c r="DO97" s="368"/>
      <c r="DP97" s="368"/>
      <c r="DQ97" s="368"/>
      <c r="DR97" s="368"/>
      <c r="DS97" s="368"/>
      <c r="DT97" s="368"/>
      <c r="DU97" s="368"/>
      <c r="DV97" s="368"/>
      <c r="DW97" s="368"/>
      <c r="DX97" s="368"/>
      <c r="DY97" s="368"/>
      <c r="DZ97" s="368"/>
      <c r="EA97" s="368"/>
      <c r="EB97" s="368"/>
      <c r="EC97" s="368"/>
      <c r="ED97" s="368"/>
      <c r="EE97" s="368"/>
      <c r="EF97" s="368"/>
      <c r="EG97" s="368"/>
      <c r="EH97" s="368"/>
      <c r="EI97" s="368"/>
      <c r="EJ97" s="368"/>
      <c r="EK97" s="368"/>
      <c r="EL97" s="368"/>
      <c r="EM97" s="368"/>
      <c r="EN97" s="368"/>
      <c r="EO97" s="368"/>
      <c r="EP97" s="368"/>
      <c r="EQ97" s="368"/>
      <c r="ER97" s="368"/>
      <c r="ES97" s="368"/>
      <c r="ET97" s="368"/>
      <c r="EU97" s="368"/>
      <c r="EV97" s="368"/>
      <c r="EW97" s="368"/>
      <c r="EX97" s="368"/>
      <c r="EY97" s="368"/>
      <c r="EZ97" s="368"/>
      <c r="FA97" s="368"/>
      <c r="FB97" s="368"/>
      <c r="FC97" s="368"/>
      <c r="FD97" s="368"/>
      <c r="FE97" s="368"/>
      <c r="FF97" s="368"/>
      <c r="FG97" s="368"/>
      <c r="FH97" s="368"/>
      <c r="FI97" s="368"/>
      <c r="FJ97" s="368"/>
      <c r="FK97" s="368"/>
      <c r="FL97" s="368"/>
      <c r="FM97" s="368"/>
      <c r="FN97" s="368"/>
      <c r="FO97" s="368"/>
      <c r="FP97" s="368"/>
      <c r="FQ97" s="368"/>
      <c r="FR97" s="368"/>
      <c r="FS97" s="368"/>
      <c r="FT97" s="368"/>
      <c r="FU97" s="368"/>
      <c r="FV97" s="368"/>
      <c r="FW97" s="368"/>
      <c r="FX97" s="368"/>
      <c r="FY97" s="368"/>
      <c r="FZ97" s="368"/>
      <c r="GA97" s="368"/>
      <c r="GB97" s="368"/>
      <c r="GC97" s="368"/>
      <c r="GD97" s="368"/>
      <c r="GE97" s="368"/>
      <c r="GF97" s="368"/>
      <c r="GG97" s="368"/>
      <c r="GH97" s="368"/>
      <c r="GI97" s="368"/>
      <c r="GJ97" s="368"/>
      <c r="GK97" s="368"/>
      <c r="GL97" s="368"/>
      <c r="GM97" s="368"/>
      <c r="GN97" s="368"/>
      <c r="GO97" s="368"/>
      <c r="GP97" s="368"/>
      <c r="GQ97" s="368"/>
      <c r="GR97" s="368"/>
      <c r="GS97" s="368"/>
      <c r="GT97" s="368"/>
      <c r="GU97" s="368"/>
      <c r="GV97" s="368"/>
      <c r="GW97" s="368"/>
      <c r="GX97" s="368"/>
      <c r="GY97" s="368"/>
      <c r="GZ97" s="368"/>
      <c r="HA97" s="368"/>
      <c r="HB97" s="368"/>
      <c r="HC97" s="368"/>
      <c r="HD97" s="368"/>
      <c r="HE97" s="368"/>
      <c r="HF97" s="368"/>
      <c r="HG97" s="368"/>
      <c r="HH97" s="368"/>
      <c r="HI97" s="368"/>
      <c r="HJ97" s="368"/>
      <c r="HK97" s="368"/>
      <c r="HL97" s="368"/>
      <c r="HM97" s="368"/>
      <c r="HN97" s="368"/>
      <c r="HO97" s="368"/>
      <c r="HP97" s="368"/>
      <c r="HQ97" s="368"/>
      <c r="HR97" s="368"/>
      <c r="HS97" s="368"/>
      <c r="HT97" s="368"/>
      <c r="HU97" s="368"/>
      <c r="HV97" s="368"/>
      <c r="HW97" s="368"/>
      <c r="HX97" s="368"/>
      <c r="HY97" s="368"/>
      <c r="HZ97" s="368"/>
      <c r="IA97" s="368"/>
      <c r="IB97" s="368"/>
      <c r="IC97" s="368"/>
      <c r="ID97" s="368"/>
      <c r="IE97" s="368"/>
      <c r="IF97" s="368"/>
      <c r="IG97" s="368"/>
      <c r="IH97" s="368"/>
      <c r="II97" s="368"/>
      <c r="IJ97" s="368"/>
    </row>
    <row r="98" spans="1:244" s="382" customFormat="1" ht="18" customHeight="1">
      <c r="A98" s="373" t="s">
        <v>366</v>
      </c>
      <c r="B98" s="383" t="s">
        <v>144</v>
      </c>
      <c r="C98" s="373" t="s">
        <v>141</v>
      </c>
      <c r="D98" s="63">
        <v>4</v>
      </c>
      <c r="E98" s="63">
        <v>4</v>
      </c>
      <c r="F98" s="379">
        <f t="shared" si="2"/>
        <v>100</v>
      </c>
      <c r="G98" s="63"/>
      <c r="H98" s="63">
        <v>4</v>
      </c>
      <c r="I98" s="63">
        <v>4</v>
      </c>
      <c r="J98" s="379">
        <f t="shared" si="3"/>
        <v>100</v>
      </c>
      <c r="K98" s="63"/>
      <c r="L98" s="379"/>
      <c r="M98" s="392"/>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1"/>
      <c r="AX98" s="381"/>
      <c r="AY98" s="381"/>
      <c r="AZ98" s="381"/>
      <c r="BA98" s="381"/>
      <c r="BB98" s="381"/>
      <c r="BC98" s="381"/>
      <c r="BD98" s="381"/>
      <c r="BE98" s="381"/>
      <c r="BF98" s="381"/>
      <c r="BG98" s="381"/>
      <c r="BH98" s="381"/>
      <c r="BI98" s="381"/>
      <c r="BJ98" s="381"/>
      <c r="BK98" s="381"/>
      <c r="BL98" s="381"/>
      <c r="BM98" s="381"/>
      <c r="BN98" s="381"/>
      <c r="BO98" s="381"/>
      <c r="BP98" s="381"/>
      <c r="BQ98" s="381"/>
      <c r="BR98" s="381"/>
      <c r="BS98" s="381"/>
      <c r="BT98" s="381"/>
      <c r="BU98" s="381"/>
      <c r="BV98" s="381"/>
      <c r="BW98" s="381"/>
      <c r="BX98" s="381"/>
      <c r="BY98" s="381"/>
      <c r="BZ98" s="381"/>
      <c r="CA98" s="381"/>
      <c r="CB98" s="381"/>
      <c r="CC98" s="381"/>
      <c r="CD98" s="381"/>
      <c r="CE98" s="381"/>
      <c r="CF98" s="381"/>
      <c r="CG98" s="381"/>
      <c r="CH98" s="381"/>
      <c r="CI98" s="381"/>
      <c r="CJ98" s="381"/>
      <c r="CK98" s="381"/>
      <c r="CL98" s="381"/>
      <c r="CM98" s="381"/>
      <c r="CN98" s="381"/>
      <c r="CO98" s="381"/>
      <c r="CP98" s="381"/>
      <c r="CQ98" s="381"/>
      <c r="CR98" s="381"/>
      <c r="CS98" s="381"/>
      <c r="CT98" s="381"/>
      <c r="CU98" s="381"/>
      <c r="CV98" s="381"/>
      <c r="CW98" s="381"/>
      <c r="CX98" s="381"/>
      <c r="CY98" s="381"/>
      <c r="CZ98" s="381"/>
      <c r="DA98" s="381"/>
      <c r="DB98" s="381"/>
      <c r="DC98" s="381"/>
      <c r="DD98" s="381"/>
      <c r="DE98" s="381"/>
      <c r="DF98" s="381"/>
      <c r="DG98" s="381"/>
      <c r="DH98" s="381"/>
      <c r="DI98" s="381"/>
      <c r="DJ98" s="381"/>
      <c r="DK98" s="381"/>
      <c r="DL98" s="381"/>
      <c r="DM98" s="381"/>
      <c r="DN98" s="381"/>
      <c r="DO98" s="381"/>
      <c r="DP98" s="381"/>
      <c r="DQ98" s="381"/>
      <c r="DR98" s="381"/>
      <c r="DS98" s="381"/>
      <c r="DT98" s="381"/>
      <c r="DU98" s="381"/>
      <c r="DV98" s="381"/>
      <c r="DW98" s="381"/>
      <c r="DX98" s="381"/>
      <c r="DY98" s="381"/>
      <c r="DZ98" s="381"/>
      <c r="EA98" s="381"/>
      <c r="EB98" s="381"/>
      <c r="EC98" s="381"/>
      <c r="ED98" s="381"/>
      <c r="EE98" s="381"/>
      <c r="EF98" s="381"/>
      <c r="EG98" s="381"/>
      <c r="EH98" s="381"/>
      <c r="EI98" s="381"/>
      <c r="EJ98" s="381"/>
      <c r="EK98" s="381"/>
      <c r="EL98" s="381"/>
      <c r="EM98" s="381"/>
      <c r="EN98" s="381"/>
      <c r="EO98" s="381"/>
      <c r="EP98" s="381"/>
      <c r="EQ98" s="381"/>
      <c r="ER98" s="381"/>
      <c r="ES98" s="381"/>
      <c r="ET98" s="381"/>
      <c r="EU98" s="381"/>
      <c r="EV98" s="381"/>
      <c r="EW98" s="381"/>
      <c r="EX98" s="381"/>
      <c r="EY98" s="381"/>
      <c r="EZ98" s="381"/>
      <c r="FA98" s="381"/>
      <c r="FB98" s="381"/>
      <c r="FC98" s="381"/>
      <c r="FD98" s="381"/>
      <c r="FE98" s="381"/>
      <c r="FF98" s="381"/>
      <c r="FG98" s="381"/>
      <c r="FH98" s="381"/>
      <c r="FI98" s="381"/>
      <c r="FJ98" s="381"/>
      <c r="FK98" s="381"/>
      <c r="FL98" s="381"/>
      <c r="FM98" s="381"/>
      <c r="FN98" s="381"/>
      <c r="FO98" s="381"/>
      <c r="FP98" s="381"/>
      <c r="FQ98" s="381"/>
      <c r="FR98" s="381"/>
      <c r="FS98" s="381"/>
      <c r="FT98" s="381"/>
      <c r="FU98" s="381"/>
      <c r="FV98" s="381"/>
      <c r="FW98" s="381"/>
      <c r="FX98" s="381"/>
      <c r="FY98" s="381"/>
      <c r="FZ98" s="381"/>
      <c r="GA98" s="381"/>
      <c r="GB98" s="381"/>
      <c r="GC98" s="381"/>
      <c r="GD98" s="381"/>
      <c r="GE98" s="381"/>
      <c r="GF98" s="381"/>
      <c r="GG98" s="381"/>
      <c r="GH98" s="381"/>
      <c r="GI98" s="381"/>
      <c r="GJ98" s="381"/>
      <c r="GK98" s="381"/>
      <c r="GL98" s="381"/>
      <c r="GM98" s="381"/>
      <c r="GN98" s="381"/>
      <c r="GO98" s="381"/>
      <c r="GP98" s="381"/>
      <c r="GQ98" s="381"/>
      <c r="GR98" s="381"/>
      <c r="GS98" s="381"/>
      <c r="GT98" s="381"/>
      <c r="GU98" s="381"/>
      <c r="GV98" s="381"/>
      <c r="GW98" s="381"/>
      <c r="GX98" s="381"/>
      <c r="GY98" s="381"/>
      <c r="GZ98" s="381"/>
      <c r="HA98" s="381"/>
      <c r="HB98" s="381"/>
      <c r="HC98" s="381"/>
      <c r="HD98" s="381"/>
      <c r="HE98" s="381"/>
      <c r="HF98" s="381"/>
      <c r="HG98" s="381"/>
      <c r="HH98" s="381"/>
      <c r="HI98" s="381"/>
      <c r="HJ98" s="381"/>
      <c r="HK98" s="381"/>
      <c r="HL98" s="381"/>
      <c r="HM98" s="381"/>
      <c r="HN98" s="381"/>
      <c r="HO98" s="381"/>
      <c r="HP98" s="381"/>
      <c r="HQ98" s="381"/>
      <c r="HR98" s="381"/>
      <c r="HS98" s="381"/>
      <c r="HT98" s="381"/>
      <c r="HU98" s="381"/>
      <c r="HV98" s="381"/>
      <c r="HW98" s="381"/>
      <c r="HX98" s="381"/>
      <c r="HY98" s="381"/>
      <c r="HZ98" s="381"/>
      <c r="IA98" s="381"/>
      <c r="IB98" s="381"/>
      <c r="IC98" s="381"/>
      <c r="ID98" s="381"/>
      <c r="IE98" s="381"/>
      <c r="IF98" s="381"/>
      <c r="IG98" s="381"/>
      <c r="IH98" s="381"/>
      <c r="II98" s="381"/>
      <c r="IJ98" s="381"/>
    </row>
    <row r="99" spans="1:244" ht="18" customHeight="1">
      <c r="A99" s="385"/>
      <c r="B99" s="386" t="s">
        <v>143</v>
      </c>
      <c r="C99" s="385" t="s">
        <v>141</v>
      </c>
      <c r="D99" s="69">
        <v>2</v>
      </c>
      <c r="E99" s="69">
        <v>2</v>
      </c>
      <c r="F99" s="387">
        <f t="shared" si="2"/>
        <v>100</v>
      </c>
      <c r="G99" s="69"/>
      <c r="H99" s="69">
        <v>2</v>
      </c>
      <c r="I99" s="69">
        <v>2</v>
      </c>
      <c r="J99" s="387">
        <f t="shared" si="3"/>
        <v>100</v>
      </c>
      <c r="K99" s="69"/>
      <c r="L99" s="387"/>
      <c r="M99" s="402"/>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c r="BW99" s="368"/>
      <c r="BX99" s="368"/>
      <c r="BY99" s="368"/>
      <c r="BZ99" s="368"/>
      <c r="CA99" s="368"/>
      <c r="CB99" s="368"/>
      <c r="CC99" s="368"/>
      <c r="CD99" s="368"/>
      <c r="CE99" s="368"/>
      <c r="CF99" s="368"/>
      <c r="CG99" s="368"/>
      <c r="CH99" s="368"/>
      <c r="CI99" s="368"/>
      <c r="CJ99" s="368"/>
      <c r="CK99" s="368"/>
      <c r="CL99" s="368"/>
      <c r="CM99" s="368"/>
      <c r="CN99" s="368"/>
      <c r="CO99" s="368"/>
      <c r="CP99" s="368"/>
      <c r="CQ99" s="368"/>
      <c r="CR99" s="368"/>
      <c r="CS99" s="368"/>
      <c r="CT99" s="368"/>
      <c r="CU99" s="368"/>
      <c r="CV99" s="368"/>
      <c r="CW99" s="368"/>
      <c r="CX99" s="368"/>
      <c r="CY99" s="368"/>
      <c r="CZ99" s="368"/>
      <c r="DA99" s="368"/>
      <c r="DB99" s="368"/>
      <c r="DC99" s="368"/>
      <c r="DD99" s="368"/>
      <c r="DE99" s="368"/>
      <c r="DF99" s="368"/>
      <c r="DG99" s="368"/>
      <c r="DH99" s="368"/>
      <c r="DI99" s="368"/>
      <c r="DJ99" s="368"/>
      <c r="DK99" s="368"/>
      <c r="DL99" s="368"/>
      <c r="DM99" s="368"/>
      <c r="DN99" s="368"/>
      <c r="DO99" s="368"/>
      <c r="DP99" s="368"/>
      <c r="DQ99" s="368"/>
      <c r="DR99" s="368"/>
      <c r="DS99" s="368"/>
      <c r="DT99" s="368"/>
      <c r="DU99" s="368"/>
      <c r="DV99" s="368"/>
      <c r="DW99" s="368"/>
      <c r="DX99" s="368"/>
      <c r="DY99" s="368"/>
      <c r="DZ99" s="368"/>
      <c r="EA99" s="368"/>
      <c r="EB99" s="368"/>
      <c r="EC99" s="368"/>
      <c r="ED99" s="368"/>
      <c r="EE99" s="368"/>
      <c r="EF99" s="368"/>
      <c r="EG99" s="368"/>
      <c r="EH99" s="368"/>
      <c r="EI99" s="368"/>
      <c r="EJ99" s="368"/>
      <c r="EK99" s="368"/>
      <c r="EL99" s="368"/>
      <c r="EM99" s="368"/>
      <c r="EN99" s="368"/>
      <c r="EO99" s="368"/>
      <c r="EP99" s="368"/>
      <c r="EQ99" s="368"/>
      <c r="ER99" s="368"/>
      <c r="ES99" s="368"/>
      <c r="ET99" s="368"/>
      <c r="EU99" s="368"/>
      <c r="EV99" s="368"/>
      <c r="EW99" s="368"/>
      <c r="EX99" s="368"/>
      <c r="EY99" s="368"/>
      <c r="EZ99" s="368"/>
      <c r="FA99" s="368"/>
      <c r="FB99" s="368"/>
      <c r="FC99" s="368"/>
      <c r="FD99" s="368"/>
      <c r="FE99" s="368"/>
      <c r="FF99" s="368"/>
      <c r="FG99" s="368"/>
      <c r="FH99" s="368"/>
      <c r="FI99" s="368"/>
      <c r="FJ99" s="368"/>
      <c r="FK99" s="368"/>
      <c r="FL99" s="368"/>
      <c r="FM99" s="368"/>
      <c r="FN99" s="368"/>
      <c r="FO99" s="368"/>
      <c r="FP99" s="368"/>
      <c r="FQ99" s="368"/>
      <c r="FR99" s="368"/>
      <c r="FS99" s="368"/>
      <c r="FT99" s="368"/>
      <c r="FU99" s="368"/>
      <c r="FV99" s="368"/>
      <c r="FW99" s="368"/>
      <c r="FX99" s="368"/>
      <c r="FY99" s="368"/>
      <c r="FZ99" s="368"/>
      <c r="GA99" s="368"/>
      <c r="GB99" s="368"/>
      <c r="GC99" s="368"/>
      <c r="GD99" s="368"/>
      <c r="GE99" s="368"/>
      <c r="GF99" s="368"/>
      <c r="GG99" s="368"/>
      <c r="GH99" s="368"/>
      <c r="GI99" s="368"/>
      <c r="GJ99" s="368"/>
      <c r="GK99" s="368"/>
      <c r="GL99" s="368"/>
      <c r="GM99" s="368"/>
      <c r="GN99" s="368"/>
      <c r="GO99" s="368"/>
      <c r="GP99" s="368"/>
      <c r="GQ99" s="368"/>
      <c r="GR99" s="368"/>
      <c r="GS99" s="368"/>
      <c r="GT99" s="368"/>
      <c r="GU99" s="368"/>
      <c r="GV99" s="368"/>
      <c r="GW99" s="368"/>
      <c r="GX99" s="368"/>
      <c r="GY99" s="368"/>
      <c r="GZ99" s="368"/>
      <c r="HA99" s="368"/>
      <c r="HB99" s="368"/>
      <c r="HC99" s="368"/>
      <c r="HD99" s="368"/>
      <c r="HE99" s="368"/>
      <c r="HF99" s="368"/>
      <c r="HG99" s="368"/>
      <c r="HH99" s="368"/>
      <c r="HI99" s="368"/>
      <c r="HJ99" s="368"/>
      <c r="HK99" s="368"/>
      <c r="HL99" s="368"/>
      <c r="HM99" s="368"/>
      <c r="HN99" s="368"/>
      <c r="HO99" s="368"/>
      <c r="HP99" s="368"/>
      <c r="HQ99" s="368"/>
      <c r="HR99" s="368"/>
      <c r="HS99" s="368"/>
      <c r="HT99" s="368"/>
      <c r="HU99" s="368"/>
      <c r="HV99" s="368"/>
      <c r="HW99" s="368"/>
      <c r="HX99" s="368"/>
      <c r="HY99" s="368"/>
      <c r="HZ99" s="368"/>
      <c r="IA99" s="368"/>
      <c r="IB99" s="368"/>
      <c r="IC99" s="368"/>
      <c r="ID99" s="368"/>
      <c r="IE99" s="368"/>
      <c r="IF99" s="368"/>
      <c r="IG99" s="368"/>
      <c r="IH99" s="368"/>
      <c r="II99" s="368"/>
      <c r="IJ99" s="368"/>
    </row>
    <row r="100" spans="1:244" s="382" customFormat="1" ht="18" customHeight="1">
      <c r="A100" s="373">
        <v>3</v>
      </c>
      <c r="B100" s="394" t="s">
        <v>142</v>
      </c>
      <c r="C100" s="373"/>
      <c r="D100" s="63">
        <v>1</v>
      </c>
      <c r="E100" s="63">
        <v>1</v>
      </c>
      <c r="F100" s="379">
        <f t="shared" si="2"/>
        <v>100</v>
      </c>
      <c r="G100" s="63"/>
      <c r="H100" s="63">
        <v>1</v>
      </c>
      <c r="I100" s="63">
        <v>1</v>
      </c>
      <c r="J100" s="379">
        <f t="shared" si="3"/>
        <v>100</v>
      </c>
      <c r="K100" s="63"/>
      <c r="L100" s="379"/>
      <c r="M100" s="392"/>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1"/>
      <c r="AZ100" s="381"/>
      <c r="BA100" s="381"/>
      <c r="BB100" s="381"/>
      <c r="BC100" s="381"/>
      <c r="BD100" s="381"/>
      <c r="BE100" s="381"/>
      <c r="BF100" s="381"/>
      <c r="BG100" s="381"/>
      <c r="BH100" s="381"/>
      <c r="BI100" s="381"/>
      <c r="BJ100" s="381"/>
      <c r="BK100" s="381"/>
      <c r="BL100" s="381"/>
      <c r="BM100" s="381"/>
      <c r="BN100" s="381"/>
      <c r="BO100" s="381"/>
      <c r="BP100" s="381"/>
      <c r="BQ100" s="381"/>
      <c r="BR100" s="381"/>
      <c r="BS100" s="381"/>
      <c r="BT100" s="381"/>
      <c r="BU100" s="381"/>
      <c r="BV100" s="381"/>
      <c r="BW100" s="381"/>
      <c r="BX100" s="381"/>
      <c r="BY100" s="381"/>
      <c r="BZ100" s="381"/>
      <c r="CA100" s="381"/>
      <c r="CB100" s="381"/>
      <c r="CC100" s="381"/>
      <c r="CD100" s="381"/>
      <c r="CE100" s="381"/>
      <c r="CF100" s="381"/>
      <c r="CG100" s="381"/>
      <c r="CH100" s="381"/>
      <c r="CI100" s="381"/>
      <c r="CJ100" s="381"/>
      <c r="CK100" s="381"/>
      <c r="CL100" s="381"/>
      <c r="CM100" s="381"/>
      <c r="CN100" s="381"/>
      <c r="CO100" s="381"/>
      <c r="CP100" s="381"/>
      <c r="CQ100" s="381"/>
      <c r="CR100" s="381"/>
      <c r="CS100" s="381"/>
      <c r="CT100" s="381"/>
      <c r="CU100" s="381"/>
      <c r="CV100" s="381"/>
      <c r="CW100" s="381"/>
      <c r="CX100" s="381"/>
      <c r="CY100" s="381"/>
      <c r="CZ100" s="381"/>
      <c r="DA100" s="381"/>
      <c r="DB100" s="381"/>
      <c r="DC100" s="381"/>
      <c r="DD100" s="381"/>
      <c r="DE100" s="381"/>
      <c r="DF100" s="381"/>
      <c r="DG100" s="381"/>
      <c r="DH100" s="381"/>
      <c r="DI100" s="381"/>
      <c r="DJ100" s="381"/>
      <c r="DK100" s="381"/>
      <c r="DL100" s="381"/>
      <c r="DM100" s="381"/>
      <c r="DN100" s="381"/>
      <c r="DO100" s="381"/>
      <c r="DP100" s="381"/>
      <c r="DQ100" s="381"/>
      <c r="DR100" s="381"/>
      <c r="DS100" s="381"/>
      <c r="DT100" s="381"/>
      <c r="DU100" s="381"/>
      <c r="DV100" s="381"/>
      <c r="DW100" s="381"/>
      <c r="DX100" s="381"/>
      <c r="DY100" s="381"/>
      <c r="DZ100" s="381"/>
      <c r="EA100" s="381"/>
      <c r="EB100" s="381"/>
      <c r="EC100" s="381"/>
      <c r="ED100" s="381"/>
      <c r="EE100" s="381"/>
      <c r="EF100" s="381"/>
      <c r="EG100" s="381"/>
      <c r="EH100" s="381"/>
      <c r="EI100" s="381"/>
      <c r="EJ100" s="381"/>
      <c r="EK100" s="381"/>
      <c r="EL100" s="381"/>
      <c r="EM100" s="381"/>
      <c r="EN100" s="381"/>
      <c r="EO100" s="381"/>
      <c r="EP100" s="381"/>
      <c r="EQ100" s="381"/>
      <c r="ER100" s="381"/>
      <c r="ES100" s="381"/>
      <c r="ET100" s="381"/>
      <c r="EU100" s="381"/>
      <c r="EV100" s="381"/>
      <c r="EW100" s="381"/>
      <c r="EX100" s="381"/>
      <c r="EY100" s="381"/>
      <c r="EZ100" s="381"/>
      <c r="FA100" s="381"/>
      <c r="FB100" s="381"/>
      <c r="FC100" s="381"/>
      <c r="FD100" s="381"/>
      <c r="FE100" s="381"/>
      <c r="FF100" s="381"/>
      <c r="FG100" s="381"/>
      <c r="FH100" s="381"/>
      <c r="FI100" s="381"/>
      <c r="FJ100" s="381"/>
      <c r="FK100" s="381"/>
      <c r="FL100" s="381"/>
      <c r="FM100" s="381"/>
      <c r="FN100" s="381"/>
      <c r="FO100" s="381"/>
      <c r="FP100" s="381"/>
      <c r="FQ100" s="381"/>
      <c r="FR100" s="381"/>
      <c r="FS100" s="381"/>
      <c r="FT100" s="381"/>
      <c r="FU100" s="381"/>
      <c r="FV100" s="381"/>
      <c r="FW100" s="381"/>
      <c r="FX100" s="381"/>
      <c r="FY100" s="381"/>
      <c r="FZ100" s="381"/>
      <c r="GA100" s="381"/>
      <c r="GB100" s="381"/>
      <c r="GC100" s="381"/>
      <c r="GD100" s="381"/>
      <c r="GE100" s="381"/>
      <c r="GF100" s="381"/>
      <c r="GG100" s="381"/>
      <c r="GH100" s="381"/>
      <c r="GI100" s="381"/>
      <c r="GJ100" s="381"/>
      <c r="GK100" s="381"/>
      <c r="GL100" s="381"/>
      <c r="GM100" s="381"/>
      <c r="GN100" s="381"/>
      <c r="GO100" s="381"/>
      <c r="GP100" s="381"/>
      <c r="GQ100" s="381"/>
      <c r="GR100" s="381"/>
      <c r="GS100" s="381"/>
      <c r="GT100" s="381"/>
      <c r="GU100" s="381"/>
      <c r="GV100" s="381"/>
      <c r="GW100" s="381"/>
      <c r="GX100" s="381"/>
      <c r="GY100" s="381"/>
      <c r="GZ100" s="381"/>
      <c r="HA100" s="381"/>
      <c r="HB100" s="381"/>
      <c r="HC100" s="381"/>
      <c r="HD100" s="381"/>
      <c r="HE100" s="381"/>
      <c r="HF100" s="381"/>
      <c r="HG100" s="381"/>
      <c r="HH100" s="381"/>
      <c r="HI100" s="381"/>
      <c r="HJ100" s="381"/>
      <c r="HK100" s="381"/>
      <c r="HL100" s="381"/>
      <c r="HM100" s="381"/>
      <c r="HN100" s="381"/>
      <c r="HO100" s="381"/>
      <c r="HP100" s="381"/>
      <c r="HQ100" s="381"/>
      <c r="HR100" s="381"/>
      <c r="HS100" s="381"/>
      <c r="HT100" s="381"/>
      <c r="HU100" s="381"/>
      <c r="HV100" s="381"/>
      <c r="HW100" s="381"/>
      <c r="HX100" s="381"/>
      <c r="HY100" s="381"/>
      <c r="HZ100" s="381"/>
      <c r="IA100" s="381"/>
      <c r="IB100" s="381"/>
      <c r="IC100" s="381"/>
      <c r="ID100" s="381"/>
      <c r="IE100" s="381"/>
      <c r="IF100" s="381"/>
      <c r="IG100" s="381"/>
      <c r="IH100" s="381"/>
      <c r="II100" s="381"/>
      <c r="IJ100" s="381"/>
    </row>
    <row r="101" spans="1:244" s="382" customFormat="1" ht="29.25" customHeight="1">
      <c r="A101" s="373" t="s">
        <v>140</v>
      </c>
      <c r="B101" s="383" t="s">
        <v>132</v>
      </c>
      <c r="C101" s="373"/>
      <c r="D101" s="76"/>
      <c r="E101" s="76"/>
      <c r="F101" s="387"/>
      <c r="G101" s="76"/>
      <c r="H101" s="76"/>
      <c r="I101" s="76"/>
      <c r="J101" s="387"/>
      <c r="K101" s="76"/>
      <c r="L101" s="379"/>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1"/>
      <c r="AY101" s="381"/>
      <c r="AZ101" s="381"/>
      <c r="BA101" s="381"/>
      <c r="BB101" s="381"/>
      <c r="BC101" s="381"/>
      <c r="BD101" s="381"/>
      <c r="BE101" s="381"/>
      <c r="BF101" s="381"/>
      <c r="BG101" s="381"/>
      <c r="BH101" s="381"/>
      <c r="BI101" s="381"/>
      <c r="BJ101" s="381"/>
      <c r="BK101" s="381"/>
      <c r="BL101" s="381"/>
      <c r="BM101" s="381"/>
      <c r="BN101" s="381"/>
      <c r="BO101" s="381"/>
      <c r="BP101" s="381"/>
      <c r="BQ101" s="381"/>
      <c r="BR101" s="381"/>
      <c r="BS101" s="381"/>
      <c r="BT101" s="381"/>
      <c r="BU101" s="381"/>
      <c r="BV101" s="381"/>
      <c r="BW101" s="381"/>
      <c r="BX101" s="381"/>
      <c r="BY101" s="381"/>
      <c r="BZ101" s="381"/>
      <c r="CA101" s="381"/>
      <c r="CB101" s="381"/>
      <c r="CC101" s="381"/>
      <c r="CD101" s="381"/>
      <c r="CE101" s="381"/>
      <c r="CF101" s="381"/>
      <c r="CG101" s="381"/>
      <c r="CH101" s="381"/>
      <c r="CI101" s="381"/>
      <c r="CJ101" s="381"/>
      <c r="CK101" s="381"/>
      <c r="CL101" s="381"/>
      <c r="CM101" s="381"/>
      <c r="CN101" s="381"/>
      <c r="CO101" s="381"/>
      <c r="CP101" s="381"/>
      <c r="CQ101" s="381"/>
      <c r="CR101" s="381"/>
      <c r="CS101" s="381"/>
      <c r="CT101" s="381"/>
      <c r="CU101" s="381"/>
      <c r="CV101" s="381"/>
      <c r="CW101" s="381"/>
      <c r="CX101" s="381"/>
      <c r="CY101" s="381"/>
      <c r="CZ101" s="381"/>
      <c r="DA101" s="381"/>
      <c r="DB101" s="381"/>
      <c r="DC101" s="381"/>
      <c r="DD101" s="381"/>
      <c r="DE101" s="381"/>
      <c r="DF101" s="381"/>
      <c r="DG101" s="381"/>
      <c r="DH101" s="381"/>
      <c r="DI101" s="381"/>
      <c r="DJ101" s="381"/>
      <c r="DK101" s="381"/>
      <c r="DL101" s="381"/>
      <c r="DM101" s="381"/>
      <c r="DN101" s="381"/>
      <c r="DO101" s="381"/>
      <c r="DP101" s="381"/>
      <c r="DQ101" s="381"/>
      <c r="DR101" s="381"/>
      <c r="DS101" s="381"/>
      <c r="DT101" s="381"/>
      <c r="DU101" s="381"/>
      <c r="DV101" s="381"/>
      <c r="DW101" s="381"/>
      <c r="DX101" s="381"/>
      <c r="DY101" s="381"/>
      <c r="DZ101" s="381"/>
      <c r="EA101" s="381"/>
      <c r="EB101" s="381"/>
      <c r="EC101" s="381"/>
      <c r="ED101" s="381"/>
      <c r="EE101" s="381"/>
      <c r="EF101" s="381"/>
      <c r="EG101" s="381"/>
      <c r="EH101" s="381"/>
      <c r="EI101" s="381"/>
      <c r="EJ101" s="381"/>
      <c r="EK101" s="381"/>
      <c r="EL101" s="381"/>
      <c r="EM101" s="381"/>
      <c r="EN101" s="381"/>
      <c r="EO101" s="381"/>
      <c r="EP101" s="381"/>
      <c r="EQ101" s="381"/>
      <c r="ER101" s="381"/>
      <c r="ES101" s="381"/>
      <c r="ET101" s="381"/>
      <c r="EU101" s="381"/>
      <c r="EV101" s="381"/>
      <c r="EW101" s="381"/>
      <c r="EX101" s="381"/>
      <c r="EY101" s="381"/>
      <c r="EZ101" s="381"/>
      <c r="FA101" s="381"/>
      <c r="FB101" s="381"/>
      <c r="FC101" s="381"/>
      <c r="FD101" s="381"/>
      <c r="FE101" s="381"/>
      <c r="FF101" s="381"/>
      <c r="FG101" s="381"/>
      <c r="FH101" s="381"/>
      <c r="FI101" s="381"/>
      <c r="FJ101" s="381"/>
      <c r="FK101" s="381"/>
      <c r="FL101" s="381"/>
      <c r="FM101" s="381"/>
      <c r="FN101" s="381"/>
      <c r="FO101" s="381"/>
      <c r="FP101" s="381"/>
      <c r="FQ101" s="381"/>
      <c r="FR101" s="381"/>
      <c r="FS101" s="381"/>
      <c r="FT101" s="381"/>
      <c r="FU101" s="381"/>
      <c r="FV101" s="381"/>
      <c r="FW101" s="381"/>
      <c r="FX101" s="381"/>
      <c r="FY101" s="381"/>
      <c r="FZ101" s="381"/>
      <c r="GA101" s="381"/>
      <c r="GB101" s="381"/>
      <c r="GC101" s="381"/>
      <c r="GD101" s="381"/>
      <c r="GE101" s="381"/>
      <c r="GF101" s="381"/>
      <c r="GG101" s="381"/>
      <c r="GH101" s="381"/>
      <c r="GI101" s="381"/>
      <c r="GJ101" s="381"/>
      <c r="GK101" s="381"/>
      <c r="GL101" s="381"/>
      <c r="GM101" s="381"/>
      <c r="GN101" s="381"/>
      <c r="GO101" s="381"/>
      <c r="GP101" s="381"/>
      <c r="GQ101" s="381"/>
      <c r="GR101" s="381"/>
      <c r="GS101" s="381"/>
      <c r="GT101" s="381"/>
      <c r="GU101" s="381"/>
      <c r="GV101" s="381"/>
      <c r="GW101" s="381"/>
      <c r="GX101" s="381"/>
      <c r="GY101" s="381"/>
      <c r="GZ101" s="381"/>
      <c r="HA101" s="381"/>
      <c r="HB101" s="381"/>
      <c r="HC101" s="381"/>
      <c r="HD101" s="381"/>
      <c r="HE101" s="381"/>
      <c r="HF101" s="381"/>
      <c r="HG101" s="381"/>
      <c r="HH101" s="381"/>
      <c r="HI101" s="381"/>
      <c r="HJ101" s="381"/>
      <c r="HK101" s="381"/>
      <c r="HL101" s="381"/>
      <c r="HM101" s="381"/>
      <c r="HN101" s="381"/>
      <c r="HO101" s="381"/>
      <c r="HP101" s="381"/>
      <c r="HQ101" s="381"/>
      <c r="HR101" s="381"/>
      <c r="HS101" s="381"/>
      <c r="HT101" s="381"/>
      <c r="HU101" s="381"/>
      <c r="HV101" s="381"/>
      <c r="HW101" s="381"/>
      <c r="HX101" s="381"/>
      <c r="HY101" s="381"/>
      <c r="HZ101" s="381"/>
      <c r="IA101" s="381"/>
      <c r="IB101" s="381"/>
      <c r="IC101" s="381"/>
      <c r="ID101" s="381"/>
      <c r="IE101" s="381"/>
      <c r="IF101" s="381"/>
      <c r="IG101" s="381"/>
      <c r="IH101" s="381"/>
      <c r="II101" s="381"/>
      <c r="IJ101" s="381"/>
    </row>
    <row r="102" spans="1:244" ht="31.5" customHeight="1">
      <c r="A102" s="385">
        <v>1</v>
      </c>
      <c r="B102" s="386" t="s">
        <v>131</v>
      </c>
      <c r="C102" s="385" t="s">
        <v>77</v>
      </c>
      <c r="D102" s="73">
        <v>598</v>
      </c>
      <c r="E102" s="73">
        <v>582</v>
      </c>
      <c r="F102" s="387">
        <f t="shared" si="2"/>
        <v>97.32441471571906</v>
      </c>
      <c r="G102" s="73"/>
      <c r="H102" s="73">
        <v>598</v>
      </c>
      <c r="I102" s="73">
        <v>598</v>
      </c>
      <c r="J102" s="387">
        <f t="shared" si="3"/>
        <v>100</v>
      </c>
      <c r="K102" s="73"/>
      <c r="L102" s="387"/>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c r="BW102" s="368"/>
      <c r="BX102" s="368"/>
      <c r="BY102" s="368"/>
      <c r="BZ102" s="368"/>
      <c r="CA102" s="368"/>
      <c r="CB102" s="368"/>
      <c r="CC102" s="368"/>
      <c r="CD102" s="368"/>
      <c r="CE102" s="368"/>
      <c r="CF102" s="368"/>
      <c r="CG102" s="368"/>
      <c r="CH102" s="368"/>
      <c r="CI102" s="368"/>
      <c r="CJ102" s="368"/>
      <c r="CK102" s="368"/>
      <c r="CL102" s="368"/>
      <c r="CM102" s="368"/>
      <c r="CN102" s="368"/>
      <c r="CO102" s="368"/>
      <c r="CP102" s="368"/>
      <c r="CQ102" s="368"/>
      <c r="CR102" s="368"/>
      <c r="CS102" s="368"/>
      <c r="CT102" s="368"/>
      <c r="CU102" s="368"/>
      <c r="CV102" s="368"/>
      <c r="CW102" s="368"/>
      <c r="CX102" s="368"/>
      <c r="CY102" s="368"/>
      <c r="CZ102" s="368"/>
      <c r="DA102" s="368"/>
      <c r="DB102" s="368"/>
      <c r="DC102" s="368"/>
      <c r="DD102" s="368"/>
      <c r="DE102" s="368"/>
      <c r="DF102" s="368"/>
      <c r="DG102" s="368"/>
      <c r="DH102" s="368"/>
      <c r="DI102" s="368"/>
      <c r="DJ102" s="368"/>
      <c r="DK102" s="368"/>
      <c r="DL102" s="368"/>
      <c r="DM102" s="368"/>
      <c r="DN102" s="368"/>
      <c r="DO102" s="368"/>
      <c r="DP102" s="368"/>
      <c r="DQ102" s="368"/>
      <c r="DR102" s="368"/>
      <c r="DS102" s="368"/>
      <c r="DT102" s="368"/>
      <c r="DU102" s="368"/>
      <c r="DV102" s="368"/>
      <c r="DW102" s="368"/>
      <c r="DX102" s="368"/>
      <c r="DY102" s="368"/>
      <c r="DZ102" s="368"/>
      <c r="EA102" s="368"/>
      <c r="EB102" s="368"/>
      <c r="EC102" s="368"/>
      <c r="ED102" s="368"/>
      <c r="EE102" s="368"/>
      <c r="EF102" s="368"/>
      <c r="EG102" s="368"/>
      <c r="EH102" s="368"/>
      <c r="EI102" s="368"/>
      <c r="EJ102" s="368"/>
      <c r="EK102" s="368"/>
      <c r="EL102" s="368"/>
      <c r="EM102" s="368"/>
      <c r="EN102" s="368"/>
      <c r="EO102" s="368"/>
      <c r="EP102" s="368"/>
      <c r="EQ102" s="368"/>
      <c r="ER102" s="368"/>
      <c r="ES102" s="368"/>
      <c r="ET102" s="368"/>
      <c r="EU102" s="368"/>
      <c r="EV102" s="368"/>
      <c r="EW102" s="368"/>
      <c r="EX102" s="368"/>
      <c r="EY102" s="368"/>
      <c r="EZ102" s="368"/>
      <c r="FA102" s="368"/>
      <c r="FB102" s="368"/>
      <c r="FC102" s="368"/>
      <c r="FD102" s="368"/>
      <c r="FE102" s="368"/>
      <c r="FF102" s="368"/>
      <c r="FG102" s="368"/>
      <c r="FH102" s="368"/>
      <c r="FI102" s="368"/>
      <c r="FJ102" s="368"/>
      <c r="FK102" s="368"/>
      <c r="FL102" s="368"/>
      <c r="FM102" s="368"/>
      <c r="FN102" s="368"/>
      <c r="FO102" s="368"/>
      <c r="FP102" s="368"/>
      <c r="FQ102" s="368"/>
      <c r="FR102" s="368"/>
      <c r="FS102" s="368"/>
      <c r="FT102" s="368"/>
      <c r="FU102" s="368"/>
      <c r="FV102" s="368"/>
      <c r="FW102" s="368"/>
      <c r="FX102" s="368"/>
      <c r="FY102" s="368"/>
      <c r="FZ102" s="368"/>
      <c r="GA102" s="368"/>
      <c r="GB102" s="368"/>
      <c r="GC102" s="368"/>
      <c r="GD102" s="368"/>
      <c r="GE102" s="368"/>
      <c r="GF102" s="368"/>
      <c r="GG102" s="368"/>
      <c r="GH102" s="368"/>
      <c r="GI102" s="368"/>
      <c r="GJ102" s="368"/>
      <c r="GK102" s="368"/>
      <c r="GL102" s="368"/>
      <c r="GM102" s="368"/>
      <c r="GN102" s="368"/>
      <c r="GO102" s="368"/>
      <c r="GP102" s="368"/>
      <c r="GQ102" s="368"/>
      <c r="GR102" s="368"/>
      <c r="GS102" s="368"/>
      <c r="GT102" s="368"/>
      <c r="GU102" s="368"/>
      <c r="GV102" s="368"/>
      <c r="GW102" s="368"/>
      <c r="GX102" s="368"/>
      <c r="GY102" s="368"/>
      <c r="GZ102" s="368"/>
      <c r="HA102" s="368"/>
      <c r="HB102" s="368"/>
      <c r="HC102" s="368"/>
      <c r="HD102" s="368"/>
      <c r="HE102" s="368"/>
      <c r="HF102" s="368"/>
      <c r="HG102" s="368"/>
      <c r="HH102" s="368"/>
      <c r="HI102" s="368"/>
      <c r="HJ102" s="368"/>
      <c r="HK102" s="368"/>
      <c r="HL102" s="368"/>
      <c r="HM102" s="368"/>
      <c r="HN102" s="368"/>
      <c r="HO102" s="368"/>
      <c r="HP102" s="368"/>
      <c r="HQ102" s="368"/>
      <c r="HR102" s="368"/>
      <c r="HS102" s="368"/>
      <c r="HT102" s="368"/>
      <c r="HU102" s="368"/>
      <c r="HV102" s="368"/>
      <c r="HW102" s="368"/>
      <c r="HX102" s="368"/>
      <c r="HY102" s="368"/>
      <c r="HZ102" s="368"/>
      <c r="IA102" s="368"/>
      <c r="IB102" s="368"/>
      <c r="IC102" s="368"/>
      <c r="ID102" s="368"/>
      <c r="IE102" s="368"/>
      <c r="IF102" s="368"/>
      <c r="IG102" s="368"/>
      <c r="IH102" s="368"/>
      <c r="II102" s="368"/>
      <c r="IJ102" s="368"/>
    </row>
    <row r="103" spans="1:244" ht="18" customHeight="1">
      <c r="A103" s="385">
        <v>2</v>
      </c>
      <c r="B103" s="386" t="s">
        <v>130</v>
      </c>
      <c r="C103" s="385" t="s">
        <v>77</v>
      </c>
      <c r="D103" s="77">
        <v>30</v>
      </c>
      <c r="E103" s="77">
        <v>62</v>
      </c>
      <c r="F103" s="387">
        <f t="shared" si="2"/>
        <v>206.66666666666669</v>
      </c>
      <c r="G103" s="77"/>
      <c r="H103" s="77">
        <v>30</v>
      </c>
      <c r="I103" s="77">
        <v>62</v>
      </c>
      <c r="J103" s="387">
        <f t="shared" si="3"/>
        <v>206.66666666666669</v>
      </c>
      <c r="K103" s="77"/>
      <c r="L103" s="404"/>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8"/>
      <c r="AZ103" s="368"/>
      <c r="BA103" s="368"/>
      <c r="BB103" s="368"/>
      <c r="BC103" s="368"/>
      <c r="BD103" s="368"/>
      <c r="BE103" s="368"/>
      <c r="BF103" s="368"/>
      <c r="BG103" s="368"/>
      <c r="BH103" s="368"/>
      <c r="BI103" s="368"/>
      <c r="BJ103" s="368"/>
      <c r="BK103" s="368"/>
      <c r="BL103" s="368"/>
      <c r="BM103" s="368"/>
      <c r="BN103" s="368"/>
      <c r="BO103" s="368"/>
      <c r="BP103" s="368"/>
      <c r="BQ103" s="368"/>
      <c r="BR103" s="368"/>
      <c r="BS103" s="368"/>
      <c r="BT103" s="368"/>
      <c r="BU103" s="368"/>
      <c r="BV103" s="368"/>
      <c r="BW103" s="368"/>
      <c r="BX103" s="368"/>
      <c r="BY103" s="368"/>
      <c r="BZ103" s="368"/>
      <c r="CA103" s="368"/>
      <c r="CB103" s="368"/>
      <c r="CC103" s="368"/>
      <c r="CD103" s="368"/>
      <c r="CE103" s="368"/>
      <c r="CF103" s="368"/>
      <c r="CG103" s="368"/>
      <c r="CH103" s="368"/>
      <c r="CI103" s="368"/>
      <c r="CJ103" s="368"/>
      <c r="CK103" s="368"/>
      <c r="CL103" s="368"/>
      <c r="CM103" s="368"/>
      <c r="CN103" s="368"/>
      <c r="CO103" s="368"/>
      <c r="CP103" s="368"/>
      <c r="CQ103" s="368"/>
      <c r="CR103" s="368"/>
      <c r="CS103" s="368"/>
      <c r="CT103" s="368"/>
      <c r="CU103" s="368"/>
      <c r="CV103" s="368"/>
      <c r="CW103" s="368"/>
      <c r="CX103" s="368"/>
      <c r="CY103" s="368"/>
      <c r="CZ103" s="368"/>
      <c r="DA103" s="368"/>
      <c r="DB103" s="368"/>
      <c r="DC103" s="368"/>
      <c r="DD103" s="368"/>
      <c r="DE103" s="368"/>
      <c r="DF103" s="368"/>
      <c r="DG103" s="368"/>
      <c r="DH103" s="368"/>
      <c r="DI103" s="368"/>
      <c r="DJ103" s="368"/>
      <c r="DK103" s="368"/>
      <c r="DL103" s="368"/>
      <c r="DM103" s="368"/>
      <c r="DN103" s="368"/>
      <c r="DO103" s="368"/>
      <c r="DP103" s="368"/>
      <c r="DQ103" s="368"/>
      <c r="DR103" s="368"/>
      <c r="DS103" s="368"/>
      <c r="DT103" s="368"/>
      <c r="DU103" s="368"/>
      <c r="DV103" s="368"/>
      <c r="DW103" s="368"/>
      <c r="DX103" s="368"/>
      <c r="DY103" s="368"/>
      <c r="DZ103" s="368"/>
      <c r="EA103" s="368"/>
      <c r="EB103" s="368"/>
      <c r="EC103" s="368"/>
      <c r="ED103" s="368"/>
      <c r="EE103" s="368"/>
      <c r="EF103" s="368"/>
      <c r="EG103" s="368"/>
      <c r="EH103" s="368"/>
      <c r="EI103" s="368"/>
      <c r="EJ103" s="368"/>
      <c r="EK103" s="368"/>
      <c r="EL103" s="368"/>
      <c r="EM103" s="368"/>
      <c r="EN103" s="368"/>
      <c r="EO103" s="368"/>
      <c r="EP103" s="368"/>
      <c r="EQ103" s="368"/>
      <c r="ER103" s="368"/>
      <c r="ES103" s="368"/>
      <c r="ET103" s="368"/>
      <c r="EU103" s="368"/>
      <c r="EV103" s="368"/>
      <c r="EW103" s="368"/>
      <c r="EX103" s="368"/>
      <c r="EY103" s="368"/>
      <c r="EZ103" s="368"/>
      <c r="FA103" s="368"/>
      <c r="FB103" s="368"/>
      <c r="FC103" s="368"/>
      <c r="FD103" s="368"/>
      <c r="FE103" s="368"/>
      <c r="FF103" s="368"/>
      <c r="FG103" s="368"/>
      <c r="FH103" s="368"/>
      <c r="FI103" s="368"/>
      <c r="FJ103" s="368"/>
      <c r="FK103" s="368"/>
      <c r="FL103" s="368"/>
      <c r="FM103" s="368"/>
      <c r="FN103" s="368"/>
      <c r="FO103" s="368"/>
      <c r="FP103" s="368"/>
      <c r="FQ103" s="368"/>
      <c r="FR103" s="368"/>
      <c r="FS103" s="368"/>
      <c r="FT103" s="368"/>
      <c r="FU103" s="368"/>
      <c r="FV103" s="368"/>
      <c r="FW103" s="368"/>
      <c r="FX103" s="368"/>
      <c r="FY103" s="368"/>
      <c r="FZ103" s="368"/>
      <c r="GA103" s="368"/>
      <c r="GB103" s="368"/>
      <c r="GC103" s="368"/>
      <c r="GD103" s="368"/>
      <c r="GE103" s="368"/>
      <c r="GF103" s="368"/>
      <c r="GG103" s="368"/>
      <c r="GH103" s="368"/>
      <c r="GI103" s="368"/>
      <c r="GJ103" s="368"/>
      <c r="GK103" s="368"/>
      <c r="GL103" s="368"/>
      <c r="GM103" s="368"/>
      <c r="GN103" s="368"/>
      <c r="GO103" s="368"/>
      <c r="GP103" s="368"/>
      <c r="GQ103" s="368"/>
      <c r="GR103" s="368"/>
      <c r="GS103" s="368"/>
      <c r="GT103" s="368"/>
      <c r="GU103" s="368"/>
      <c r="GV103" s="368"/>
      <c r="GW103" s="368"/>
      <c r="GX103" s="368"/>
      <c r="GY103" s="368"/>
      <c r="GZ103" s="368"/>
      <c r="HA103" s="368"/>
      <c r="HB103" s="368"/>
      <c r="HC103" s="368"/>
      <c r="HD103" s="368"/>
      <c r="HE103" s="368"/>
      <c r="HF103" s="368"/>
      <c r="HG103" s="368"/>
      <c r="HH103" s="368"/>
      <c r="HI103" s="368"/>
      <c r="HJ103" s="368"/>
      <c r="HK103" s="368"/>
      <c r="HL103" s="368"/>
      <c r="HM103" s="368"/>
      <c r="HN103" s="368"/>
      <c r="HO103" s="368"/>
      <c r="HP103" s="368"/>
      <c r="HQ103" s="368"/>
      <c r="HR103" s="368"/>
      <c r="HS103" s="368"/>
      <c r="HT103" s="368"/>
      <c r="HU103" s="368"/>
      <c r="HV103" s="368"/>
      <c r="HW103" s="368"/>
      <c r="HX103" s="368"/>
      <c r="HY103" s="368"/>
      <c r="HZ103" s="368"/>
      <c r="IA103" s="368"/>
      <c r="IB103" s="368"/>
      <c r="IC103" s="368"/>
      <c r="ID103" s="368"/>
      <c r="IE103" s="368"/>
      <c r="IF103" s="368"/>
      <c r="IG103" s="368"/>
      <c r="IH103" s="368"/>
      <c r="II103" s="368"/>
      <c r="IJ103" s="368"/>
    </row>
    <row r="104" spans="1:244" ht="32.25" customHeight="1">
      <c r="A104" s="385">
        <v>3</v>
      </c>
      <c r="B104" s="386" t="s">
        <v>129</v>
      </c>
      <c r="C104" s="385" t="s">
        <v>125</v>
      </c>
      <c r="D104" s="77">
        <v>97</v>
      </c>
      <c r="E104" s="77">
        <v>96</v>
      </c>
      <c r="F104" s="387">
        <f t="shared" si="2"/>
        <v>98.96907216494846</v>
      </c>
      <c r="G104" s="77"/>
      <c r="H104" s="77">
        <v>96</v>
      </c>
      <c r="I104" s="77">
        <v>96</v>
      </c>
      <c r="J104" s="387">
        <f t="shared" si="3"/>
        <v>100</v>
      </c>
      <c r="K104" s="77"/>
      <c r="L104" s="387"/>
      <c r="M104" s="402"/>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c r="BB104" s="368"/>
      <c r="BC104" s="368"/>
      <c r="BD104" s="368"/>
      <c r="BE104" s="368"/>
      <c r="BF104" s="368"/>
      <c r="BG104" s="368"/>
      <c r="BH104" s="368"/>
      <c r="BI104" s="368"/>
      <c r="BJ104" s="368"/>
      <c r="BK104" s="368"/>
      <c r="BL104" s="368"/>
      <c r="BM104" s="368"/>
      <c r="BN104" s="368"/>
      <c r="BO104" s="368"/>
      <c r="BP104" s="368"/>
      <c r="BQ104" s="368"/>
      <c r="BR104" s="368"/>
      <c r="BS104" s="368"/>
      <c r="BT104" s="368"/>
      <c r="BU104" s="368"/>
      <c r="BV104" s="368"/>
      <c r="BW104" s="368"/>
      <c r="BX104" s="368"/>
      <c r="BY104" s="368"/>
      <c r="BZ104" s="368"/>
      <c r="CA104" s="368"/>
      <c r="CB104" s="368"/>
      <c r="CC104" s="368"/>
      <c r="CD104" s="368"/>
      <c r="CE104" s="368"/>
      <c r="CF104" s="368"/>
      <c r="CG104" s="368"/>
      <c r="CH104" s="368"/>
      <c r="CI104" s="368"/>
      <c r="CJ104" s="368"/>
      <c r="CK104" s="368"/>
      <c r="CL104" s="368"/>
      <c r="CM104" s="368"/>
      <c r="CN104" s="368"/>
      <c r="CO104" s="368"/>
      <c r="CP104" s="368"/>
      <c r="CQ104" s="368"/>
      <c r="CR104" s="368"/>
      <c r="CS104" s="368"/>
      <c r="CT104" s="368"/>
      <c r="CU104" s="368"/>
      <c r="CV104" s="368"/>
      <c r="CW104" s="368"/>
      <c r="CX104" s="368"/>
      <c r="CY104" s="368"/>
      <c r="CZ104" s="368"/>
      <c r="DA104" s="368"/>
      <c r="DB104" s="368"/>
      <c r="DC104" s="368"/>
      <c r="DD104" s="368"/>
      <c r="DE104" s="368"/>
      <c r="DF104" s="368"/>
      <c r="DG104" s="368"/>
      <c r="DH104" s="368"/>
      <c r="DI104" s="368"/>
      <c r="DJ104" s="368"/>
      <c r="DK104" s="368"/>
      <c r="DL104" s="368"/>
      <c r="DM104" s="368"/>
      <c r="DN104" s="368"/>
      <c r="DO104" s="368"/>
      <c r="DP104" s="368"/>
      <c r="DQ104" s="368"/>
      <c r="DR104" s="368"/>
      <c r="DS104" s="368"/>
      <c r="DT104" s="368"/>
      <c r="DU104" s="368"/>
      <c r="DV104" s="368"/>
      <c r="DW104" s="368"/>
      <c r="DX104" s="368"/>
      <c r="DY104" s="368"/>
      <c r="DZ104" s="368"/>
      <c r="EA104" s="368"/>
      <c r="EB104" s="368"/>
      <c r="EC104" s="368"/>
      <c r="ED104" s="368"/>
      <c r="EE104" s="368"/>
      <c r="EF104" s="368"/>
      <c r="EG104" s="368"/>
      <c r="EH104" s="368"/>
      <c r="EI104" s="368"/>
      <c r="EJ104" s="368"/>
      <c r="EK104" s="368"/>
      <c r="EL104" s="368"/>
      <c r="EM104" s="368"/>
      <c r="EN104" s="368"/>
      <c r="EO104" s="368"/>
      <c r="EP104" s="368"/>
      <c r="EQ104" s="368"/>
      <c r="ER104" s="368"/>
      <c r="ES104" s="368"/>
      <c r="ET104" s="368"/>
      <c r="EU104" s="368"/>
      <c r="EV104" s="368"/>
      <c r="EW104" s="368"/>
      <c r="EX104" s="368"/>
      <c r="EY104" s="368"/>
      <c r="EZ104" s="368"/>
      <c r="FA104" s="368"/>
      <c r="FB104" s="368"/>
      <c r="FC104" s="368"/>
      <c r="FD104" s="368"/>
      <c r="FE104" s="368"/>
      <c r="FF104" s="368"/>
      <c r="FG104" s="368"/>
      <c r="FH104" s="368"/>
      <c r="FI104" s="368"/>
      <c r="FJ104" s="368"/>
      <c r="FK104" s="368"/>
      <c r="FL104" s="368"/>
      <c r="FM104" s="368"/>
      <c r="FN104" s="368"/>
      <c r="FO104" s="368"/>
      <c r="FP104" s="368"/>
      <c r="FQ104" s="368"/>
      <c r="FR104" s="368"/>
      <c r="FS104" s="368"/>
      <c r="FT104" s="368"/>
      <c r="FU104" s="368"/>
      <c r="FV104" s="368"/>
      <c r="FW104" s="368"/>
      <c r="FX104" s="368"/>
      <c r="FY104" s="368"/>
      <c r="FZ104" s="368"/>
      <c r="GA104" s="368"/>
      <c r="GB104" s="368"/>
      <c r="GC104" s="368"/>
      <c r="GD104" s="368"/>
      <c r="GE104" s="368"/>
      <c r="GF104" s="368"/>
      <c r="GG104" s="368"/>
      <c r="GH104" s="368"/>
      <c r="GI104" s="368"/>
      <c r="GJ104" s="368"/>
      <c r="GK104" s="368"/>
      <c r="GL104" s="368"/>
      <c r="GM104" s="368"/>
      <c r="GN104" s="368"/>
      <c r="GO104" s="368"/>
      <c r="GP104" s="368"/>
      <c r="GQ104" s="368"/>
      <c r="GR104" s="368"/>
      <c r="GS104" s="368"/>
      <c r="GT104" s="368"/>
      <c r="GU104" s="368"/>
      <c r="GV104" s="368"/>
      <c r="GW104" s="368"/>
      <c r="GX104" s="368"/>
      <c r="GY104" s="368"/>
      <c r="GZ104" s="368"/>
      <c r="HA104" s="368"/>
      <c r="HB104" s="368"/>
      <c r="HC104" s="368"/>
      <c r="HD104" s="368"/>
      <c r="HE104" s="368"/>
      <c r="HF104" s="368"/>
      <c r="HG104" s="368"/>
      <c r="HH104" s="368"/>
      <c r="HI104" s="368"/>
      <c r="HJ104" s="368"/>
      <c r="HK104" s="368"/>
      <c r="HL104" s="368"/>
      <c r="HM104" s="368"/>
      <c r="HN104" s="368"/>
      <c r="HO104" s="368"/>
      <c r="HP104" s="368"/>
      <c r="HQ104" s="368"/>
      <c r="HR104" s="368"/>
      <c r="HS104" s="368"/>
      <c r="HT104" s="368"/>
      <c r="HU104" s="368"/>
      <c r="HV104" s="368"/>
      <c r="HW104" s="368"/>
      <c r="HX104" s="368"/>
      <c r="HY104" s="368"/>
      <c r="HZ104" s="368"/>
      <c r="IA104" s="368"/>
      <c r="IB104" s="368"/>
      <c r="IC104" s="368"/>
      <c r="ID104" s="368"/>
      <c r="IE104" s="368"/>
      <c r="IF104" s="368"/>
      <c r="IG104" s="368"/>
      <c r="IH104" s="368"/>
      <c r="II104" s="368"/>
      <c r="IJ104" s="368"/>
    </row>
    <row r="105" spans="1:244" ht="31.5" customHeight="1">
      <c r="A105" s="385">
        <v>4</v>
      </c>
      <c r="B105" s="386" t="s">
        <v>128</v>
      </c>
      <c r="C105" s="385" t="s">
        <v>125</v>
      </c>
      <c r="D105" s="73">
        <v>97</v>
      </c>
      <c r="E105" s="61">
        <v>96</v>
      </c>
      <c r="F105" s="387">
        <f t="shared" si="2"/>
        <v>98.96907216494846</v>
      </c>
      <c r="G105" s="61"/>
      <c r="H105" s="73">
        <v>96</v>
      </c>
      <c r="I105" s="73">
        <v>96</v>
      </c>
      <c r="J105" s="387">
        <f t="shared" si="3"/>
        <v>100</v>
      </c>
      <c r="K105" s="61"/>
      <c r="L105" s="387"/>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c r="AO105" s="368"/>
      <c r="AP105" s="368"/>
      <c r="AQ105" s="368"/>
      <c r="AR105" s="368"/>
      <c r="AS105" s="368"/>
      <c r="AT105" s="368"/>
      <c r="AU105" s="368"/>
      <c r="AV105" s="368"/>
      <c r="AW105" s="368"/>
      <c r="AX105" s="368"/>
      <c r="AY105" s="368"/>
      <c r="AZ105" s="368"/>
      <c r="BA105" s="368"/>
      <c r="BB105" s="368"/>
      <c r="BC105" s="368"/>
      <c r="BD105" s="368"/>
      <c r="BE105" s="368"/>
      <c r="BF105" s="368"/>
      <c r="BG105" s="368"/>
      <c r="BH105" s="368"/>
      <c r="BI105" s="368"/>
      <c r="BJ105" s="368"/>
      <c r="BK105" s="368"/>
      <c r="BL105" s="368"/>
      <c r="BM105" s="368"/>
      <c r="BN105" s="368"/>
      <c r="BO105" s="368"/>
      <c r="BP105" s="368"/>
      <c r="BQ105" s="368"/>
      <c r="BR105" s="368"/>
      <c r="BS105" s="368"/>
      <c r="BT105" s="368"/>
      <c r="BU105" s="368"/>
      <c r="BV105" s="368"/>
      <c r="BW105" s="368"/>
      <c r="BX105" s="368"/>
      <c r="BY105" s="368"/>
      <c r="BZ105" s="368"/>
      <c r="CA105" s="368"/>
      <c r="CB105" s="368"/>
      <c r="CC105" s="368"/>
      <c r="CD105" s="368"/>
      <c r="CE105" s="368"/>
      <c r="CF105" s="368"/>
      <c r="CG105" s="368"/>
      <c r="CH105" s="368"/>
      <c r="CI105" s="368"/>
      <c r="CJ105" s="368"/>
      <c r="CK105" s="368"/>
      <c r="CL105" s="368"/>
      <c r="CM105" s="368"/>
      <c r="CN105" s="368"/>
      <c r="CO105" s="368"/>
      <c r="CP105" s="368"/>
      <c r="CQ105" s="368"/>
      <c r="CR105" s="368"/>
      <c r="CS105" s="368"/>
      <c r="CT105" s="368"/>
      <c r="CU105" s="368"/>
      <c r="CV105" s="368"/>
      <c r="CW105" s="368"/>
      <c r="CX105" s="368"/>
      <c r="CY105" s="368"/>
      <c r="CZ105" s="368"/>
      <c r="DA105" s="368"/>
      <c r="DB105" s="368"/>
      <c r="DC105" s="368"/>
      <c r="DD105" s="368"/>
      <c r="DE105" s="368"/>
      <c r="DF105" s="368"/>
      <c r="DG105" s="368"/>
      <c r="DH105" s="368"/>
      <c r="DI105" s="368"/>
      <c r="DJ105" s="368"/>
      <c r="DK105" s="368"/>
      <c r="DL105" s="368"/>
      <c r="DM105" s="368"/>
      <c r="DN105" s="368"/>
      <c r="DO105" s="368"/>
      <c r="DP105" s="368"/>
      <c r="DQ105" s="368"/>
      <c r="DR105" s="368"/>
      <c r="DS105" s="368"/>
      <c r="DT105" s="368"/>
      <c r="DU105" s="368"/>
      <c r="DV105" s="368"/>
      <c r="DW105" s="368"/>
      <c r="DX105" s="368"/>
      <c r="DY105" s="368"/>
      <c r="DZ105" s="368"/>
      <c r="EA105" s="368"/>
      <c r="EB105" s="368"/>
      <c r="EC105" s="368"/>
      <c r="ED105" s="368"/>
      <c r="EE105" s="368"/>
      <c r="EF105" s="368"/>
      <c r="EG105" s="368"/>
      <c r="EH105" s="368"/>
      <c r="EI105" s="368"/>
      <c r="EJ105" s="368"/>
      <c r="EK105" s="368"/>
      <c r="EL105" s="368"/>
      <c r="EM105" s="368"/>
      <c r="EN105" s="368"/>
      <c r="EO105" s="368"/>
      <c r="EP105" s="368"/>
      <c r="EQ105" s="368"/>
      <c r="ER105" s="368"/>
      <c r="ES105" s="368"/>
      <c r="ET105" s="368"/>
      <c r="EU105" s="368"/>
      <c r="EV105" s="368"/>
      <c r="EW105" s="368"/>
      <c r="EX105" s="368"/>
      <c r="EY105" s="368"/>
      <c r="EZ105" s="368"/>
      <c r="FA105" s="368"/>
      <c r="FB105" s="368"/>
      <c r="FC105" s="368"/>
      <c r="FD105" s="368"/>
      <c r="FE105" s="368"/>
      <c r="FF105" s="368"/>
      <c r="FG105" s="368"/>
      <c r="FH105" s="368"/>
      <c r="FI105" s="368"/>
      <c r="FJ105" s="368"/>
      <c r="FK105" s="368"/>
      <c r="FL105" s="368"/>
      <c r="FM105" s="368"/>
      <c r="FN105" s="368"/>
      <c r="FO105" s="368"/>
      <c r="FP105" s="368"/>
      <c r="FQ105" s="368"/>
      <c r="FR105" s="368"/>
      <c r="FS105" s="368"/>
      <c r="FT105" s="368"/>
      <c r="FU105" s="368"/>
      <c r="FV105" s="368"/>
      <c r="FW105" s="368"/>
      <c r="FX105" s="368"/>
      <c r="FY105" s="368"/>
      <c r="FZ105" s="368"/>
      <c r="GA105" s="368"/>
      <c r="GB105" s="368"/>
      <c r="GC105" s="368"/>
      <c r="GD105" s="368"/>
      <c r="GE105" s="368"/>
      <c r="GF105" s="368"/>
      <c r="GG105" s="368"/>
      <c r="GH105" s="368"/>
      <c r="GI105" s="368"/>
      <c r="GJ105" s="368"/>
      <c r="GK105" s="368"/>
      <c r="GL105" s="368"/>
      <c r="GM105" s="368"/>
      <c r="GN105" s="368"/>
      <c r="GO105" s="368"/>
      <c r="GP105" s="368"/>
      <c r="GQ105" s="368"/>
      <c r="GR105" s="368"/>
      <c r="GS105" s="368"/>
      <c r="GT105" s="368"/>
      <c r="GU105" s="368"/>
      <c r="GV105" s="368"/>
      <c r="GW105" s="368"/>
      <c r="GX105" s="368"/>
      <c r="GY105" s="368"/>
      <c r="GZ105" s="368"/>
      <c r="HA105" s="368"/>
      <c r="HB105" s="368"/>
      <c r="HC105" s="368"/>
      <c r="HD105" s="368"/>
      <c r="HE105" s="368"/>
      <c r="HF105" s="368"/>
      <c r="HG105" s="368"/>
      <c r="HH105" s="368"/>
      <c r="HI105" s="368"/>
      <c r="HJ105" s="368"/>
      <c r="HK105" s="368"/>
      <c r="HL105" s="368"/>
      <c r="HM105" s="368"/>
      <c r="HN105" s="368"/>
      <c r="HO105" s="368"/>
      <c r="HP105" s="368"/>
      <c r="HQ105" s="368"/>
      <c r="HR105" s="368"/>
      <c r="HS105" s="368"/>
      <c r="HT105" s="368"/>
      <c r="HU105" s="368"/>
      <c r="HV105" s="368"/>
      <c r="HW105" s="368"/>
      <c r="HX105" s="368"/>
      <c r="HY105" s="368"/>
      <c r="HZ105" s="368"/>
      <c r="IA105" s="368"/>
      <c r="IB105" s="368"/>
      <c r="IC105" s="368"/>
      <c r="ID105" s="368"/>
      <c r="IE105" s="368"/>
      <c r="IF105" s="368"/>
      <c r="IG105" s="368"/>
      <c r="IH105" s="368"/>
      <c r="II105" s="368"/>
      <c r="IJ105" s="368"/>
    </row>
    <row r="106" spans="1:244" ht="28.5" customHeight="1">
      <c r="A106" s="385">
        <v>5</v>
      </c>
      <c r="B106" s="386" t="s">
        <v>127</v>
      </c>
      <c r="C106" s="385" t="s">
        <v>125</v>
      </c>
      <c r="D106" s="73">
        <v>285</v>
      </c>
      <c r="E106" s="61">
        <v>286</v>
      </c>
      <c r="F106" s="387">
        <f t="shared" si="2"/>
        <v>100.35087719298245</v>
      </c>
      <c r="G106" s="61"/>
      <c r="H106" s="73">
        <v>285</v>
      </c>
      <c r="I106" s="73">
        <v>286</v>
      </c>
      <c r="J106" s="387">
        <f t="shared" si="3"/>
        <v>100.35087719298245</v>
      </c>
      <c r="K106" s="61"/>
      <c r="L106" s="387"/>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8"/>
      <c r="AZ106" s="368"/>
      <c r="BA106" s="368"/>
      <c r="BB106" s="368"/>
      <c r="BC106" s="368"/>
      <c r="BD106" s="368"/>
      <c r="BE106" s="368"/>
      <c r="BF106" s="368"/>
      <c r="BG106" s="368"/>
      <c r="BH106" s="368"/>
      <c r="BI106" s="368"/>
      <c r="BJ106" s="368"/>
      <c r="BK106" s="368"/>
      <c r="BL106" s="368"/>
      <c r="BM106" s="368"/>
      <c r="BN106" s="368"/>
      <c r="BO106" s="368"/>
      <c r="BP106" s="368"/>
      <c r="BQ106" s="368"/>
      <c r="BR106" s="368"/>
      <c r="BS106" s="368"/>
      <c r="BT106" s="368"/>
      <c r="BU106" s="368"/>
      <c r="BV106" s="368"/>
      <c r="BW106" s="368"/>
      <c r="BX106" s="368"/>
      <c r="BY106" s="368"/>
      <c r="BZ106" s="368"/>
      <c r="CA106" s="368"/>
      <c r="CB106" s="368"/>
      <c r="CC106" s="368"/>
      <c r="CD106" s="368"/>
      <c r="CE106" s="368"/>
      <c r="CF106" s="368"/>
      <c r="CG106" s="368"/>
      <c r="CH106" s="368"/>
      <c r="CI106" s="368"/>
      <c r="CJ106" s="368"/>
      <c r="CK106" s="368"/>
      <c r="CL106" s="368"/>
      <c r="CM106" s="368"/>
      <c r="CN106" s="368"/>
      <c r="CO106" s="368"/>
      <c r="CP106" s="368"/>
      <c r="CQ106" s="368"/>
      <c r="CR106" s="368"/>
      <c r="CS106" s="368"/>
      <c r="CT106" s="368"/>
      <c r="CU106" s="368"/>
      <c r="CV106" s="368"/>
      <c r="CW106" s="368"/>
      <c r="CX106" s="368"/>
      <c r="CY106" s="368"/>
      <c r="CZ106" s="368"/>
      <c r="DA106" s="368"/>
      <c r="DB106" s="368"/>
      <c r="DC106" s="368"/>
      <c r="DD106" s="368"/>
      <c r="DE106" s="368"/>
      <c r="DF106" s="368"/>
      <c r="DG106" s="368"/>
      <c r="DH106" s="368"/>
      <c r="DI106" s="368"/>
      <c r="DJ106" s="368"/>
      <c r="DK106" s="368"/>
      <c r="DL106" s="368"/>
      <c r="DM106" s="368"/>
      <c r="DN106" s="368"/>
      <c r="DO106" s="368"/>
      <c r="DP106" s="368"/>
      <c r="DQ106" s="368"/>
      <c r="DR106" s="368"/>
      <c r="DS106" s="368"/>
      <c r="DT106" s="368"/>
      <c r="DU106" s="368"/>
      <c r="DV106" s="368"/>
      <c r="DW106" s="368"/>
      <c r="DX106" s="368"/>
      <c r="DY106" s="368"/>
      <c r="DZ106" s="368"/>
      <c r="EA106" s="368"/>
      <c r="EB106" s="368"/>
      <c r="EC106" s="368"/>
      <c r="ED106" s="368"/>
      <c r="EE106" s="368"/>
      <c r="EF106" s="368"/>
      <c r="EG106" s="368"/>
      <c r="EH106" s="368"/>
      <c r="EI106" s="368"/>
      <c r="EJ106" s="368"/>
      <c r="EK106" s="368"/>
      <c r="EL106" s="368"/>
      <c r="EM106" s="368"/>
      <c r="EN106" s="368"/>
      <c r="EO106" s="368"/>
      <c r="EP106" s="368"/>
      <c r="EQ106" s="368"/>
      <c r="ER106" s="368"/>
      <c r="ES106" s="368"/>
      <c r="ET106" s="368"/>
      <c r="EU106" s="368"/>
      <c r="EV106" s="368"/>
      <c r="EW106" s="368"/>
      <c r="EX106" s="368"/>
      <c r="EY106" s="368"/>
      <c r="EZ106" s="368"/>
      <c r="FA106" s="368"/>
      <c r="FB106" s="368"/>
      <c r="FC106" s="368"/>
      <c r="FD106" s="368"/>
      <c r="FE106" s="368"/>
      <c r="FF106" s="368"/>
      <c r="FG106" s="368"/>
      <c r="FH106" s="368"/>
      <c r="FI106" s="368"/>
      <c r="FJ106" s="368"/>
      <c r="FK106" s="368"/>
      <c r="FL106" s="368"/>
      <c r="FM106" s="368"/>
      <c r="FN106" s="368"/>
      <c r="FO106" s="368"/>
      <c r="FP106" s="368"/>
      <c r="FQ106" s="368"/>
      <c r="FR106" s="368"/>
      <c r="FS106" s="368"/>
      <c r="FT106" s="368"/>
      <c r="FU106" s="368"/>
      <c r="FV106" s="368"/>
      <c r="FW106" s="368"/>
      <c r="FX106" s="368"/>
      <c r="FY106" s="368"/>
      <c r="FZ106" s="368"/>
      <c r="GA106" s="368"/>
      <c r="GB106" s="368"/>
      <c r="GC106" s="368"/>
      <c r="GD106" s="368"/>
      <c r="GE106" s="368"/>
      <c r="GF106" s="368"/>
      <c r="GG106" s="368"/>
      <c r="GH106" s="368"/>
      <c r="GI106" s="368"/>
      <c r="GJ106" s="368"/>
      <c r="GK106" s="368"/>
      <c r="GL106" s="368"/>
      <c r="GM106" s="368"/>
      <c r="GN106" s="368"/>
      <c r="GO106" s="368"/>
      <c r="GP106" s="368"/>
      <c r="GQ106" s="368"/>
      <c r="GR106" s="368"/>
      <c r="GS106" s="368"/>
      <c r="GT106" s="368"/>
      <c r="GU106" s="368"/>
      <c r="GV106" s="368"/>
      <c r="GW106" s="368"/>
      <c r="GX106" s="368"/>
      <c r="GY106" s="368"/>
      <c r="GZ106" s="368"/>
      <c r="HA106" s="368"/>
      <c r="HB106" s="368"/>
      <c r="HC106" s="368"/>
      <c r="HD106" s="368"/>
      <c r="HE106" s="368"/>
      <c r="HF106" s="368"/>
      <c r="HG106" s="368"/>
      <c r="HH106" s="368"/>
      <c r="HI106" s="368"/>
      <c r="HJ106" s="368"/>
      <c r="HK106" s="368"/>
      <c r="HL106" s="368"/>
      <c r="HM106" s="368"/>
      <c r="HN106" s="368"/>
      <c r="HO106" s="368"/>
      <c r="HP106" s="368"/>
      <c r="HQ106" s="368"/>
      <c r="HR106" s="368"/>
      <c r="HS106" s="368"/>
      <c r="HT106" s="368"/>
      <c r="HU106" s="368"/>
      <c r="HV106" s="368"/>
      <c r="HW106" s="368"/>
      <c r="HX106" s="368"/>
      <c r="HY106" s="368"/>
      <c r="HZ106" s="368"/>
      <c r="IA106" s="368"/>
      <c r="IB106" s="368"/>
      <c r="IC106" s="368"/>
      <c r="ID106" s="368"/>
      <c r="IE106" s="368"/>
      <c r="IF106" s="368"/>
      <c r="IG106" s="368"/>
      <c r="IH106" s="368"/>
      <c r="II106" s="368"/>
      <c r="IJ106" s="368"/>
    </row>
    <row r="107" spans="1:244" ht="29.25" customHeight="1">
      <c r="A107" s="385">
        <v>6</v>
      </c>
      <c r="B107" s="386" t="s">
        <v>126</v>
      </c>
      <c r="C107" s="385" t="s">
        <v>125</v>
      </c>
      <c r="D107" s="61">
        <v>87</v>
      </c>
      <c r="E107" s="61">
        <v>111</v>
      </c>
      <c r="F107" s="387">
        <f t="shared" si="2"/>
        <v>127.58620689655173</v>
      </c>
      <c r="G107" s="61"/>
      <c r="H107" s="73">
        <v>112</v>
      </c>
      <c r="I107" s="73">
        <v>118</v>
      </c>
      <c r="J107" s="387">
        <f t="shared" si="3"/>
        <v>105.35714285714286</v>
      </c>
      <c r="K107" s="61"/>
      <c r="L107" s="387"/>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c r="BR107" s="368"/>
      <c r="BS107" s="368"/>
      <c r="BT107" s="368"/>
      <c r="BU107" s="368"/>
      <c r="BV107" s="368"/>
      <c r="BW107" s="368"/>
      <c r="BX107" s="368"/>
      <c r="BY107" s="368"/>
      <c r="BZ107" s="368"/>
      <c r="CA107" s="368"/>
      <c r="CB107" s="368"/>
      <c r="CC107" s="368"/>
      <c r="CD107" s="368"/>
      <c r="CE107" s="368"/>
      <c r="CF107" s="368"/>
      <c r="CG107" s="368"/>
      <c r="CH107" s="368"/>
      <c r="CI107" s="368"/>
      <c r="CJ107" s="368"/>
      <c r="CK107" s="368"/>
      <c r="CL107" s="368"/>
      <c r="CM107" s="368"/>
      <c r="CN107" s="368"/>
      <c r="CO107" s="368"/>
      <c r="CP107" s="368"/>
      <c r="CQ107" s="368"/>
      <c r="CR107" s="368"/>
      <c r="CS107" s="368"/>
      <c r="CT107" s="368"/>
      <c r="CU107" s="368"/>
      <c r="CV107" s="368"/>
      <c r="CW107" s="368"/>
      <c r="CX107" s="368"/>
      <c r="CY107" s="368"/>
      <c r="CZ107" s="368"/>
      <c r="DA107" s="368"/>
      <c r="DB107" s="368"/>
      <c r="DC107" s="368"/>
      <c r="DD107" s="368"/>
      <c r="DE107" s="368"/>
      <c r="DF107" s="368"/>
      <c r="DG107" s="368"/>
      <c r="DH107" s="368"/>
      <c r="DI107" s="368"/>
      <c r="DJ107" s="368"/>
      <c r="DK107" s="368"/>
      <c r="DL107" s="368"/>
      <c r="DM107" s="368"/>
      <c r="DN107" s="368"/>
      <c r="DO107" s="368"/>
      <c r="DP107" s="368"/>
      <c r="DQ107" s="368"/>
      <c r="DR107" s="368"/>
      <c r="DS107" s="368"/>
      <c r="DT107" s="368"/>
      <c r="DU107" s="368"/>
      <c r="DV107" s="368"/>
      <c r="DW107" s="368"/>
      <c r="DX107" s="368"/>
      <c r="DY107" s="368"/>
      <c r="DZ107" s="368"/>
      <c r="EA107" s="368"/>
      <c r="EB107" s="368"/>
      <c r="EC107" s="368"/>
      <c r="ED107" s="368"/>
      <c r="EE107" s="368"/>
      <c r="EF107" s="368"/>
      <c r="EG107" s="368"/>
      <c r="EH107" s="368"/>
      <c r="EI107" s="368"/>
      <c r="EJ107" s="368"/>
      <c r="EK107" s="368"/>
      <c r="EL107" s="368"/>
      <c r="EM107" s="368"/>
      <c r="EN107" s="368"/>
      <c r="EO107" s="368"/>
      <c r="EP107" s="368"/>
      <c r="EQ107" s="368"/>
      <c r="ER107" s="368"/>
      <c r="ES107" s="368"/>
      <c r="ET107" s="368"/>
      <c r="EU107" s="368"/>
      <c r="EV107" s="368"/>
      <c r="EW107" s="368"/>
      <c r="EX107" s="368"/>
      <c r="EY107" s="368"/>
      <c r="EZ107" s="368"/>
      <c r="FA107" s="368"/>
      <c r="FB107" s="368"/>
      <c r="FC107" s="368"/>
      <c r="FD107" s="368"/>
      <c r="FE107" s="368"/>
      <c r="FF107" s="368"/>
      <c r="FG107" s="368"/>
      <c r="FH107" s="368"/>
      <c r="FI107" s="368"/>
      <c r="FJ107" s="368"/>
      <c r="FK107" s="368"/>
      <c r="FL107" s="368"/>
      <c r="FM107" s="368"/>
      <c r="FN107" s="368"/>
      <c r="FO107" s="368"/>
      <c r="FP107" s="368"/>
      <c r="FQ107" s="368"/>
      <c r="FR107" s="368"/>
      <c r="FS107" s="368"/>
      <c r="FT107" s="368"/>
      <c r="FU107" s="368"/>
      <c r="FV107" s="368"/>
      <c r="FW107" s="368"/>
      <c r="FX107" s="368"/>
      <c r="FY107" s="368"/>
      <c r="FZ107" s="368"/>
      <c r="GA107" s="368"/>
      <c r="GB107" s="368"/>
      <c r="GC107" s="368"/>
      <c r="GD107" s="368"/>
      <c r="GE107" s="368"/>
      <c r="GF107" s="368"/>
      <c r="GG107" s="368"/>
      <c r="GH107" s="368"/>
      <c r="GI107" s="368"/>
      <c r="GJ107" s="368"/>
      <c r="GK107" s="368"/>
      <c r="GL107" s="368"/>
      <c r="GM107" s="368"/>
      <c r="GN107" s="368"/>
      <c r="GO107" s="368"/>
      <c r="GP107" s="368"/>
      <c r="GQ107" s="368"/>
      <c r="GR107" s="368"/>
      <c r="GS107" s="368"/>
      <c r="GT107" s="368"/>
      <c r="GU107" s="368"/>
      <c r="GV107" s="368"/>
      <c r="GW107" s="368"/>
      <c r="GX107" s="368"/>
      <c r="GY107" s="368"/>
      <c r="GZ107" s="368"/>
      <c r="HA107" s="368"/>
      <c r="HB107" s="368"/>
      <c r="HC107" s="368"/>
      <c r="HD107" s="368"/>
      <c r="HE107" s="368"/>
      <c r="HF107" s="368"/>
      <c r="HG107" s="368"/>
      <c r="HH107" s="368"/>
      <c r="HI107" s="368"/>
      <c r="HJ107" s="368"/>
      <c r="HK107" s="368"/>
      <c r="HL107" s="368"/>
      <c r="HM107" s="368"/>
      <c r="HN107" s="368"/>
      <c r="HO107" s="368"/>
      <c r="HP107" s="368"/>
      <c r="HQ107" s="368"/>
      <c r="HR107" s="368"/>
      <c r="HS107" s="368"/>
      <c r="HT107" s="368"/>
      <c r="HU107" s="368"/>
      <c r="HV107" s="368"/>
      <c r="HW107" s="368"/>
      <c r="HX107" s="368"/>
      <c r="HY107" s="368"/>
      <c r="HZ107" s="368"/>
      <c r="IA107" s="368"/>
      <c r="IB107" s="368"/>
      <c r="IC107" s="368"/>
      <c r="ID107" s="368"/>
      <c r="IE107" s="368"/>
      <c r="IF107" s="368"/>
      <c r="IG107" s="368"/>
      <c r="IH107" s="368"/>
      <c r="II107" s="368"/>
      <c r="IJ107" s="368"/>
    </row>
    <row r="108" spans="1:244" s="382" customFormat="1" ht="29.25" customHeight="1">
      <c r="A108" s="373" t="s">
        <v>133</v>
      </c>
      <c r="B108" s="383" t="s">
        <v>139</v>
      </c>
      <c r="C108" s="373"/>
      <c r="D108" s="76"/>
      <c r="E108" s="76"/>
      <c r="F108" s="387"/>
      <c r="G108" s="76"/>
      <c r="H108" s="76"/>
      <c r="I108" s="76"/>
      <c r="J108" s="387"/>
      <c r="K108" s="76"/>
      <c r="L108" s="379"/>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381"/>
      <c r="AZ108" s="381"/>
      <c r="BA108" s="381"/>
      <c r="BB108" s="381"/>
      <c r="BC108" s="381"/>
      <c r="BD108" s="381"/>
      <c r="BE108" s="381"/>
      <c r="BF108" s="381"/>
      <c r="BG108" s="381"/>
      <c r="BH108" s="381"/>
      <c r="BI108" s="381"/>
      <c r="BJ108" s="381"/>
      <c r="BK108" s="381"/>
      <c r="BL108" s="381"/>
      <c r="BM108" s="381"/>
      <c r="BN108" s="381"/>
      <c r="BO108" s="381"/>
      <c r="BP108" s="381"/>
      <c r="BQ108" s="381"/>
      <c r="BR108" s="381"/>
      <c r="BS108" s="381"/>
      <c r="BT108" s="381"/>
      <c r="BU108" s="381"/>
      <c r="BV108" s="381"/>
      <c r="BW108" s="381"/>
      <c r="BX108" s="381"/>
      <c r="BY108" s="381"/>
      <c r="BZ108" s="381"/>
      <c r="CA108" s="381"/>
      <c r="CB108" s="381"/>
      <c r="CC108" s="381"/>
      <c r="CD108" s="381"/>
      <c r="CE108" s="381"/>
      <c r="CF108" s="381"/>
      <c r="CG108" s="381"/>
      <c r="CH108" s="381"/>
      <c r="CI108" s="381"/>
      <c r="CJ108" s="381"/>
      <c r="CK108" s="381"/>
      <c r="CL108" s="381"/>
      <c r="CM108" s="381"/>
      <c r="CN108" s="381"/>
      <c r="CO108" s="381"/>
      <c r="CP108" s="381"/>
      <c r="CQ108" s="381"/>
      <c r="CR108" s="381"/>
      <c r="CS108" s="381"/>
      <c r="CT108" s="381"/>
      <c r="CU108" s="381"/>
      <c r="CV108" s="381"/>
      <c r="CW108" s="381"/>
      <c r="CX108" s="381"/>
      <c r="CY108" s="381"/>
      <c r="CZ108" s="381"/>
      <c r="DA108" s="381"/>
      <c r="DB108" s="381"/>
      <c r="DC108" s="381"/>
      <c r="DD108" s="381"/>
      <c r="DE108" s="381"/>
      <c r="DF108" s="381"/>
      <c r="DG108" s="381"/>
      <c r="DH108" s="381"/>
      <c r="DI108" s="381"/>
      <c r="DJ108" s="381"/>
      <c r="DK108" s="381"/>
      <c r="DL108" s="381"/>
      <c r="DM108" s="381"/>
      <c r="DN108" s="381"/>
      <c r="DO108" s="381"/>
      <c r="DP108" s="381"/>
      <c r="DQ108" s="381"/>
      <c r="DR108" s="381"/>
      <c r="DS108" s="381"/>
      <c r="DT108" s="381"/>
      <c r="DU108" s="381"/>
      <c r="DV108" s="381"/>
      <c r="DW108" s="381"/>
      <c r="DX108" s="381"/>
      <c r="DY108" s="381"/>
      <c r="DZ108" s="381"/>
      <c r="EA108" s="381"/>
      <c r="EB108" s="381"/>
      <c r="EC108" s="381"/>
      <c r="ED108" s="381"/>
      <c r="EE108" s="381"/>
      <c r="EF108" s="381"/>
      <c r="EG108" s="381"/>
      <c r="EH108" s="381"/>
      <c r="EI108" s="381"/>
      <c r="EJ108" s="381"/>
      <c r="EK108" s="381"/>
      <c r="EL108" s="381"/>
      <c r="EM108" s="381"/>
      <c r="EN108" s="381"/>
      <c r="EO108" s="381"/>
      <c r="EP108" s="381"/>
      <c r="EQ108" s="381"/>
      <c r="ER108" s="381"/>
      <c r="ES108" s="381"/>
      <c r="ET108" s="381"/>
      <c r="EU108" s="381"/>
      <c r="EV108" s="381"/>
      <c r="EW108" s="381"/>
      <c r="EX108" s="381"/>
      <c r="EY108" s="381"/>
      <c r="EZ108" s="381"/>
      <c r="FA108" s="381"/>
      <c r="FB108" s="381"/>
      <c r="FC108" s="381"/>
      <c r="FD108" s="381"/>
      <c r="FE108" s="381"/>
      <c r="FF108" s="381"/>
      <c r="FG108" s="381"/>
      <c r="FH108" s="381"/>
      <c r="FI108" s="381"/>
      <c r="FJ108" s="381"/>
      <c r="FK108" s="381"/>
      <c r="FL108" s="381"/>
      <c r="FM108" s="381"/>
      <c r="FN108" s="381"/>
      <c r="FO108" s="381"/>
      <c r="FP108" s="381"/>
      <c r="FQ108" s="381"/>
      <c r="FR108" s="381"/>
      <c r="FS108" s="381"/>
      <c r="FT108" s="381"/>
      <c r="FU108" s="381"/>
      <c r="FV108" s="381"/>
      <c r="FW108" s="381"/>
      <c r="FX108" s="381"/>
      <c r="FY108" s="381"/>
      <c r="FZ108" s="381"/>
      <c r="GA108" s="381"/>
      <c r="GB108" s="381"/>
      <c r="GC108" s="381"/>
      <c r="GD108" s="381"/>
      <c r="GE108" s="381"/>
      <c r="GF108" s="381"/>
      <c r="GG108" s="381"/>
      <c r="GH108" s="381"/>
      <c r="GI108" s="381"/>
      <c r="GJ108" s="381"/>
      <c r="GK108" s="381"/>
      <c r="GL108" s="381"/>
      <c r="GM108" s="381"/>
      <c r="GN108" s="381"/>
      <c r="GO108" s="381"/>
      <c r="GP108" s="381"/>
      <c r="GQ108" s="381"/>
      <c r="GR108" s="381"/>
      <c r="GS108" s="381"/>
      <c r="GT108" s="381"/>
      <c r="GU108" s="381"/>
      <c r="GV108" s="381"/>
      <c r="GW108" s="381"/>
      <c r="GX108" s="381"/>
      <c r="GY108" s="381"/>
      <c r="GZ108" s="381"/>
      <c r="HA108" s="381"/>
      <c r="HB108" s="381"/>
      <c r="HC108" s="381"/>
      <c r="HD108" s="381"/>
      <c r="HE108" s="381"/>
      <c r="HF108" s="381"/>
      <c r="HG108" s="381"/>
      <c r="HH108" s="381"/>
      <c r="HI108" s="381"/>
      <c r="HJ108" s="381"/>
      <c r="HK108" s="381"/>
      <c r="HL108" s="381"/>
      <c r="HM108" s="381"/>
      <c r="HN108" s="381"/>
      <c r="HO108" s="381"/>
      <c r="HP108" s="381"/>
      <c r="HQ108" s="381"/>
      <c r="HR108" s="381"/>
      <c r="HS108" s="381"/>
      <c r="HT108" s="381"/>
      <c r="HU108" s="381"/>
      <c r="HV108" s="381"/>
      <c r="HW108" s="381"/>
      <c r="HX108" s="381"/>
      <c r="HY108" s="381"/>
      <c r="HZ108" s="381"/>
      <c r="IA108" s="381"/>
      <c r="IB108" s="381"/>
      <c r="IC108" s="381"/>
      <c r="ID108" s="381"/>
      <c r="IE108" s="381"/>
      <c r="IF108" s="381"/>
      <c r="IG108" s="381"/>
      <c r="IH108" s="381"/>
      <c r="II108" s="381"/>
      <c r="IJ108" s="381"/>
    </row>
    <row r="109" spans="1:244" ht="32.25" customHeight="1">
      <c r="A109" s="385">
        <v>1</v>
      </c>
      <c r="B109" s="386" t="s">
        <v>138</v>
      </c>
      <c r="C109" s="385" t="s">
        <v>12</v>
      </c>
      <c r="D109" s="71">
        <v>99.8</v>
      </c>
      <c r="E109" s="69">
        <v>99.8</v>
      </c>
      <c r="F109" s="387">
        <f t="shared" si="2"/>
        <v>100</v>
      </c>
      <c r="G109" s="69"/>
      <c r="H109" s="71">
        <v>99.8</v>
      </c>
      <c r="I109" s="69">
        <v>99.8</v>
      </c>
      <c r="J109" s="387">
        <f t="shared" si="3"/>
        <v>100</v>
      </c>
      <c r="K109" s="69"/>
      <c r="L109" s="387"/>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8"/>
      <c r="AZ109" s="368"/>
      <c r="BA109" s="368"/>
      <c r="BB109" s="368"/>
      <c r="BC109" s="368"/>
      <c r="BD109" s="368"/>
      <c r="BE109" s="368"/>
      <c r="BF109" s="368"/>
      <c r="BG109" s="368"/>
      <c r="BH109" s="368"/>
      <c r="BI109" s="368"/>
      <c r="BJ109" s="368"/>
      <c r="BK109" s="368"/>
      <c r="BL109" s="368"/>
      <c r="BM109" s="368"/>
      <c r="BN109" s="368"/>
      <c r="BO109" s="368"/>
      <c r="BP109" s="368"/>
      <c r="BQ109" s="368"/>
      <c r="BR109" s="368"/>
      <c r="BS109" s="368"/>
      <c r="BT109" s="368"/>
      <c r="BU109" s="368"/>
      <c r="BV109" s="368"/>
      <c r="BW109" s="368"/>
      <c r="BX109" s="368"/>
      <c r="BY109" s="368"/>
      <c r="BZ109" s="368"/>
      <c r="CA109" s="368"/>
      <c r="CB109" s="368"/>
      <c r="CC109" s="368"/>
      <c r="CD109" s="368"/>
      <c r="CE109" s="368"/>
      <c r="CF109" s="368"/>
      <c r="CG109" s="368"/>
      <c r="CH109" s="368"/>
      <c r="CI109" s="368"/>
      <c r="CJ109" s="368"/>
      <c r="CK109" s="368"/>
      <c r="CL109" s="368"/>
      <c r="CM109" s="368"/>
      <c r="CN109" s="368"/>
      <c r="CO109" s="368"/>
      <c r="CP109" s="368"/>
      <c r="CQ109" s="368"/>
      <c r="CR109" s="368"/>
      <c r="CS109" s="368"/>
      <c r="CT109" s="368"/>
      <c r="CU109" s="368"/>
      <c r="CV109" s="368"/>
      <c r="CW109" s="368"/>
      <c r="CX109" s="368"/>
      <c r="CY109" s="368"/>
      <c r="CZ109" s="368"/>
      <c r="DA109" s="368"/>
      <c r="DB109" s="368"/>
      <c r="DC109" s="368"/>
      <c r="DD109" s="368"/>
      <c r="DE109" s="368"/>
      <c r="DF109" s="368"/>
      <c r="DG109" s="368"/>
      <c r="DH109" s="368"/>
      <c r="DI109" s="368"/>
      <c r="DJ109" s="368"/>
      <c r="DK109" s="368"/>
      <c r="DL109" s="368"/>
      <c r="DM109" s="368"/>
      <c r="DN109" s="368"/>
      <c r="DO109" s="368"/>
      <c r="DP109" s="368"/>
      <c r="DQ109" s="368"/>
      <c r="DR109" s="368"/>
      <c r="DS109" s="368"/>
      <c r="DT109" s="368"/>
      <c r="DU109" s="368"/>
      <c r="DV109" s="368"/>
      <c r="DW109" s="368"/>
      <c r="DX109" s="368"/>
      <c r="DY109" s="368"/>
      <c r="DZ109" s="368"/>
      <c r="EA109" s="368"/>
      <c r="EB109" s="368"/>
      <c r="EC109" s="368"/>
      <c r="ED109" s="368"/>
      <c r="EE109" s="368"/>
      <c r="EF109" s="368"/>
      <c r="EG109" s="368"/>
      <c r="EH109" s="368"/>
      <c r="EI109" s="368"/>
      <c r="EJ109" s="368"/>
      <c r="EK109" s="368"/>
      <c r="EL109" s="368"/>
      <c r="EM109" s="368"/>
      <c r="EN109" s="368"/>
      <c r="EO109" s="368"/>
      <c r="EP109" s="368"/>
      <c r="EQ109" s="368"/>
      <c r="ER109" s="368"/>
      <c r="ES109" s="368"/>
      <c r="ET109" s="368"/>
      <c r="EU109" s="368"/>
      <c r="EV109" s="368"/>
      <c r="EW109" s="368"/>
      <c r="EX109" s="368"/>
      <c r="EY109" s="368"/>
      <c r="EZ109" s="368"/>
      <c r="FA109" s="368"/>
      <c r="FB109" s="368"/>
      <c r="FC109" s="368"/>
      <c r="FD109" s="368"/>
      <c r="FE109" s="368"/>
      <c r="FF109" s="368"/>
      <c r="FG109" s="368"/>
      <c r="FH109" s="368"/>
      <c r="FI109" s="368"/>
      <c r="FJ109" s="368"/>
      <c r="FK109" s="368"/>
      <c r="FL109" s="368"/>
      <c r="FM109" s="368"/>
      <c r="FN109" s="368"/>
      <c r="FO109" s="368"/>
      <c r="FP109" s="368"/>
      <c r="FQ109" s="368"/>
      <c r="FR109" s="368"/>
      <c r="FS109" s="368"/>
      <c r="FT109" s="368"/>
      <c r="FU109" s="368"/>
      <c r="FV109" s="368"/>
      <c r="FW109" s="368"/>
      <c r="FX109" s="368"/>
      <c r="FY109" s="368"/>
      <c r="FZ109" s="368"/>
      <c r="GA109" s="368"/>
      <c r="GB109" s="368"/>
      <c r="GC109" s="368"/>
      <c r="GD109" s="368"/>
      <c r="GE109" s="368"/>
      <c r="GF109" s="368"/>
      <c r="GG109" s="368"/>
      <c r="GH109" s="368"/>
      <c r="GI109" s="368"/>
      <c r="GJ109" s="368"/>
      <c r="GK109" s="368"/>
      <c r="GL109" s="368"/>
      <c r="GM109" s="368"/>
      <c r="GN109" s="368"/>
      <c r="GO109" s="368"/>
      <c r="GP109" s="368"/>
      <c r="GQ109" s="368"/>
      <c r="GR109" s="368"/>
      <c r="GS109" s="368"/>
      <c r="GT109" s="368"/>
      <c r="GU109" s="368"/>
      <c r="GV109" s="368"/>
      <c r="GW109" s="368"/>
      <c r="GX109" s="368"/>
      <c r="GY109" s="368"/>
      <c r="GZ109" s="368"/>
      <c r="HA109" s="368"/>
      <c r="HB109" s="368"/>
      <c r="HC109" s="368"/>
      <c r="HD109" s="368"/>
      <c r="HE109" s="368"/>
      <c r="HF109" s="368"/>
      <c r="HG109" s="368"/>
      <c r="HH109" s="368"/>
      <c r="HI109" s="368"/>
      <c r="HJ109" s="368"/>
      <c r="HK109" s="368"/>
      <c r="HL109" s="368"/>
      <c r="HM109" s="368"/>
      <c r="HN109" s="368"/>
      <c r="HO109" s="368"/>
      <c r="HP109" s="368"/>
      <c r="HQ109" s="368"/>
      <c r="HR109" s="368"/>
      <c r="HS109" s="368"/>
      <c r="HT109" s="368"/>
      <c r="HU109" s="368"/>
      <c r="HV109" s="368"/>
      <c r="HW109" s="368"/>
      <c r="HX109" s="368"/>
      <c r="HY109" s="368"/>
      <c r="HZ109" s="368"/>
      <c r="IA109" s="368"/>
      <c r="IB109" s="368"/>
      <c r="IC109" s="368"/>
      <c r="ID109" s="368"/>
      <c r="IE109" s="368"/>
      <c r="IF109" s="368"/>
      <c r="IG109" s="368"/>
      <c r="IH109" s="368"/>
      <c r="II109" s="368"/>
      <c r="IJ109" s="368"/>
    </row>
    <row r="110" spans="1:244" ht="18" customHeight="1">
      <c r="A110" s="385">
        <v>2</v>
      </c>
      <c r="B110" s="386" t="s">
        <v>137</v>
      </c>
      <c r="C110" s="385" t="s">
        <v>12</v>
      </c>
      <c r="D110" s="71">
        <v>99.8</v>
      </c>
      <c r="E110" s="77">
        <v>100</v>
      </c>
      <c r="F110" s="387">
        <f t="shared" si="2"/>
        <v>100.20040080160322</v>
      </c>
      <c r="G110" s="77"/>
      <c r="H110" s="71">
        <v>99.8</v>
      </c>
      <c r="I110" s="77">
        <v>100</v>
      </c>
      <c r="J110" s="387">
        <f t="shared" si="3"/>
        <v>100.20040080160322</v>
      </c>
      <c r="K110" s="77"/>
      <c r="L110" s="387"/>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8"/>
      <c r="AZ110" s="368"/>
      <c r="BA110" s="368"/>
      <c r="BB110" s="368"/>
      <c r="BC110" s="368"/>
      <c r="BD110" s="368"/>
      <c r="BE110" s="368"/>
      <c r="BF110" s="368"/>
      <c r="BG110" s="368"/>
      <c r="BH110" s="368"/>
      <c r="BI110" s="368"/>
      <c r="BJ110" s="368"/>
      <c r="BK110" s="368"/>
      <c r="BL110" s="368"/>
      <c r="BM110" s="368"/>
      <c r="BN110" s="368"/>
      <c r="BO110" s="368"/>
      <c r="BP110" s="368"/>
      <c r="BQ110" s="368"/>
      <c r="BR110" s="368"/>
      <c r="BS110" s="368"/>
      <c r="BT110" s="368"/>
      <c r="BU110" s="368"/>
      <c r="BV110" s="368"/>
      <c r="BW110" s="368"/>
      <c r="BX110" s="368"/>
      <c r="BY110" s="368"/>
      <c r="BZ110" s="368"/>
      <c r="CA110" s="368"/>
      <c r="CB110" s="368"/>
      <c r="CC110" s="368"/>
      <c r="CD110" s="368"/>
      <c r="CE110" s="368"/>
      <c r="CF110" s="368"/>
      <c r="CG110" s="368"/>
      <c r="CH110" s="368"/>
      <c r="CI110" s="368"/>
      <c r="CJ110" s="368"/>
      <c r="CK110" s="368"/>
      <c r="CL110" s="368"/>
      <c r="CM110" s="368"/>
      <c r="CN110" s="368"/>
      <c r="CO110" s="368"/>
      <c r="CP110" s="368"/>
      <c r="CQ110" s="368"/>
      <c r="CR110" s="368"/>
      <c r="CS110" s="368"/>
      <c r="CT110" s="368"/>
      <c r="CU110" s="368"/>
      <c r="CV110" s="368"/>
      <c r="CW110" s="368"/>
      <c r="CX110" s="368"/>
      <c r="CY110" s="368"/>
      <c r="CZ110" s="368"/>
      <c r="DA110" s="368"/>
      <c r="DB110" s="368"/>
      <c r="DC110" s="368"/>
      <c r="DD110" s="368"/>
      <c r="DE110" s="368"/>
      <c r="DF110" s="368"/>
      <c r="DG110" s="368"/>
      <c r="DH110" s="368"/>
      <c r="DI110" s="368"/>
      <c r="DJ110" s="368"/>
      <c r="DK110" s="368"/>
      <c r="DL110" s="368"/>
      <c r="DM110" s="368"/>
      <c r="DN110" s="368"/>
      <c r="DO110" s="368"/>
      <c r="DP110" s="368"/>
      <c r="DQ110" s="368"/>
      <c r="DR110" s="368"/>
      <c r="DS110" s="368"/>
      <c r="DT110" s="368"/>
      <c r="DU110" s="368"/>
      <c r="DV110" s="368"/>
      <c r="DW110" s="368"/>
      <c r="DX110" s="368"/>
      <c r="DY110" s="368"/>
      <c r="DZ110" s="368"/>
      <c r="EA110" s="368"/>
      <c r="EB110" s="368"/>
      <c r="EC110" s="368"/>
      <c r="ED110" s="368"/>
      <c r="EE110" s="368"/>
      <c r="EF110" s="368"/>
      <c r="EG110" s="368"/>
      <c r="EH110" s="368"/>
      <c r="EI110" s="368"/>
      <c r="EJ110" s="368"/>
      <c r="EK110" s="368"/>
      <c r="EL110" s="368"/>
      <c r="EM110" s="368"/>
      <c r="EN110" s="368"/>
      <c r="EO110" s="368"/>
      <c r="EP110" s="368"/>
      <c r="EQ110" s="368"/>
      <c r="ER110" s="368"/>
      <c r="ES110" s="368"/>
      <c r="ET110" s="368"/>
      <c r="EU110" s="368"/>
      <c r="EV110" s="368"/>
      <c r="EW110" s="368"/>
      <c r="EX110" s="368"/>
      <c r="EY110" s="368"/>
      <c r="EZ110" s="368"/>
      <c r="FA110" s="368"/>
      <c r="FB110" s="368"/>
      <c r="FC110" s="368"/>
      <c r="FD110" s="368"/>
      <c r="FE110" s="368"/>
      <c r="FF110" s="368"/>
      <c r="FG110" s="368"/>
      <c r="FH110" s="368"/>
      <c r="FI110" s="368"/>
      <c r="FJ110" s="368"/>
      <c r="FK110" s="368"/>
      <c r="FL110" s="368"/>
      <c r="FM110" s="368"/>
      <c r="FN110" s="368"/>
      <c r="FO110" s="368"/>
      <c r="FP110" s="368"/>
      <c r="FQ110" s="368"/>
      <c r="FR110" s="368"/>
      <c r="FS110" s="368"/>
      <c r="FT110" s="368"/>
      <c r="FU110" s="368"/>
      <c r="FV110" s="368"/>
      <c r="FW110" s="368"/>
      <c r="FX110" s="368"/>
      <c r="FY110" s="368"/>
      <c r="FZ110" s="368"/>
      <c r="GA110" s="368"/>
      <c r="GB110" s="368"/>
      <c r="GC110" s="368"/>
      <c r="GD110" s="368"/>
      <c r="GE110" s="368"/>
      <c r="GF110" s="368"/>
      <c r="GG110" s="368"/>
      <c r="GH110" s="368"/>
      <c r="GI110" s="368"/>
      <c r="GJ110" s="368"/>
      <c r="GK110" s="368"/>
      <c r="GL110" s="368"/>
      <c r="GM110" s="368"/>
      <c r="GN110" s="368"/>
      <c r="GO110" s="368"/>
      <c r="GP110" s="368"/>
      <c r="GQ110" s="368"/>
      <c r="GR110" s="368"/>
      <c r="GS110" s="368"/>
      <c r="GT110" s="368"/>
      <c r="GU110" s="368"/>
      <c r="GV110" s="368"/>
      <c r="GW110" s="368"/>
      <c r="GX110" s="368"/>
      <c r="GY110" s="368"/>
      <c r="GZ110" s="368"/>
      <c r="HA110" s="368"/>
      <c r="HB110" s="368"/>
      <c r="HC110" s="368"/>
      <c r="HD110" s="368"/>
      <c r="HE110" s="368"/>
      <c r="HF110" s="368"/>
      <c r="HG110" s="368"/>
      <c r="HH110" s="368"/>
      <c r="HI110" s="368"/>
      <c r="HJ110" s="368"/>
      <c r="HK110" s="368"/>
      <c r="HL110" s="368"/>
      <c r="HM110" s="368"/>
      <c r="HN110" s="368"/>
      <c r="HO110" s="368"/>
      <c r="HP110" s="368"/>
      <c r="HQ110" s="368"/>
      <c r="HR110" s="368"/>
      <c r="HS110" s="368"/>
      <c r="HT110" s="368"/>
      <c r="HU110" s="368"/>
      <c r="HV110" s="368"/>
      <c r="HW110" s="368"/>
      <c r="HX110" s="368"/>
      <c r="HY110" s="368"/>
      <c r="HZ110" s="368"/>
      <c r="IA110" s="368"/>
      <c r="IB110" s="368"/>
      <c r="IC110" s="368"/>
      <c r="ID110" s="368"/>
      <c r="IE110" s="368"/>
      <c r="IF110" s="368"/>
      <c r="IG110" s="368"/>
      <c r="IH110" s="368"/>
      <c r="II110" s="368"/>
      <c r="IJ110" s="368"/>
    </row>
    <row r="111" spans="1:244" ht="29.25" customHeight="1">
      <c r="A111" s="385">
        <v>3</v>
      </c>
      <c r="B111" s="386" t="s">
        <v>136</v>
      </c>
      <c r="C111" s="385" t="s">
        <v>12</v>
      </c>
      <c r="D111" s="61">
        <v>94.8</v>
      </c>
      <c r="E111" s="61">
        <v>96.1</v>
      </c>
      <c r="F111" s="387">
        <f t="shared" si="2"/>
        <v>101.37130801687763</v>
      </c>
      <c r="G111" s="61"/>
      <c r="H111" s="61">
        <v>96.3</v>
      </c>
      <c r="I111" s="61">
        <f>+H111</f>
        <v>96.3</v>
      </c>
      <c r="J111" s="387">
        <f>I111/H111*100</f>
        <v>100</v>
      </c>
      <c r="K111" s="61"/>
      <c r="L111" s="387"/>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c r="AT111" s="368"/>
      <c r="AU111" s="368"/>
      <c r="AV111" s="368"/>
      <c r="AW111" s="368"/>
      <c r="AX111" s="368"/>
      <c r="AY111" s="368"/>
      <c r="AZ111" s="368"/>
      <c r="BA111" s="368"/>
      <c r="BB111" s="368"/>
      <c r="BC111" s="368"/>
      <c r="BD111" s="368"/>
      <c r="BE111" s="368"/>
      <c r="BF111" s="368"/>
      <c r="BG111" s="368"/>
      <c r="BH111" s="368"/>
      <c r="BI111" s="368"/>
      <c r="BJ111" s="368"/>
      <c r="BK111" s="368"/>
      <c r="BL111" s="368"/>
      <c r="BM111" s="368"/>
      <c r="BN111" s="368"/>
      <c r="BO111" s="368"/>
      <c r="BP111" s="368"/>
      <c r="BQ111" s="368"/>
      <c r="BR111" s="368"/>
      <c r="BS111" s="368"/>
      <c r="BT111" s="368"/>
      <c r="BU111" s="368"/>
      <c r="BV111" s="368"/>
      <c r="BW111" s="368"/>
      <c r="BX111" s="368"/>
      <c r="BY111" s="368"/>
      <c r="BZ111" s="368"/>
      <c r="CA111" s="368"/>
      <c r="CB111" s="368"/>
      <c r="CC111" s="368"/>
      <c r="CD111" s="368"/>
      <c r="CE111" s="368"/>
      <c r="CF111" s="368"/>
      <c r="CG111" s="368"/>
      <c r="CH111" s="368"/>
      <c r="CI111" s="368"/>
      <c r="CJ111" s="368"/>
      <c r="CK111" s="368"/>
      <c r="CL111" s="368"/>
      <c r="CM111" s="368"/>
      <c r="CN111" s="368"/>
      <c r="CO111" s="368"/>
      <c r="CP111" s="368"/>
      <c r="CQ111" s="368"/>
      <c r="CR111" s="368"/>
      <c r="CS111" s="368"/>
      <c r="CT111" s="368"/>
      <c r="CU111" s="368"/>
      <c r="CV111" s="368"/>
      <c r="CW111" s="368"/>
      <c r="CX111" s="368"/>
      <c r="CY111" s="368"/>
      <c r="CZ111" s="368"/>
      <c r="DA111" s="368"/>
      <c r="DB111" s="368"/>
      <c r="DC111" s="368"/>
      <c r="DD111" s="368"/>
      <c r="DE111" s="368"/>
      <c r="DF111" s="368"/>
      <c r="DG111" s="368"/>
      <c r="DH111" s="368"/>
      <c r="DI111" s="368"/>
      <c r="DJ111" s="368"/>
      <c r="DK111" s="368"/>
      <c r="DL111" s="368"/>
      <c r="DM111" s="368"/>
      <c r="DN111" s="368"/>
      <c r="DO111" s="368"/>
      <c r="DP111" s="368"/>
      <c r="DQ111" s="368"/>
      <c r="DR111" s="368"/>
      <c r="DS111" s="368"/>
      <c r="DT111" s="368"/>
      <c r="DU111" s="368"/>
      <c r="DV111" s="368"/>
      <c r="DW111" s="368"/>
      <c r="DX111" s="368"/>
      <c r="DY111" s="368"/>
      <c r="DZ111" s="368"/>
      <c r="EA111" s="368"/>
      <c r="EB111" s="368"/>
      <c r="EC111" s="368"/>
      <c r="ED111" s="368"/>
      <c r="EE111" s="368"/>
      <c r="EF111" s="368"/>
      <c r="EG111" s="368"/>
      <c r="EH111" s="368"/>
      <c r="EI111" s="368"/>
      <c r="EJ111" s="368"/>
      <c r="EK111" s="368"/>
      <c r="EL111" s="368"/>
      <c r="EM111" s="368"/>
      <c r="EN111" s="368"/>
      <c r="EO111" s="368"/>
      <c r="EP111" s="368"/>
      <c r="EQ111" s="368"/>
      <c r="ER111" s="368"/>
      <c r="ES111" s="368"/>
      <c r="ET111" s="368"/>
      <c r="EU111" s="368"/>
      <c r="EV111" s="368"/>
      <c r="EW111" s="368"/>
      <c r="EX111" s="368"/>
      <c r="EY111" s="368"/>
      <c r="EZ111" s="368"/>
      <c r="FA111" s="368"/>
      <c r="FB111" s="368"/>
      <c r="FC111" s="368"/>
      <c r="FD111" s="368"/>
      <c r="FE111" s="368"/>
      <c r="FF111" s="368"/>
      <c r="FG111" s="368"/>
      <c r="FH111" s="368"/>
      <c r="FI111" s="368"/>
      <c r="FJ111" s="368"/>
      <c r="FK111" s="368"/>
      <c r="FL111" s="368"/>
      <c r="FM111" s="368"/>
      <c r="FN111" s="368"/>
      <c r="FO111" s="368"/>
      <c r="FP111" s="368"/>
      <c r="FQ111" s="368"/>
      <c r="FR111" s="368"/>
      <c r="FS111" s="368"/>
      <c r="FT111" s="368"/>
      <c r="FU111" s="368"/>
      <c r="FV111" s="368"/>
      <c r="FW111" s="368"/>
      <c r="FX111" s="368"/>
      <c r="FY111" s="368"/>
      <c r="FZ111" s="368"/>
      <c r="GA111" s="368"/>
      <c r="GB111" s="368"/>
      <c r="GC111" s="368"/>
      <c r="GD111" s="368"/>
      <c r="GE111" s="368"/>
      <c r="GF111" s="368"/>
      <c r="GG111" s="368"/>
      <c r="GH111" s="368"/>
      <c r="GI111" s="368"/>
      <c r="GJ111" s="368"/>
      <c r="GK111" s="368"/>
      <c r="GL111" s="368"/>
      <c r="GM111" s="368"/>
      <c r="GN111" s="368"/>
      <c r="GO111" s="368"/>
      <c r="GP111" s="368"/>
      <c r="GQ111" s="368"/>
      <c r="GR111" s="368"/>
      <c r="GS111" s="368"/>
      <c r="GT111" s="368"/>
      <c r="GU111" s="368"/>
      <c r="GV111" s="368"/>
      <c r="GW111" s="368"/>
      <c r="GX111" s="368"/>
      <c r="GY111" s="368"/>
      <c r="GZ111" s="368"/>
      <c r="HA111" s="368"/>
      <c r="HB111" s="368"/>
      <c r="HC111" s="368"/>
      <c r="HD111" s="368"/>
      <c r="HE111" s="368"/>
      <c r="HF111" s="368"/>
      <c r="HG111" s="368"/>
      <c r="HH111" s="368"/>
      <c r="HI111" s="368"/>
      <c r="HJ111" s="368"/>
      <c r="HK111" s="368"/>
      <c r="HL111" s="368"/>
      <c r="HM111" s="368"/>
      <c r="HN111" s="368"/>
      <c r="HO111" s="368"/>
      <c r="HP111" s="368"/>
      <c r="HQ111" s="368"/>
      <c r="HR111" s="368"/>
      <c r="HS111" s="368"/>
      <c r="HT111" s="368"/>
      <c r="HU111" s="368"/>
      <c r="HV111" s="368"/>
      <c r="HW111" s="368"/>
      <c r="HX111" s="368"/>
      <c r="HY111" s="368"/>
      <c r="HZ111" s="368"/>
      <c r="IA111" s="368"/>
      <c r="IB111" s="368"/>
      <c r="IC111" s="368"/>
      <c r="ID111" s="368"/>
      <c r="IE111" s="368"/>
      <c r="IF111" s="368"/>
      <c r="IG111" s="368"/>
      <c r="IH111" s="368"/>
      <c r="II111" s="368"/>
      <c r="IJ111" s="368"/>
    </row>
    <row r="112" spans="1:244" ht="29.25" customHeight="1">
      <c r="A112" s="385">
        <v>4</v>
      </c>
      <c r="B112" s="386" t="s">
        <v>135</v>
      </c>
      <c r="C112" s="385" t="s">
        <v>12</v>
      </c>
      <c r="D112" s="61">
        <v>92.2</v>
      </c>
      <c r="E112" s="61">
        <f>+D112</f>
        <v>92.2</v>
      </c>
      <c r="F112" s="387">
        <f t="shared" si="2"/>
        <v>100</v>
      </c>
      <c r="G112" s="61"/>
      <c r="H112" s="61">
        <v>92.3</v>
      </c>
      <c r="I112" s="61">
        <f>+H112</f>
        <v>92.3</v>
      </c>
      <c r="J112" s="387">
        <f t="shared" si="3"/>
        <v>100</v>
      </c>
      <c r="K112" s="61"/>
      <c r="L112" s="387"/>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c r="BB112" s="368"/>
      <c r="BC112" s="368"/>
      <c r="BD112" s="368"/>
      <c r="BE112" s="368"/>
      <c r="BF112" s="368"/>
      <c r="BG112" s="368"/>
      <c r="BH112" s="368"/>
      <c r="BI112" s="368"/>
      <c r="BJ112" s="368"/>
      <c r="BK112" s="368"/>
      <c r="BL112" s="368"/>
      <c r="BM112" s="368"/>
      <c r="BN112" s="368"/>
      <c r="BO112" s="368"/>
      <c r="BP112" s="368"/>
      <c r="BQ112" s="368"/>
      <c r="BR112" s="368"/>
      <c r="BS112" s="368"/>
      <c r="BT112" s="368"/>
      <c r="BU112" s="368"/>
      <c r="BV112" s="368"/>
      <c r="BW112" s="368"/>
      <c r="BX112" s="368"/>
      <c r="BY112" s="368"/>
      <c r="BZ112" s="368"/>
      <c r="CA112" s="368"/>
      <c r="CB112" s="368"/>
      <c r="CC112" s="368"/>
      <c r="CD112" s="368"/>
      <c r="CE112" s="368"/>
      <c r="CF112" s="368"/>
      <c r="CG112" s="368"/>
      <c r="CH112" s="368"/>
      <c r="CI112" s="368"/>
      <c r="CJ112" s="368"/>
      <c r="CK112" s="368"/>
      <c r="CL112" s="368"/>
      <c r="CM112" s="368"/>
      <c r="CN112" s="368"/>
      <c r="CO112" s="368"/>
      <c r="CP112" s="368"/>
      <c r="CQ112" s="368"/>
      <c r="CR112" s="368"/>
      <c r="CS112" s="368"/>
      <c r="CT112" s="368"/>
      <c r="CU112" s="368"/>
      <c r="CV112" s="368"/>
      <c r="CW112" s="368"/>
      <c r="CX112" s="368"/>
      <c r="CY112" s="368"/>
      <c r="CZ112" s="368"/>
      <c r="DA112" s="368"/>
      <c r="DB112" s="368"/>
      <c r="DC112" s="368"/>
      <c r="DD112" s="368"/>
      <c r="DE112" s="368"/>
      <c r="DF112" s="368"/>
      <c r="DG112" s="368"/>
      <c r="DH112" s="368"/>
      <c r="DI112" s="368"/>
      <c r="DJ112" s="368"/>
      <c r="DK112" s="368"/>
      <c r="DL112" s="368"/>
      <c r="DM112" s="368"/>
      <c r="DN112" s="368"/>
      <c r="DO112" s="368"/>
      <c r="DP112" s="368"/>
      <c r="DQ112" s="368"/>
      <c r="DR112" s="368"/>
      <c r="DS112" s="368"/>
      <c r="DT112" s="368"/>
      <c r="DU112" s="368"/>
      <c r="DV112" s="368"/>
      <c r="DW112" s="368"/>
      <c r="DX112" s="368"/>
      <c r="DY112" s="368"/>
      <c r="DZ112" s="368"/>
      <c r="EA112" s="368"/>
      <c r="EB112" s="368"/>
      <c r="EC112" s="368"/>
      <c r="ED112" s="368"/>
      <c r="EE112" s="368"/>
      <c r="EF112" s="368"/>
      <c r="EG112" s="368"/>
      <c r="EH112" s="368"/>
      <c r="EI112" s="368"/>
      <c r="EJ112" s="368"/>
      <c r="EK112" s="368"/>
      <c r="EL112" s="368"/>
      <c r="EM112" s="368"/>
      <c r="EN112" s="368"/>
      <c r="EO112" s="368"/>
      <c r="EP112" s="368"/>
      <c r="EQ112" s="368"/>
      <c r="ER112" s="368"/>
      <c r="ES112" s="368"/>
      <c r="ET112" s="368"/>
      <c r="EU112" s="368"/>
      <c r="EV112" s="368"/>
      <c r="EW112" s="368"/>
      <c r="EX112" s="368"/>
      <c r="EY112" s="368"/>
      <c r="EZ112" s="368"/>
      <c r="FA112" s="368"/>
      <c r="FB112" s="368"/>
      <c r="FC112" s="368"/>
      <c r="FD112" s="368"/>
      <c r="FE112" s="368"/>
      <c r="FF112" s="368"/>
      <c r="FG112" s="368"/>
      <c r="FH112" s="368"/>
      <c r="FI112" s="368"/>
      <c r="FJ112" s="368"/>
      <c r="FK112" s="368"/>
      <c r="FL112" s="368"/>
      <c r="FM112" s="368"/>
      <c r="FN112" s="368"/>
      <c r="FO112" s="368"/>
      <c r="FP112" s="368"/>
      <c r="FQ112" s="368"/>
      <c r="FR112" s="368"/>
      <c r="FS112" s="368"/>
      <c r="FT112" s="368"/>
      <c r="FU112" s="368"/>
      <c r="FV112" s="368"/>
      <c r="FW112" s="368"/>
      <c r="FX112" s="368"/>
      <c r="FY112" s="368"/>
      <c r="FZ112" s="368"/>
      <c r="GA112" s="368"/>
      <c r="GB112" s="368"/>
      <c r="GC112" s="368"/>
      <c r="GD112" s="368"/>
      <c r="GE112" s="368"/>
      <c r="GF112" s="368"/>
      <c r="GG112" s="368"/>
      <c r="GH112" s="368"/>
      <c r="GI112" s="368"/>
      <c r="GJ112" s="368"/>
      <c r="GK112" s="368"/>
      <c r="GL112" s="368"/>
      <c r="GM112" s="368"/>
      <c r="GN112" s="368"/>
      <c r="GO112" s="368"/>
      <c r="GP112" s="368"/>
      <c r="GQ112" s="368"/>
      <c r="GR112" s="368"/>
      <c r="GS112" s="368"/>
      <c r="GT112" s="368"/>
      <c r="GU112" s="368"/>
      <c r="GV112" s="368"/>
      <c r="GW112" s="368"/>
      <c r="GX112" s="368"/>
      <c r="GY112" s="368"/>
      <c r="GZ112" s="368"/>
      <c r="HA112" s="368"/>
      <c r="HB112" s="368"/>
      <c r="HC112" s="368"/>
      <c r="HD112" s="368"/>
      <c r="HE112" s="368"/>
      <c r="HF112" s="368"/>
      <c r="HG112" s="368"/>
      <c r="HH112" s="368"/>
      <c r="HI112" s="368"/>
      <c r="HJ112" s="368"/>
      <c r="HK112" s="368"/>
      <c r="HL112" s="368"/>
      <c r="HM112" s="368"/>
      <c r="HN112" s="368"/>
      <c r="HO112" s="368"/>
      <c r="HP112" s="368"/>
      <c r="HQ112" s="368"/>
      <c r="HR112" s="368"/>
      <c r="HS112" s="368"/>
      <c r="HT112" s="368"/>
      <c r="HU112" s="368"/>
      <c r="HV112" s="368"/>
      <c r="HW112" s="368"/>
      <c r="HX112" s="368"/>
      <c r="HY112" s="368"/>
      <c r="HZ112" s="368"/>
      <c r="IA112" s="368"/>
      <c r="IB112" s="368"/>
      <c r="IC112" s="368"/>
      <c r="ID112" s="368"/>
      <c r="IE112" s="368"/>
      <c r="IF112" s="368"/>
      <c r="IG112" s="368"/>
      <c r="IH112" s="368"/>
      <c r="II112" s="368"/>
      <c r="IJ112" s="368"/>
    </row>
    <row r="113" spans="1:244" ht="30" customHeight="1">
      <c r="A113" s="385">
        <v>5</v>
      </c>
      <c r="B113" s="386" t="s">
        <v>134</v>
      </c>
      <c r="C113" s="385" t="s">
        <v>12</v>
      </c>
      <c r="D113" s="71">
        <v>48.3</v>
      </c>
      <c r="E113" s="71">
        <f>+D113</f>
        <v>48.3</v>
      </c>
      <c r="F113" s="387">
        <f t="shared" si="2"/>
        <v>100</v>
      </c>
      <c r="G113" s="71"/>
      <c r="H113" s="71">
        <v>48.5</v>
      </c>
      <c r="I113" s="71">
        <f>+H113</f>
        <v>48.5</v>
      </c>
      <c r="J113" s="387">
        <f t="shared" si="3"/>
        <v>100</v>
      </c>
      <c r="K113" s="71"/>
      <c r="L113" s="387"/>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8"/>
      <c r="AY113" s="368"/>
      <c r="AZ113" s="368"/>
      <c r="BA113" s="368"/>
      <c r="BB113" s="368"/>
      <c r="BC113" s="368"/>
      <c r="BD113" s="368"/>
      <c r="BE113" s="368"/>
      <c r="BF113" s="368"/>
      <c r="BG113" s="368"/>
      <c r="BH113" s="368"/>
      <c r="BI113" s="368"/>
      <c r="BJ113" s="368"/>
      <c r="BK113" s="368"/>
      <c r="BL113" s="368"/>
      <c r="BM113" s="368"/>
      <c r="BN113" s="368"/>
      <c r="BO113" s="368"/>
      <c r="BP113" s="368"/>
      <c r="BQ113" s="368"/>
      <c r="BR113" s="368"/>
      <c r="BS113" s="368"/>
      <c r="BT113" s="368"/>
      <c r="BU113" s="368"/>
      <c r="BV113" s="368"/>
      <c r="BW113" s="368"/>
      <c r="BX113" s="368"/>
      <c r="BY113" s="368"/>
      <c r="BZ113" s="368"/>
      <c r="CA113" s="368"/>
      <c r="CB113" s="368"/>
      <c r="CC113" s="368"/>
      <c r="CD113" s="368"/>
      <c r="CE113" s="368"/>
      <c r="CF113" s="368"/>
      <c r="CG113" s="368"/>
      <c r="CH113" s="368"/>
      <c r="CI113" s="368"/>
      <c r="CJ113" s="368"/>
      <c r="CK113" s="368"/>
      <c r="CL113" s="368"/>
      <c r="CM113" s="368"/>
      <c r="CN113" s="368"/>
      <c r="CO113" s="368"/>
      <c r="CP113" s="368"/>
      <c r="CQ113" s="368"/>
      <c r="CR113" s="368"/>
      <c r="CS113" s="368"/>
      <c r="CT113" s="368"/>
      <c r="CU113" s="368"/>
      <c r="CV113" s="368"/>
      <c r="CW113" s="368"/>
      <c r="CX113" s="368"/>
      <c r="CY113" s="368"/>
      <c r="CZ113" s="368"/>
      <c r="DA113" s="368"/>
      <c r="DB113" s="368"/>
      <c r="DC113" s="368"/>
      <c r="DD113" s="368"/>
      <c r="DE113" s="368"/>
      <c r="DF113" s="368"/>
      <c r="DG113" s="368"/>
      <c r="DH113" s="368"/>
      <c r="DI113" s="368"/>
      <c r="DJ113" s="368"/>
      <c r="DK113" s="368"/>
      <c r="DL113" s="368"/>
      <c r="DM113" s="368"/>
      <c r="DN113" s="368"/>
      <c r="DO113" s="368"/>
      <c r="DP113" s="368"/>
      <c r="DQ113" s="368"/>
      <c r="DR113" s="368"/>
      <c r="DS113" s="368"/>
      <c r="DT113" s="368"/>
      <c r="DU113" s="368"/>
      <c r="DV113" s="368"/>
      <c r="DW113" s="368"/>
      <c r="DX113" s="368"/>
      <c r="DY113" s="368"/>
      <c r="DZ113" s="368"/>
      <c r="EA113" s="368"/>
      <c r="EB113" s="368"/>
      <c r="EC113" s="368"/>
      <c r="ED113" s="368"/>
      <c r="EE113" s="368"/>
      <c r="EF113" s="368"/>
      <c r="EG113" s="368"/>
      <c r="EH113" s="368"/>
      <c r="EI113" s="368"/>
      <c r="EJ113" s="368"/>
      <c r="EK113" s="368"/>
      <c r="EL113" s="368"/>
      <c r="EM113" s="368"/>
      <c r="EN113" s="368"/>
      <c r="EO113" s="368"/>
      <c r="EP113" s="368"/>
      <c r="EQ113" s="368"/>
      <c r="ER113" s="368"/>
      <c r="ES113" s="368"/>
      <c r="ET113" s="368"/>
      <c r="EU113" s="368"/>
      <c r="EV113" s="368"/>
      <c r="EW113" s="368"/>
      <c r="EX113" s="368"/>
      <c r="EY113" s="368"/>
      <c r="EZ113" s="368"/>
      <c r="FA113" s="368"/>
      <c r="FB113" s="368"/>
      <c r="FC113" s="368"/>
      <c r="FD113" s="368"/>
      <c r="FE113" s="368"/>
      <c r="FF113" s="368"/>
      <c r="FG113" s="368"/>
      <c r="FH113" s="368"/>
      <c r="FI113" s="368"/>
      <c r="FJ113" s="368"/>
      <c r="FK113" s="368"/>
      <c r="FL113" s="368"/>
      <c r="FM113" s="368"/>
      <c r="FN113" s="368"/>
      <c r="FO113" s="368"/>
      <c r="FP113" s="368"/>
      <c r="FQ113" s="368"/>
      <c r="FR113" s="368"/>
      <c r="FS113" s="368"/>
      <c r="FT113" s="368"/>
      <c r="FU113" s="368"/>
      <c r="FV113" s="368"/>
      <c r="FW113" s="368"/>
      <c r="FX113" s="368"/>
      <c r="FY113" s="368"/>
      <c r="FZ113" s="368"/>
      <c r="GA113" s="368"/>
      <c r="GB113" s="368"/>
      <c r="GC113" s="368"/>
      <c r="GD113" s="368"/>
      <c r="GE113" s="368"/>
      <c r="GF113" s="368"/>
      <c r="GG113" s="368"/>
      <c r="GH113" s="368"/>
      <c r="GI113" s="368"/>
      <c r="GJ113" s="368"/>
      <c r="GK113" s="368"/>
      <c r="GL113" s="368"/>
      <c r="GM113" s="368"/>
      <c r="GN113" s="368"/>
      <c r="GO113" s="368"/>
      <c r="GP113" s="368"/>
      <c r="GQ113" s="368"/>
      <c r="GR113" s="368"/>
      <c r="GS113" s="368"/>
      <c r="GT113" s="368"/>
      <c r="GU113" s="368"/>
      <c r="GV113" s="368"/>
      <c r="GW113" s="368"/>
      <c r="GX113" s="368"/>
      <c r="GY113" s="368"/>
      <c r="GZ113" s="368"/>
      <c r="HA113" s="368"/>
      <c r="HB113" s="368"/>
      <c r="HC113" s="368"/>
      <c r="HD113" s="368"/>
      <c r="HE113" s="368"/>
      <c r="HF113" s="368"/>
      <c r="HG113" s="368"/>
      <c r="HH113" s="368"/>
      <c r="HI113" s="368"/>
      <c r="HJ113" s="368"/>
      <c r="HK113" s="368"/>
      <c r="HL113" s="368"/>
      <c r="HM113" s="368"/>
      <c r="HN113" s="368"/>
      <c r="HO113" s="368"/>
      <c r="HP113" s="368"/>
      <c r="HQ113" s="368"/>
      <c r="HR113" s="368"/>
      <c r="HS113" s="368"/>
      <c r="HT113" s="368"/>
      <c r="HU113" s="368"/>
      <c r="HV113" s="368"/>
      <c r="HW113" s="368"/>
      <c r="HX113" s="368"/>
      <c r="HY113" s="368"/>
      <c r="HZ113" s="368"/>
      <c r="IA113" s="368"/>
      <c r="IB113" s="368"/>
      <c r="IC113" s="368"/>
      <c r="ID113" s="368"/>
      <c r="IE113" s="368"/>
      <c r="IF113" s="368"/>
      <c r="IG113" s="368"/>
      <c r="IH113" s="368"/>
      <c r="II113" s="368"/>
      <c r="IJ113" s="368"/>
    </row>
    <row r="114" spans="1:12" ht="11.25" customHeight="1" thickBot="1">
      <c r="A114" s="405"/>
      <c r="B114" s="406"/>
      <c r="C114" s="406"/>
      <c r="D114" s="406"/>
      <c r="E114" s="406"/>
      <c r="F114" s="406"/>
      <c r="G114" s="406"/>
      <c r="H114" s="406"/>
      <c r="I114" s="406"/>
      <c r="J114" s="406"/>
      <c r="K114" s="406"/>
      <c r="L114" s="406"/>
    </row>
    <row r="115" ht="16.5" thickTop="1"/>
    <row r="121" spans="1:13" ht="15.75">
      <c r="A121" s="408"/>
      <c r="B121" s="409"/>
      <c r="D121" s="410"/>
      <c r="E121" s="410"/>
      <c r="F121" s="410"/>
      <c r="G121" s="410"/>
      <c r="H121" s="410"/>
      <c r="I121" s="410"/>
      <c r="J121" s="410"/>
      <c r="K121" s="410"/>
      <c r="L121" s="411"/>
      <c r="M121" s="412"/>
    </row>
    <row r="122" ht="15.75">
      <c r="A122" s="369"/>
    </row>
    <row r="123" ht="15.75">
      <c r="A123" s="369"/>
    </row>
  </sheetData>
  <sheetProtection/>
  <mergeCells count="13">
    <mergeCell ref="M21:M22"/>
    <mergeCell ref="D5:G5"/>
    <mergeCell ref="H5:K5"/>
    <mergeCell ref="M33:M34"/>
    <mergeCell ref="M54:M55"/>
    <mergeCell ref="M66:M67"/>
    <mergeCell ref="C5:C6"/>
    <mergeCell ref="L5:L6"/>
    <mergeCell ref="A1:B1"/>
    <mergeCell ref="A2:L2"/>
    <mergeCell ref="A3:L3"/>
    <mergeCell ref="A5:A6"/>
    <mergeCell ref="B5:B6"/>
  </mergeCells>
  <printOptions/>
  <pageMargins left="0.35433070866141736" right="0.1968503937007874" top="0.5511811023622047" bottom="0.35433070866141736" header="0.31496062992125984" footer="0.31496062992125984"/>
  <pageSetup fitToHeight="0" fitToWidth="1" horizontalDpi="600" verticalDpi="600" orientation="landscape" paperSize="9" scale="78" r:id="rId3"/>
  <headerFoot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B70"/>
  <sheetViews>
    <sheetView view="pageBreakPreview" zoomScale="115" zoomScaleNormal="77" zoomScaleSheetLayoutView="115" zoomScalePageLayoutView="0" workbookViewId="0" topLeftCell="A16">
      <selection activeCell="A1" sqref="A1:B1"/>
    </sheetView>
  </sheetViews>
  <sheetFormatPr defaultColWidth="8.88671875" defaultRowHeight="18.75"/>
  <cols>
    <col min="1" max="1" width="3.99609375" style="82" customWidth="1"/>
    <col min="2" max="2" width="37.77734375" style="82" customWidth="1"/>
    <col min="3" max="3" width="6.5546875" style="82" customWidth="1"/>
    <col min="4" max="4" width="9.21484375" style="83" customWidth="1"/>
    <col min="5" max="5" width="10.5546875" style="84" customWidth="1"/>
    <col min="6" max="8" width="9.5546875" style="84" customWidth="1"/>
    <col min="9" max="9" width="19.5546875" style="15" customWidth="1"/>
    <col min="10" max="10" width="8.6640625" style="82" customWidth="1"/>
    <col min="11" max="11" width="26.77734375" style="82" customWidth="1"/>
    <col min="12" max="236" width="8.88671875" style="82" customWidth="1"/>
    <col min="237" max="237" width="3.99609375" style="82" customWidth="1"/>
    <col min="238" max="238" width="28.3359375" style="82" customWidth="1"/>
    <col min="239" max="239" width="6.5546875" style="82" customWidth="1"/>
    <col min="240" max="251" width="0" style="82" hidden="1" customWidth="1"/>
    <col min="252" max="252" width="8.4453125" style="82" customWidth="1"/>
    <col min="253" max="253" width="0" style="82" hidden="1" customWidth="1"/>
    <col min="254" max="254" width="9.21484375" style="82" customWidth="1"/>
    <col min="255" max="16384" width="8.88671875" style="82" customWidth="1"/>
  </cols>
  <sheetData>
    <row r="1" spans="1:5" ht="15">
      <c r="A1" s="499" t="s">
        <v>371</v>
      </c>
      <c r="B1" s="499"/>
      <c r="E1" s="17"/>
    </row>
    <row r="2" spans="1:236" ht="33" customHeight="1">
      <c r="A2" s="516" t="s">
        <v>383</v>
      </c>
      <c r="B2" s="517"/>
      <c r="C2" s="517"/>
      <c r="D2" s="517"/>
      <c r="E2" s="517"/>
      <c r="F2" s="517"/>
      <c r="G2" s="517"/>
      <c r="H2" s="517"/>
      <c r="I2" s="517"/>
      <c r="J2" s="517"/>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row>
    <row r="3" spans="1:236" ht="15.75">
      <c r="A3" s="509" t="e">
        <f>#REF!</f>
        <v>#REF!</v>
      </c>
      <c r="B3" s="509"/>
      <c r="C3" s="509"/>
      <c r="D3" s="509"/>
      <c r="E3" s="509"/>
      <c r="F3" s="509"/>
      <c r="G3" s="509"/>
      <c r="H3" s="509"/>
      <c r="I3" s="509"/>
      <c r="J3" s="509"/>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row>
    <row r="5" spans="1:10" ht="55.5" customHeight="1">
      <c r="A5" s="518" t="s">
        <v>264</v>
      </c>
      <c r="B5" s="520" t="s">
        <v>123</v>
      </c>
      <c r="C5" s="518" t="s">
        <v>263</v>
      </c>
      <c r="D5" s="507" t="s">
        <v>389</v>
      </c>
      <c r="E5" s="477" t="s">
        <v>375</v>
      </c>
      <c r="F5" s="478"/>
      <c r="G5" s="483" t="s">
        <v>376</v>
      </c>
      <c r="H5" s="484"/>
      <c r="I5" s="485"/>
      <c r="J5" s="465" t="s">
        <v>1</v>
      </c>
    </row>
    <row r="6" spans="1:10" ht="64.5" customHeight="1">
      <c r="A6" s="519"/>
      <c r="B6" s="521"/>
      <c r="C6" s="519"/>
      <c r="D6" s="508"/>
      <c r="E6" s="87" t="s">
        <v>373</v>
      </c>
      <c r="F6" s="88" t="s">
        <v>390</v>
      </c>
      <c r="G6" s="86" t="s">
        <v>373</v>
      </c>
      <c r="H6" s="89" t="s">
        <v>390</v>
      </c>
      <c r="I6" s="90" t="s">
        <v>451</v>
      </c>
      <c r="J6" s="466"/>
    </row>
    <row r="7" spans="1:10" s="98" customFormat="1" ht="18" customHeight="1">
      <c r="A7" s="91">
        <v>1</v>
      </c>
      <c r="B7" s="92">
        <v>2</v>
      </c>
      <c r="C7" s="91">
        <v>3</v>
      </c>
      <c r="D7" s="93">
        <v>4</v>
      </c>
      <c r="E7" s="94">
        <v>5</v>
      </c>
      <c r="F7" s="95">
        <v>6</v>
      </c>
      <c r="G7" s="95">
        <v>7</v>
      </c>
      <c r="H7" s="95">
        <v>8</v>
      </c>
      <c r="I7" s="96">
        <v>9</v>
      </c>
      <c r="J7" s="97">
        <v>10</v>
      </c>
    </row>
    <row r="8" spans="1:10" ht="18" customHeight="1">
      <c r="A8" s="99" t="s">
        <v>4</v>
      </c>
      <c r="B8" s="100" t="s">
        <v>340</v>
      </c>
      <c r="C8" s="87"/>
      <c r="D8" s="101"/>
      <c r="E8" s="50"/>
      <c r="F8" s="102"/>
      <c r="G8" s="102"/>
      <c r="H8" s="102"/>
      <c r="I8" s="22"/>
      <c r="J8" s="103"/>
    </row>
    <row r="9" spans="1:10" ht="59.25" customHeight="1">
      <c r="A9" s="104">
        <v>1</v>
      </c>
      <c r="B9" s="105" t="s">
        <v>262</v>
      </c>
      <c r="C9" s="106" t="s">
        <v>12</v>
      </c>
      <c r="D9" s="101">
        <v>95.1</v>
      </c>
      <c r="E9" s="1">
        <v>74.9</v>
      </c>
      <c r="F9" s="107">
        <f>E9/D9*100</f>
        <v>78.75920084121978</v>
      </c>
      <c r="G9" s="1">
        <v>95.1</v>
      </c>
      <c r="H9" s="108">
        <f>G9/D9*100</f>
        <v>100</v>
      </c>
      <c r="I9" s="1"/>
      <c r="J9" s="109"/>
    </row>
    <row r="10" spans="1:10" ht="30" customHeight="1">
      <c r="A10" s="104">
        <v>2</v>
      </c>
      <c r="B10" s="105" t="s">
        <v>349</v>
      </c>
      <c r="C10" s="106" t="s">
        <v>12</v>
      </c>
      <c r="D10" s="110">
        <v>75</v>
      </c>
      <c r="E10" s="111">
        <v>85.7</v>
      </c>
      <c r="F10" s="107">
        <f>E10/D10*100</f>
        <v>114.26666666666667</v>
      </c>
      <c r="G10" s="107">
        <v>85.7</v>
      </c>
      <c r="H10" s="108">
        <f aca="true" t="shared" si="0" ref="H10:H68">G10/D10*100</f>
        <v>114.26666666666667</v>
      </c>
      <c r="I10" s="24"/>
      <c r="J10" s="109"/>
    </row>
    <row r="11" spans="1:10" s="98" customFormat="1" ht="30" customHeight="1">
      <c r="A11" s="112"/>
      <c r="B11" s="113" t="s">
        <v>261</v>
      </c>
      <c r="C11" s="114" t="s">
        <v>12</v>
      </c>
      <c r="D11" s="110">
        <v>74</v>
      </c>
      <c r="E11" s="115">
        <v>85.2</v>
      </c>
      <c r="F11" s="107">
        <f>E11/D11*100</f>
        <v>115.13513513513513</v>
      </c>
      <c r="G11" s="116">
        <v>85.1</v>
      </c>
      <c r="H11" s="108">
        <f t="shared" si="0"/>
        <v>114.99999999999999</v>
      </c>
      <c r="I11" s="80"/>
      <c r="J11" s="117"/>
    </row>
    <row r="12" spans="1:10" ht="18" customHeight="1">
      <c r="A12" s="104">
        <v>3</v>
      </c>
      <c r="B12" s="105" t="s">
        <v>260</v>
      </c>
      <c r="C12" s="106" t="s">
        <v>12</v>
      </c>
      <c r="D12" s="110">
        <v>95.1</v>
      </c>
      <c r="E12" s="118">
        <v>75.5</v>
      </c>
      <c r="F12" s="107">
        <f aca="true" t="shared" si="1" ref="F12:F51">E12/D12*100</f>
        <v>79.39011566771819</v>
      </c>
      <c r="G12" s="107">
        <v>95.1</v>
      </c>
      <c r="H12" s="108">
        <f t="shared" si="0"/>
        <v>100</v>
      </c>
      <c r="I12" s="24"/>
      <c r="J12" s="109"/>
    </row>
    <row r="13" spans="1:11" ht="18" customHeight="1">
      <c r="A13" s="104">
        <v>4</v>
      </c>
      <c r="B13" s="105" t="s">
        <v>259</v>
      </c>
      <c r="C13" s="106" t="s">
        <v>255</v>
      </c>
      <c r="D13" s="110">
        <v>17</v>
      </c>
      <c r="E13" s="115">
        <v>16.78</v>
      </c>
      <c r="F13" s="107">
        <f>+D13/E13*100</f>
        <v>101.31108462455303</v>
      </c>
      <c r="G13" s="116">
        <v>17</v>
      </c>
      <c r="H13" s="119">
        <f t="shared" si="0"/>
        <v>100</v>
      </c>
      <c r="I13" s="80"/>
      <c r="J13" s="120"/>
      <c r="K13" s="503"/>
    </row>
    <row r="14" spans="1:11" s="98" customFormat="1" ht="30.75" customHeight="1">
      <c r="A14" s="112"/>
      <c r="B14" s="113" t="s">
        <v>258</v>
      </c>
      <c r="C14" s="114" t="s">
        <v>255</v>
      </c>
      <c r="D14" s="110">
        <v>18</v>
      </c>
      <c r="E14" s="111">
        <v>17.4</v>
      </c>
      <c r="F14" s="107">
        <f>+D14/E14*100</f>
        <v>103.44827586206897</v>
      </c>
      <c r="G14" s="107">
        <v>17.6</v>
      </c>
      <c r="H14" s="108">
        <f>+D14/G14*100</f>
        <v>102.27272727272727</v>
      </c>
      <c r="I14" s="24"/>
      <c r="J14" s="117"/>
      <c r="K14" s="503"/>
    </row>
    <row r="15" spans="1:11" ht="18" customHeight="1">
      <c r="A15" s="104">
        <v>5</v>
      </c>
      <c r="B15" s="105" t="s">
        <v>257</v>
      </c>
      <c r="C15" s="106" t="s">
        <v>255</v>
      </c>
      <c r="D15" s="110">
        <v>25</v>
      </c>
      <c r="E15" s="121">
        <v>24.3</v>
      </c>
      <c r="F15" s="107">
        <f>+D15/E15*100</f>
        <v>102.88065843621399</v>
      </c>
      <c r="G15" s="116">
        <v>25</v>
      </c>
      <c r="H15" s="119">
        <f t="shared" si="0"/>
        <v>100</v>
      </c>
      <c r="I15" s="80"/>
      <c r="J15" s="109"/>
      <c r="K15" s="503"/>
    </row>
    <row r="16" spans="1:11" s="98" customFormat="1" ht="33" customHeight="1">
      <c r="A16" s="112"/>
      <c r="B16" s="113" t="s">
        <v>256</v>
      </c>
      <c r="C16" s="114" t="s">
        <v>255</v>
      </c>
      <c r="D16" s="110">
        <v>25.5</v>
      </c>
      <c r="E16" s="122">
        <v>25.2</v>
      </c>
      <c r="F16" s="107">
        <f>+D16/E16*100</f>
        <v>101.19047619047619</v>
      </c>
      <c r="G16" s="116">
        <v>25</v>
      </c>
      <c r="H16" s="108">
        <f>+D16/G16*100</f>
        <v>102</v>
      </c>
      <c r="I16" s="37"/>
      <c r="J16" s="117"/>
      <c r="K16" s="503"/>
    </row>
    <row r="17" spans="1:11" ht="18" customHeight="1">
      <c r="A17" s="104">
        <v>6</v>
      </c>
      <c r="B17" s="105" t="s">
        <v>254</v>
      </c>
      <c r="C17" s="106" t="s">
        <v>12</v>
      </c>
      <c r="D17" s="101">
        <v>4</v>
      </c>
      <c r="E17" s="123">
        <v>4</v>
      </c>
      <c r="F17" s="124">
        <f t="shared" si="1"/>
        <v>100</v>
      </c>
      <c r="G17" s="116">
        <v>4</v>
      </c>
      <c r="H17" s="119">
        <f t="shared" si="0"/>
        <v>100</v>
      </c>
      <c r="I17" s="80"/>
      <c r="J17" s="109"/>
      <c r="K17" s="503"/>
    </row>
    <row r="18" spans="1:10" ht="18" customHeight="1">
      <c r="A18" s="104">
        <v>7</v>
      </c>
      <c r="B18" s="32" t="s">
        <v>253</v>
      </c>
      <c r="C18" s="106" t="s">
        <v>12</v>
      </c>
      <c r="D18" s="101">
        <v>44.1</v>
      </c>
      <c r="E18" s="125">
        <v>45.2</v>
      </c>
      <c r="F18" s="107">
        <f t="shared" si="1"/>
        <v>102.49433106575965</v>
      </c>
      <c r="G18" s="116">
        <v>45.2</v>
      </c>
      <c r="H18" s="108">
        <f t="shared" si="0"/>
        <v>102.49433106575965</v>
      </c>
      <c r="I18" s="37"/>
      <c r="J18" s="109"/>
    </row>
    <row r="19" spans="1:10" ht="18.75" customHeight="1">
      <c r="A19" s="104">
        <v>8</v>
      </c>
      <c r="B19" s="105" t="s">
        <v>252</v>
      </c>
      <c r="C19" s="106" t="s">
        <v>12</v>
      </c>
      <c r="D19" s="101">
        <v>14.7</v>
      </c>
      <c r="E19" s="126">
        <v>14.7</v>
      </c>
      <c r="F19" s="124">
        <f t="shared" si="1"/>
        <v>100</v>
      </c>
      <c r="G19" s="116">
        <v>14.7</v>
      </c>
      <c r="H19" s="119">
        <f t="shared" si="0"/>
        <v>100</v>
      </c>
      <c r="I19" s="80"/>
      <c r="J19" s="120"/>
    </row>
    <row r="20" spans="1:10" s="98" customFormat="1" ht="33.75" customHeight="1">
      <c r="A20" s="112"/>
      <c r="B20" s="113" t="s">
        <v>251</v>
      </c>
      <c r="C20" s="114" t="s">
        <v>12</v>
      </c>
      <c r="D20" s="101">
        <v>15.5</v>
      </c>
      <c r="E20" s="127">
        <v>15.4</v>
      </c>
      <c r="F20" s="107">
        <f>+D20/E20*100</f>
        <v>100.64935064935065</v>
      </c>
      <c r="G20" s="107">
        <v>15.4</v>
      </c>
      <c r="H20" s="108">
        <f>+D20/G20*100</f>
        <v>100.64935064935065</v>
      </c>
      <c r="I20" s="24"/>
      <c r="J20" s="117"/>
    </row>
    <row r="21" spans="1:10" ht="66" customHeight="1">
      <c r="A21" s="104">
        <v>9</v>
      </c>
      <c r="B21" s="105" t="s">
        <v>250</v>
      </c>
      <c r="C21" s="106" t="s">
        <v>12</v>
      </c>
      <c r="D21" s="101">
        <v>28.6</v>
      </c>
      <c r="E21" s="121">
        <v>29.3</v>
      </c>
      <c r="F21" s="107">
        <f>+D21/E21*100</f>
        <v>97.61092150170649</v>
      </c>
      <c r="G21" s="116">
        <v>29.3</v>
      </c>
      <c r="H21" s="108">
        <f>+D21/G21*100</f>
        <v>97.61092150170649</v>
      </c>
      <c r="I21" s="321" t="s">
        <v>396</v>
      </c>
      <c r="J21" s="109"/>
    </row>
    <row r="22" spans="1:11" ht="29.25" customHeight="1">
      <c r="A22" s="112"/>
      <c r="B22" s="113" t="s">
        <v>325</v>
      </c>
      <c r="C22" s="114" t="s">
        <v>12</v>
      </c>
      <c r="D22" s="101">
        <v>30.9</v>
      </c>
      <c r="E22" s="115">
        <v>30.69</v>
      </c>
      <c r="F22" s="107">
        <f>+D22/E22*100</f>
        <v>100.68426197458456</v>
      </c>
      <c r="G22" s="116">
        <v>30.7</v>
      </c>
      <c r="H22" s="108">
        <f>+D22/G22*100</f>
        <v>100.6514657980456</v>
      </c>
      <c r="I22" s="80"/>
      <c r="J22" s="117"/>
      <c r="K22" s="128"/>
    </row>
    <row r="23" spans="1:10" s="134" customFormat="1" ht="32.25" customHeight="1">
      <c r="A23" s="129">
        <v>10</v>
      </c>
      <c r="B23" s="130" t="s">
        <v>249</v>
      </c>
      <c r="C23" s="131" t="s">
        <v>12</v>
      </c>
      <c r="D23" s="110">
        <v>79.9</v>
      </c>
      <c r="E23" s="132">
        <v>77.3</v>
      </c>
      <c r="F23" s="107">
        <f t="shared" si="1"/>
        <v>96.74593241551939</v>
      </c>
      <c r="G23" s="107">
        <v>77.3</v>
      </c>
      <c r="H23" s="108">
        <f t="shared" si="0"/>
        <v>96.74593241551939</v>
      </c>
      <c r="I23" s="127" t="s">
        <v>432</v>
      </c>
      <c r="J23" s="133"/>
    </row>
    <row r="24" spans="1:236" ht="21" customHeight="1">
      <c r="A24" s="99" t="s">
        <v>30</v>
      </c>
      <c r="B24" s="100" t="s">
        <v>247</v>
      </c>
      <c r="C24" s="87"/>
      <c r="D24" s="135">
        <f>D27+D26</f>
        <v>21</v>
      </c>
      <c r="E24" s="115">
        <v>21</v>
      </c>
      <c r="F24" s="124">
        <f t="shared" si="1"/>
        <v>100</v>
      </c>
      <c r="G24" s="116">
        <v>21</v>
      </c>
      <c r="H24" s="119">
        <f t="shared" si="0"/>
        <v>100</v>
      </c>
      <c r="I24" s="80"/>
      <c r="J24" s="12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row>
    <row r="25" spans="1:236" s="98" customFormat="1" ht="21" customHeight="1">
      <c r="A25" s="137" t="s">
        <v>6</v>
      </c>
      <c r="B25" s="138" t="s">
        <v>332</v>
      </c>
      <c r="C25" s="139"/>
      <c r="D25" s="101"/>
      <c r="E25" s="115"/>
      <c r="F25" s="107"/>
      <c r="G25" s="116"/>
      <c r="H25" s="108"/>
      <c r="I25" s="37"/>
      <c r="J25" s="140"/>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row>
    <row r="26" spans="1:10" ht="21" customHeight="1">
      <c r="A26" s="104">
        <v>1</v>
      </c>
      <c r="B26" s="105" t="s">
        <v>333</v>
      </c>
      <c r="C26" s="106" t="s">
        <v>334</v>
      </c>
      <c r="D26" s="142">
        <v>1</v>
      </c>
      <c r="E26" s="127">
        <v>1</v>
      </c>
      <c r="F26" s="124">
        <f t="shared" si="1"/>
        <v>100</v>
      </c>
      <c r="G26" s="107">
        <v>1</v>
      </c>
      <c r="H26" s="119">
        <f t="shared" si="0"/>
        <v>100</v>
      </c>
      <c r="I26" s="24"/>
      <c r="J26" s="120"/>
    </row>
    <row r="27" spans="1:10" s="141" customFormat="1" ht="21" customHeight="1">
      <c r="A27" s="137" t="s">
        <v>6</v>
      </c>
      <c r="B27" s="138" t="s">
        <v>342</v>
      </c>
      <c r="C27" s="139"/>
      <c r="D27" s="143">
        <f>D28+D29+D30</f>
        <v>20</v>
      </c>
      <c r="E27" s="144">
        <v>20</v>
      </c>
      <c r="F27" s="124">
        <f t="shared" si="1"/>
        <v>100</v>
      </c>
      <c r="G27" s="116">
        <v>20</v>
      </c>
      <c r="H27" s="119">
        <f t="shared" si="0"/>
        <v>100</v>
      </c>
      <c r="I27" s="37"/>
      <c r="J27" s="145"/>
    </row>
    <row r="28" spans="1:10" ht="21" customHeight="1">
      <c r="A28" s="104">
        <v>1</v>
      </c>
      <c r="B28" s="105" t="s">
        <v>246</v>
      </c>
      <c r="C28" s="106" t="s">
        <v>245</v>
      </c>
      <c r="D28" s="142">
        <v>1</v>
      </c>
      <c r="E28" s="144">
        <v>1</v>
      </c>
      <c r="F28" s="124">
        <f t="shared" si="1"/>
        <v>100</v>
      </c>
      <c r="G28" s="116">
        <v>1</v>
      </c>
      <c r="H28" s="119">
        <f t="shared" si="0"/>
        <v>100</v>
      </c>
      <c r="I28" s="37"/>
      <c r="J28" s="120"/>
    </row>
    <row r="29" spans="1:10" ht="21" customHeight="1">
      <c r="A29" s="104">
        <v>2</v>
      </c>
      <c r="B29" s="105" t="s">
        <v>244</v>
      </c>
      <c r="C29" s="106" t="s">
        <v>243</v>
      </c>
      <c r="D29" s="101"/>
      <c r="E29" s="144"/>
      <c r="F29" s="107"/>
      <c r="G29" s="107"/>
      <c r="H29" s="108"/>
      <c r="I29" s="146"/>
      <c r="J29" s="120"/>
    </row>
    <row r="30" spans="1:10" ht="21" customHeight="1">
      <c r="A30" s="104">
        <v>3</v>
      </c>
      <c r="B30" s="105" t="s">
        <v>242</v>
      </c>
      <c r="C30" s="106" t="s">
        <v>241</v>
      </c>
      <c r="D30" s="142">
        <v>19</v>
      </c>
      <c r="E30" s="147">
        <v>19</v>
      </c>
      <c r="F30" s="124">
        <f t="shared" si="1"/>
        <v>100</v>
      </c>
      <c r="G30" s="148">
        <v>19</v>
      </c>
      <c r="H30" s="119">
        <f t="shared" si="0"/>
        <v>100</v>
      </c>
      <c r="I30" s="37"/>
      <c r="J30" s="120"/>
    </row>
    <row r="31" spans="1:10" ht="21" customHeight="1">
      <c r="A31" s="104">
        <v>4</v>
      </c>
      <c r="B31" s="105" t="s">
        <v>240</v>
      </c>
      <c r="C31" s="106" t="s">
        <v>12</v>
      </c>
      <c r="D31" s="101">
        <v>100</v>
      </c>
      <c r="E31" s="118">
        <v>100</v>
      </c>
      <c r="F31" s="124">
        <f t="shared" si="1"/>
        <v>100</v>
      </c>
      <c r="G31" s="148">
        <v>100</v>
      </c>
      <c r="H31" s="119">
        <f t="shared" si="0"/>
        <v>100</v>
      </c>
      <c r="I31" s="80"/>
      <c r="J31" s="120"/>
    </row>
    <row r="32" spans="1:11" s="136" customFormat="1" ht="21" customHeight="1">
      <c r="A32" s="99" t="s">
        <v>45</v>
      </c>
      <c r="B32" s="100" t="s">
        <v>239</v>
      </c>
      <c r="C32" s="87" t="s">
        <v>231</v>
      </c>
      <c r="D32" s="143">
        <f>D38+D40+D35</f>
        <v>312</v>
      </c>
      <c r="E32" s="118">
        <v>312</v>
      </c>
      <c r="F32" s="124">
        <f t="shared" si="1"/>
        <v>100</v>
      </c>
      <c r="G32" s="148">
        <v>312</v>
      </c>
      <c r="H32" s="119">
        <f t="shared" si="0"/>
        <v>100</v>
      </c>
      <c r="I32" s="37"/>
      <c r="J32" s="149"/>
      <c r="K32" s="150"/>
    </row>
    <row r="33" spans="1:10" ht="21" customHeight="1">
      <c r="A33" s="112"/>
      <c r="B33" s="113" t="s">
        <v>238</v>
      </c>
      <c r="C33" s="114" t="s">
        <v>231</v>
      </c>
      <c r="D33" s="142">
        <f>+D35+D37</f>
        <v>255</v>
      </c>
      <c r="E33" s="151">
        <v>255</v>
      </c>
      <c r="F33" s="124">
        <f t="shared" si="1"/>
        <v>100</v>
      </c>
      <c r="G33" s="148">
        <v>255</v>
      </c>
      <c r="H33" s="119">
        <f t="shared" si="0"/>
        <v>100</v>
      </c>
      <c r="I33" s="80"/>
      <c r="J33" s="120"/>
    </row>
    <row r="34" spans="1:236" ht="21" customHeight="1">
      <c r="A34" s="112"/>
      <c r="B34" s="113" t="s">
        <v>237</v>
      </c>
      <c r="C34" s="114" t="s">
        <v>228</v>
      </c>
      <c r="D34" s="101">
        <f>+D33/(D57/10000)</f>
        <v>27.18260313399424</v>
      </c>
      <c r="E34" s="152">
        <f>(255/93000)*10000</f>
        <v>27.419354838709676</v>
      </c>
      <c r="F34" s="107">
        <f t="shared" si="1"/>
        <v>100.87096774193549</v>
      </c>
      <c r="G34" s="107">
        <v>27.42</v>
      </c>
      <c r="H34" s="108">
        <f t="shared" si="0"/>
        <v>100.8733411764706</v>
      </c>
      <c r="I34" s="24"/>
      <c r="J34" s="120"/>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row>
    <row r="35" spans="1:236" s="159" customFormat="1" ht="21" customHeight="1">
      <c r="A35" s="153">
        <v>1</v>
      </c>
      <c r="B35" s="154" t="s">
        <v>236</v>
      </c>
      <c r="C35" s="155" t="s">
        <v>231</v>
      </c>
      <c r="D35" s="156">
        <f>D36</f>
        <v>20</v>
      </c>
      <c r="E35" s="118">
        <v>20</v>
      </c>
      <c r="F35" s="124">
        <f t="shared" si="1"/>
        <v>100</v>
      </c>
      <c r="G35" s="124">
        <v>20</v>
      </c>
      <c r="H35" s="119">
        <f t="shared" si="0"/>
        <v>100</v>
      </c>
      <c r="I35" s="24"/>
      <c r="J35" s="157"/>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c r="GR35" s="158"/>
      <c r="GS35" s="158"/>
      <c r="GT35" s="158"/>
      <c r="GU35" s="158"/>
      <c r="GV35" s="158"/>
      <c r="GW35" s="158"/>
      <c r="GX35" s="158"/>
      <c r="GY35" s="158"/>
      <c r="GZ35" s="158"/>
      <c r="HA35" s="158"/>
      <c r="HB35" s="158"/>
      <c r="HC35" s="158"/>
      <c r="HD35" s="158"/>
      <c r="HE35" s="158"/>
      <c r="HF35" s="158"/>
      <c r="HG35" s="158"/>
      <c r="HH35" s="158"/>
      <c r="HI35" s="158"/>
      <c r="HJ35" s="158"/>
      <c r="HK35" s="158"/>
      <c r="HL35" s="158"/>
      <c r="HM35" s="158"/>
      <c r="HN35" s="158"/>
      <c r="HO35" s="158"/>
      <c r="HP35" s="158"/>
      <c r="HQ35" s="158"/>
      <c r="HR35" s="158"/>
      <c r="HS35" s="158"/>
      <c r="HT35" s="158"/>
      <c r="HU35" s="158"/>
      <c r="HV35" s="158"/>
      <c r="HW35" s="158"/>
      <c r="HX35" s="158"/>
      <c r="HY35" s="158"/>
      <c r="HZ35" s="158"/>
      <c r="IA35" s="158"/>
      <c r="IB35" s="158"/>
    </row>
    <row r="36" spans="1:10" s="134" customFormat="1" ht="21" customHeight="1">
      <c r="A36" s="129" t="s">
        <v>341</v>
      </c>
      <c r="B36" s="130" t="s">
        <v>235</v>
      </c>
      <c r="C36" s="131" t="s">
        <v>231</v>
      </c>
      <c r="D36" s="160">
        <v>20</v>
      </c>
      <c r="E36" s="161">
        <v>20</v>
      </c>
      <c r="F36" s="124">
        <f t="shared" si="1"/>
        <v>100</v>
      </c>
      <c r="G36" s="124">
        <v>20</v>
      </c>
      <c r="H36" s="119">
        <f t="shared" si="0"/>
        <v>100</v>
      </c>
      <c r="I36" s="24"/>
      <c r="J36" s="162"/>
    </row>
    <row r="37" spans="1:10" s="136" customFormat="1" ht="21" customHeight="1">
      <c r="A37" s="99">
        <v>2</v>
      </c>
      <c r="B37" s="100" t="s">
        <v>234</v>
      </c>
      <c r="C37" s="87" t="s">
        <v>231</v>
      </c>
      <c r="D37" s="143">
        <v>235</v>
      </c>
      <c r="E37" s="151">
        <v>235</v>
      </c>
      <c r="F37" s="124">
        <f t="shared" si="1"/>
        <v>100</v>
      </c>
      <c r="G37" s="148">
        <v>235</v>
      </c>
      <c r="H37" s="119">
        <f t="shared" si="0"/>
        <v>100</v>
      </c>
      <c r="I37" s="80"/>
      <c r="J37" s="149"/>
    </row>
    <row r="38" spans="1:10" ht="21" customHeight="1">
      <c r="A38" s="104" t="s">
        <v>341</v>
      </c>
      <c r="B38" s="105" t="s">
        <v>233</v>
      </c>
      <c r="C38" s="106" t="s">
        <v>231</v>
      </c>
      <c r="D38" s="142">
        <v>235</v>
      </c>
      <c r="E38" s="163">
        <v>235</v>
      </c>
      <c r="F38" s="124">
        <f t="shared" si="1"/>
        <v>100</v>
      </c>
      <c r="G38" s="148">
        <v>235</v>
      </c>
      <c r="H38" s="119">
        <f t="shared" si="0"/>
        <v>100</v>
      </c>
      <c r="I38" s="37"/>
      <c r="J38" s="120"/>
    </row>
    <row r="39" spans="1:10" ht="21" customHeight="1">
      <c r="A39" s="104" t="s">
        <v>341</v>
      </c>
      <c r="B39" s="105" t="s">
        <v>232</v>
      </c>
      <c r="C39" s="106" t="s">
        <v>231</v>
      </c>
      <c r="D39" s="142"/>
      <c r="E39" s="115">
        <v>0</v>
      </c>
      <c r="F39" s="124"/>
      <c r="G39" s="116"/>
      <c r="H39" s="119"/>
      <c r="I39" s="80"/>
      <c r="J39" s="120"/>
    </row>
    <row r="40" spans="1:10" ht="21" customHeight="1">
      <c r="A40" s="104" t="s">
        <v>341</v>
      </c>
      <c r="B40" s="105" t="s">
        <v>339</v>
      </c>
      <c r="C40" s="106" t="s">
        <v>231</v>
      </c>
      <c r="D40" s="142">
        <v>57</v>
      </c>
      <c r="E40" s="163">
        <v>57</v>
      </c>
      <c r="F40" s="124">
        <f t="shared" si="1"/>
        <v>100</v>
      </c>
      <c r="G40" s="116">
        <v>57</v>
      </c>
      <c r="H40" s="119">
        <f t="shared" si="0"/>
        <v>100</v>
      </c>
      <c r="I40" s="37"/>
      <c r="J40" s="120"/>
    </row>
    <row r="41" spans="1:10" ht="21" customHeight="1">
      <c r="A41" s="99" t="s">
        <v>48</v>
      </c>
      <c r="B41" s="100" t="s">
        <v>367</v>
      </c>
      <c r="C41" s="87"/>
      <c r="D41" s="101"/>
      <c r="E41" s="102"/>
      <c r="F41" s="124"/>
      <c r="G41" s="102"/>
      <c r="H41" s="119"/>
      <c r="I41" s="22"/>
      <c r="J41" s="120"/>
    </row>
    <row r="42" spans="1:10" s="329" customFormat="1" ht="21" customHeight="1">
      <c r="A42" s="330">
        <v>1</v>
      </c>
      <c r="B42" s="331" t="s">
        <v>326</v>
      </c>
      <c r="C42" s="324" t="s">
        <v>338</v>
      </c>
      <c r="D42" s="142">
        <v>76</v>
      </c>
      <c r="E42" s="342">
        <v>76</v>
      </c>
      <c r="F42" s="343">
        <f t="shared" si="1"/>
        <v>100</v>
      </c>
      <c r="G42" s="342">
        <v>76</v>
      </c>
      <c r="H42" s="344">
        <f t="shared" si="0"/>
        <v>100</v>
      </c>
      <c r="I42" s="333"/>
      <c r="J42" s="345"/>
    </row>
    <row r="43" spans="1:11" s="341" customFormat="1" ht="23.25" customHeight="1">
      <c r="A43" s="336"/>
      <c r="B43" s="337" t="s">
        <v>230</v>
      </c>
      <c r="C43" s="338" t="s">
        <v>228</v>
      </c>
      <c r="D43" s="101">
        <f>+D42/(D57/10000)</f>
        <v>8.101481718366912</v>
      </c>
      <c r="E43" s="101"/>
      <c r="F43" s="325"/>
      <c r="G43" s="346">
        <f>+G42/(G57/10000)</f>
        <v>8.125735058270074</v>
      </c>
      <c r="H43" s="326">
        <f t="shared" si="0"/>
        <v>100.29936918635731</v>
      </c>
      <c r="I43" s="347"/>
      <c r="J43" s="348"/>
      <c r="K43" s="349"/>
    </row>
    <row r="44" spans="1:10" s="341" customFormat="1" ht="31.5" customHeight="1">
      <c r="A44" s="336">
        <v>2</v>
      </c>
      <c r="B44" s="337" t="s">
        <v>327</v>
      </c>
      <c r="C44" s="338" t="s">
        <v>77</v>
      </c>
      <c r="D44" s="142">
        <v>18</v>
      </c>
      <c r="E44" s="342">
        <v>17</v>
      </c>
      <c r="F44" s="325">
        <f t="shared" si="1"/>
        <v>94.44444444444444</v>
      </c>
      <c r="G44" s="350">
        <v>17</v>
      </c>
      <c r="H44" s="326">
        <f t="shared" si="0"/>
        <v>94.44444444444444</v>
      </c>
      <c r="I44" s="486" t="s">
        <v>397</v>
      </c>
      <c r="J44" s="351"/>
    </row>
    <row r="45" spans="1:10" s="341" customFormat="1" ht="28.5" customHeight="1">
      <c r="A45" s="336"/>
      <c r="B45" s="337" t="s">
        <v>229</v>
      </c>
      <c r="C45" s="338" t="s">
        <v>228</v>
      </c>
      <c r="D45" s="101">
        <f>+D44/(D57/10000)</f>
        <v>1.9187719859290053</v>
      </c>
      <c r="E45" s="101"/>
      <c r="F45" s="101"/>
      <c r="G45" s="101">
        <f>+G44/(G57/10000)</f>
        <v>1.8175986314551482</v>
      </c>
      <c r="H45" s="326">
        <f t="shared" si="0"/>
        <v>94.72718200933748</v>
      </c>
      <c r="I45" s="488"/>
      <c r="J45" s="351"/>
    </row>
    <row r="46" spans="1:10" ht="18" customHeight="1">
      <c r="A46" s="104">
        <v>3</v>
      </c>
      <c r="B46" s="105" t="s">
        <v>328</v>
      </c>
      <c r="C46" s="106" t="s">
        <v>331</v>
      </c>
      <c r="D46" s="142">
        <v>19</v>
      </c>
      <c r="E46" s="102">
        <v>19</v>
      </c>
      <c r="F46" s="124">
        <f t="shared" si="1"/>
        <v>100</v>
      </c>
      <c r="G46" s="1">
        <v>19</v>
      </c>
      <c r="H46" s="119">
        <f t="shared" si="0"/>
        <v>100</v>
      </c>
      <c r="I46" s="81"/>
      <c r="J46" s="120"/>
    </row>
    <row r="47" spans="1:10" s="98" customFormat="1" ht="18" customHeight="1">
      <c r="A47" s="112"/>
      <c r="B47" s="113" t="s">
        <v>227</v>
      </c>
      <c r="C47" s="114" t="s">
        <v>12</v>
      </c>
      <c r="D47" s="142">
        <v>100</v>
      </c>
      <c r="E47" s="102">
        <v>100</v>
      </c>
      <c r="F47" s="124">
        <f t="shared" si="1"/>
        <v>100</v>
      </c>
      <c r="G47" s="1">
        <v>100</v>
      </c>
      <c r="H47" s="119">
        <f t="shared" si="0"/>
        <v>100</v>
      </c>
      <c r="I47" s="81"/>
      <c r="J47" s="140"/>
    </row>
    <row r="48" spans="1:10" ht="18" customHeight="1">
      <c r="A48" s="104">
        <v>4</v>
      </c>
      <c r="B48" s="105" t="s">
        <v>329</v>
      </c>
      <c r="C48" s="106" t="s">
        <v>331</v>
      </c>
      <c r="D48" s="142">
        <v>19</v>
      </c>
      <c r="E48" s="102">
        <v>19</v>
      </c>
      <c r="F48" s="124">
        <f t="shared" si="1"/>
        <v>100</v>
      </c>
      <c r="G48" s="1">
        <v>19</v>
      </c>
      <c r="H48" s="119">
        <f t="shared" si="0"/>
        <v>100</v>
      </c>
      <c r="I48" s="81"/>
      <c r="J48" s="120"/>
    </row>
    <row r="49" spans="1:10" s="98" customFormat="1" ht="18" customHeight="1">
      <c r="A49" s="112"/>
      <c r="B49" s="113" t="s">
        <v>226</v>
      </c>
      <c r="C49" s="114" t="s">
        <v>12</v>
      </c>
      <c r="D49" s="101">
        <f>+D48/19*100</f>
        <v>100</v>
      </c>
      <c r="E49" s="1">
        <v>100</v>
      </c>
      <c r="F49" s="124">
        <f t="shared" si="1"/>
        <v>100</v>
      </c>
      <c r="G49" s="1">
        <v>100</v>
      </c>
      <c r="H49" s="119">
        <f t="shared" si="0"/>
        <v>100</v>
      </c>
      <c r="I49" s="81"/>
      <c r="J49" s="140"/>
    </row>
    <row r="50" spans="1:10" ht="18" customHeight="1">
      <c r="A50" s="104">
        <v>5</v>
      </c>
      <c r="B50" s="105" t="s">
        <v>330</v>
      </c>
      <c r="C50" s="106" t="s">
        <v>77</v>
      </c>
      <c r="D50" s="142">
        <v>110</v>
      </c>
      <c r="E50" s="102">
        <v>110</v>
      </c>
      <c r="F50" s="124">
        <f t="shared" si="1"/>
        <v>100</v>
      </c>
      <c r="G50" s="102">
        <v>110</v>
      </c>
      <c r="H50" s="119">
        <f t="shared" si="0"/>
        <v>100</v>
      </c>
      <c r="I50" s="22"/>
      <c r="J50" s="120"/>
    </row>
    <row r="51" spans="1:10" s="98" customFormat="1" ht="27" customHeight="1">
      <c r="A51" s="112"/>
      <c r="B51" s="113" t="s">
        <v>343</v>
      </c>
      <c r="C51" s="114" t="s">
        <v>12</v>
      </c>
      <c r="D51" s="101">
        <v>99.09</v>
      </c>
      <c r="E51" s="107">
        <f>E50/111*100</f>
        <v>99.09909909909909</v>
      </c>
      <c r="F51" s="124">
        <f t="shared" si="1"/>
        <v>100.00918266131707</v>
      </c>
      <c r="G51" s="102">
        <v>99.1</v>
      </c>
      <c r="H51" s="119">
        <f t="shared" si="0"/>
        <v>100.01009183570491</v>
      </c>
      <c r="I51" s="22"/>
      <c r="J51" s="140"/>
    </row>
    <row r="52" spans="1:10" ht="18" customHeight="1">
      <c r="A52" s="99" t="s">
        <v>51</v>
      </c>
      <c r="B52" s="100" t="s">
        <v>225</v>
      </c>
      <c r="C52" s="106"/>
      <c r="D52" s="101"/>
      <c r="E52" s="102"/>
      <c r="F52" s="107"/>
      <c r="G52" s="102"/>
      <c r="H52" s="108"/>
      <c r="I52" s="22"/>
      <c r="J52" s="120"/>
    </row>
    <row r="53" spans="1:10" ht="34.5" customHeight="1">
      <c r="A53" s="104" t="s">
        <v>341</v>
      </c>
      <c r="B53" s="105" t="s">
        <v>224</v>
      </c>
      <c r="C53" s="106" t="s">
        <v>154</v>
      </c>
      <c r="D53" s="142">
        <v>18</v>
      </c>
      <c r="E53" s="102"/>
      <c r="F53" s="107"/>
      <c r="G53" s="102"/>
      <c r="H53" s="108"/>
      <c r="I53" s="1" t="s">
        <v>437</v>
      </c>
      <c r="J53" s="120"/>
    </row>
    <row r="54" spans="1:10" ht="23.25" customHeight="1">
      <c r="A54" s="352" t="s">
        <v>8</v>
      </c>
      <c r="B54" s="105" t="s">
        <v>436</v>
      </c>
      <c r="C54" s="106" t="s">
        <v>154</v>
      </c>
      <c r="D54" s="142">
        <v>5</v>
      </c>
      <c r="E54" s="102"/>
      <c r="F54" s="107"/>
      <c r="G54" s="353">
        <v>5</v>
      </c>
      <c r="H54" s="108">
        <f t="shared" si="0"/>
        <v>100</v>
      </c>
      <c r="I54" s="180"/>
      <c r="J54" s="120"/>
    </row>
    <row r="55" spans="1:10" ht="18" customHeight="1">
      <c r="A55" s="104" t="s">
        <v>341</v>
      </c>
      <c r="B55" s="105" t="s">
        <v>223</v>
      </c>
      <c r="C55" s="106" t="s">
        <v>12</v>
      </c>
      <c r="D55" s="101">
        <f>+D54/19*100</f>
        <v>26.31578947368421</v>
      </c>
      <c r="E55" s="102"/>
      <c r="F55" s="107"/>
      <c r="G55" s="354">
        <f>+G54/19*100</f>
        <v>26.31578947368421</v>
      </c>
      <c r="H55" s="108">
        <f t="shared" si="0"/>
        <v>100</v>
      </c>
      <c r="I55" s="180"/>
      <c r="J55" s="120"/>
    </row>
    <row r="56" spans="1:10" s="329" customFormat="1" ht="18" customHeight="1">
      <c r="A56" s="322" t="s">
        <v>140</v>
      </c>
      <c r="B56" s="323" t="s">
        <v>346</v>
      </c>
      <c r="C56" s="324"/>
      <c r="D56" s="101"/>
      <c r="E56" s="101"/>
      <c r="F56" s="325"/>
      <c r="G56" s="101"/>
      <c r="H56" s="326"/>
      <c r="I56" s="327"/>
      <c r="J56" s="328"/>
    </row>
    <row r="57" spans="1:10" s="329" customFormat="1" ht="18" customHeight="1">
      <c r="A57" s="330">
        <v>1</v>
      </c>
      <c r="B57" s="331" t="s">
        <v>222</v>
      </c>
      <c r="C57" s="324" t="s">
        <v>77</v>
      </c>
      <c r="D57" s="142">
        <f>+D64+D66</f>
        <v>93810</v>
      </c>
      <c r="E57" s="510" t="s">
        <v>435</v>
      </c>
      <c r="F57" s="511"/>
      <c r="G57" s="332">
        <v>93530</v>
      </c>
      <c r="H57" s="326">
        <f t="shared" si="0"/>
        <v>99.70152435774438</v>
      </c>
      <c r="I57" s="333"/>
      <c r="J57" s="328"/>
    </row>
    <row r="58" spans="1:10" s="329" customFormat="1" ht="18" customHeight="1">
      <c r="A58" s="330">
        <v>2</v>
      </c>
      <c r="B58" s="331" t="s">
        <v>221</v>
      </c>
      <c r="C58" s="324"/>
      <c r="D58" s="101"/>
      <c r="E58" s="512"/>
      <c r="F58" s="513"/>
      <c r="G58" s="332"/>
      <c r="H58" s="326"/>
      <c r="I58" s="333"/>
      <c r="J58" s="328"/>
    </row>
    <row r="59" spans="1:11" s="329" customFormat="1" ht="18" customHeight="1">
      <c r="A59" s="330" t="s">
        <v>341</v>
      </c>
      <c r="B59" s="331" t="s">
        <v>344</v>
      </c>
      <c r="C59" s="324" t="s">
        <v>77</v>
      </c>
      <c r="D59" s="142">
        <f>+D57-D61</f>
        <v>47420</v>
      </c>
      <c r="E59" s="512"/>
      <c r="F59" s="513"/>
      <c r="G59" s="332">
        <f>+G57-G61</f>
        <v>47274</v>
      </c>
      <c r="H59" s="326">
        <f t="shared" si="0"/>
        <v>99.69211303247575</v>
      </c>
      <c r="I59" s="334"/>
      <c r="J59" s="328"/>
      <c r="K59" s="335"/>
    </row>
    <row r="60" spans="1:11" s="341" customFormat="1" ht="18" customHeight="1">
      <c r="A60" s="336"/>
      <c r="B60" s="337" t="s">
        <v>219</v>
      </c>
      <c r="C60" s="338" t="s">
        <v>12</v>
      </c>
      <c r="D60" s="101">
        <f>D59/D57*100</f>
        <v>50.54898198486302</v>
      </c>
      <c r="E60" s="512"/>
      <c r="F60" s="513"/>
      <c r="G60" s="339">
        <f>+G59/G57*100</f>
        <v>50.54421041377098</v>
      </c>
      <c r="H60" s="326">
        <f t="shared" si="0"/>
        <v>99.9905605001235</v>
      </c>
      <c r="I60" s="333"/>
      <c r="J60" s="328"/>
      <c r="K60" s="340"/>
    </row>
    <row r="61" spans="1:10" s="329" customFormat="1" ht="18" customHeight="1">
      <c r="A61" s="330" t="s">
        <v>341</v>
      </c>
      <c r="B61" s="331" t="s">
        <v>345</v>
      </c>
      <c r="C61" s="324" t="s">
        <v>77</v>
      </c>
      <c r="D61" s="142">
        <f>'[1]LAO ĐỘNG - TB&amp;XH'!I10</f>
        <v>46390</v>
      </c>
      <c r="E61" s="512"/>
      <c r="F61" s="513"/>
      <c r="G61" s="332">
        <v>46256</v>
      </c>
      <c r="H61" s="326">
        <f t="shared" si="0"/>
        <v>99.71114464324208</v>
      </c>
      <c r="I61" s="333"/>
      <c r="J61" s="328"/>
    </row>
    <row r="62" spans="1:10" s="341" customFormat="1" ht="18" customHeight="1">
      <c r="A62" s="336"/>
      <c r="B62" s="337" t="s">
        <v>219</v>
      </c>
      <c r="C62" s="338" t="s">
        <v>12</v>
      </c>
      <c r="D62" s="101">
        <f>+D61/D57*100</f>
        <v>49.451018015136974</v>
      </c>
      <c r="E62" s="512"/>
      <c r="F62" s="513"/>
      <c r="G62" s="339">
        <f>+G61/G57*100</f>
        <v>49.45578958622902</v>
      </c>
      <c r="H62" s="326">
        <f t="shared" si="0"/>
        <v>100.00964908566814</v>
      </c>
      <c r="I62" s="333"/>
      <c r="J62" s="328"/>
    </row>
    <row r="63" spans="1:10" s="329" customFormat="1" ht="18" customHeight="1">
      <c r="A63" s="330">
        <v>3</v>
      </c>
      <c r="B63" s="331" t="s">
        <v>220</v>
      </c>
      <c r="C63" s="324"/>
      <c r="D63" s="101"/>
      <c r="E63" s="512"/>
      <c r="F63" s="513"/>
      <c r="G63" s="332"/>
      <c r="H63" s="326"/>
      <c r="I63" s="333"/>
      <c r="J63" s="328"/>
    </row>
    <row r="64" spans="1:10" s="329" customFormat="1" ht="18" customHeight="1">
      <c r="A64" s="330" t="s">
        <v>341</v>
      </c>
      <c r="B64" s="331" t="s">
        <v>347</v>
      </c>
      <c r="C64" s="324" t="s">
        <v>77</v>
      </c>
      <c r="D64" s="142">
        <f>'[1]LAO ĐỘNG - TB&amp;XH'!I11</f>
        <v>8610</v>
      </c>
      <c r="E64" s="512"/>
      <c r="F64" s="513"/>
      <c r="G64" s="332">
        <v>8564</v>
      </c>
      <c r="H64" s="326">
        <f t="shared" si="0"/>
        <v>99.46573751451801</v>
      </c>
      <c r="I64" s="334"/>
      <c r="J64" s="328"/>
    </row>
    <row r="65" spans="1:10" s="341" customFormat="1" ht="18" customHeight="1">
      <c r="A65" s="336"/>
      <c r="B65" s="337" t="s">
        <v>219</v>
      </c>
      <c r="C65" s="338" t="s">
        <v>12</v>
      </c>
      <c r="D65" s="101">
        <f>+D64/D57*100</f>
        <v>9.17812599936041</v>
      </c>
      <c r="E65" s="512"/>
      <c r="F65" s="513"/>
      <c r="G65" s="339">
        <f>+G64/G57*100</f>
        <v>9.156420399871699</v>
      </c>
      <c r="H65" s="326">
        <f t="shared" si="0"/>
        <v>99.76350728361952</v>
      </c>
      <c r="I65" s="333"/>
      <c r="J65" s="328"/>
    </row>
    <row r="66" spans="1:10" s="329" customFormat="1" ht="18" customHeight="1">
      <c r="A66" s="330" t="s">
        <v>341</v>
      </c>
      <c r="B66" s="331" t="s">
        <v>348</v>
      </c>
      <c r="C66" s="324" t="s">
        <v>77</v>
      </c>
      <c r="D66" s="142">
        <v>85200</v>
      </c>
      <c r="E66" s="512"/>
      <c r="F66" s="513"/>
      <c r="G66" s="332">
        <v>84966</v>
      </c>
      <c r="H66" s="326">
        <f t="shared" si="0"/>
        <v>99.72535211267606</v>
      </c>
      <c r="I66" s="333"/>
      <c r="J66" s="328"/>
    </row>
    <row r="67" spans="1:10" s="341" customFormat="1" ht="18" customHeight="1">
      <c r="A67" s="336"/>
      <c r="B67" s="337" t="s">
        <v>219</v>
      </c>
      <c r="C67" s="338" t="s">
        <v>12</v>
      </c>
      <c r="D67" s="101">
        <f>+D66/D57*100</f>
        <v>90.8218740006396</v>
      </c>
      <c r="E67" s="514"/>
      <c r="F67" s="515"/>
      <c r="G67" s="332">
        <f>+G66/G57*100</f>
        <v>90.8435796001283</v>
      </c>
      <c r="H67" s="326">
        <f t="shared" si="0"/>
        <v>100.02389908788774</v>
      </c>
      <c r="I67" s="333"/>
      <c r="J67" s="328"/>
    </row>
    <row r="68" spans="1:10" s="459" customFormat="1" ht="18" customHeight="1">
      <c r="A68" s="322" t="s">
        <v>133</v>
      </c>
      <c r="B68" s="452" t="s">
        <v>218</v>
      </c>
      <c r="C68" s="453" t="s">
        <v>77</v>
      </c>
      <c r="D68" s="143">
        <v>93718</v>
      </c>
      <c r="E68" s="454">
        <v>90858</v>
      </c>
      <c r="F68" s="455">
        <f>+E68/D68*100</f>
        <v>96.94829168356132</v>
      </c>
      <c r="G68" s="454">
        <v>92871</v>
      </c>
      <c r="H68" s="456">
        <f t="shared" si="0"/>
        <v>99.096224844747</v>
      </c>
      <c r="I68" s="457"/>
      <c r="J68" s="458"/>
    </row>
    <row r="69" spans="1:10" s="341" customFormat="1" ht="18" customHeight="1">
      <c r="A69" s="336"/>
      <c r="B69" s="337" t="s">
        <v>217</v>
      </c>
      <c r="C69" s="338" t="s">
        <v>12</v>
      </c>
      <c r="D69" s="101">
        <f>+D68/D57*100</f>
        <v>99.9019294318303</v>
      </c>
      <c r="E69" s="342"/>
      <c r="F69" s="325"/>
      <c r="G69" s="460">
        <f>+G68/G57*100</f>
        <v>99.29541323639474</v>
      </c>
      <c r="H69" s="326">
        <f>G69/D69*100</f>
        <v>99.39288840677554</v>
      </c>
      <c r="I69" s="333"/>
      <c r="J69" s="458"/>
    </row>
    <row r="70" spans="1:10" ht="10.5" customHeight="1" thickBot="1">
      <c r="A70" s="164"/>
      <c r="B70" s="164"/>
      <c r="C70" s="164"/>
      <c r="D70" s="165"/>
      <c r="E70" s="461"/>
      <c r="F70" s="461"/>
      <c r="G70" s="461"/>
      <c r="H70" s="461"/>
      <c r="I70" s="57"/>
      <c r="J70" s="164"/>
    </row>
    <row r="71" ht="15.75" thickTop="1"/>
  </sheetData>
  <sheetProtection/>
  <mergeCells count="13">
    <mergeCell ref="K13:K17"/>
    <mergeCell ref="E5:F5"/>
    <mergeCell ref="A5:A6"/>
    <mergeCell ref="B5:B6"/>
    <mergeCell ref="I44:I45"/>
    <mergeCell ref="C5:C6"/>
    <mergeCell ref="D5:D6"/>
    <mergeCell ref="G5:I5"/>
    <mergeCell ref="J5:J6"/>
    <mergeCell ref="A3:J3"/>
    <mergeCell ref="E57:F67"/>
    <mergeCell ref="A1:B1"/>
    <mergeCell ref="A2:J2"/>
  </mergeCells>
  <printOptions/>
  <pageMargins left="0.7086614173228347" right="0.4330708661417323" top="0.7480314960629921" bottom="0.7480314960629921" header="0.31496062992125984" footer="0.31496062992125984"/>
  <pageSetup fitToHeight="0" fitToWidth="1" horizontalDpi="600" verticalDpi="600" orientation="portrait" paperSize="9" scale="57"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view="pageBreakPreview" zoomScale="90" zoomScaleNormal="85" zoomScaleSheetLayoutView="90" zoomScalePageLayoutView="0" workbookViewId="0" topLeftCell="A4">
      <selection activeCell="E9" sqref="E9"/>
    </sheetView>
  </sheetViews>
  <sheetFormatPr defaultColWidth="0" defaultRowHeight="18.75"/>
  <cols>
    <col min="1" max="1" width="3.6640625" style="15" customWidth="1"/>
    <col min="2" max="2" width="36.10546875" style="15" customWidth="1"/>
    <col min="3" max="3" width="6.77734375" style="15" customWidth="1"/>
    <col min="4" max="4" width="9.5546875" style="15" customWidth="1"/>
    <col min="5" max="5" width="10.5546875" style="15" customWidth="1"/>
    <col min="6" max="8" width="9.5546875" style="15" customWidth="1"/>
    <col min="9" max="9" width="7.77734375" style="15" customWidth="1"/>
    <col min="10" max="239" width="7.6640625" style="15" customWidth="1"/>
    <col min="240" max="240" width="3.6640625" style="15" customWidth="1"/>
    <col min="241" max="241" width="23.88671875" style="15" customWidth="1"/>
    <col min="242" max="242" width="5.88671875" style="15" customWidth="1"/>
    <col min="243" max="16384" width="0" style="15" hidden="1" customWidth="1"/>
  </cols>
  <sheetData>
    <row r="1" spans="1:5" ht="24.75" customHeight="1">
      <c r="A1" s="467" t="s">
        <v>372</v>
      </c>
      <c r="B1" s="467"/>
      <c r="C1" s="17"/>
      <c r="D1" s="8"/>
      <c r="E1" s="8"/>
    </row>
    <row r="2" spans="1:9" ht="39" customHeight="1">
      <c r="A2" s="523" t="s">
        <v>377</v>
      </c>
      <c r="B2" s="523"/>
      <c r="C2" s="523"/>
      <c r="D2" s="523"/>
      <c r="E2" s="523"/>
      <c r="F2" s="523"/>
      <c r="G2" s="523"/>
      <c r="H2" s="523"/>
      <c r="I2" s="523"/>
    </row>
    <row r="3" spans="1:9" ht="14.25" customHeight="1">
      <c r="A3" s="524" t="str">
        <f>'[4]BIỂU SỐ 01'!A3:J3</f>
        <v>(Kèm theo Báo cáo số:      /BC-UBND ngày      /9/2023 của UBND huyện Tuần Giáo) </v>
      </c>
      <c r="B3" s="524"/>
      <c r="C3" s="524"/>
      <c r="D3" s="524"/>
      <c r="E3" s="524"/>
      <c r="F3" s="524"/>
      <c r="G3" s="524"/>
      <c r="H3" s="524"/>
      <c r="I3" s="524"/>
    </row>
    <row r="4" spans="1:5" ht="14.25" customHeight="1">
      <c r="A4" s="18"/>
      <c r="C4" s="9"/>
      <c r="D4" s="9"/>
      <c r="E4" s="9"/>
    </row>
    <row r="5" spans="1:9" ht="38.25" customHeight="1">
      <c r="A5" s="526" t="s">
        <v>310</v>
      </c>
      <c r="B5" s="526" t="s">
        <v>123</v>
      </c>
      <c r="C5" s="526" t="s">
        <v>309</v>
      </c>
      <c r="D5" s="528" t="s">
        <v>389</v>
      </c>
      <c r="E5" s="477" t="s">
        <v>375</v>
      </c>
      <c r="F5" s="478"/>
      <c r="G5" s="483" t="s">
        <v>376</v>
      </c>
      <c r="H5" s="484"/>
      <c r="I5" s="465" t="s">
        <v>1</v>
      </c>
    </row>
    <row r="6" spans="1:9" ht="77.25" customHeight="1">
      <c r="A6" s="527"/>
      <c r="B6" s="527"/>
      <c r="C6" s="527"/>
      <c r="D6" s="529"/>
      <c r="E6" s="87" t="s">
        <v>373</v>
      </c>
      <c r="F6" s="166" t="s">
        <v>390</v>
      </c>
      <c r="G6" s="86" t="s">
        <v>373</v>
      </c>
      <c r="H6" s="90" t="s">
        <v>390</v>
      </c>
      <c r="I6" s="466"/>
    </row>
    <row r="7" spans="1:9" s="19" customFormat="1" ht="18" customHeight="1">
      <c r="A7" s="2">
        <v>1</v>
      </c>
      <c r="B7" s="2">
        <v>2</v>
      </c>
      <c r="C7" s="2">
        <v>3</v>
      </c>
      <c r="D7" s="6">
        <v>4</v>
      </c>
      <c r="E7" s="7">
        <v>5</v>
      </c>
      <c r="F7" s="96" t="s">
        <v>391</v>
      </c>
      <c r="G7" s="96">
        <v>7</v>
      </c>
      <c r="H7" s="96" t="s">
        <v>392</v>
      </c>
      <c r="I7" s="97">
        <v>10</v>
      </c>
    </row>
    <row r="8" spans="1:9" ht="17.25" customHeight="1">
      <c r="A8" s="20" t="s">
        <v>2</v>
      </c>
      <c r="B8" s="21" t="s">
        <v>308</v>
      </c>
      <c r="C8" s="50"/>
      <c r="D8" s="10"/>
      <c r="E8" s="10"/>
      <c r="F8" s="22"/>
      <c r="G8" s="22"/>
      <c r="H8" s="22"/>
      <c r="I8" s="180"/>
    </row>
    <row r="9" spans="1:9" ht="17.25" customHeight="1">
      <c r="A9" s="20" t="s">
        <v>4</v>
      </c>
      <c r="B9" s="21" t="s">
        <v>307</v>
      </c>
      <c r="C9" s="50"/>
      <c r="D9" s="10"/>
      <c r="E9" s="10"/>
      <c r="F9" s="1"/>
      <c r="G9" s="1"/>
      <c r="H9" s="1"/>
      <c r="I9" s="180"/>
    </row>
    <row r="10" spans="1:9" ht="27.75" customHeight="1">
      <c r="A10" s="23" t="s">
        <v>273</v>
      </c>
      <c r="B10" s="5" t="s">
        <v>306</v>
      </c>
      <c r="C10" s="1" t="s">
        <v>305</v>
      </c>
      <c r="D10" s="118">
        <v>14250</v>
      </c>
      <c r="E10" s="530" t="s">
        <v>452</v>
      </c>
      <c r="F10" s="531"/>
      <c r="G10" s="167" t="s">
        <v>398</v>
      </c>
      <c r="H10" s="167" t="s">
        <v>399</v>
      </c>
      <c r="I10" s="180"/>
    </row>
    <row r="11" spans="1:9" s="39" customFormat="1" ht="30" customHeight="1">
      <c r="A11" s="35"/>
      <c r="B11" s="34" t="s">
        <v>304</v>
      </c>
      <c r="C11" s="30" t="s">
        <v>12</v>
      </c>
      <c r="D11" s="168">
        <v>73</v>
      </c>
      <c r="E11" s="532"/>
      <c r="F11" s="533"/>
      <c r="G11" s="170" t="s">
        <v>400</v>
      </c>
      <c r="H11" s="167" t="s">
        <v>399</v>
      </c>
      <c r="I11" s="180"/>
    </row>
    <row r="12" spans="1:9" ht="30" customHeight="1">
      <c r="A12" s="23" t="s">
        <v>213</v>
      </c>
      <c r="B12" s="5" t="s">
        <v>303</v>
      </c>
      <c r="C12" s="1" t="s">
        <v>277</v>
      </c>
      <c r="D12" s="118">
        <v>145</v>
      </c>
      <c r="E12" s="532"/>
      <c r="F12" s="533"/>
      <c r="G12" s="167" t="s">
        <v>401</v>
      </c>
      <c r="H12" s="167" t="s">
        <v>399</v>
      </c>
      <c r="I12" s="180"/>
    </row>
    <row r="13" spans="1:9" s="39" customFormat="1" ht="29.25" customHeight="1">
      <c r="A13" s="35"/>
      <c r="B13" s="34" t="s">
        <v>302</v>
      </c>
      <c r="C13" s="30" t="s">
        <v>12</v>
      </c>
      <c r="D13" s="168">
        <f>+D12/177*100</f>
        <v>81.92090395480226</v>
      </c>
      <c r="E13" s="532"/>
      <c r="F13" s="533"/>
      <c r="G13" s="170" t="s">
        <v>402</v>
      </c>
      <c r="H13" s="170" t="s">
        <v>399</v>
      </c>
      <c r="I13" s="180"/>
    </row>
    <row r="14" spans="1:9" ht="38.25">
      <c r="A14" s="23" t="s">
        <v>267</v>
      </c>
      <c r="B14" s="5" t="s">
        <v>301</v>
      </c>
      <c r="C14" s="1" t="s">
        <v>300</v>
      </c>
      <c r="D14" s="118">
        <v>129</v>
      </c>
      <c r="E14" s="532"/>
      <c r="F14" s="533"/>
      <c r="G14" s="167" t="s">
        <v>403</v>
      </c>
      <c r="H14" s="167" t="s">
        <v>399</v>
      </c>
      <c r="I14" s="180"/>
    </row>
    <row r="15" spans="1:9" s="39" customFormat="1" ht="29.25" customHeight="1">
      <c r="A15" s="35"/>
      <c r="B15" s="34" t="s">
        <v>299</v>
      </c>
      <c r="C15" s="30" t="s">
        <v>12</v>
      </c>
      <c r="D15" s="168">
        <v>97.7</v>
      </c>
      <c r="E15" s="532"/>
      <c r="F15" s="533"/>
      <c r="G15" s="170" t="s">
        <v>404</v>
      </c>
      <c r="H15" s="170" t="s">
        <v>399</v>
      </c>
      <c r="I15" s="180"/>
    </row>
    <row r="16" spans="1:9" s="42" customFormat="1" ht="17.25" customHeight="1">
      <c r="A16" s="40" t="s">
        <v>212</v>
      </c>
      <c r="B16" s="32" t="s">
        <v>297</v>
      </c>
      <c r="C16" s="31" t="s">
        <v>154</v>
      </c>
      <c r="D16" s="163">
        <v>14</v>
      </c>
      <c r="E16" s="532"/>
      <c r="F16" s="533"/>
      <c r="G16" s="172" t="s">
        <v>405</v>
      </c>
      <c r="H16" s="172" t="s">
        <v>399</v>
      </c>
      <c r="I16" s="180"/>
    </row>
    <row r="17" spans="1:9" s="19" customFormat="1" ht="17.25" customHeight="1">
      <c r="A17" s="25"/>
      <c r="B17" s="4" t="s">
        <v>296</v>
      </c>
      <c r="C17" s="2" t="s">
        <v>12</v>
      </c>
      <c r="D17" s="173">
        <f>+D16/18*100</f>
        <v>77.77777777777779</v>
      </c>
      <c r="E17" s="532"/>
      <c r="F17" s="533"/>
      <c r="G17" s="170" t="s">
        <v>406</v>
      </c>
      <c r="H17" s="170" t="s">
        <v>399</v>
      </c>
      <c r="I17" s="180"/>
    </row>
    <row r="18" spans="1:9" ht="17.25" customHeight="1">
      <c r="A18" s="23" t="s">
        <v>298</v>
      </c>
      <c r="B18" s="5" t="s">
        <v>295</v>
      </c>
      <c r="C18" s="1" t="s">
        <v>294</v>
      </c>
      <c r="D18" s="174">
        <v>1</v>
      </c>
      <c r="E18" s="532"/>
      <c r="F18" s="533"/>
      <c r="G18" s="172" t="s">
        <v>273</v>
      </c>
      <c r="H18" s="172" t="s">
        <v>399</v>
      </c>
      <c r="I18" s="180"/>
    </row>
    <row r="19" spans="1:9" s="19" customFormat="1" ht="17.25" customHeight="1">
      <c r="A19" s="175"/>
      <c r="B19" s="176" t="s">
        <v>293</v>
      </c>
      <c r="C19" s="177" t="s">
        <v>12</v>
      </c>
      <c r="D19" s="178">
        <v>100</v>
      </c>
      <c r="E19" s="534"/>
      <c r="F19" s="535"/>
      <c r="G19" s="179" t="s">
        <v>399</v>
      </c>
      <c r="H19" s="179" t="s">
        <v>399</v>
      </c>
      <c r="I19" s="180"/>
    </row>
    <row r="20" spans="1:9" ht="17.25" customHeight="1">
      <c r="A20" s="20" t="s">
        <v>30</v>
      </c>
      <c r="B20" s="21" t="s">
        <v>292</v>
      </c>
      <c r="C20" s="50"/>
      <c r="D20" s="144"/>
      <c r="E20" s="144"/>
      <c r="F20" s="107"/>
      <c r="G20" s="107"/>
      <c r="H20" s="107"/>
      <c r="I20" s="180"/>
    </row>
    <row r="21" spans="1:9" s="42" customFormat="1" ht="29.25" customHeight="1">
      <c r="A21" s="40" t="s">
        <v>273</v>
      </c>
      <c r="B21" s="32" t="s">
        <v>291</v>
      </c>
      <c r="C21" s="31" t="s">
        <v>290</v>
      </c>
      <c r="D21" s="121" t="s">
        <v>407</v>
      </c>
      <c r="E21" s="121" t="s">
        <v>407</v>
      </c>
      <c r="F21" s="172" t="s">
        <v>399</v>
      </c>
      <c r="G21" s="172" t="s">
        <v>407</v>
      </c>
      <c r="H21" s="172" t="s">
        <v>399</v>
      </c>
      <c r="I21" s="180"/>
    </row>
    <row r="22" spans="1:9" s="39" customFormat="1" ht="29.25" customHeight="1">
      <c r="A22" s="35"/>
      <c r="B22" s="34" t="s">
        <v>289</v>
      </c>
      <c r="C22" s="30" t="s">
        <v>12</v>
      </c>
      <c r="D22" s="171" t="s">
        <v>399</v>
      </c>
      <c r="E22" s="171" t="s">
        <v>399</v>
      </c>
      <c r="F22" s="169"/>
      <c r="G22" s="170" t="s">
        <v>399</v>
      </c>
      <c r="H22" s="170" t="s">
        <v>399</v>
      </c>
      <c r="I22" s="180"/>
    </row>
    <row r="23" spans="1:9" ht="17.25" customHeight="1">
      <c r="A23" s="23" t="s">
        <v>213</v>
      </c>
      <c r="B23" s="5" t="s">
        <v>288</v>
      </c>
      <c r="C23" s="1" t="s">
        <v>265</v>
      </c>
      <c r="D23" s="181">
        <v>163</v>
      </c>
      <c r="E23" s="182" t="s">
        <v>408</v>
      </c>
      <c r="F23" s="172" t="s">
        <v>399</v>
      </c>
      <c r="G23" s="172" t="s">
        <v>408</v>
      </c>
      <c r="H23" s="172" t="s">
        <v>399</v>
      </c>
      <c r="I23" s="180"/>
    </row>
    <row r="24" spans="1:9" s="39" customFormat="1" ht="29.25" customHeight="1">
      <c r="A24" s="35"/>
      <c r="B24" s="34" t="s">
        <v>287</v>
      </c>
      <c r="C24" s="30" t="s">
        <v>12</v>
      </c>
      <c r="D24" s="168">
        <f>+D23/177*100</f>
        <v>92.09039548022598</v>
      </c>
      <c r="E24" s="171" t="s">
        <v>409</v>
      </c>
      <c r="F24" s="169"/>
      <c r="G24" s="170" t="s">
        <v>409</v>
      </c>
      <c r="H24" s="170" t="s">
        <v>399</v>
      </c>
      <c r="I24" s="180"/>
    </row>
    <row r="25" spans="1:9" s="42" customFormat="1" ht="29.25" customHeight="1">
      <c r="A25" s="40" t="s">
        <v>267</v>
      </c>
      <c r="B25" s="32" t="s">
        <v>286</v>
      </c>
      <c r="C25" s="31" t="s">
        <v>12</v>
      </c>
      <c r="D25" s="121" t="s">
        <v>399</v>
      </c>
      <c r="E25" s="121"/>
      <c r="F25" s="172" t="s">
        <v>399</v>
      </c>
      <c r="G25" s="172"/>
      <c r="H25" s="172" t="s">
        <v>399</v>
      </c>
      <c r="I25" s="180"/>
    </row>
    <row r="26" spans="1:9" ht="17.25" customHeight="1">
      <c r="A26" s="20" t="s">
        <v>45</v>
      </c>
      <c r="B26" s="21" t="s">
        <v>285</v>
      </c>
      <c r="C26" s="50"/>
      <c r="D26" s="127"/>
      <c r="E26" s="127"/>
      <c r="F26" s="107"/>
      <c r="G26" s="107"/>
      <c r="H26" s="107"/>
      <c r="I26" s="180"/>
    </row>
    <row r="27" spans="1:9" ht="17.25" customHeight="1">
      <c r="A27" s="23" t="s">
        <v>273</v>
      </c>
      <c r="B27" s="5" t="s">
        <v>284</v>
      </c>
      <c r="C27" s="1" t="s">
        <v>282</v>
      </c>
      <c r="D27" s="144">
        <v>1</v>
      </c>
      <c r="E27" s="144">
        <v>1</v>
      </c>
      <c r="F27" s="172" t="s">
        <v>399</v>
      </c>
      <c r="G27" s="172" t="s">
        <v>273</v>
      </c>
      <c r="H27" s="172" t="s">
        <v>399</v>
      </c>
      <c r="I27" s="180"/>
    </row>
    <row r="28" spans="1:9" ht="17.25" customHeight="1">
      <c r="A28" s="23" t="s">
        <v>213</v>
      </c>
      <c r="B28" s="5" t="s">
        <v>283</v>
      </c>
      <c r="C28" s="1" t="s">
        <v>282</v>
      </c>
      <c r="D28" s="144">
        <v>1</v>
      </c>
      <c r="E28" s="144">
        <v>1</v>
      </c>
      <c r="F28" s="172" t="s">
        <v>399</v>
      </c>
      <c r="G28" s="172" t="s">
        <v>273</v>
      </c>
      <c r="H28" s="172" t="s">
        <v>399</v>
      </c>
      <c r="I28" s="180"/>
    </row>
    <row r="29" spans="1:9" s="19" customFormat="1" ht="17.25" customHeight="1">
      <c r="A29" s="25"/>
      <c r="B29" s="4" t="s">
        <v>281</v>
      </c>
      <c r="C29" s="26" t="s">
        <v>105</v>
      </c>
      <c r="D29" s="183">
        <v>19</v>
      </c>
      <c r="E29" s="184" t="s">
        <v>407</v>
      </c>
      <c r="F29" s="167" t="s">
        <v>399</v>
      </c>
      <c r="G29" s="167" t="s">
        <v>407</v>
      </c>
      <c r="H29" s="167" t="s">
        <v>399</v>
      </c>
      <c r="I29" s="180"/>
    </row>
    <row r="30" spans="1:9" ht="17.25" customHeight="1">
      <c r="A30" s="23" t="s">
        <v>267</v>
      </c>
      <c r="B30" s="5" t="s">
        <v>280</v>
      </c>
      <c r="C30" s="27" t="s">
        <v>105</v>
      </c>
      <c r="D30" s="147">
        <v>13</v>
      </c>
      <c r="E30" s="147">
        <v>13</v>
      </c>
      <c r="F30" s="172" t="s">
        <v>399</v>
      </c>
      <c r="G30" s="172" t="s">
        <v>410</v>
      </c>
      <c r="H30" s="172" t="s">
        <v>399</v>
      </c>
      <c r="I30" s="180"/>
    </row>
    <row r="31" spans="1:9" s="19" customFormat="1" ht="17.25" customHeight="1">
      <c r="A31" s="25"/>
      <c r="B31" s="4" t="s">
        <v>279</v>
      </c>
      <c r="C31" s="2" t="s">
        <v>12</v>
      </c>
      <c r="D31" s="185">
        <f>+D30/D29*100</f>
        <v>68.42105263157895</v>
      </c>
      <c r="E31" s="186" t="s">
        <v>411</v>
      </c>
      <c r="F31" s="170"/>
      <c r="G31" s="170" t="s">
        <v>411</v>
      </c>
      <c r="H31" s="170" t="s">
        <v>399</v>
      </c>
      <c r="I31" s="180"/>
    </row>
    <row r="32" spans="1:9" ht="30" customHeight="1">
      <c r="A32" s="23" t="s">
        <v>212</v>
      </c>
      <c r="B32" s="5" t="s">
        <v>278</v>
      </c>
      <c r="C32" s="1" t="s">
        <v>277</v>
      </c>
      <c r="D32" s="118">
        <v>68</v>
      </c>
      <c r="E32" s="187" t="s">
        <v>412</v>
      </c>
      <c r="F32" s="172" t="s">
        <v>399</v>
      </c>
      <c r="G32" s="172" t="s">
        <v>412</v>
      </c>
      <c r="H32" s="172" t="s">
        <v>399</v>
      </c>
      <c r="I32" s="180"/>
    </row>
    <row r="33" spans="1:9" s="39" customFormat="1" ht="29.25" customHeight="1">
      <c r="A33" s="35"/>
      <c r="B33" s="34" t="s">
        <v>276</v>
      </c>
      <c r="C33" s="30" t="s">
        <v>12</v>
      </c>
      <c r="D33" s="168">
        <f>+D32/177*100</f>
        <v>38.4180790960452</v>
      </c>
      <c r="E33" s="168">
        <v>38.4</v>
      </c>
      <c r="F33" s="169"/>
      <c r="G33" s="170" t="s">
        <v>413</v>
      </c>
      <c r="H33" s="170" t="s">
        <v>399</v>
      </c>
      <c r="I33" s="180"/>
    </row>
    <row r="34" spans="1:9" ht="17.25" customHeight="1">
      <c r="A34" s="20" t="s">
        <v>248</v>
      </c>
      <c r="B34" s="21" t="s">
        <v>275</v>
      </c>
      <c r="C34" s="1"/>
      <c r="D34" s="188"/>
      <c r="E34" s="188"/>
      <c r="F34" s="107"/>
      <c r="G34" s="107"/>
      <c r="H34" s="107"/>
      <c r="I34" s="22"/>
    </row>
    <row r="35" spans="1:9" ht="17.25" customHeight="1">
      <c r="A35" s="20" t="s">
        <v>6</v>
      </c>
      <c r="B35" s="21" t="s">
        <v>274</v>
      </c>
      <c r="C35" s="1"/>
      <c r="D35" s="118"/>
      <c r="E35" s="118"/>
      <c r="F35" s="107"/>
      <c r="G35" s="107"/>
      <c r="H35" s="107"/>
      <c r="I35" s="22"/>
    </row>
    <row r="36" spans="1:9" s="42" customFormat="1" ht="29.25" customHeight="1">
      <c r="A36" s="40" t="s">
        <v>273</v>
      </c>
      <c r="B36" s="32" t="s">
        <v>272</v>
      </c>
      <c r="C36" s="31" t="s">
        <v>77</v>
      </c>
      <c r="D36" s="121" t="s">
        <v>414</v>
      </c>
      <c r="E36" s="121" t="s">
        <v>415</v>
      </c>
      <c r="F36" s="172" t="s">
        <v>416</v>
      </c>
      <c r="G36" s="172" t="s">
        <v>417</v>
      </c>
      <c r="H36" s="172" t="s">
        <v>399</v>
      </c>
      <c r="I36" s="41"/>
    </row>
    <row r="37" spans="1:9" s="39" customFormat="1" ht="29.25" customHeight="1">
      <c r="A37" s="35"/>
      <c r="B37" s="34" t="s">
        <v>271</v>
      </c>
      <c r="C37" s="30" t="s">
        <v>12</v>
      </c>
      <c r="D37" s="168">
        <v>31</v>
      </c>
      <c r="E37" s="171">
        <v>30.7</v>
      </c>
      <c r="F37" s="169"/>
      <c r="G37" s="169">
        <v>31</v>
      </c>
      <c r="H37" s="170" t="s">
        <v>399</v>
      </c>
      <c r="I37" s="38"/>
    </row>
    <row r="38" spans="1:9" s="42" customFormat="1" ht="17.25" customHeight="1">
      <c r="A38" s="40" t="s">
        <v>213</v>
      </c>
      <c r="B38" s="32" t="s">
        <v>270</v>
      </c>
      <c r="C38" s="31" t="s">
        <v>269</v>
      </c>
      <c r="D38" s="163">
        <v>4090</v>
      </c>
      <c r="E38" s="189" t="s">
        <v>418</v>
      </c>
      <c r="F38" s="172" t="s">
        <v>404</v>
      </c>
      <c r="G38" s="172" t="s">
        <v>419</v>
      </c>
      <c r="H38" s="172" t="s">
        <v>399</v>
      </c>
      <c r="I38" s="43"/>
    </row>
    <row r="39" spans="1:9" s="39" customFormat="1" ht="29.25" customHeight="1">
      <c r="A39" s="35"/>
      <c r="B39" s="34" t="s">
        <v>268</v>
      </c>
      <c r="C39" s="30" t="s">
        <v>12</v>
      </c>
      <c r="D39" s="168">
        <v>21</v>
      </c>
      <c r="E39" s="168">
        <v>20.9</v>
      </c>
      <c r="F39" s="169"/>
      <c r="G39" s="169">
        <v>21</v>
      </c>
      <c r="H39" s="170" t="s">
        <v>399</v>
      </c>
      <c r="I39" s="38"/>
    </row>
    <row r="40" spans="1:9" s="42" customFormat="1" ht="17.25" customHeight="1">
      <c r="A40" s="40" t="s">
        <v>267</v>
      </c>
      <c r="B40" s="32" t="s">
        <v>266</v>
      </c>
      <c r="C40" s="31" t="s">
        <v>265</v>
      </c>
      <c r="D40" s="163">
        <v>63</v>
      </c>
      <c r="E40" s="189" t="s">
        <v>420</v>
      </c>
      <c r="F40" s="172" t="s">
        <v>421</v>
      </c>
      <c r="G40" s="172" t="s">
        <v>422</v>
      </c>
      <c r="H40" s="172" t="s">
        <v>399</v>
      </c>
      <c r="I40" s="43"/>
    </row>
    <row r="41" spans="1:9" ht="14.25" customHeight="1" thickBot="1">
      <c r="A41" s="56"/>
      <c r="B41" s="57"/>
      <c r="C41" s="57"/>
      <c r="D41" s="57"/>
      <c r="E41" s="57"/>
      <c r="F41" s="57"/>
      <c r="G41" s="57"/>
      <c r="H41" s="57"/>
      <c r="I41" s="57"/>
    </row>
    <row r="42" ht="14.25" customHeight="1" thickTop="1">
      <c r="A42" s="28"/>
    </row>
    <row r="43" ht="14.25" customHeight="1">
      <c r="A43" s="28"/>
    </row>
    <row r="44" spans="1:5" ht="14.25" customHeight="1">
      <c r="A44" s="28"/>
      <c r="B44" s="522"/>
      <c r="C44" s="522"/>
      <c r="D44" s="522"/>
      <c r="E44" s="522"/>
    </row>
    <row r="45" spans="1:5" s="16" customFormat="1" ht="12.75">
      <c r="A45" s="29"/>
      <c r="B45" s="522"/>
      <c r="C45" s="522"/>
      <c r="D45" s="522"/>
      <c r="E45" s="522"/>
    </row>
    <row r="46" spans="1:5" s="16" customFormat="1" ht="39.75" customHeight="1">
      <c r="A46" s="29"/>
      <c r="B46" s="525"/>
      <c r="C46" s="525"/>
      <c r="D46" s="525"/>
      <c r="E46" s="525"/>
    </row>
    <row r="47" spans="1:5" s="16" customFormat="1" ht="27" customHeight="1">
      <c r="A47" s="29"/>
      <c r="B47" s="522"/>
      <c r="C47" s="522"/>
      <c r="D47" s="522"/>
      <c r="E47" s="522"/>
    </row>
    <row r="48" spans="1:5" s="16" customFormat="1" ht="29.25" customHeight="1">
      <c r="A48" s="29"/>
      <c r="B48" s="522"/>
      <c r="C48" s="522"/>
      <c r="D48" s="522"/>
      <c r="E48" s="522"/>
    </row>
    <row r="49" s="16" customFormat="1" ht="14.25" customHeight="1">
      <c r="A49" s="29"/>
    </row>
  </sheetData>
  <sheetProtection/>
  <mergeCells count="16">
    <mergeCell ref="C5:C6"/>
    <mergeCell ref="E5:F5"/>
    <mergeCell ref="I5:I6"/>
    <mergeCell ref="B47:E47"/>
    <mergeCell ref="G5:H5"/>
    <mergeCell ref="E10:F19"/>
    <mergeCell ref="B48:E48"/>
    <mergeCell ref="A1:B1"/>
    <mergeCell ref="A2:I2"/>
    <mergeCell ref="A3:I3"/>
    <mergeCell ref="B44:E44"/>
    <mergeCell ref="B45:E45"/>
    <mergeCell ref="B46:E46"/>
    <mergeCell ref="A5:A6"/>
    <mergeCell ref="B5:B6"/>
    <mergeCell ref="D5:D6"/>
  </mergeCells>
  <printOptions/>
  <pageMargins left="0.9448818897637796" right="0.4330708661417323" top="0.5118110236220472" bottom="0.5118110236220472" header="0.31496062992125984" footer="0.31496062992125984"/>
  <pageSetup fitToHeight="0" fitToWidth="1" horizontalDpi="600" verticalDpi="600" orientation="portrait" paperSize="9" scale="6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Trương Kiên Cương</cp:lastModifiedBy>
  <cp:lastPrinted>2023-09-18T03:27:55Z</cp:lastPrinted>
  <dcterms:created xsi:type="dcterms:W3CDTF">2022-06-15T08:29:03Z</dcterms:created>
  <dcterms:modified xsi:type="dcterms:W3CDTF">2023-09-19T04:23:48Z</dcterms:modified>
  <cp:category/>
  <cp:version/>
  <cp:contentType/>
  <cp:contentStatus/>
</cp:coreProperties>
</file>