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yPC\AppData\Local\Temp\Tandan JSC\files\"/>
    </mc:Choice>
  </mc:AlternateContent>
  <bookViews>
    <workbookView xWindow="0" yWindow="60" windowWidth="20400" windowHeight="7995" activeTab="1"/>
  </bookViews>
  <sheets>
    <sheet name="Biểu 02" sheetId="1" r:id="rId1"/>
    <sheet name="Biểu 07" sheetId="4" r:id="rId2"/>
    <sheet name="Biểu 10" sheetId="3" r:id="rId3"/>
  </sheets>
  <calcPr calcId="162913"/>
</workbook>
</file>

<file path=xl/calcChain.xml><?xml version="1.0" encoding="utf-8"?>
<calcChain xmlns="http://schemas.openxmlformats.org/spreadsheetml/2006/main">
  <c r="F16" i="4" l="1"/>
  <c r="F17" i="4"/>
  <c r="F44" i="4" l="1"/>
  <c r="F7" i="4"/>
  <c r="V54" i="4"/>
  <c r="U54" i="4"/>
  <c r="T54" i="4"/>
  <c r="S54" i="4"/>
  <c r="R54" i="4"/>
  <c r="Q54" i="4"/>
  <c r="P54" i="4"/>
  <c r="O54" i="4"/>
  <c r="N54" i="4"/>
  <c r="M54" i="4"/>
  <c r="L54" i="4"/>
  <c r="K54" i="4"/>
  <c r="J54" i="4"/>
  <c r="I54" i="4"/>
  <c r="H54" i="4"/>
  <c r="F53" i="4"/>
  <c r="F52" i="4"/>
  <c r="F51" i="4"/>
  <c r="F50" i="4"/>
  <c r="F49" i="4"/>
  <c r="F48" i="4"/>
  <c r="F47" i="4"/>
  <c r="F46" i="4"/>
  <c r="W43" i="4"/>
  <c r="W54" i="4" s="1"/>
  <c r="F42" i="4"/>
  <c r="F41" i="4"/>
  <c r="G40" i="4"/>
  <c r="F40" i="4" s="1"/>
  <c r="F39" i="4"/>
  <c r="F38" i="4"/>
  <c r="F37" i="4"/>
  <c r="F36" i="4"/>
  <c r="F35" i="4"/>
  <c r="F34" i="4"/>
  <c r="F33" i="4"/>
  <c r="F32" i="4"/>
  <c r="F31" i="4"/>
  <c r="F30" i="4"/>
  <c r="F29" i="4"/>
  <c r="F28" i="4"/>
  <c r="F27" i="4"/>
  <c r="G26" i="4"/>
  <c r="F25" i="4"/>
  <c r="F24" i="4"/>
  <c r="F23" i="4"/>
  <c r="F22" i="4"/>
  <c r="F21" i="4"/>
  <c r="F20" i="4"/>
  <c r="F19" i="4"/>
  <c r="F18" i="4"/>
  <c r="F15" i="4"/>
  <c r="F14" i="4"/>
  <c r="F13" i="4"/>
  <c r="F12" i="4"/>
  <c r="F11" i="4"/>
  <c r="F10" i="4"/>
  <c r="G54" i="4" l="1"/>
  <c r="F26" i="4"/>
  <c r="F54" i="4" s="1"/>
  <c r="F43" i="4"/>
  <c r="L8" i="3"/>
  <c r="L16" i="3" s="1"/>
  <c r="K8" i="3"/>
  <c r="K16" i="3" s="1"/>
  <c r="E11" i="3"/>
  <c r="F9" i="3"/>
  <c r="F8" i="3" s="1"/>
  <c r="E9" i="3"/>
  <c r="E8" i="3" s="1"/>
  <c r="G21" i="1" l="1"/>
  <c r="M9" i="3" l="1"/>
  <c r="E14" i="3"/>
  <c r="O9" i="3" l="1"/>
  <c r="O8" i="3" s="1"/>
  <c r="O16" i="3" s="1"/>
  <c r="M8" i="3"/>
  <c r="M16" i="3" s="1"/>
  <c r="F13" i="3"/>
  <c r="F11" i="3" s="1"/>
  <c r="F10" i="3" s="1"/>
  <c r="F16" i="3" s="1"/>
  <c r="F12" i="3"/>
  <c r="E12" i="3"/>
  <c r="E10" i="3" s="1"/>
  <c r="E16" i="3" s="1"/>
  <c r="K21" i="1" l="1"/>
  <c r="L20" i="1" l="1"/>
  <c r="L19" i="1"/>
  <c r="L18" i="1"/>
  <c r="L17" i="1"/>
  <c r="L16" i="1"/>
  <c r="L15" i="1"/>
  <c r="L14" i="1"/>
  <c r="L13" i="1"/>
  <c r="L12" i="1"/>
  <c r="L11" i="1"/>
  <c r="L10" i="1"/>
  <c r="L9" i="1"/>
  <c r="O8" i="1"/>
  <c r="O9" i="1" s="1"/>
  <c r="O10" i="1" s="1"/>
  <c r="O11" i="1" s="1"/>
  <c r="O12" i="1" s="1"/>
  <c r="O13" i="1" s="1"/>
  <c r="O14" i="1" s="1"/>
  <c r="O15" i="1" s="1"/>
  <c r="L8" i="1"/>
  <c r="L7" i="1"/>
  <c r="L21" i="1" l="1"/>
</calcChain>
</file>

<file path=xl/sharedStrings.xml><?xml version="1.0" encoding="utf-8"?>
<sst xmlns="http://schemas.openxmlformats.org/spreadsheetml/2006/main" count="311" uniqueCount="226">
  <si>
    <t>Biểu số 02</t>
  </si>
  <si>
    <t>(Thời kỳ 2010-6/2021)</t>
  </si>
  <si>
    <t>Công tác thanh tra, kiểm tra, kiểm toán</t>
  </si>
  <si>
    <t>Việc thực hiện nghĩa vụ tài chính của chủ đầu tư</t>
  </si>
  <si>
    <t>Tổng số tiền phải nộp</t>
  </si>
  <si>
    <t>Tiền miễn, giảm</t>
  </si>
  <si>
    <t>Số tiền đã nộp</t>
  </si>
  <si>
    <t>Số 
TT</t>
  </si>
  <si>
    <t>Tên dự án</t>
  </si>
  <si>
    <t>Địa chỉ dự án</t>
  </si>
  <si>
    <t>Tổ chức được giao đất</t>
  </si>
  <si>
    <t>Tổng mức đầu tư</t>
  </si>
  <si>
    <t>Quy mô dự án
(m2)</t>
  </si>
  <si>
    <t>Đấu thầu/đấu giá</t>
  </si>
  <si>
    <t>Tiến độ thực hiện dự án</t>
  </si>
  <si>
    <t>I</t>
  </si>
  <si>
    <t>II</t>
  </si>
  <si>
    <t>Năm 2021</t>
  </si>
  <si>
    <t>Tồng cộng</t>
  </si>
  <si>
    <t>Biểu 10</t>
  </si>
  <si>
    <t>KẾT QUẢ CẤP GCNQDD ĐẤT QUYỀN SỞ HỮU NHÀ Ở VÀ TÀI SẢN KHÁC GẮN LIỀN VỚI ĐẤT CHO HỘ GIA ĐÌNH CÁ NHÂN
TRÊN ĐỊA BÀN HUYỆN (GIAI ĐOẠN 2010-6/2021)</t>
  </si>
  <si>
    <t>Tên đơn vị</t>
  </si>
  <si>
    <t>Giai đoạn 2010-2020</t>
  </si>
  <si>
    <t>Tổng số phải cấp</t>
  </si>
  <si>
    <t>Số GCN đã cấp cho hộ gia đình, cá nhân</t>
  </si>
  <si>
    <t>Số hộ còn lại chưa cấp</t>
  </si>
  <si>
    <t>Số giấy</t>
  </si>
  <si>
    <t>Diện tích</t>
  </si>
  <si>
    <t>Lý do</t>
  </si>
  <si>
    <t>Đến hết 30/6/2021</t>
  </si>
  <si>
    <t>Ghi chú</t>
  </si>
  <si>
    <t>STT</t>
  </si>
  <si>
    <t xml:space="preserve"> Đất ở</t>
  </si>
  <si>
    <t>Đất nông nghiệp</t>
  </si>
  <si>
    <t>III</t>
  </si>
  <si>
    <t>Tổng cộng</t>
  </si>
  <si>
    <t>Năm thực hiện</t>
  </si>
  <si>
    <t>Đấu giá Quyền sử dụng đất tại Khu đất trung tâm xã Quài Nưa, huyện Tuần Giáo</t>
  </si>
  <si>
    <t>xã Quài Nưa</t>
  </si>
  <si>
    <t>Cá nhân</t>
  </si>
  <si>
    <t>Đã thanh tra</t>
  </si>
  <si>
    <t>xã Mùn Chung</t>
  </si>
  <si>
    <t>Năm 2016</t>
  </si>
  <si>
    <t>Năm 2017</t>
  </si>
  <si>
    <t>Đấu giá quyền sử dụng đất để giao đất có thu tiền sử dụng đất của các hộ gia đình, cá nhân tại Khu đất trung tâm xã Mùn Chung</t>
  </si>
  <si>
    <t xml:space="preserve">Đấu giá QSD đất để giao đất có thu tiền sử dụng đất làm nhà ở của hộ gia đình, cá nhân tại địa bàn khối Sơn Thủy, 
thị trấn Tuần Giáo
</t>
  </si>
  <si>
    <t>thị trấn Tuần Giáo</t>
  </si>
  <si>
    <t xml:space="preserve">Đấu giá QSD đất để giao đất có thu tiền sử dụng đất làm nhà ở của hộ gia đình, cá nhân tại địa bàn khối Tân Giang, 
thị trấn Tuần Giáo
</t>
  </si>
  <si>
    <t>Đấu giá QSD đất để giao đất ở có thu tiền sử dụng đất Thửa đất số 61.1, tờ bản đồ số 37, khối Tân Thủy cho hộ gia đình, cá nhân thông qua hình thức đấu giá QSD đất tại địa bàn thị trấn Tuần Giáo</t>
  </si>
  <si>
    <t>Đấu giá quyền sử dụng đất, khi Nhà nước giao đất có thu tiền sử dụng đất thông qua hình thức đấu giá quyền sử dụng đất làm nhà ở của hộ gia đình, cá nhân đối với Khu đất Trường Xuân (đợt 1), thị trấn Tuần Giáo</t>
  </si>
  <si>
    <t>Đấu giá QSD đất (đợt 2) để giao đất có thu tiền sử dụng đất cho hộ gia đình, cá nhân làm nhà ở thông qua hình thức đấu giá QSD đất thửa T4, Khu đất khối Trường Xuân, thị trấn Tuần Giáo</t>
  </si>
  <si>
    <t>Năm 2018</t>
  </si>
  <si>
    <t>Đấu giá</t>
  </si>
  <si>
    <t>Đấu giá QSD đất để giao đất có thu tiền sử dụng đất cho hộ gia đình, cá nhân thông qua hình thức đấu giá quyền sử dụng đất Khu đất Trạm bảo vệ thực vật (cũ), khối Thắng Lợi, thị trấn Tuần Giáo</t>
  </si>
  <si>
    <t>Năm 2019</t>
  </si>
  <si>
    <t>Đấu giá QSD đất để giao đất có thu tiền sử dụng đất cho hộ gia đình, cá nhân thông qua hình thức đấu giá quyền sử dụng đất (đợt 1) Khu đất lò gạch bản Chấng (cũ), xã Quài Tở</t>
  </si>
  <si>
    <t>xã Quài Tở</t>
  </si>
  <si>
    <t>IV</t>
  </si>
  <si>
    <t>Đấu giá QSD đất để giao đất có thu tiền sử dụng đất cho hộ gia đình, cá nhân thông qua hình thức đấu giá quyền sử dụng đất tại Khu đất lò gạch bản Chấng (cũ), xã Quài Tở (Lần 2)</t>
  </si>
  <si>
    <t>V</t>
  </si>
  <si>
    <t>Năm 2020</t>
  </si>
  <si>
    <t xml:space="preserve">Đấu giá quyền sử dụng đất tại Khu đất lò gạch bản Chấng (cũ), xã Quài Tở, 
huyện Tuần Giáo, tỉnh Điện Biên (lần 4)
</t>
  </si>
  <si>
    <t>Đấu giá QSD đất, để giao đất có thu tiền sử dụng đất cho hộ gia đình, cá nhân làm nhà ở thông qua hình thức đấu giá QSD đất, thửa đất số 119, tờ bản đồ số 27, khối Tân Thủy, thị trấn Tuần Giáo</t>
  </si>
  <si>
    <t>VI</t>
  </si>
  <si>
    <t>Đấu giá quyền sử dụng đất Kho lương thực (cũ), Khối Trường Xuân, thị trấn Tuần Giáo</t>
  </si>
  <si>
    <t>Đấu giá quyền sử dụng đất Kho lương thực (cũ), Khối Trường Xuân, thị trấn Tuần Giáo (Lần 2)</t>
  </si>
  <si>
    <t>Quyết định thu hồi, giao đất (phê duyệt kết quả đấu giá)</t>
  </si>
  <si>
    <t>Đất trồng cây cà phê</t>
  </si>
  <si>
    <t xml:space="preserve">Đất trồng cây Mắc ca </t>
  </si>
  <si>
    <t>Cấp giấy chứng nhận QSD đất lâm nghiệp</t>
  </si>
  <si>
    <t>Diện tích
(ha)</t>
  </si>
  <si>
    <t>Đất sản xuất nông nghiệp</t>
  </si>
  <si>
    <t>Đất ở + đất khác</t>
  </si>
  <si>
    <t>Cấp giấy chứng nhận QSD đất trồng cây cao su</t>
  </si>
  <si>
    <t>Căn cứ pháp lý</t>
  </si>
  <si>
    <t>Địa điểm</t>
  </si>
  <si>
    <t>Quyết định thu hồi đất</t>
  </si>
  <si>
    <t>Diện tích thu hồi (ha)</t>
  </si>
  <si>
    <t>Diện tích loại đất (m2)</t>
  </si>
  <si>
    <t>Quyết định giao đất, cho thuê đất</t>
  </si>
  <si>
    <t>NHK</t>
  </si>
  <si>
    <t>ONT</t>
  </si>
  <si>
    <t>ODT</t>
  </si>
  <si>
    <t>LUN</t>
  </si>
  <si>
    <t>CLN</t>
  </si>
  <si>
    <t>LNK</t>
  </si>
  <si>
    <t>RSN</t>
  </si>
  <si>
    <t>RST</t>
  </si>
  <si>
    <t>RPK</t>
  </si>
  <si>
    <t>BHK</t>
  </si>
  <si>
    <t>RPN</t>
  </si>
  <si>
    <t>TSN</t>
  </si>
  <si>
    <t>LUK</t>
  </si>
  <si>
    <t>LUC</t>
  </si>
  <si>
    <t>SON</t>
  </si>
  <si>
    <t>BCS</t>
  </si>
  <si>
    <t>RSX</t>
  </si>
  <si>
    <t>Đầu tư xây dựng công trình Đường dây 500kV Sơn La - Lai Châu và mở rộng trạm 500kV Sơn La đoạn qua địa bàn huyện Tuần Giáo.</t>
  </si>
  <si>
    <t>Xã Tỏa Tình, Quài Nưa, Mùn Chung, Mường Mùn, huyện Tuần Giáo.</t>
  </si>
  <si>
    <t>Số 78/QĐ- UBND ngày 30/06/2014</t>
  </si>
  <si>
    <t>Nhà máy Thủy điện Long Tạo tỉnh Điện Biên (hạng mục: Đường vận hành VH1)</t>
  </si>
  <si>
    <t>Xã Pú Xi, huyện Tuần Giáo</t>
  </si>
  <si>
    <t>Số 887/QĐ-UBND           ngày 23/10/2015</t>
  </si>
  <si>
    <t>Nhà máy Thủy điện Long Tạo tỉnh Điện Biên (hạng mục: Tuyến đập đầu mối và nhà máy thủy điện Long Tạo)</t>
  </si>
  <si>
    <t>Số 280/QĐ-UBND           ngày 28/4/2016</t>
  </si>
  <si>
    <t>Số 841/QĐ-UBND      ngày 30/6/2016</t>
  </si>
  <si>
    <t>Nhà máy Thủy điện Long Tạo tỉnh Điện Biên (hạng mục: Các công trình phụ trợ)</t>
  </si>
  <si>
    <t>Số: 395/NQ-HĐND ngày 11 tháng 12 năm 2015</t>
  </si>
  <si>
    <t>Số 504 đến 516/QĐ-UBND ngày 05/7/2016</t>
  </si>
  <si>
    <t>Trụ sở Bảo hiểm xã hội huyện Tuần Giáo.</t>
  </si>
  <si>
    <t>Nghị quyết 347/NQ-HĐND ngày 28/11/2014</t>
  </si>
  <si>
    <t>Khối Sơn Thủy, thị trấn Tuần Giáo, huyện Tuần Giáo.</t>
  </si>
  <si>
    <t>Số 1129/QĐ-UBND      ngày 30/12/2015</t>
  </si>
  <si>
    <t>Số 113/QĐ-UBND      ngày 22/01/2016</t>
  </si>
  <si>
    <t>Xây dựng Nhà quản lý vận hành Đội đường dây Tuần Giáo.</t>
  </si>
  <si>
    <t>Xã Quài Cang, huyện Tuần Giáo</t>
  </si>
  <si>
    <t>Số 1026/QĐ-UBND      ngày 09/12/2015</t>
  </si>
  <si>
    <t>Số 268/QĐ-UBND      ngày 07/3/2016</t>
  </si>
  <si>
    <t>Dự án cấp điện nông thôn từ lưới điện Quốc gia tỉnh Điện Biên giai đoạn 2014 - 2020, phục vụ thi công gói thầu 19 và gói thầu 20 thuộc xã Pú Xi, huyện Tuần Giáo.</t>
  </si>
  <si>
    <t>Nghị quyết 395/NQ-HĐND ngày 11/12/2015</t>
  </si>
  <si>
    <t>Số 979/QĐ-UBND ngày 30/11/2015</t>
  </si>
  <si>
    <t>Số 210/QĐ-UBND ngày 16/3/2016 (đợt 1)</t>
  </si>
  <si>
    <t>Số 298/QĐ-UBND ngày 06/5/2016 (đợt 2)</t>
  </si>
  <si>
    <t>Cơ sở làm việc đồn Công an Mùn Chung thuộc Công an huyện Tuần Giáo</t>
  </si>
  <si>
    <t>Xã Mùn Chung, huyện Tuần Giáo.</t>
  </si>
  <si>
    <t>Số 825/QĐ-UBND ngày 08/10/2015</t>
  </si>
  <si>
    <t>Số 14/QĐ-UBND      ngày 06/01/2016</t>
  </si>
  <si>
    <t>Dự án đầu tư và thiết kế cơ sở dự án Thủy điện Nậm Mu 2 tại xã Mường Mùn, huyện Tuần Giáo (đợt 1)</t>
  </si>
  <si>
    <t>Xã Mường Mùn, huyện Tuần Giáo.</t>
  </si>
  <si>
    <t>Số 401 đến 414/QĐ-UBND      ngày 21/6/2016</t>
  </si>
  <si>
    <t>Dự án đầu tư và thiết kế cơ sở dự án Thủy điện Nậm Mu 2 tại xã Mường Mùn, huyện Tuần Giáo (đợt 2)</t>
  </si>
  <si>
    <t>Số 418/QĐ-UBND ngày 21/6/2016</t>
  </si>
  <si>
    <t>Dự án đầu tư và thiết kế cơ sở dự án Thủy điện Nậm Mu 2 tại xã Mường Mùn, huyện Tuần Giáo (đợt 3)</t>
  </si>
  <si>
    <t>Số 1469 đến 1500/QĐ-UBND ngày 31/8/2016</t>
  </si>
  <si>
    <t>Dự án đầu tư và thiết kế cơ sở dự án Thủy điện Nậm Mu 2 tại xã Mường Mùn, huyện Tuần Giáo (đợt 4)</t>
  </si>
  <si>
    <t>Thủy điện Nậm Pay. Hạng mục: Tuyến đường lên tháp điều áp, tuyến đường đi đập đầu mối, tuyến đường vào nhà máy (đầu tuyến và cuối tuyến)</t>
  </si>
  <si>
    <t>Tại các bản Nậm Pay, Nà Tòng, Pa Cá xã Nà Tòng, huyện Tuần Giáo.</t>
  </si>
  <si>
    <t>Số 969/QĐ-UBND ngày 25/11/2015</t>
  </si>
  <si>
    <t>Thủy điện Nậm Pay, huyện Tuần Giáo. (Đợt 3)</t>
  </si>
  <si>
    <t>Xã Nà Tòng, huyện Tuần Giáo.</t>
  </si>
  <si>
    <t>Số 817 đến 859/QĐ-UBND ngày 28/9/2016</t>
  </si>
  <si>
    <t>Đường nội bộ, công trình phúc lợi công cộng khu định cư Phiêng Xanh thuộc dự án di chuyển dân cư nơi nguy cơ sạt lở, lũ ống, lũ quét đời sống đặc biệt khó khăn thuộc các bản Nậm Bay, Pa Cá đến định cư tại khu Phiêng Xanh, xã Nà Tòng (Mùn Chung cũ), huyện Tuần Giáo, tỉnh Điện Biên.</t>
  </si>
  <si>
    <t>Số 745 đến 748/QĐ-UBND ngày 31/8/2016</t>
  </si>
  <si>
    <t>Mở rộng và cải tạo lưới điện nông thôn vùng sâu, vùng xa huyện Tuần Giáo thuộc dự án Thủy điện Nậm Pay</t>
  </si>
  <si>
    <t>Số 233 đến 234 QĐ/UBND ngày 23/3/2017</t>
  </si>
  <si>
    <t>Điện sinh hoạt bản Pom Khoang, xã Mường Khong, huyện Tuần Giáo</t>
  </si>
  <si>
    <t>Xã Mường Khong, huyện Tuần Giáo</t>
  </si>
  <si>
    <t>Số 608 QĐ/UBND ngày 10/08/2016</t>
  </si>
  <si>
    <t>Điện sinh hoạt bản Mý Làng A, xã Phình Sáng, huyện Tuần Giáo</t>
  </si>
  <si>
    <t>Xã Phình Sáng, huyện Tuần Giáo</t>
  </si>
  <si>
    <t>Số 609 QĐ/UBND ngày 10/08/2016</t>
  </si>
  <si>
    <t>Điện sinh hoạt bản Co Ngịu, xã Mường Mùn, huyện Tuần Giáo</t>
  </si>
  <si>
    <t>Số 610 QĐ/UBND ngày 10/08/2016</t>
  </si>
  <si>
    <t>Điện sinh hoạt bản Phiêng Cải, xã Ta Ma, huyện Tuần Giáo</t>
  </si>
  <si>
    <t>Xã Ta Ma, huyện Tuần Giáo</t>
  </si>
  <si>
    <t>Số 611 QĐ/UBND ngày 10/08/2016</t>
  </si>
  <si>
    <t>Điện sinh hoạt bản Bon A ( điểm dân cư Noong Bả) xã Rạng Đông, huyện Tuần Giáo</t>
  </si>
  <si>
    <t xml:space="preserve">Nghị quyết 17/NQ-HĐND ngày 04/8/2016 </t>
  </si>
  <si>
    <t>Xã Rạng Đông, huyện Tuần Giáo</t>
  </si>
  <si>
    <t>Số 1312 QĐ/UBND ngày 31/12/2016</t>
  </si>
  <si>
    <t>Điện sinh hoạt bản Hồng Lực và khu Pa Cá, xã Nà Sáy, huyện Tuàn Giáo</t>
  </si>
  <si>
    <t>Xã Nà Sáy, huyện Tuần Giáo</t>
  </si>
  <si>
    <t>Số 1310 QĐ/UBND ngày 31/12/2016</t>
  </si>
  <si>
    <t>Nắn suối và TĐC thị trấn Tuần Giáo giai đoạn II</t>
  </si>
  <si>
    <t>Thị trấn Tuần Giáo</t>
  </si>
  <si>
    <t>Số 477 đến 484 QĐ/UBND ngày 19/6/2017</t>
  </si>
  <si>
    <t>Đường + san nền khu trung tâm xã Phình Sáng</t>
  </si>
  <si>
    <t>Số 1454 đến 1466 QĐ/UBND ngày 28/12/2017</t>
  </si>
  <si>
    <t>Thủy điện Nậm Pay, huyện Tuần Giáo. (Đợt 4)</t>
  </si>
  <si>
    <t>Số 638 đến 674 QĐ/UBND ngày 03/7/2018</t>
  </si>
  <si>
    <t>Đường + san nền khu trung tâm xã Tỏa Tình</t>
  </si>
  <si>
    <t>Nghị quyết 63/NQ-HĐND ngày 13/7/2017</t>
  </si>
  <si>
    <t>Xã Tỏa Tình, huyện Tuần Giáo.</t>
  </si>
  <si>
    <t>Số 799 đến 802 QĐ/UBND ngày 09/8/2018</t>
  </si>
  <si>
    <t>Hỗ trợ đền bù giải phóng mặt bằng san nền trường THCS xã Nà Sáy, huyện Tuần Giáo</t>
  </si>
  <si>
    <t xml:space="preserve">Nghị quyết 81/NQ-HĐND ngày 09/12/2017 </t>
  </si>
  <si>
    <t xml:space="preserve">Số 977/QĐ-UBND ngày 06/9/2018 </t>
  </si>
  <si>
    <t>Xây dựng CSHT khu đất đấu giá QSD đất khối Trường Xuân</t>
  </si>
  <si>
    <t>thị trấn Tuần Giáo</t>
  </si>
  <si>
    <t>Trụ sở làm việc Kho bạc Nhà nước Tuần Giáo</t>
  </si>
  <si>
    <t xml:space="preserve">Số 1383 đến 1386/QĐ-UBND ngày 17/12/2018 </t>
  </si>
  <si>
    <t>Nhà máy Thủy điện Long Tạo tỉnh Điện Biên (hạng mục: Khu vực lòng hồ)</t>
  </si>
  <si>
    <t>Số 263 đến 284/QĐ-UBND ngày 09/4/2019</t>
  </si>
  <si>
    <t>Số 264/QĐ-UBND ngày 16/7/2019</t>
  </si>
  <si>
    <t>Đường dây 110 KV Thủy điện Long Tạo - Thủy điện Nậm Mức</t>
  </si>
  <si>
    <t>Số 915 đến 930/QĐ-UBND ngày 26/7/2019</t>
  </si>
  <si>
    <t>Trường THCS và THPT Quài Tở, huyện Tuần Giáo</t>
  </si>
  <si>
    <t>Xã Quài Tở, huyện Tuần Giáo</t>
  </si>
  <si>
    <t xml:space="preserve">Số 1582 đến 1589/QĐ-UBND ngày 18/10/2019 </t>
  </si>
  <si>
    <t>Trường THCS xã Chiềng Đông (đợt 1+2)</t>
  </si>
  <si>
    <t>Xã Chiềng Đông</t>
  </si>
  <si>
    <t>số 749/QĐ-UBND đến số 765/QĐ-UBND</t>
  </si>
  <si>
    <t>Thủy điện Mùn Chung 2 (đợt 1)</t>
  </si>
  <si>
    <t>Mùn Chung</t>
  </si>
  <si>
    <t>621/QĐ-UBND đế 679/QĐ-UBND; số 681/QĐ-UBND 20/6/2019</t>
  </si>
  <si>
    <t>Khu tái định cư bãi số 3</t>
  </si>
  <si>
    <t>Pú Xi</t>
  </si>
  <si>
    <t>Số 2000 đến 2003/QĐ-UBND ngày 30/12/2019</t>
  </si>
  <si>
    <t>Xây dựng hạ tầng khu trung tâm xã Nà Tòng</t>
  </si>
  <si>
    <t xml:space="preserve">Nghị quyết số 139/NQ-HĐND ngày 06 tháng 12 năm 2019 của HĐND tỉnh Điện Biên </t>
  </si>
  <si>
    <t>Nà Tòng</t>
  </si>
  <si>
    <t>Số 545/QĐ-UBND ngày 7/5/2020</t>
  </si>
  <si>
    <t>Xây dựng hạ tầng khu trung tâm xã Quài Cang</t>
  </si>
  <si>
    <t>Quài Cang</t>
  </si>
  <si>
    <t>Số 1658 đến 1666/QĐ-UBND ngày 01/6/2020</t>
  </si>
  <si>
    <t>Đường từ sân vận động - huyện đội - QL6 và trận địa phòng không</t>
  </si>
  <si>
    <t>Nghị Quyết số 97/NQ-HĐND ngày 07/12/2018 của Hội đồng nhân dân tỉnh Điện Biên</t>
  </si>
  <si>
    <t>Số 687 đến 700/QĐ-UBND ngày 01/6/2020</t>
  </si>
  <si>
    <t>Trụ sở và kho vật chứng cục thi hành án dân sự huyện Tuần Giáo</t>
  </si>
  <si>
    <t xml:space="preserve">Căn cứ Nghị quyết số 139/NQ-HĐND ngày 06 tháng 12 năm 2019 của HĐND tỉnh Điện Biên </t>
  </si>
  <si>
    <t>Số 2185 đến 2191/QĐ-UBND ngày 25/12/2020</t>
  </si>
  <si>
    <t xml:space="preserve">2056/QĐ-UBND
2052/QĐ-UBND
2059/QĐ-UBND
2058/QĐ-UBND
2060/QĐ-UBND
2063/QĐ-UBND
2053/QĐ-UBND
2057/QĐ-UBND
2055/QĐ-UBND
2062/QĐ-UBND
2054/QĐ-UBND
2051/QĐ-UBND
</t>
  </si>
  <si>
    <t>TỔNG</t>
  </si>
  <si>
    <r>
      <t>số 1899</t>
    </r>
    <r>
      <rPr>
        <sz val="12"/>
        <rFont val="Calibri"/>
        <family val="2"/>
      </rPr>
      <t>÷</t>
    </r>
    <r>
      <rPr>
        <sz val="12"/>
        <rFont val="Times New Roman"/>
        <family val="1"/>
        <charset val="163"/>
      </rPr>
      <t>1908/QĐ-UBND 18/12/2019</t>
    </r>
  </si>
  <si>
    <t>S
TT</t>
  </si>
  <si>
    <t>Cơ sở làm việc Công an huyện Tuần Giáo</t>
  </si>
  <si>
    <t>Đường Pú Nhung- Phình Sáng</t>
  </si>
  <si>
    <t>Đường Mường Thín- Mường Mùn</t>
  </si>
  <si>
    <t>xã Pú Nhung và xã Rạng Đông</t>
  </si>
  <si>
    <t xml:space="preserve">Xã Mường Thín và Mường Mùn </t>
  </si>
  <si>
    <t>Số 445/QĐ-UBND ngày 13/5/2014</t>
  </si>
  <si>
    <t>Số 444/QĐ-UBND ngày 13/5/2014</t>
  </si>
  <si>
    <r>
      <rPr>
        <b/>
        <sz val="14"/>
        <rFont val="Times New Roman"/>
        <family val="1"/>
        <charset val="163"/>
      </rPr>
      <t xml:space="preserve">DANH MỤC DỰ ÁN CHUYỂN MỤC ĐÍCH SỬ DỤNG ĐẤT TRÊN ĐỊA BÀN HUYỆN TUẦN GIÁO </t>
    </r>
    <r>
      <rPr>
        <b/>
        <sz val="12"/>
        <rFont val="Times New Roman"/>
        <family val="1"/>
        <charset val="163"/>
      </rPr>
      <t xml:space="preserve">
</t>
    </r>
  </si>
  <si>
    <t>DANH MỤC CÁC TRƯỜNG HỢP GIAO ĐẤT CÓ THU TIỀN SỬ DỤNG ĐẤT TRÊN ĐỊA BÀN HUYỆN TUẦN GIÁO</t>
  </si>
  <si>
    <t>(Kèm theo Báo cáo số            /BC-UBND ngày         tháng 7 năm 2021 của UBND huyện Tuần Giáo)</t>
  </si>
  <si>
    <t>(Kèm theo Báo cáo số              /BC-UBND ngày         tháng 7 năm 2021 của UBND huyện Tuần Giáo)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</si>
</sst>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_-* #,##0\ _₫_-;\-* #,##0\ _₫_-;_-* &quot;-&quot;??\ _₫_-;_-@_-"/>
    <numFmt numFmtId="165" formatCode="#,##0.0"/>
    <numFmt numFmtId="166" formatCode="0.0"/>
    <numFmt numFmtId="167" formatCode="0.000"/>
    <numFmt numFmtId="168" formatCode="#,##0.000"/>
    <numFmt numFmtId="169" formatCode="#,##0.000;[Red]#,##0.000"/>
  </numFmts>
  <fonts count="15" x14ac:knownFonts="1">
    <font>
      <sz val="12"/>
      <color theme="1"/>
      <name val="Times New Roman"/>
      <family val="2"/>
      <charset val="163"/>
    </font>
    <font>
      <b/>
      <sz val="12"/>
      <color theme="1"/>
      <name val="Times New Roman"/>
      <family val="1"/>
      <charset val="163"/>
    </font>
    <font>
      <sz val="12"/>
      <color theme="1"/>
      <name val="Times New Roman"/>
      <family val="1"/>
      <charset val="163"/>
    </font>
    <font>
      <sz val="14"/>
      <color theme="1"/>
      <name val="Times New Roman"/>
      <family val="1"/>
      <charset val="163"/>
    </font>
    <font>
      <sz val="12"/>
      <color theme="1"/>
      <name val="Times New Roman"/>
      <family val="2"/>
      <charset val="163"/>
    </font>
    <font>
      <i/>
      <sz val="12"/>
      <color theme="1"/>
      <name val="Times New Roman"/>
      <family val="1"/>
      <charset val="163"/>
    </font>
    <font>
      <sz val="12"/>
      <name val="Times New Roman"/>
      <family val="1"/>
      <charset val="163"/>
    </font>
    <font>
      <sz val="12"/>
      <color rgb="FFFF0000"/>
      <name val="Times New Roman"/>
      <family val="1"/>
      <charset val="163"/>
    </font>
    <font>
      <b/>
      <sz val="12"/>
      <name val="Times New Roman"/>
      <family val="1"/>
      <charset val="163"/>
    </font>
    <font>
      <sz val="12"/>
      <name val="Times New Roman"/>
      <family val="1"/>
    </font>
    <font>
      <sz val="12"/>
      <name val="Calibri"/>
      <family val="2"/>
    </font>
    <font>
      <sz val="11"/>
      <name val="Times New Roman"/>
      <family val="1"/>
    </font>
    <font>
      <b/>
      <sz val="14"/>
      <name val="Times New Roman"/>
      <family val="1"/>
      <charset val="163"/>
    </font>
    <font>
      <b/>
      <sz val="13"/>
      <color theme="1"/>
      <name val="Times New Roman"/>
      <family val="1"/>
      <charset val="163"/>
    </font>
    <font>
      <i/>
      <sz val="13"/>
      <color theme="1"/>
      <name val="Times New Roman"/>
      <family val="1"/>
      <charset val="163"/>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bottom/>
      <diagonal/>
    </border>
    <border>
      <left/>
      <right/>
      <top/>
      <bottom style="thin">
        <color auto="1"/>
      </bottom>
      <diagonal/>
    </border>
  </borders>
  <cellStyleXfs count="2">
    <xf numFmtId="0" fontId="0" fillId="0" borderId="0"/>
    <xf numFmtId="43" fontId="4" fillId="0" borderId="0" applyFont="0" applyFill="0" applyBorder="0" applyAlignment="0" applyProtection="0"/>
  </cellStyleXfs>
  <cellXfs count="141">
    <xf numFmtId="0" fontId="0" fillId="0" borderId="0" xfId="0"/>
    <xf numFmtId="0" fontId="1" fillId="0" borderId="0" xfId="0" applyFont="1"/>
    <xf numFmtId="0" fontId="1" fillId="0" borderId="1" xfId="0" applyFont="1" applyBorder="1" applyAlignment="1">
      <alignment horizontal="center" vertical="center" wrapText="1"/>
    </xf>
    <xf numFmtId="0" fontId="0" fillId="0" borderId="1" xfId="0" applyBorder="1"/>
    <xf numFmtId="0" fontId="1" fillId="0" borderId="1" xfId="0" applyFont="1" applyBorder="1"/>
    <xf numFmtId="0" fontId="0" fillId="0" borderId="1" xfId="0"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xf>
    <xf numFmtId="0" fontId="2" fillId="0" borderId="1" xfId="0" applyFont="1" applyBorder="1"/>
    <xf numFmtId="0" fontId="1" fillId="0" borderId="1" xfId="0" applyFont="1" applyBorder="1" applyAlignment="1">
      <alignment horizontal="center" vertical="center" wrapText="1"/>
    </xf>
    <xf numFmtId="0" fontId="2" fillId="0" borderId="0" xfId="0" applyFont="1"/>
    <xf numFmtId="3" fontId="0" fillId="0" borderId="0" xfId="0" applyNumberFormat="1"/>
    <xf numFmtId="3" fontId="1" fillId="0" borderId="1" xfId="0" applyNumberFormat="1" applyFont="1" applyBorder="1" applyAlignment="1">
      <alignment horizontal="center" vertical="center" wrapText="1"/>
    </xf>
    <xf numFmtId="3" fontId="2" fillId="0" borderId="1" xfId="0" applyNumberFormat="1" applyFont="1" applyBorder="1"/>
    <xf numFmtId="3" fontId="0" fillId="0" borderId="1" xfId="0" applyNumberFormat="1" applyBorder="1"/>
    <xf numFmtId="3" fontId="1" fillId="0" borderId="1" xfId="0" applyNumberFormat="1" applyFont="1" applyBorder="1"/>
    <xf numFmtId="0" fontId="3" fillId="0" borderId="0" xfId="0" applyFont="1" applyAlignment="1">
      <alignment vertical="center"/>
    </xf>
    <xf numFmtId="0" fontId="0" fillId="0" borderId="0" xfId="0" applyAlignment="1">
      <alignment horizontal="center"/>
    </xf>
    <xf numFmtId="0" fontId="1" fillId="0" borderId="1" xfId="0" applyFont="1" applyBorder="1" applyAlignment="1">
      <alignment horizontal="center" vertical="center" wrapText="1"/>
    </xf>
    <xf numFmtId="4" fontId="1" fillId="0" borderId="1" xfId="0" applyNumberFormat="1" applyFont="1" applyBorder="1"/>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lignment horizontal="center" vertical="center" wrapText="1"/>
    </xf>
    <xf numFmtId="0" fontId="2" fillId="0" borderId="1" xfId="0" applyFont="1" applyBorder="1" applyAlignment="1">
      <alignment horizontal="center"/>
    </xf>
    <xf numFmtId="164" fontId="1" fillId="0" borderId="1" xfId="0" applyNumberFormat="1" applyFont="1" applyBorder="1"/>
    <xf numFmtId="43" fontId="1" fillId="0" borderId="1" xfId="0" applyNumberFormat="1" applyFont="1" applyBorder="1"/>
    <xf numFmtId="0" fontId="5" fillId="0" borderId="0" xfId="0" applyFont="1"/>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165" fontId="8" fillId="0" borderId="3"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165" fontId="8" fillId="0" borderId="2"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165" fontId="6" fillId="0" borderId="2"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2" fontId="6" fillId="0" borderId="0"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8" fillId="0" borderId="0" xfId="0" applyFont="1" applyFill="1" applyAlignment="1">
      <alignment horizontal="center" vertical="center" wrapText="1"/>
    </xf>
    <xf numFmtId="2" fontId="6" fillId="0" borderId="0" xfId="0" applyNumberFormat="1" applyFont="1" applyFill="1" applyAlignment="1">
      <alignment horizontal="center" vertical="center" wrapText="1"/>
    </xf>
    <xf numFmtId="166" fontId="6" fillId="0" borderId="1" xfId="0" applyNumberFormat="1"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165" fontId="9" fillId="0" borderId="2" xfId="0" applyNumberFormat="1" applyFont="1" applyFill="1" applyBorder="1" applyAlignment="1">
      <alignment horizontal="center" vertical="center" wrapText="1"/>
    </xf>
    <xf numFmtId="2" fontId="9" fillId="0" borderId="0" xfId="0" applyNumberFormat="1" applyFont="1" applyFill="1" applyAlignment="1">
      <alignment horizontal="center" vertical="center" wrapText="1"/>
    </xf>
    <xf numFmtId="2" fontId="9" fillId="0" borderId="10" xfId="0" applyNumberFormat="1" applyFont="1" applyFill="1" applyBorder="1" applyAlignment="1">
      <alignment horizontal="center" vertical="center" wrapText="1"/>
    </xf>
    <xf numFmtId="165" fontId="9" fillId="0" borderId="10" xfId="0" applyNumberFormat="1" applyFont="1" applyFill="1" applyBorder="1" applyAlignment="1">
      <alignment horizontal="center" vertical="center" wrapText="1"/>
    </xf>
    <xf numFmtId="2" fontId="6" fillId="0" borderId="10" xfId="0" applyNumberFormat="1" applyFont="1" applyFill="1" applyBorder="1" applyAlignment="1">
      <alignment horizontal="center" vertical="center" wrapText="1"/>
    </xf>
    <xf numFmtId="165" fontId="6" fillId="0" borderId="10" xfId="0" applyNumberFormat="1" applyFont="1" applyFill="1" applyBorder="1" applyAlignment="1">
      <alignment horizontal="center" vertical="center" wrapText="1"/>
    </xf>
    <xf numFmtId="166" fontId="6" fillId="0" borderId="10" xfId="0" applyNumberFormat="1" applyFont="1" applyFill="1" applyBorder="1" applyAlignment="1">
      <alignment horizontal="center" vertical="center" wrapText="1"/>
    </xf>
    <xf numFmtId="168" fontId="6" fillId="0" borderId="1" xfId="0" applyNumberFormat="1" applyFont="1" applyFill="1" applyBorder="1" applyAlignment="1">
      <alignment horizontal="center" vertical="center" wrapText="1"/>
    </xf>
    <xf numFmtId="165" fontId="6" fillId="0" borderId="4"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2" fontId="6" fillId="0" borderId="14" xfId="0" applyNumberFormat="1" applyFont="1" applyFill="1" applyBorder="1" applyAlignment="1">
      <alignment horizontal="center" vertical="center" wrapText="1"/>
    </xf>
    <xf numFmtId="165" fontId="6" fillId="0" borderId="14" xfId="0" applyNumberFormat="1" applyFont="1" applyFill="1" applyBorder="1" applyAlignment="1">
      <alignment horizontal="center" vertical="center" wrapText="1"/>
    </xf>
    <xf numFmtId="165" fontId="6" fillId="0" borderId="5" xfId="0" applyNumberFormat="1" applyFont="1" applyFill="1" applyBorder="1" applyAlignment="1">
      <alignment horizontal="center" vertical="center" wrapText="1"/>
    </xf>
    <xf numFmtId="2" fontId="8" fillId="0" borderId="12" xfId="0" applyNumberFormat="1" applyFont="1" applyFill="1" applyBorder="1" applyAlignment="1">
      <alignment horizontal="center" vertical="center" wrapText="1"/>
    </xf>
    <xf numFmtId="165" fontId="8" fillId="0" borderId="13" xfId="0" applyNumberFormat="1" applyFont="1" applyFill="1" applyBorder="1" applyAlignment="1">
      <alignment horizontal="center" vertical="center" wrapText="1"/>
    </xf>
    <xf numFmtId="165" fontId="8" fillId="0" borderId="0" xfId="0" applyNumberFormat="1" applyFont="1" applyFill="1" applyAlignment="1">
      <alignment horizontal="center" vertical="center" wrapText="1"/>
    </xf>
    <xf numFmtId="4" fontId="6" fillId="0" borderId="0" xfId="0" applyNumberFormat="1" applyFont="1" applyFill="1" applyAlignment="1">
      <alignment horizontal="center" vertical="center" wrapText="1"/>
    </xf>
    <xf numFmtId="165" fontId="6" fillId="0" borderId="0" xfId="0" applyNumberFormat="1" applyFont="1" applyFill="1" applyAlignment="1">
      <alignment horizontal="center" vertical="center" wrapText="1"/>
    </xf>
    <xf numFmtId="4" fontId="6" fillId="0" borderId="0" xfId="0" applyNumberFormat="1" applyFont="1" applyFill="1" applyBorder="1" applyAlignment="1">
      <alignment horizontal="center" vertical="center" wrapText="1"/>
    </xf>
    <xf numFmtId="165"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wrapText="1"/>
    </xf>
    <xf numFmtId="165" fontId="9" fillId="0" borderId="3" xfId="0" applyNumberFormat="1" applyFont="1" applyFill="1" applyBorder="1" applyAlignment="1">
      <alignment horizontal="center" vertical="center" wrapText="1"/>
    </xf>
    <xf numFmtId="2" fontId="9" fillId="0" borderId="3" xfId="0" applyNumberFormat="1" applyFont="1" applyFill="1" applyBorder="1" applyAlignment="1">
      <alignment horizontal="center" vertical="center" wrapText="1"/>
    </xf>
    <xf numFmtId="2" fontId="9" fillId="0" borderId="11" xfId="0" applyNumberFormat="1" applyFont="1" applyFill="1" applyBorder="1" applyAlignment="1">
      <alignment horizontal="center" vertical="center" wrapText="1"/>
    </xf>
    <xf numFmtId="167" fontId="6" fillId="0" borderId="11" xfId="0" applyNumberFormat="1" applyFont="1" applyFill="1" applyBorder="1" applyAlignment="1">
      <alignment horizontal="center" vertical="center" wrapText="1"/>
    </xf>
    <xf numFmtId="2" fontId="6" fillId="0" borderId="11" xfId="0" applyNumberFormat="1" applyFont="1" applyFill="1" applyBorder="1" applyAlignment="1">
      <alignment horizontal="center" vertical="center" wrapText="1"/>
    </xf>
    <xf numFmtId="165" fontId="6" fillId="0" borderId="11" xfId="0" applyNumberFormat="1" applyFont="1" applyFill="1" applyBorder="1" applyAlignment="1">
      <alignment horizontal="center" vertical="center" wrapText="1"/>
    </xf>
    <xf numFmtId="43" fontId="8" fillId="0" borderId="13" xfId="1" applyFont="1" applyFill="1" applyBorder="1" applyAlignment="1">
      <alignment horizontal="center" vertical="center" wrapText="1"/>
    </xf>
    <xf numFmtId="0" fontId="6" fillId="0" borderId="1" xfId="0" applyFont="1" applyFill="1" applyBorder="1" applyAlignment="1">
      <alignment horizontal="center" vertical="center" wrapText="1"/>
    </xf>
    <xf numFmtId="167"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165" fontId="6" fillId="0" borderId="2"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165"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11" fillId="2" borderId="1" xfId="0" applyFont="1" applyFill="1" applyBorder="1" applyAlignment="1">
      <alignment horizontal="left" vertical="center" wrapText="1"/>
    </xf>
    <xf numFmtId="169" fontId="11" fillId="2" borderId="1" xfId="0" applyNumberFormat="1" applyFont="1" applyFill="1" applyBorder="1" applyAlignment="1">
      <alignment horizontal="center" vertical="center" wrapText="1"/>
    </xf>
    <xf numFmtId="3" fontId="6" fillId="0" borderId="4" xfId="0" applyNumberFormat="1" applyFont="1" applyFill="1" applyBorder="1" applyAlignment="1">
      <alignment horizontal="center" vertical="center" wrapText="1"/>
    </xf>
    <xf numFmtId="43" fontId="8" fillId="0" borderId="1" xfId="1" applyFont="1" applyFill="1" applyBorder="1" applyAlignment="1">
      <alignment vertical="center" wrapText="1"/>
    </xf>
    <xf numFmtId="164" fontId="1" fillId="0" borderId="1" xfId="0" applyNumberFormat="1" applyFont="1" applyBorder="1" applyAlignment="1">
      <alignment horizontal="center" vertical="center"/>
    </xf>
    <xf numFmtId="43" fontId="1" fillId="0" borderId="1" xfId="1" applyFont="1" applyBorder="1" applyAlignment="1">
      <alignment horizontal="center" vertical="center"/>
    </xf>
    <xf numFmtId="164" fontId="1" fillId="0" borderId="1" xfId="1" applyNumberFormat="1" applyFont="1" applyBorder="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164" fontId="0" fillId="0" borderId="1" xfId="1" applyNumberFormat="1" applyFont="1" applyBorder="1" applyAlignment="1">
      <alignment horizontal="center" vertical="center"/>
    </xf>
    <xf numFmtId="43" fontId="1" fillId="0" borderId="1" xfId="0" applyNumberFormat="1" applyFont="1" applyBorder="1" applyAlignment="1">
      <alignment horizontal="center" vertical="center"/>
    </xf>
    <xf numFmtId="164" fontId="2" fillId="0" borderId="1" xfId="1" applyNumberFormat="1" applyFont="1" applyBorder="1" applyAlignment="1">
      <alignment horizontal="center" vertical="center"/>
    </xf>
    <xf numFmtId="43" fontId="2" fillId="0" borderId="1" xfId="0" applyNumberFormat="1" applyFont="1" applyBorder="1" applyAlignment="1">
      <alignment horizontal="center" vertical="center"/>
    </xf>
    <xf numFmtId="43" fontId="2" fillId="0" borderId="1" xfId="1" applyFont="1" applyBorder="1" applyAlignment="1">
      <alignment horizontal="center" vertical="center"/>
    </xf>
    <xf numFmtId="0" fontId="1" fillId="0" borderId="2" xfId="0" applyFont="1" applyBorder="1" applyAlignment="1">
      <alignment horizontal="center"/>
    </xf>
    <xf numFmtId="0" fontId="1" fillId="0" borderId="6" xfId="0" applyFont="1" applyBorder="1" applyAlignment="1">
      <alignment horizontal="center"/>
    </xf>
    <xf numFmtId="0" fontId="1" fillId="0" borderId="3" xfId="0"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3" fillId="0" borderId="0" xfId="0" applyFont="1" applyAlignment="1">
      <alignment horizontal="center"/>
    </xf>
    <xf numFmtId="0" fontId="14" fillId="0" borderId="15" xfId="0" applyFont="1" applyBorder="1" applyAlignment="1">
      <alignment horizontal="center" vertical="center"/>
    </xf>
    <xf numFmtId="0" fontId="8" fillId="0" borderId="0" xfId="0" applyFont="1" applyFill="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2" fontId="6" fillId="0" borderId="4" xfId="0" applyNumberFormat="1" applyFont="1" applyFill="1" applyBorder="1" applyAlignment="1">
      <alignment horizontal="center" vertical="center" wrapText="1"/>
    </xf>
    <xf numFmtId="2" fontId="6" fillId="0" borderId="5" xfId="0" applyNumberFormat="1" applyFont="1" applyFill="1" applyBorder="1" applyAlignment="1">
      <alignment horizontal="center" vertical="center" wrapText="1"/>
    </xf>
    <xf numFmtId="3" fontId="6" fillId="0" borderId="4" xfId="0" applyNumberFormat="1" applyFont="1" applyFill="1" applyBorder="1" applyAlignment="1">
      <alignment horizontal="center" vertical="center" wrapText="1"/>
    </xf>
    <xf numFmtId="3" fontId="6" fillId="0" borderId="5"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3" fontId="6" fillId="0" borderId="7" xfId="0" applyNumberFormat="1" applyFont="1" applyFill="1" applyBorder="1" applyAlignment="1">
      <alignment horizontal="center" vertical="center" wrapText="1"/>
    </xf>
    <xf numFmtId="2" fontId="6" fillId="0" borderId="7" xfId="0" applyNumberFormat="1" applyFont="1" applyFill="1" applyBorder="1" applyAlignment="1">
      <alignment horizontal="center" vertical="center" wrapText="1"/>
    </xf>
    <xf numFmtId="165" fontId="8" fillId="0" borderId="4" xfId="0" applyNumberFormat="1" applyFont="1" applyFill="1" applyBorder="1" applyAlignment="1">
      <alignment horizontal="center" vertical="center" wrapText="1"/>
    </xf>
    <xf numFmtId="165" fontId="8" fillId="0" borderId="7" xfId="0" applyNumberFormat="1" applyFont="1" applyFill="1" applyBorder="1" applyAlignment="1">
      <alignment horizontal="center" vertical="center" wrapText="1"/>
    </xf>
    <xf numFmtId="165" fontId="8" fillId="0" borderId="5"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165" fontId="6" fillId="0" borderId="4" xfId="0" applyNumberFormat="1" applyFont="1" applyFill="1" applyBorder="1" applyAlignment="1">
      <alignment horizontal="center" vertical="center" wrapText="1"/>
    </xf>
    <xf numFmtId="165" fontId="6" fillId="0" borderId="7" xfId="0" applyNumberFormat="1" applyFont="1" applyFill="1" applyBorder="1" applyAlignment="1">
      <alignment horizontal="center" vertical="center" wrapText="1"/>
    </xf>
    <xf numFmtId="165" fontId="6" fillId="0" borderId="5"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 fillId="0" borderId="1" xfId="0" applyFont="1" applyBorder="1" applyAlignment="1">
      <alignment horizontal="center"/>
    </xf>
    <xf numFmtId="0" fontId="13" fillId="0" borderId="0" xfId="0" applyFont="1" applyAlignment="1">
      <alignment horizontal="center" wrapText="1"/>
    </xf>
    <xf numFmtId="0" fontId="14"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opLeftCell="A16" workbookViewId="0">
      <selection activeCell="H5" sqref="H5:H6"/>
    </sheetView>
  </sheetViews>
  <sheetFormatPr defaultRowHeight="15.75" x14ac:dyDescent="0.25"/>
  <cols>
    <col min="1" max="1" width="4.625" customWidth="1"/>
    <col min="2" max="2" width="4.875" customWidth="1"/>
    <col min="3" max="3" width="26.875" customWidth="1"/>
    <col min="4" max="4" width="10.75" customWidth="1"/>
    <col min="5" max="5" width="6.625" style="17" customWidth="1"/>
    <col min="6" max="6" width="6.75" customWidth="1"/>
    <col min="7" max="7" width="7.875" customWidth="1"/>
    <col min="8" max="8" width="5.875" customWidth="1"/>
    <col min="9" max="9" width="7.75" style="22" customWidth="1"/>
    <col min="10" max="10" width="5.5" customWidth="1"/>
    <col min="11" max="11" width="14.125" style="11" customWidth="1"/>
    <col min="12" max="12" width="13.5" customWidth="1"/>
    <col min="13" max="13" width="5.25" customWidth="1"/>
    <col min="14" max="14" width="5.375" customWidth="1"/>
    <col min="15" max="15" width="6.75" style="22" customWidth="1"/>
  </cols>
  <sheetData>
    <row r="1" spans="1:15" x14ac:dyDescent="0.25">
      <c r="A1" s="1" t="s">
        <v>0</v>
      </c>
      <c r="B1" s="1"/>
    </row>
    <row r="2" spans="1:15" ht="16.5" x14ac:dyDescent="0.25">
      <c r="A2" s="110" t="s">
        <v>223</v>
      </c>
      <c r="B2" s="110"/>
      <c r="C2" s="110"/>
      <c r="D2" s="110"/>
      <c r="E2" s="110"/>
      <c r="F2" s="110"/>
      <c r="G2" s="110"/>
      <c r="H2" s="110"/>
      <c r="I2" s="110"/>
      <c r="J2" s="110"/>
      <c r="K2" s="110"/>
      <c r="L2" s="110"/>
      <c r="M2" s="110"/>
      <c r="N2" s="110"/>
      <c r="O2" s="110"/>
    </row>
    <row r="3" spans="1:15" ht="16.5" x14ac:dyDescent="0.25">
      <c r="A3" s="110" t="s">
        <v>1</v>
      </c>
      <c r="B3" s="110"/>
      <c r="C3" s="110"/>
      <c r="D3" s="110"/>
      <c r="E3" s="110"/>
      <c r="F3" s="110"/>
      <c r="G3" s="110"/>
      <c r="H3" s="110"/>
      <c r="I3" s="110"/>
      <c r="J3" s="110"/>
      <c r="K3" s="110"/>
      <c r="L3" s="110"/>
      <c r="M3" s="110"/>
      <c r="N3" s="110"/>
      <c r="O3" s="110"/>
    </row>
    <row r="4" spans="1:15" s="29" customFormat="1" ht="23.25" customHeight="1" x14ac:dyDescent="0.25">
      <c r="A4" s="111" t="s">
        <v>224</v>
      </c>
      <c r="B4" s="111"/>
      <c r="C4" s="111"/>
      <c r="D4" s="111"/>
      <c r="E4" s="111"/>
      <c r="F4" s="111"/>
      <c r="G4" s="111"/>
      <c r="H4" s="111"/>
      <c r="I4" s="111"/>
      <c r="J4" s="111"/>
      <c r="K4" s="111"/>
      <c r="L4" s="111"/>
      <c r="M4" s="111"/>
      <c r="N4" s="111"/>
      <c r="O4" s="111"/>
    </row>
    <row r="5" spans="1:15" ht="33.75" customHeight="1" x14ac:dyDescent="0.25">
      <c r="A5" s="103" t="s">
        <v>7</v>
      </c>
      <c r="B5" s="103" t="s">
        <v>36</v>
      </c>
      <c r="C5" s="103" t="s">
        <v>8</v>
      </c>
      <c r="D5" s="103" t="s">
        <v>9</v>
      </c>
      <c r="E5" s="103" t="s">
        <v>10</v>
      </c>
      <c r="F5" s="103" t="s">
        <v>11</v>
      </c>
      <c r="G5" s="103" t="s">
        <v>12</v>
      </c>
      <c r="H5" s="103" t="s">
        <v>66</v>
      </c>
      <c r="I5" s="103" t="s">
        <v>13</v>
      </c>
      <c r="J5" s="103" t="s">
        <v>14</v>
      </c>
      <c r="K5" s="103" t="s">
        <v>3</v>
      </c>
      <c r="L5" s="103"/>
      <c r="M5" s="103"/>
      <c r="N5" s="103"/>
      <c r="O5" s="103" t="s">
        <v>2</v>
      </c>
    </row>
    <row r="6" spans="1:15" ht="168" customHeight="1" x14ac:dyDescent="0.25">
      <c r="A6" s="103"/>
      <c r="B6" s="103"/>
      <c r="C6" s="103"/>
      <c r="D6" s="103"/>
      <c r="E6" s="103"/>
      <c r="F6" s="103"/>
      <c r="G6" s="103"/>
      <c r="H6" s="103"/>
      <c r="I6" s="103"/>
      <c r="J6" s="103"/>
      <c r="K6" s="12" t="s">
        <v>4</v>
      </c>
      <c r="L6" s="2" t="s">
        <v>6</v>
      </c>
      <c r="M6" s="2" t="s">
        <v>6</v>
      </c>
      <c r="N6" s="2" t="s">
        <v>5</v>
      </c>
      <c r="O6" s="103"/>
    </row>
    <row r="7" spans="1:15" s="10" customFormat="1" ht="47.25" x14ac:dyDescent="0.25">
      <c r="A7" s="102" t="s">
        <v>15</v>
      </c>
      <c r="B7" s="103" t="s">
        <v>42</v>
      </c>
      <c r="C7" s="20" t="s">
        <v>37</v>
      </c>
      <c r="D7" s="20" t="s">
        <v>38</v>
      </c>
      <c r="E7" s="20" t="s">
        <v>39</v>
      </c>
      <c r="F7" s="20"/>
      <c r="G7" s="20">
        <v>354.39</v>
      </c>
      <c r="H7" s="20"/>
      <c r="I7" s="20" t="s">
        <v>52</v>
      </c>
      <c r="J7" s="8"/>
      <c r="K7" s="13">
        <v>2465000000</v>
      </c>
      <c r="L7" s="13">
        <f t="shared" ref="L7:L20" si="0">K7</f>
        <v>2465000000</v>
      </c>
      <c r="M7" s="8"/>
      <c r="N7" s="8"/>
      <c r="O7" s="20" t="s">
        <v>40</v>
      </c>
    </row>
    <row r="8" spans="1:15" ht="68.25" customHeight="1" x14ac:dyDescent="0.25">
      <c r="A8" s="102"/>
      <c r="B8" s="103"/>
      <c r="C8" s="21" t="s">
        <v>44</v>
      </c>
      <c r="D8" s="21" t="s">
        <v>41</v>
      </c>
      <c r="E8" s="21" t="s">
        <v>39</v>
      </c>
      <c r="F8" s="21"/>
      <c r="G8" s="21">
        <v>392.34</v>
      </c>
      <c r="H8" s="20"/>
      <c r="I8" s="20" t="s">
        <v>52</v>
      </c>
      <c r="J8" s="3"/>
      <c r="K8" s="14">
        <v>1332000000</v>
      </c>
      <c r="L8" s="14">
        <f t="shared" si="0"/>
        <v>1332000000</v>
      </c>
      <c r="M8" s="3"/>
      <c r="N8" s="3"/>
      <c r="O8" s="21" t="str">
        <f t="shared" ref="O8:O15" si="1">O7</f>
        <v>Đã thanh tra</v>
      </c>
    </row>
    <row r="9" spans="1:15" ht="94.5" x14ac:dyDescent="0.25">
      <c r="A9" s="104" t="s">
        <v>16</v>
      </c>
      <c r="B9" s="107" t="s">
        <v>43</v>
      </c>
      <c r="C9" s="21" t="s">
        <v>45</v>
      </c>
      <c r="D9" s="21" t="s">
        <v>46</v>
      </c>
      <c r="E9" s="21" t="s">
        <v>39</v>
      </c>
      <c r="F9" s="21"/>
      <c r="G9" s="21">
        <v>311.7</v>
      </c>
      <c r="H9" s="21"/>
      <c r="I9" s="20" t="s">
        <v>52</v>
      </c>
      <c r="J9" s="3"/>
      <c r="K9" s="14">
        <v>2805300000</v>
      </c>
      <c r="L9" s="14">
        <f t="shared" si="0"/>
        <v>2805300000</v>
      </c>
      <c r="M9" s="3"/>
      <c r="N9" s="3"/>
      <c r="O9" s="21" t="str">
        <f t="shared" si="1"/>
        <v>Đã thanh tra</v>
      </c>
    </row>
    <row r="10" spans="1:15" s="10" customFormat="1" ht="94.5" x14ac:dyDescent="0.25">
      <c r="A10" s="105"/>
      <c r="B10" s="108"/>
      <c r="C10" s="20" t="s">
        <v>47</v>
      </c>
      <c r="D10" s="20" t="s">
        <v>46</v>
      </c>
      <c r="E10" s="20" t="s">
        <v>39</v>
      </c>
      <c r="F10" s="20"/>
      <c r="G10" s="20">
        <v>622.13</v>
      </c>
      <c r="H10" s="20"/>
      <c r="I10" s="20" t="s">
        <v>52</v>
      </c>
      <c r="J10" s="8"/>
      <c r="K10" s="13">
        <v>5388000000</v>
      </c>
      <c r="L10" s="13">
        <f t="shared" si="0"/>
        <v>5388000000</v>
      </c>
      <c r="M10" s="8"/>
      <c r="N10" s="8"/>
      <c r="O10" s="21" t="str">
        <f t="shared" si="1"/>
        <v>Đã thanh tra</v>
      </c>
    </row>
    <row r="11" spans="1:15" ht="110.25" x14ac:dyDescent="0.25">
      <c r="A11" s="105"/>
      <c r="B11" s="108"/>
      <c r="C11" s="20" t="s">
        <v>48</v>
      </c>
      <c r="D11" s="21" t="s">
        <v>46</v>
      </c>
      <c r="E11" s="21" t="s">
        <v>39</v>
      </c>
      <c r="F11" s="21"/>
      <c r="G11" s="21">
        <v>55.8</v>
      </c>
      <c r="H11" s="21"/>
      <c r="I11" s="20" t="s">
        <v>52</v>
      </c>
      <c r="J11" s="3"/>
      <c r="K11" s="14">
        <v>1536000000</v>
      </c>
      <c r="L11" s="13">
        <f t="shared" si="0"/>
        <v>1536000000</v>
      </c>
      <c r="M11" s="3"/>
      <c r="N11" s="3"/>
      <c r="O11" s="21" t="str">
        <f t="shared" si="1"/>
        <v>Đã thanh tra</v>
      </c>
    </row>
    <row r="12" spans="1:15" ht="110.25" x14ac:dyDescent="0.25">
      <c r="A12" s="106"/>
      <c r="B12" s="109"/>
      <c r="C12" s="21" t="s">
        <v>49</v>
      </c>
      <c r="D12" s="21" t="s">
        <v>46</v>
      </c>
      <c r="E12" s="21" t="s">
        <v>39</v>
      </c>
      <c r="F12" s="21"/>
      <c r="G12" s="21">
        <v>293.26</v>
      </c>
      <c r="H12" s="21"/>
      <c r="I12" s="20" t="s">
        <v>52</v>
      </c>
      <c r="J12" s="3"/>
      <c r="K12" s="14">
        <v>8257000000</v>
      </c>
      <c r="L12" s="13">
        <f t="shared" si="0"/>
        <v>8257000000</v>
      </c>
      <c r="M12" s="3"/>
      <c r="N12" s="3"/>
      <c r="O12" s="21" t="str">
        <f t="shared" si="1"/>
        <v>Đã thanh tra</v>
      </c>
    </row>
    <row r="13" spans="1:15" ht="94.5" x14ac:dyDescent="0.25">
      <c r="A13" s="104" t="s">
        <v>34</v>
      </c>
      <c r="B13" s="107" t="s">
        <v>51</v>
      </c>
      <c r="C13" s="21" t="s">
        <v>50</v>
      </c>
      <c r="D13" s="21" t="s">
        <v>46</v>
      </c>
      <c r="E13" s="21" t="s">
        <v>39</v>
      </c>
      <c r="F13" s="21"/>
      <c r="G13" s="21">
        <v>194.9</v>
      </c>
      <c r="H13" s="21"/>
      <c r="I13" s="20" t="s">
        <v>52</v>
      </c>
      <c r="J13" s="3"/>
      <c r="K13" s="14">
        <v>5100000000</v>
      </c>
      <c r="L13" s="13">
        <f t="shared" si="0"/>
        <v>5100000000</v>
      </c>
      <c r="M13" s="3"/>
      <c r="N13" s="3"/>
      <c r="O13" s="21" t="str">
        <f t="shared" si="1"/>
        <v>Đã thanh tra</v>
      </c>
    </row>
    <row r="14" spans="1:15" s="10" customFormat="1" ht="110.25" x14ac:dyDescent="0.25">
      <c r="A14" s="105"/>
      <c r="B14" s="108"/>
      <c r="C14" s="20" t="s">
        <v>53</v>
      </c>
      <c r="D14" s="20" t="s">
        <v>46</v>
      </c>
      <c r="E14" s="20" t="s">
        <v>39</v>
      </c>
      <c r="F14" s="20"/>
      <c r="G14" s="20">
        <v>452.8</v>
      </c>
      <c r="H14" s="20"/>
      <c r="I14" s="20" t="s">
        <v>52</v>
      </c>
      <c r="J14" s="8"/>
      <c r="K14" s="13">
        <v>5960800000</v>
      </c>
      <c r="L14" s="13">
        <f t="shared" si="0"/>
        <v>5960800000</v>
      </c>
      <c r="M14" s="8"/>
      <c r="N14" s="8"/>
      <c r="O14" s="21" t="str">
        <f t="shared" si="1"/>
        <v>Đã thanh tra</v>
      </c>
    </row>
    <row r="15" spans="1:15" s="10" customFormat="1" ht="94.5" x14ac:dyDescent="0.25">
      <c r="A15" s="104" t="s">
        <v>57</v>
      </c>
      <c r="B15" s="107" t="s">
        <v>54</v>
      </c>
      <c r="C15" s="20" t="s">
        <v>55</v>
      </c>
      <c r="D15" s="20" t="s">
        <v>56</v>
      </c>
      <c r="E15" s="20" t="s">
        <v>39</v>
      </c>
      <c r="F15" s="20"/>
      <c r="G15" s="20">
        <v>89.04</v>
      </c>
      <c r="H15" s="20"/>
      <c r="I15" s="20" t="s">
        <v>52</v>
      </c>
      <c r="J15" s="8"/>
      <c r="K15" s="13">
        <v>1020000000</v>
      </c>
      <c r="L15" s="13">
        <f t="shared" si="0"/>
        <v>1020000000</v>
      </c>
      <c r="M15" s="8"/>
      <c r="N15" s="8"/>
      <c r="O15" s="21" t="str">
        <f t="shared" si="1"/>
        <v>Đã thanh tra</v>
      </c>
    </row>
    <row r="16" spans="1:15" s="10" customFormat="1" ht="94.5" x14ac:dyDescent="0.25">
      <c r="A16" s="106"/>
      <c r="B16" s="109"/>
      <c r="C16" s="20" t="s">
        <v>58</v>
      </c>
      <c r="D16" s="20" t="s">
        <v>56</v>
      </c>
      <c r="E16" s="20" t="s">
        <v>39</v>
      </c>
      <c r="F16" s="20"/>
      <c r="G16" s="20">
        <v>267.12</v>
      </c>
      <c r="H16" s="20"/>
      <c r="I16" s="20" t="s">
        <v>52</v>
      </c>
      <c r="J16" s="8"/>
      <c r="K16" s="13">
        <v>3033000000</v>
      </c>
      <c r="L16" s="13">
        <f t="shared" si="0"/>
        <v>3033000000</v>
      </c>
      <c r="M16" s="8"/>
      <c r="N16" s="8"/>
      <c r="O16" s="21"/>
    </row>
    <row r="17" spans="1:15" s="10" customFormat="1" ht="94.5" x14ac:dyDescent="0.25">
      <c r="A17" s="104" t="s">
        <v>59</v>
      </c>
      <c r="B17" s="107" t="s">
        <v>60</v>
      </c>
      <c r="C17" s="20" t="s">
        <v>61</v>
      </c>
      <c r="D17" s="20" t="s">
        <v>56</v>
      </c>
      <c r="E17" s="20" t="s">
        <v>39</v>
      </c>
      <c r="F17" s="20"/>
      <c r="G17" s="20">
        <v>89.04</v>
      </c>
      <c r="H17" s="20"/>
      <c r="I17" s="20" t="s">
        <v>52</v>
      </c>
      <c r="J17" s="8"/>
      <c r="K17" s="13">
        <v>990000000</v>
      </c>
      <c r="L17" s="13">
        <f t="shared" si="0"/>
        <v>990000000</v>
      </c>
      <c r="M17" s="8"/>
      <c r="N17" s="8"/>
      <c r="O17" s="21"/>
    </row>
    <row r="18" spans="1:15" s="10" customFormat="1" ht="94.5" x14ac:dyDescent="0.25">
      <c r="A18" s="106"/>
      <c r="B18" s="109"/>
      <c r="C18" s="20" t="s">
        <v>62</v>
      </c>
      <c r="D18" s="20" t="s">
        <v>46</v>
      </c>
      <c r="E18" s="20" t="s">
        <v>39</v>
      </c>
      <c r="F18" s="20"/>
      <c r="G18" s="20">
        <v>349.3</v>
      </c>
      <c r="H18" s="20"/>
      <c r="I18" s="20" t="s">
        <v>52</v>
      </c>
      <c r="J18" s="8"/>
      <c r="K18" s="13">
        <v>17978800000</v>
      </c>
      <c r="L18" s="13">
        <f t="shared" si="0"/>
        <v>17978800000</v>
      </c>
      <c r="M18" s="8"/>
      <c r="N18" s="8"/>
      <c r="O18" s="21"/>
    </row>
    <row r="19" spans="1:15" ht="47.25" x14ac:dyDescent="0.25">
      <c r="A19" s="104" t="s">
        <v>63</v>
      </c>
      <c r="B19" s="107" t="s">
        <v>17</v>
      </c>
      <c r="C19" s="21" t="s">
        <v>64</v>
      </c>
      <c r="D19" s="21" t="s">
        <v>46</v>
      </c>
      <c r="E19" s="21" t="s">
        <v>39</v>
      </c>
      <c r="F19" s="21"/>
      <c r="G19" s="21">
        <v>202.45</v>
      </c>
      <c r="H19" s="21"/>
      <c r="I19" s="20" t="s">
        <v>52</v>
      </c>
      <c r="J19" s="3"/>
      <c r="K19" s="13">
        <v>2510425000</v>
      </c>
      <c r="L19" s="13">
        <f t="shared" si="0"/>
        <v>2510425000</v>
      </c>
      <c r="M19" s="3"/>
      <c r="N19" s="3"/>
      <c r="O19" s="21"/>
    </row>
    <row r="20" spans="1:15" ht="47.25" x14ac:dyDescent="0.25">
      <c r="A20" s="106"/>
      <c r="B20" s="109"/>
      <c r="C20" s="21" t="s">
        <v>65</v>
      </c>
      <c r="D20" s="21" t="s">
        <v>46</v>
      </c>
      <c r="E20" s="21" t="s">
        <v>39</v>
      </c>
      <c r="F20" s="21"/>
      <c r="G20" s="21">
        <v>929.81</v>
      </c>
      <c r="H20" s="21"/>
      <c r="I20" s="20" t="s">
        <v>52</v>
      </c>
      <c r="J20" s="3"/>
      <c r="K20" s="13">
        <v>13548155000</v>
      </c>
      <c r="L20" s="13">
        <f t="shared" si="0"/>
        <v>13548155000</v>
      </c>
      <c r="M20" s="3"/>
      <c r="N20" s="3"/>
      <c r="O20" s="21"/>
    </row>
    <row r="21" spans="1:15" s="1" customFormat="1" x14ac:dyDescent="0.25">
      <c r="A21" s="99" t="s">
        <v>18</v>
      </c>
      <c r="B21" s="100"/>
      <c r="C21" s="101"/>
      <c r="D21" s="4"/>
      <c r="E21" s="7"/>
      <c r="F21" s="4"/>
      <c r="G21" s="19">
        <f>SUM(G7:G20)</f>
        <v>4604.08</v>
      </c>
      <c r="H21" s="4"/>
      <c r="I21" s="9"/>
      <c r="J21" s="4"/>
      <c r="K21" s="15">
        <f>SUM(K7:K20)</f>
        <v>71924480000</v>
      </c>
      <c r="L21" s="15">
        <f>SUM(L7:L20)</f>
        <v>71924480000</v>
      </c>
      <c r="M21" s="4"/>
      <c r="N21" s="4"/>
      <c r="O21" s="9"/>
    </row>
    <row r="22" spans="1:15" ht="18.75" x14ac:dyDescent="0.25">
      <c r="G22" s="16"/>
    </row>
    <row r="23" spans="1:15" ht="18.75" x14ac:dyDescent="0.25">
      <c r="G23" s="16"/>
    </row>
  </sheetData>
  <mergeCells count="28">
    <mergeCell ref="A2:O2"/>
    <mergeCell ref="A3:O3"/>
    <mergeCell ref="O5:O6"/>
    <mergeCell ref="K5:N5"/>
    <mergeCell ref="A5:A6"/>
    <mergeCell ref="C5:C6"/>
    <mergeCell ref="D5:D6"/>
    <mergeCell ref="E5:E6"/>
    <mergeCell ref="F5:F6"/>
    <mergeCell ref="B5:B6"/>
    <mergeCell ref="G5:G6"/>
    <mergeCell ref="H5:H6"/>
    <mergeCell ref="I5:I6"/>
    <mergeCell ref="J5:J6"/>
    <mergeCell ref="A4:O4"/>
    <mergeCell ref="A21:C21"/>
    <mergeCell ref="A7:A8"/>
    <mergeCell ref="B7:B8"/>
    <mergeCell ref="A9:A12"/>
    <mergeCell ref="B9:B12"/>
    <mergeCell ref="B19:B20"/>
    <mergeCell ref="A19:A20"/>
    <mergeCell ref="A13:A14"/>
    <mergeCell ref="B13:B14"/>
    <mergeCell ref="A15:A16"/>
    <mergeCell ref="B15:B16"/>
    <mergeCell ref="B17:B18"/>
    <mergeCell ref="A17:A18"/>
  </mergeCells>
  <pageMargins left="0.32" right="0.22" top="0.39"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5"/>
  <sheetViews>
    <sheetView tabSelected="1" workbookViewId="0">
      <selection activeCell="C3" sqref="C3:C4"/>
    </sheetView>
  </sheetViews>
  <sheetFormatPr defaultRowHeight="15.75" x14ac:dyDescent="0.25"/>
  <cols>
    <col min="1" max="1" width="5.75" style="43" customWidth="1"/>
    <col min="2" max="2" width="32" style="43" customWidth="1"/>
    <col min="3" max="3" width="23.75" style="43" customWidth="1"/>
    <col min="4" max="4" width="29.625" style="43" customWidth="1"/>
    <col min="5" max="5" width="23.75" style="43" customWidth="1"/>
    <col min="6" max="6" width="18.25" style="45" customWidth="1"/>
    <col min="7" max="7" width="12.25" style="65" hidden="1" customWidth="1"/>
    <col min="8" max="9" width="7.5" style="43" hidden="1" customWidth="1"/>
    <col min="10" max="10" width="8.25" style="43" hidden="1" customWidth="1"/>
    <col min="11" max="12" width="8.875" style="43" hidden="1" customWidth="1"/>
    <col min="13" max="13" width="8.5" style="65" hidden="1" customWidth="1"/>
    <col min="14" max="14" width="9.5" style="65" hidden="1" customWidth="1"/>
    <col min="15" max="15" width="7.875" style="65" hidden="1" customWidth="1"/>
    <col min="16" max="16" width="8.75" style="65" hidden="1" customWidth="1"/>
    <col min="17" max="17" width="8.625" style="65" hidden="1" customWidth="1"/>
    <col min="18" max="18" width="8.875" style="65" hidden="1" customWidth="1"/>
    <col min="19" max="19" width="9" style="65" hidden="1" customWidth="1"/>
    <col min="20" max="23" width="8.375" style="65" hidden="1" customWidth="1"/>
    <col min="24" max="24" width="0.75" style="43" hidden="1" customWidth="1"/>
    <col min="25" max="67" width="9" style="43"/>
    <col min="68" max="68" width="5.375" style="43" bestFit="1" customWidth="1"/>
    <col min="69" max="69" width="28.25" style="43" customWidth="1"/>
    <col min="70" max="70" width="26.25" style="43" customWidth="1"/>
    <col min="71" max="71" width="21.5" style="43" customWidth="1"/>
    <col min="72" max="72" width="18.875" style="43" customWidth="1"/>
    <col min="73" max="73" width="10.75" style="43" customWidth="1"/>
    <col min="74" max="74" width="13.5" style="43" customWidth="1"/>
    <col min="75" max="76" width="12.75" style="43" customWidth="1"/>
    <col min="77" max="77" width="18.75" style="43" customWidth="1"/>
    <col min="78" max="78" width="9.375" style="43" customWidth="1"/>
    <col min="79" max="79" width="8.875" style="43" customWidth="1"/>
    <col min="80" max="81" width="7.5" style="43" customWidth="1"/>
    <col min="82" max="82" width="8.25" style="43" customWidth="1"/>
    <col min="83" max="84" width="8.875" style="43" customWidth="1"/>
    <col min="85" max="85" width="8.5" style="43" customWidth="1"/>
    <col min="86" max="86" width="7.875" style="43" customWidth="1"/>
    <col min="87" max="87" width="7.875" style="43" bestFit="1" customWidth="1"/>
    <col min="88" max="88" width="8.75" style="43" customWidth="1"/>
    <col min="89" max="89" width="8.625" style="43" customWidth="1"/>
    <col min="90" max="90" width="8.875" style="43" customWidth="1"/>
    <col min="91" max="91" width="7.875" style="43" customWidth="1"/>
    <col min="92" max="92" width="8.375" style="43" bestFit="1" customWidth="1"/>
    <col min="93" max="95" width="8.375" style="43" customWidth="1"/>
    <col min="96" max="96" width="16.375" style="43" customWidth="1"/>
    <col min="97" max="323" width="9" style="43"/>
    <col min="324" max="324" width="5.375" style="43" bestFit="1" customWidth="1"/>
    <col min="325" max="325" width="28.25" style="43" customWidth="1"/>
    <col min="326" max="326" width="26.25" style="43" customWidth="1"/>
    <col min="327" max="327" width="21.5" style="43" customWidth="1"/>
    <col min="328" max="328" width="18.875" style="43" customWidth="1"/>
    <col min="329" max="329" width="10.75" style="43" customWidth="1"/>
    <col min="330" max="330" width="13.5" style="43" customWidth="1"/>
    <col min="331" max="332" width="12.75" style="43" customWidth="1"/>
    <col min="333" max="333" width="18.75" style="43" customWidth="1"/>
    <col min="334" max="334" width="9.375" style="43" customWidth="1"/>
    <col min="335" max="335" width="8.875" style="43" customWidth="1"/>
    <col min="336" max="337" width="7.5" style="43" customWidth="1"/>
    <col min="338" max="338" width="8.25" style="43" customWidth="1"/>
    <col min="339" max="340" width="8.875" style="43" customWidth="1"/>
    <col min="341" max="341" width="8.5" style="43" customWidth="1"/>
    <col min="342" max="342" width="7.875" style="43" customWidth="1"/>
    <col min="343" max="343" width="7.875" style="43" bestFit="1" customWidth="1"/>
    <col min="344" max="344" width="8.75" style="43" customWidth="1"/>
    <col min="345" max="345" width="8.625" style="43" customWidth="1"/>
    <col min="346" max="346" width="8.875" style="43" customWidth="1"/>
    <col min="347" max="347" width="7.875" style="43" customWidth="1"/>
    <col min="348" max="348" width="8.375" style="43" bestFit="1" customWidth="1"/>
    <col min="349" max="351" width="8.375" style="43" customWidth="1"/>
    <col min="352" max="352" width="16.375" style="43" customWidth="1"/>
    <col min="353" max="579" width="9" style="43"/>
    <col min="580" max="580" width="5.375" style="43" bestFit="1" customWidth="1"/>
    <col min="581" max="581" width="28.25" style="43" customWidth="1"/>
    <col min="582" max="582" width="26.25" style="43" customWidth="1"/>
    <col min="583" max="583" width="21.5" style="43" customWidth="1"/>
    <col min="584" max="584" width="18.875" style="43" customWidth="1"/>
    <col min="585" max="585" width="10.75" style="43" customWidth="1"/>
    <col min="586" max="586" width="13.5" style="43" customWidth="1"/>
    <col min="587" max="588" width="12.75" style="43" customWidth="1"/>
    <col min="589" max="589" width="18.75" style="43" customWidth="1"/>
    <col min="590" max="590" width="9.375" style="43" customWidth="1"/>
    <col min="591" max="591" width="8.875" style="43" customWidth="1"/>
    <col min="592" max="593" width="7.5" style="43" customWidth="1"/>
    <col min="594" max="594" width="8.25" style="43" customWidth="1"/>
    <col min="595" max="596" width="8.875" style="43" customWidth="1"/>
    <col min="597" max="597" width="8.5" style="43" customWidth="1"/>
    <col min="598" max="598" width="7.875" style="43" customWidth="1"/>
    <col min="599" max="599" width="7.875" style="43" bestFit="1" customWidth="1"/>
    <col min="600" max="600" width="8.75" style="43" customWidth="1"/>
    <col min="601" max="601" width="8.625" style="43" customWidth="1"/>
    <col min="602" max="602" width="8.875" style="43" customWidth="1"/>
    <col min="603" max="603" width="7.875" style="43" customWidth="1"/>
    <col min="604" max="604" width="8.375" style="43" bestFit="1" customWidth="1"/>
    <col min="605" max="607" width="8.375" style="43" customWidth="1"/>
    <col min="608" max="608" width="16.375" style="43" customWidth="1"/>
    <col min="609" max="835" width="9" style="43"/>
    <col min="836" max="836" width="5.375" style="43" bestFit="1" customWidth="1"/>
    <col min="837" max="837" width="28.25" style="43" customWidth="1"/>
    <col min="838" max="838" width="26.25" style="43" customWidth="1"/>
    <col min="839" max="839" width="21.5" style="43" customWidth="1"/>
    <col min="840" max="840" width="18.875" style="43" customWidth="1"/>
    <col min="841" max="841" width="10.75" style="43" customWidth="1"/>
    <col min="842" max="842" width="13.5" style="43" customWidth="1"/>
    <col min="843" max="844" width="12.75" style="43" customWidth="1"/>
    <col min="845" max="845" width="18.75" style="43" customWidth="1"/>
    <col min="846" max="846" width="9.375" style="43" customWidth="1"/>
    <col min="847" max="847" width="8.875" style="43" customWidth="1"/>
    <col min="848" max="849" width="7.5" style="43" customWidth="1"/>
    <col min="850" max="850" width="8.25" style="43" customWidth="1"/>
    <col min="851" max="852" width="8.875" style="43" customWidth="1"/>
    <col min="853" max="853" width="8.5" style="43" customWidth="1"/>
    <col min="854" max="854" width="7.875" style="43" customWidth="1"/>
    <col min="855" max="855" width="7.875" style="43" bestFit="1" customWidth="1"/>
    <col min="856" max="856" width="8.75" style="43" customWidth="1"/>
    <col min="857" max="857" width="8.625" style="43" customWidth="1"/>
    <col min="858" max="858" width="8.875" style="43" customWidth="1"/>
    <col min="859" max="859" width="7.875" style="43" customWidth="1"/>
    <col min="860" max="860" width="8.375" style="43" bestFit="1" customWidth="1"/>
    <col min="861" max="863" width="8.375" style="43" customWidth="1"/>
    <col min="864" max="864" width="16.375" style="43" customWidth="1"/>
    <col min="865" max="1091" width="9" style="43"/>
    <col min="1092" max="1092" width="5.375" style="43" bestFit="1" customWidth="1"/>
    <col min="1093" max="1093" width="28.25" style="43" customWidth="1"/>
    <col min="1094" max="1094" width="26.25" style="43" customWidth="1"/>
    <col min="1095" max="1095" width="21.5" style="43" customWidth="1"/>
    <col min="1096" max="1096" width="18.875" style="43" customWidth="1"/>
    <col min="1097" max="1097" width="10.75" style="43" customWidth="1"/>
    <col min="1098" max="1098" width="13.5" style="43" customWidth="1"/>
    <col min="1099" max="1100" width="12.75" style="43" customWidth="1"/>
    <col min="1101" max="1101" width="18.75" style="43" customWidth="1"/>
    <col min="1102" max="1102" width="9.375" style="43" customWidth="1"/>
    <col min="1103" max="1103" width="8.875" style="43" customWidth="1"/>
    <col min="1104" max="1105" width="7.5" style="43" customWidth="1"/>
    <col min="1106" max="1106" width="8.25" style="43" customWidth="1"/>
    <col min="1107" max="1108" width="8.875" style="43" customWidth="1"/>
    <col min="1109" max="1109" width="8.5" style="43" customWidth="1"/>
    <col min="1110" max="1110" width="7.875" style="43" customWidth="1"/>
    <col min="1111" max="1111" width="7.875" style="43" bestFit="1" customWidth="1"/>
    <col min="1112" max="1112" width="8.75" style="43" customWidth="1"/>
    <col min="1113" max="1113" width="8.625" style="43" customWidth="1"/>
    <col min="1114" max="1114" width="8.875" style="43" customWidth="1"/>
    <col min="1115" max="1115" width="7.875" style="43" customWidth="1"/>
    <col min="1116" max="1116" width="8.375" style="43" bestFit="1" customWidth="1"/>
    <col min="1117" max="1119" width="8.375" style="43" customWidth="1"/>
    <col min="1120" max="1120" width="16.375" style="43" customWidth="1"/>
    <col min="1121" max="1347" width="9" style="43"/>
    <col min="1348" max="1348" width="5.375" style="43" bestFit="1" customWidth="1"/>
    <col min="1349" max="1349" width="28.25" style="43" customWidth="1"/>
    <col min="1350" max="1350" width="26.25" style="43" customWidth="1"/>
    <col min="1351" max="1351" width="21.5" style="43" customWidth="1"/>
    <col min="1352" max="1352" width="18.875" style="43" customWidth="1"/>
    <col min="1353" max="1353" width="10.75" style="43" customWidth="1"/>
    <col min="1354" max="1354" width="13.5" style="43" customWidth="1"/>
    <col min="1355" max="1356" width="12.75" style="43" customWidth="1"/>
    <col min="1357" max="1357" width="18.75" style="43" customWidth="1"/>
    <col min="1358" max="1358" width="9.375" style="43" customWidth="1"/>
    <col min="1359" max="1359" width="8.875" style="43" customWidth="1"/>
    <col min="1360" max="1361" width="7.5" style="43" customWidth="1"/>
    <col min="1362" max="1362" width="8.25" style="43" customWidth="1"/>
    <col min="1363" max="1364" width="8.875" style="43" customWidth="1"/>
    <col min="1365" max="1365" width="8.5" style="43" customWidth="1"/>
    <col min="1366" max="1366" width="7.875" style="43" customWidth="1"/>
    <col min="1367" max="1367" width="7.875" style="43" bestFit="1" customWidth="1"/>
    <col min="1368" max="1368" width="8.75" style="43" customWidth="1"/>
    <col min="1369" max="1369" width="8.625" style="43" customWidth="1"/>
    <col min="1370" max="1370" width="8.875" style="43" customWidth="1"/>
    <col min="1371" max="1371" width="7.875" style="43" customWidth="1"/>
    <col min="1372" max="1372" width="8.375" style="43" bestFit="1" customWidth="1"/>
    <col min="1373" max="1375" width="8.375" style="43" customWidth="1"/>
    <col min="1376" max="1376" width="16.375" style="43" customWidth="1"/>
    <col min="1377" max="1603" width="9" style="43"/>
    <col min="1604" max="1604" width="5.375" style="43" bestFit="1" customWidth="1"/>
    <col min="1605" max="1605" width="28.25" style="43" customWidth="1"/>
    <col min="1606" max="1606" width="26.25" style="43" customWidth="1"/>
    <col min="1607" max="1607" width="21.5" style="43" customWidth="1"/>
    <col min="1608" max="1608" width="18.875" style="43" customWidth="1"/>
    <col min="1609" max="1609" width="10.75" style="43" customWidth="1"/>
    <col min="1610" max="1610" width="13.5" style="43" customWidth="1"/>
    <col min="1611" max="1612" width="12.75" style="43" customWidth="1"/>
    <col min="1613" max="1613" width="18.75" style="43" customWidth="1"/>
    <col min="1614" max="1614" width="9.375" style="43" customWidth="1"/>
    <col min="1615" max="1615" width="8.875" style="43" customWidth="1"/>
    <col min="1616" max="1617" width="7.5" style="43" customWidth="1"/>
    <col min="1618" max="1618" width="8.25" style="43" customWidth="1"/>
    <col min="1619" max="1620" width="8.875" style="43" customWidth="1"/>
    <col min="1621" max="1621" width="8.5" style="43" customWidth="1"/>
    <col min="1622" max="1622" width="7.875" style="43" customWidth="1"/>
    <col min="1623" max="1623" width="7.875" style="43" bestFit="1" customWidth="1"/>
    <col min="1624" max="1624" width="8.75" style="43" customWidth="1"/>
    <col min="1625" max="1625" width="8.625" style="43" customWidth="1"/>
    <col min="1626" max="1626" width="8.875" style="43" customWidth="1"/>
    <col min="1627" max="1627" width="7.875" style="43" customWidth="1"/>
    <col min="1628" max="1628" width="8.375" style="43" bestFit="1" customWidth="1"/>
    <col min="1629" max="1631" width="8.375" style="43" customWidth="1"/>
    <col min="1632" max="1632" width="16.375" style="43" customWidth="1"/>
    <col min="1633" max="1859" width="9" style="43"/>
    <col min="1860" max="1860" width="5.375" style="43" bestFit="1" customWidth="1"/>
    <col min="1861" max="1861" width="28.25" style="43" customWidth="1"/>
    <col min="1862" max="1862" width="26.25" style="43" customWidth="1"/>
    <col min="1863" max="1863" width="21.5" style="43" customWidth="1"/>
    <col min="1864" max="1864" width="18.875" style="43" customWidth="1"/>
    <col min="1865" max="1865" width="10.75" style="43" customWidth="1"/>
    <col min="1866" max="1866" width="13.5" style="43" customWidth="1"/>
    <col min="1867" max="1868" width="12.75" style="43" customWidth="1"/>
    <col min="1869" max="1869" width="18.75" style="43" customWidth="1"/>
    <col min="1870" max="1870" width="9.375" style="43" customWidth="1"/>
    <col min="1871" max="1871" width="8.875" style="43" customWidth="1"/>
    <col min="1872" max="1873" width="7.5" style="43" customWidth="1"/>
    <col min="1874" max="1874" width="8.25" style="43" customWidth="1"/>
    <col min="1875" max="1876" width="8.875" style="43" customWidth="1"/>
    <col min="1877" max="1877" width="8.5" style="43" customWidth="1"/>
    <col min="1878" max="1878" width="7.875" style="43" customWidth="1"/>
    <col min="1879" max="1879" width="7.875" style="43" bestFit="1" customWidth="1"/>
    <col min="1880" max="1880" width="8.75" style="43" customWidth="1"/>
    <col min="1881" max="1881" width="8.625" style="43" customWidth="1"/>
    <col min="1882" max="1882" width="8.875" style="43" customWidth="1"/>
    <col min="1883" max="1883" width="7.875" style="43" customWidth="1"/>
    <col min="1884" max="1884" width="8.375" style="43" bestFit="1" customWidth="1"/>
    <col min="1885" max="1887" width="8.375" style="43" customWidth="1"/>
    <col min="1888" max="1888" width="16.375" style="43" customWidth="1"/>
    <col min="1889" max="2115" width="9" style="43"/>
    <col min="2116" max="2116" width="5.375" style="43" bestFit="1" customWidth="1"/>
    <col min="2117" max="2117" width="28.25" style="43" customWidth="1"/>
    <col min="2118" max="2118" width="26.25" style="43" customWidth="1"/>
    <col min="2119" max="2119" width="21.5" style="43" customWidth="1"/>
    <col min="2120" max="2120" width="18.875" style="43" customWidth="1"/>
    <col min="2121" max="2121" width="10.75" style="43" customWidth="1"/>
    <col min="2122" max="2122" width="13.5" style="43" customWidth="1"/>
    <col min="2123" max="2124" width="12.75" style="43" customWidth="1"/>
    <col min="2125" max="2125" width="18.75" style="43" customWidth="1"/>
    <col min="2126" max="2126" width="9.375" style="43" customWidth="1"/>
    <col min="2127" max="2127" width="8.875" style="43" customWidth="1"/>
    <col min="2128" max="2129" width="7.5" style="43" customWidth="1"/>
    <col min="2130" max="2130" width="8.25" style="43" customWidth="1"/>
    <col min="2131" max="2132" width="8.875" style="43" customWidth="1"/>
    <col min="2133" max="2133" width="8.5" style="43" customWidth="1"/>
    <col min="2134" max="2134" width="7.875" style="43" customWidth="1"/>
    <col min="2135" max="2135" width="7.875" style="43" bestFit="1" customWidth="1"/>
    <col min="2136" max="2136" width="8.75" style="43" customWidth="1"/>
    <col min="2137" max="2137" width="8.625" style="43" customWidth="1"/>
    <col min="2138" max="2138" width="8.875" style="43" customWidth="1"/>
    <col min="2139" max="2139" width="7.875" style="43" customWidth="1"/>
    <col min="2140" max="2140" width="8.375" style="43" bestFit="1" customWidth="1"/>
    <col min="2141" max="2143" width="8.375" style="43" customWidth="1"/>
    <col min="2144" max="2144" width="16.375" style="43" customWidth="1"/>
    <col min="2145" max="2371" width="9" style="43"/>
    <col min="2372" max="2372" width="5.375" style="43" bestFit="1" customWidth="1"/>
    <col min="2373" max="2373" width="28.25" style="43" customWidth="1"/>
    <col min="2374" max="2374" width="26.25" style="43" customWidth="1"/>
    <col min="2375" max="2375" width="21.5" style="43" customWidth="1"/>
    <col min="2376" max="2376" width="18.875" style="43" customWidth="1"/>
    <col min="2377" max="2377" width="10.75" style="43" customWidth="1"/>
    <col min="2378" max="2378" width="13.5" style="43" customWidth="1"/>
    <col min="2379" max="2380" width="12.75" style="43" customWidth="1"/>
    <col min="2381" max="2381" width="18.75" style="43" customWidth="1"/>
    <col min="2382" max="2382" width="9.375" style="43" customWidth="1"/>
    <col min="2383" max="2383" width="8.875" style="43" customWidth="1"/>
    <col min="2384" max="2385" width="7.5" style="43" customWidth="1"/>
    <col min="2386" max="2386" width="8.25" style="43" customWidth="1"/>
    <col min="2387" max="2388" width="8.875" style="43" customWidth="1"/>
    <col min="2389" max="2389" width="8.5" style="43" customWidth="1"/>
    <col min="2390" max="2390" width="7.875" style="43" customWidth="1"/>
    <col min="2391" max="2391" width="7.875" style="43" bestFit="1" customWidth="1"/>
    <col min="2392" max="2392" width="8.75" style="43" customWidth="1"/>
    <col min="2393" max="2393" width="8.625" style="43" customWidth="1"/>
    <col min="2394" max="2394" width="8.875" style="43" customWidth="1"/>
    <col min="2395" max="2395" width="7.875" style="43" customWidth="1"/>
    <col min="2396" max="2396" width="8.375" style="43" bestFit="1" customWidth="1"/>
    <col min="2397" max="2399" width="8.375" style="43" customWidth="1"/>
    <col min="2400" max="2400" width="16.375" style="43" customWidth="1"/>
    <col min="2401" max="2627" width="9" style="43"/>
    <col min="2628" max="2628" width="5.375" style="43" bestFit="1" customWidth="1"/>
    <col min="2629" max="2629" width="28.25" style="43" customWidth="1"/>
    <col min="2630" max="2630" width="26.25" style="43" customWidth="1"/>
    <col min="2631" max="2631" width="21.5" style="43" customWidth="1"/>
    <col min="2632" max="2632" width="18.875" style="43" customWidth="1"/>
    <col min="2633" max="2633" width="10.75" style="43" customWidth="1"/>
    <col min="2634" max="2634" width="13.5" style="43" customWidth="1"/>
    <col min="2635" max="2636" width="12.75" style="43" customWidth="1"/>
    <col min="2637" max="2637" width="18.75" style="43" customWidth="1"/>
    <col min="2638" max="2638" width="9.375" style="43" customWidth="1"/>
    <col min="2639" max="2639" width="8.875" style="43" customWidth="1"/>
    <col min="2640" max="2641" width="7.5" style="43" customWidth="1"/>
    <col min="2642" max="2642" width="8.25" style="43" customWidth="1"/>
    <col min="2643" max="2644" width="8.875" style="43" customWidth="1"/>
    <col min="2645" max="2645" width="8.5" style="43" customWidth="1"/>
    <col min="2646" max="2646" width="7.875" style="43" customWidth="1"/>
    <col min="2647" max="2647" width="7.875" style="43" bestFit="1" customWidth="1"/>
    <col min="2648" max="2648" width="8.75" style="43" customWidth="1"/>
    <col min="2649" max="2649" width="8.625" style="43" customWidth="1"/>
    <col min="2650" max="2650" width="8.875" style="43" customWidth="1"/>
    <col min="2651" max="2651" width="7.875" style="43" customWidth="1"/>
    <col min="2652" max="2652" width="8.375" style="43" bestFit="1" customWidth="1"/>
    <col min="2653" max="2655" width="8.375" style="43" customWidth="1"/>
    <col min="2656" max="2656" width="16.375" style="43" customWidth="1"/>
    <col min="2657" max="2883" width="9" style="43"/>
    <col min="2884" max="2884" width="5.375" style="43" bestFit="1" customWidth="1"/>
    <col min="2885" max="2885" width="28.25" style="43" customWidth="1"/>
    <col min="2886" max="2886" width="26.25" style="43" customWidth="1"/>
    <col min="2887" max="2887" width="21.5" style="43" customWidth="1"/>
    <col min="2888" max="2888" width="18.875" style="43" customWidth="1"/>
    <col min="2889" max="2889" width="10.75" style="43" customWidth="1"/>
    <col min="2890" max="2890" width="13.5" style="43" customWidth="1"/>
    <col min="2891" max="2892" width="12.75" style="43" customWidth="1"/>
    <col min="2893" max="2893" width="18.75" style="43" customWidth="1"/>
    <col min="2894" max="2894" width="9.375" style="43" customWidth="1"/>
    <col min="2895" max="2895" width="8.875" style="43" customWidth="1"/>
    <col min="2896" max="2897" width="7.5" style="43" customWidth="1"/>
    <col min="2898" max="2898" width="8.25" style="43" customWidth="1"/>
    <col min="2899" max="2900" width="8.875" style="43" customWidth="1"/>
    <col min="2901" max="2901" width="8.5" style="43" customWidth="1"/>
    <col min="2902" max="2902" width="7.875" style="43" customWidth="1"/>
    <col min="2903" max="2903" width="7.875" style="43" bestFit="1" customWidth="1"/>
    <col min="2904" max="2904" width="8.75" style="43" customWidth="1"/>
    <col min="2905" max="2905" width="8.625" style="43" customWidth="1"/>
    <col min="2906" max="2906" width="8.875" style="43" customWidth="1"/>
    <col min="2907" max="2907" width="7.875" style="43" customWidth="1"/>
    <col min="2908" max="2908" width="8.375" style="43" bestFit="1" customWidth="1"/>
    <col min="2909" max="2911" width="8.375" style="43" customWidth="1"/>
    <col min="2912" max="2912" width="16.375" style="43" customWidth="1"/>
    <col min="2913" max="3139" width="9" style="43"/>
    <col min="3140" max="3140" width="5.375" style="43" bestFit="1" customWidth="1"/>
    <col min="3141" max="3141" width="28.25" style="43" customWidth="1"/>
    <col min="3142" max="3142" width="26.25" style="43" customWidth="1"/>
    <col min="3143" max="3143" width="21.5" style="43" customWidth="1"/>
    <col min="3144" max="3144" width="18.875" style="43" customWidth="1"/>
    <col min="3145" max="3145" width="10.75" style="43" customWidth="1"/>
    <col min="3146" max="3146" width="13.5" style="43" customWidth="1"/>
    <col min="3147" max="3148" width="12.75" style="43" customWidth="1"/>
    <col min="3149" max="3149" width="18.75" style="43" customWidth="1"/>
    <col min="3150" max="3150" width="9.375" style="43" customWidth="1"/>
    <col min="3151" max="3151" width="8.875" style="43" customWidth="1"/>
    <col min="3152" max="3153" width="7.5" style="43" customWidth="1"/>
    <col min="3154" max="3154" width="8.25" style="43" customWidth="1"/>
    <col min="3155" max="3156" width="8.875" style="43" customWidth="1"/>
    <col min="3157" max="3157" width="8.5" style="43" customWidth="1"/>
    <col min="3158" max="3158" width="7.875" style="43" customWidth="1"/>
    <col min="3159" max="3159" width="7.875" style="43" bestFit="1" customWidth="1"/>
    <col min="3160" max="3160" width="8.75" style="43" customWidth="1"/>
    <col min="3161" max="3161" width="8.625" style="43" customWidth="1"/>
    <col min="3162" max="3162" width="8.875" style="43" customWidth="1"/>
    <col min="3163" max="3163" width="7.875" style="43" customWidth="1"/>
    <col min="3164" max="3164" width="8.375" style="43" bestFit="1" customWidth="1"/>
    <col min="3165" max="3167" width="8.375" style="43" customWidth="1"/>
    <col min="3168" max="3168" width="16.375" style="43" customWidth="1"/>
    <col min="3169" max="3395" width="9" style="43"/>
    <col min="3396" max="3396" width="5.375" style="43" bestFit="1" customWidth="1"/>
    <col min="3397" max="3397" width="28.25" style="43" customWidth="1"/>
    <col min="3398" max="3398" width="26.25" style="43" customWidth="1"/>
    <col min="3399" max="3399" width="21.5" style="43" customWidth="1"/>
    <col min="3400" max="3400" width="18.875" style="43" customWidth="1"/>
    <col min="3401" max="3401" width="10.75" style="43" customWidth="1"/>
    <col min="3402" max="3402" width="13.5" style="43" customWidth="1"/>
    <col min="3403" max="3404" width="12.75" style="43" customWidth="1"/>
    <col min="3405" max="3405" width="18.75" style="43" customWidth="1"/>
    <col min="3406" max="3406" width="9.375" style="43" customWidth="1"/>
    <col min="3407" max="3407" width="8.875" style="43" customWidth="1"/>
    <col min="3408" max="3409" width="7.5" style="43" customWidth="1"/>
    <col min="3410" max="3410" width="8.25" style="43" customWidth="1"/>
    <col min="3411" max="3412" width="8.875" style="43" customWidth="1"/>
    <col min="3413" max="3413" width="8.5" style="43" customWidth="1"/>
    <col min="3414" max="3414" width="7.875" style="43" customWidth="1"/>
    <col min="3415" max="3415" width="7.875" style="43" bestFit="1" customWidth="1"/>
    <col min="3416" max="3416" width="8.75" style="43" customWidth="1"/>
    <col min="3417" max="3417" width="8.625" style="43" customWidth="1"/>
    <col min="3418" max="3418" width="8.875" style="43" customWidth="1"/>
    <col min="3419" max="3419" width="7.875" style="43" customWidth="1"/>
    <col min="3420" max="3420" width="8.375" style="43" bestFit="1" customWidth="1"/>
    <col min="3421" max="3423" width="8.375" style="43" customWidth="1"/>
    <col min="3424" max="3424" width="16.375" style="43" customWidth="1"/>
    <col min="3425" max="3651" width="9" style="43"/>
    <col min="3652" max="3652" width="5.375" style="43" bestFit="1" customWidth="1"/>
    <col min="3653" max="3653" width="28.25" style="43" customWidth="1"/>
    <col min="3654" max="3654" width="26.25" style="43" customWidth="1"/>
    <col min="3655" max="3655" width="21.5" style="43" customWidth="1"/>
    <col min="3656" max="3656" width="18.875" style="43" customWidth="1"/>
    <col min="3657" max="3657" width="10.75" style="43" customWidth="1"/>
    <col min="3658" max="3658" width="13.5" style="43" customWidth="1"/>
    <col min="3659" max="3660" width="12.75" style="43" customWidth="1"/>
    <col min="3661" max="3661" width="18.75" style="43" customWidth="1"/>
    <col min="3662" max="3662" width="9.375" style="43" customWidth="1"/>
    <col min="3663" max="3663" width="8.875" style="43" customWidth="1"/>
    <col min="3664" max="3665" width="7.5" style="43" customWidth="1"/>
    <col min="3666" max="3666" width="8.25" style="43" customWidth="1"/>
    <col min="3667" max="3668" width="8.875" style="43" customWidth="1"/>
    <col min="3669" max="3669" width="8.5" style="43" customWidth="1"/>
    <col min="3670" max="3670" width="7.875" style="43" customWidth="1"/>
    <col min="3671" max="3671" width="7.875" style="43" bestFit="1" customWidth="1"/>
    <col min="3672" max="3672" width="8.75" style="43" customWidth="1"/>
    <col min="3673" max="3673" width="8.625" style="43" customWidth="1"/>
    <col min="3674" max="3674" width="8.875" style="43" customWidth="1"/>
    <col min="3675" max="3675" width="7.875" style="43" customWidth="1"/>
    <col min="3676" max="3676" width="8.375" style="43" bestFit="1" customWidth="1"/>
    <col min="3677" max="3679" width="8.375" style="43" customWidth="1"/>
    <col min="3680" max="3680" width="16.375" style="43" customWidth="1"/>
    <col min="3681" max="3907" width="9" style="43"/>
    <col min="3908" max="3908" width="5.375" style="43" bestFit="1" customWidth="1"/>
    <col min="3909" max="3909" width="28.25" style="43" customWidth="1"/>
    <col min="3910" max="3910" width="26.25" style="43" customWidth="1"/>
    <col min="3911" max="3911" width="21.5" style="43" customWidth="1"/>
    <col min="3912" max="3912" width="18.875" style="43" customWidth="1"/>
    <col min="3913" max="3913" width="10.75" style="43" customWidth="1"/>
    <col min="3914" max="3914" width="13.5" style="43" customWidth="1"/>
    <col min="3915" max="3916" width="12.75" style="43" customWidth="1"/>
    <col min="3917" max="3917" width="18.75" style="43" customWidth="1"/>
    <col min="3918" max="3918" width="9.375" style="43" customWidth="1"/>
    <col min="3919" max="3919" width="8.875" style="43" customWidth="1"/>
    <col min="3920" max="3921" width="7.5" style="43" customWidth="1"/>
    <col min="3922" max="3922" width="8.25" style="43" customWidth="1"/>
    <col min="3923" max="3924" width="8.875" style="43" customWidth="1"/>
    <col min="3925" max="3925" width="8.5" style="43" customWidth="1"/>
    <col min="3926" max="3926" width="7.875" style="43" customWidth="1"/>
    <col min="3927" max="3927" width="7.875" style="43" bestFit="1" customWidth="1"/>
    <col min="3928" max="3928" width="8.75" style="43" customWidth="1"/>
    <col min="3929" max="3929" width="8.625" style="43" customWidth="1"/>
    <col min="3930" max="3930" width="8.875" style="43" customWidth="1"/>
    <col min="3931" max="3931" width="7.875" style="43" customWidth="1"/>
    <col min="3932" max="3932" width="8.375" style="43" bestFit="1" customWidth="1"/>
    <col min="3933" max="3935" width="8.375" style="43" customWidth="1"/>
    <col min="3936" max="3936" width="16.375" style="43" customWidth="1"/>
    <col min="3937" max="4163" width="9" style="43"/>
    <col min="4164" max="4164" width="5.375" style="43" bestFit="1" customWidth="1"/>
    <col min="4165" max="4165" width="28.25" style="43" customWidth="1"/>
    <col min="4166" max="4166" width="26.25" style="43" customWidth="1"/>
    <col min="4167" max="4167" width="21.5" style="43" customWidth="1"/>
    <col min="4168" max="4168" width="18.875" style="43" customWidth="1"/>
    <col min="4169" max="4169" width="10.75" style="43" customWidth="1"/>
    <col min="4170" max="4170" width="13.5" style="43" customWidth="1"/>
    <col min="4171" max="4172" width="12.75" style="43" customWidth="1"/>
    <col min="4173" max="4173" width="18.75" style="43" customWidth="1"/>
    <col min="4174" max="4174" width="9.375" style="43" customWidth="1"/>
    <col min="4175" max="4175" width="8.875" style="43" customWidth="1"/>
    <col min="4176" max="4177" width="7.5" style="43" customWidth="1"/>
    <col min="4178" max="4178" width="8.25" style="43" customWidth="1"/>
    <col min="4179" max="4180" width="8.875" style="43" customWidth="1"/>
    <col min="4181" max="4181" width="8.5" style="43" customWidth="1"/>
    <col min="4182" max="4182" width="7.875" style="43" customWidth="1"/>
    <col min="4183" max="4183" width="7.875" style="43" bestFit="1" customWidth="1"/>
    <col min="4184" max="4184" width="8.75" style="43" customWidth="1"/>
    <col min="4185" max="4185" width="8.625" style="43" customWidth="1"/>
    <col min="4186" max="4186" width="8.875" style="43" customWidth="1"/>
    <col min="4187" max="4187" width="7.875" style="43" customWidth="1"/>
    <col min="4188" max="4188" width="8.375" style="43" bestFit="1" customWidth="1"/>
    <col min="4189" max="4191" width="8.375" style="43" customWidth="1"/>
    <col min="4192" max="4192" width="16.375" style="43" customWidth="1"/>
    <col min="4193" max="4419" width="9" style="43"/>
    <col min="4420" max="4420" width="5.375" style="43" bestFit="1" customWidth="1"/>
    <col min="4421" max="4421" width="28.25" style="43" customWidth="1"/>
    <col min="4422" max="4422" width="26.25" style="43" customWidth="1"/>
    <col min="4423" max="4423" width="21.5" style="43" customWidth="1"/>
    <col min="4424" max="4424" width="18.875" style="43" customWidth="1"/>
    <col min="4425" max="4425" width="10.75" style="43" customWidth="1"/>
    <col min="4426" max="4426" width="13.5" style="43" customWidth="1"/>
    <col min="4427" max="4428" width="12.75" style="43" customWidth="1"/>
    <col min="4429" max="4429" width="18.75" style="43" customWidth="1"/>
    <col min="4430" max="4430" width="9.375" style="43" customWidth="1"/>
    <col min="4431" max="4431" width="8.875" style="43" customWidth="1"/>
    <col min="4432" max="4433" width="7.5" style="43" customWidth="1"/>
    <col min="4434" max="4434" width="8.25" style="43" customWidth="1"/>
    <col min="4435" max="4436" width="8.875" style="43" customWidth="1"/>
    <col min="4437" max="4437" width="8.5" style="43" customWidth="1"/>
    <col min="4438" max="4438" width="7.875" style="43" customWidth="1"/>
    <col min="4439" max="4439" width="7.875" style="43" bestFit="1" customWidth="1"/>
    <col min="4440" max="4440" width="8.75" style="43" customWidth="1"/>
    <col min="4441" max="4441" width="8.625" style="43" customWidth="1"/>
    <col min="4442" max="4442" width="8.875" style="43" customWidth="1"/>
    <col min="4443" max="4443" width="7.875" style="43" customWidth="1"/>
    <col min="4444" max="4444" width="8.375" style="43" bestFit="1" customWidth="1"/>
    <col min="4445" max="4447" width="8.375" style="43" customWidth="1"/>
    <col min="4448" max="4448" width="16.375" style="43" customWidth="1"/>
    <col min="4449" max="4675" width="9" style="43"/>
    <col min="4676" max="4676" width="5.375" style="43" bestFit="1" customWidth="1"/>
    <col min="4677" max="4677" width="28.25" style="43" customWidth="1"/>
    <col min="4678" max="4678" width="26.25" style="43" customWidth="1"/>
    <col min="4679" max="4679" width="21.5" style="43" customWidth="1"/>
    <col min="4680" max="4680" width="18.875" style="43" customWidth="1"/>
    <col min="4681" max="4681" width="10.75" style="43" customWidth="1"/>
    <col min="4682" max="4682" width="13.5" style="43" customWidth="1"/>
    <col min="4683" max="4684" width="12.75" style="43" customWidth="1"/>
    <col min="4685" max="4685" width="18.75" style="43" customWidth="1"/>
    <col min="4686" max="4686" width="9.375" style="43" customWidth="1"/>
    <col min="4687" max="4687" width="8.875" style="43" customWidth="1"/>
    <col min="4688" max="4689" width="7.5" style="43" customWidth="1"/>
    <col min="4690" max="4690" width="8.25" style="43" customWidth="1"/>
    <col min="4691" max="4692" width="8.875" style="43" customWidth="1"/>
    <col min="4693" max="4693" width="8.5" style="43" customWidth="1"/>
    <col min="4694" max="4694" width="7.875" style="43" customWidth="1"/>
    <col min="4695" max="4695" width="7.875" style="43" bestFit="1" customWidth="1"/>
    <col min="4696" max="4696" width="8.75" style="43" customWidth="1"/>
    <col min="4697" max="4697" width="8.625" style="43" customWidth="1"/>
    <col min="4698" max="4698" width="8.875" style="43" customWidth="1"/>
    <col min="4699" max="4699" width="7.875" style="43" customWidth="1"/>
    <col min="4700" max="4700" width="8.375" style="43" bestFit="1" customWidth="1"/>
    <col min="4701" max="4703" width="8.375" style="43" customWidth="1"/>
    <col min="4704" max="4704" width="16.375" style="43" customWidth="1"/>
    <col min="4705" max="4931" width="9" style="43"/>
    <col min="4932" max="4932" width="5.375" style="43" bestFit="1" customWidth="1"/>
    <col min="4933" max="4933" width="28.25" style="43" customWidth="1"/>
    <col min="4934" max="4934" width="26.25" style="43" customWidth="1"/>
    <col min="4935" max="4935" width="21.5" style="43" customWidth="1"/>
    <col min="4936" max="4936" width="18.875" style="43" customWidth="1"/>
    <col min="4937" max="4937" width="10.75" style="43" customWidth="1"/>
    <col min="4938" max="4938" width="13.5" style="43" customWidth="1"/>
    <col min="4939" max="4940" width="12.75" style="43" customWidth="1"/>
    <col min="4941" max="4941" width="18.75" style="43" customWidth="1"/>
    <col min="4942" max="4942" width="9.375" style="43" customWidth="1"/>
    <col min="4943" max="4943" width="8.875" style="43" customWidth="1"/>
    <col min="4944" max="4945" width="7.5" style="43" customWidth="1"/>
    <col min="4946" max="4946" width="8.25" style="43" customWidth="1"/>
    <col min="4947" max="4948" width="8.875" style="43" customWidth="1"/>
    <col min="4949" max="4949" width="8.5" style="43" customWidth="1"/>
    <col min="4950" max="4950" width="7.875" style="43" customWidth="1"/>
    <col min="4951" max="4951" width="7.875" style="43" bestFit="1" customWidth="1"/>
    <col min="4952" max="4952" width="8.75" style="43" customWidth="1"/>
    <col min="4953" max="4953" width="8.625" style="43" customWidth="1"/>
    <col min="4954" max="4954" width="8.875" style="43" customWidth="1"/>
    <col min="4955" max="4955" width="7.875" style="43" customWidth="1"/>
    <col min="4956" max="4956" width="8.375" style="43" bestFit="1" customWidth="1"/>
    <col min="4957" max="4959" width="8.375" style="43" customWidth="1"/>
    <col min="4960" max="4960" width="16.375" style="43" customWidth="1"/>
    <col min="4961" max="5187" width="9" style="43"/>
    <col min="5188" max="5188" width="5.375" style="43" bestFit="1" customWidth="1"/>
    <col min="5189" max="5189" width="28.25" style="43" customWidth="1"/>
    <col min="5190" max="5190" width="26.25" style="43" customWidth="1"/>
    <col min="5191" max="5191" width="21.5" style="43" customWidth="1"/>
    <col min="5192" max="5192" width="18.875" style="43" customWidth="1"/>
    <col min="5193" max="5193" width="10.75" style="43" customWidth="1"/>
    <col min="5194" max="5194" width="13.5" style="43" customWidth="1"/>
    <col min="5195" max="5196" width="12.75" style="43" customWidth="1"/>
    <col min="5197" max="5197" width="18.75" style="43" customWidth="1"/>
    <col min="5198" max="5198" width="9.375" style="43" customWidth="1"/>
    <col min="5199" max="5199" width="8.875" style="43" customWidth="1"/>
    <col min="5200" max="5201" width="7.5" style="43" customWidth="1"/>
    <col min="5202" max="5202" width="8.25" style="43" customWidth="1"/>
    <col min="5203" max="5204" width="8.875" style="43" customWidth="1"/>
    <col min="5205" max="5205" width="8.5" style="43" customWidth="1"/>
    <col min="5206" max="5206" width="7.875" style="43" customWidth="1"/>
    <col min="5207" max="5207" width="7.875" style="43" bestFit="1" customWidth="1"/>
    <col min="5208" max="5208" width="8.75" style="43" customWidth="1"/>
    <col min="5209" max="5209" width="8.625" style="43" customWidth="1"/>
    <col min="5210" max="5210" width="8.875" style="43" customWidth="1"/>
    <col min="5211" max="5211" width="7.875" style="43" customWidth="1"/>
    <col min="5212" max="5212" width="8.375" style="43" bestFit="1" customWidth="1"/>
    <col min="5213" max="5215" width="8.375" style="43" customWidth="1"/>
    <col min="5216" max="5216" width="16.375" style="43" customWidth="1"/>
    <col min="5217" max="5443" width="9" style="43"/>
    <col min="5444" max="5444" width="5.375" style="43" bestFit="1" customWidth="1"/>
    <col min="5445" max="5445" width="28.25" style="43" customWidth="1"/>
    <col min="5446" max="5446" width="26.25" style="43" customWidth="1"/>
    <col min="5447" max="5447" width="21.5" style="43" customWidth="1"/>
    <col min="5448" max="5448" width="18.875" style="43" customWidth="1"/>
    <col min="5449" max="5449" width="10.75" style="43" customWidth="1"/>
    <col min="5450" max="5450" width="13.5" style="43" customWidth="1"/>
    <col min="5451" max="5452" width="12.75" style="43" customWidth="1"/>
    <col min="5453" max="5453" width="18.75" style="43" customWidth="1"/>
    <col min="5454" max="5454" width="9.375" style="43" customWidth="1"/>
    <col min="5455" max="5455" width="8.875" style="43" customWidth="1"/>
    <col min="5456" max="5457" width="7.5" style="43" customWidth="1"/>
    <col min="5458" max="5458" width="8.25" style="43" customWidth="1"/>
    <col min="5459" max="5460" width="8.875" style="43" customWidth="1"/>
    <col min="5461" max="5461" width="8.5" style="43" customWidth="1"/>
    <col min="5462" max="5462" width="7.875" style="43" customWidth="1"/>
    <col min="5463" max="5463" width="7.875" style="43" bestFit="1" customWidth="1"/>
    <col min="5464" max="5464" width="8.75" style="43" customWidth="1"/>
    <col min="5465" max="5465" width="8.625" style="43" customWidth="1"/>
    <col min="5466" max="5466" width="8.875" style="43" customWidth="1"/>
    <col min="5467" max="5467" width="7.875" style="43" customWidth="1"/>
    <col min="5468" max="5468" width="8.375" style="43" bestFit="1" customWidth="1"/>
    <col min="5469" max="5471" width="8.375" style="43" customWidth="1"/>
    <col min="5472" max="5472" width="16.375" style="43" customWidth="1"/>
    <col min="5473" max="5699" width="9" style="43"/>
    <col min="5700" max="5700" width="5.375" style="43" bestFit="1" customWidth="1"/>
    <col min="5701" max="5701" width="28.25" style="43" customWidth="1"/>
    <col min="5702" max="5702" width="26.25" style="43" customWidth="1"/>
    <col min="5703" max="5703" width="21.5" style="43" customWidth="1"/>
    <col min="5704" max="5704" width="18.875" style="43" customWidth="1"/>
    <col min="5705" max="5705" width="10.75" style="43" customWidth="1"/>
    <col min="5706" max="5706" width="13.5" style="43" customWidth="1"/>
    <col min="5707" max="5708" width="12.75" style="43" customWidth="1"/>
    <col min="5709" max="5709" width="18.75" style="43" customWidth="1"/>
    <col min="5710" max="5710" width="9.375" style="43" customWidth="1"/>
    <col min="5711" max="5711" width="8.875" style="43" customWidth="1"/>
    <col min="5712" max="5713" width="7.5" style="43" customWidth="1"/>
    <col min="5714" max="5714" width="8.25" style="43" customWidth="1"/>
    <col min="5715" max="5716" width="8.875" style="43" customWidth="1"/>
    <col min="5717" max="5717" width="8.5" style="43" customWidth="1"/>
    <col min="5718" max="5718" width="7.875" style="43" customWidth="1"/>
    <col min="5719" max="5719" width="7.875" style="43" bestFit="1" customWidth="1"/>
    <col min="5720" max="5720" width="8.75" style="43" customWidth="1"/>
    <col min="5721" max="5721" width="8.625" style="43" customWidth="1"/>
    <col min="5722" max="5722" width="8.875" style="43" customWidth="1"/>
    <col min="5723" max="5723" width="7.875" style="43" customWidth="1"/>
    <col min="5724" max="5724" width="8.375" style="43" bestFit="1" customWidth="1"/>
    <col min="5725" max="5727" width="8.375" style="43" customWidth="1"/>
    <col min="5728" max="5728" width="16.375" style="43" customWidth="1"/>
    <col min="5729" max="5955" width="9" style="43"/>
    <col min="5956" max="5956" width="5.375" style="43" bestFit="1" customWidth="1"/>
    <col min="5957" max="5957" width="28.25" style="43" customWidth="1"/>
    <col min="5958" max="5958" width="26.25" style="43" customWidth="1"/>
    <col min="5959" max="5959" width="21.5" style="43" customWidth="1"/>
    <col min="5960" max="5960" width="18.875" style="43" customWidth="1"/>
    <col min="5961" max="5961" width="10.75" style="43" customWidth="1"/>
    <col min="5962" max="5962" width="13.5" style="43" customWidth="1"/>
    <col min="5963" max="5964" width="12.75" style="43" customWidth="1"/>
    <col min="5965" max="5965" width="18.75" style="43" customWidth="1"/>
    <col min="5966" max="5966" width="9.375" style="43" customWidth="1"/>
    <col min="5967" max="5967" width="8.875" style="43" customWidth="1"/>
    <col min="5968" max="5969" width="7.5" style="43" customWidth="1"/>
    <col min="5970" max="5970" width="8.25" style="43" customWidth="1"/>
    <col min="5971" max="5972" width="8.875" style="43" customWidth="1"/>
    <col min="5973" max="5973" width="8.5" style="43" customWidth="1"/>
    <col min="5974" max="5974" width="7.875" style="43" customWidth="1"/>
    <col min="5975" max="5975" width="7.875" style="43" bestFit="1" customWidth="1"/>
    <col min="5976" max="5976" width="8.75" style="43" customWidth="1"/>
    <col min="5977" max="5977" width="8.625" style="43" customWidth="1"/>
    <col min="5978" max="5978" width="8.875" style="43" customWidth="1"/>
    <col min="5979" max="5979" width="7.875" style="43" customWidth="1"/>
    <col min="5980" max="5980" width="8.375" style="43" bestFit="1" customWidth="1"/>
    <col min="5981" max="5983" width="8.375" style="43" customWidth="1"/>
    <col min="5984" max="5984" width="16.375" style="43" customWidth="1"/>
    <col min="5985" max="6211" width="9" style="43"/>
    <col min="6212" max="6212" width="5.375" style="43" bestFit="1" customWidth="1"/>
    <col min="6213" max="6213" width="28.25" style="43" customWidth="1"/>
    <col min="6214" max="6214" width="26.25" style="43" customWidth="1"/>
    <col min="6215" max="6215" width="21.5" style="43" customWidth="1"/>
    <col min="6216" max="6216" width="18.875" style="43" customWidth="1"/>
    <col min="6217" max="6217" width="10.75" style="43" customWidth="1"/>
    <col min="6218" max="6218" width="13.5" style="43" customWidth="1"/>
    <col min="6219" max="6220" width="12.75" style="43" customWidth="1"/>
    <col min="6221" max="6221" width="18.75" style="43" customWidth="1"/>
    <col min="6222" max="6222" width="9.375" style="43" customWidth="1"/>
    <col min="6223" max="6223" width="8.875" style="43" customWidth="1"/>
    <col min="6224" max="6225" width="7.5" style="43" customWidth="1"/>
    <col min="6226" max="6226" width="8.25" style="43" customWidth="1"/>
    <col min="6227" max="6228" width="8.875" style="43" customWidth="1"/>
    <col min="6229" max="6229" width="8.5" style="43" customWidth="1"/>
    <col min="6230" max="6230" width="7.875" style="43" customWidth="1"/>
    <col min="6231" max="6231" width="7.875" style="43" bestFit="1" customWidth="1"/>
    <col min="6232" max="6232" width="8.75" style="43" customWidth="1"/>
    <col min="6233" max="6233" width="8.625" style="43" customWidth="1"/>
    <col min="6234" max="6234" width="8.875" style="43" customWidth="1"/>
    <col min="6235" max="6235" width="7.875" style="43" customWidth="1"/>
    <col min="6236" max="6236" width="8.375" style="43" bestFit="1" customWidth="1"/>
    <col min="6237" max="6239" width="8.375" style="43" customWidth="1"/>
    <col min="6240" max="6240" width="16.375" style="43" customWidth="1"/>
    <col min="6241" max="6467" width="9" style="43"/>
    <col min="6468" max="6468" width="5.375" style="43" bestFit="1" customWidth="1"/>
    <col min="6469" max="6469" width="28.25" style="43" customWidth="1"/>
    <col min="6470" max="6470" width="26.25" style="43" customWidth="1"/>
    <col min="6471" max="6471" width="21.5" style="43" customWidth="1"/>
    <col min="6472" max="6472" width="18.875" style="43" customWidth="1"/>
    <col min="6473" max="6473" width="10.75" style="43" customWidth="1"/>
    <col min="6474" max="6474" width="13.5" style="43" customWidth="1"/>
    <col min="6475" max="6476" width="12.75" style="43" customWidth="1"/>
    <col min="6477" max="6477" width="18.75" style="43" customWidth="1"/>
    <col min="6478" max="6478" width="9.375" style="43" customWidth="1"/>
    <col min="6479" max="6479" width="8.875" style="43" customWidth="1"/>
    <col min="6480" max="6481" width="7.5" style="43" customWidth="1"/>
    <col min="6482" max="6482" width="8.25" style="43" customWidth="1"/>
    <col min="6483" max="6484" width="8.875" style="43" customWidth="1"/>
    <col min="6485" max="6485" width="8.5" style="43" customWidth="1"/>
    <col min="6486" max="6486" width="7.875" style="43" customWidth="1"/>
    <col min="6487" max="6487" width="7.875" style="43" bestFit="1" customWidth="1"/>
    <col min="6488" max="6488" width="8.75" style="43" customWidth="1"/>
    <col min="6489" max="6489" width="8.625" style="43" customWidth="1"/>
    <col min="6490" max="6490" width="8.875" style="43" customWidth="1"/>
    <col min="6491" max="6491" width="7.875" style="43" customWidth="1"/>
    <col min="6492" max="6492" width="8.375" style="43" bestFit="1" customWidth="1"/>
    <col min="6493" max="6495" width="8.375" style="43" customWidth="1"/>
    <col min="6496" max="6496" width="16.375" style="43" customWidth="1"/>
    <col min="6497" max="6723" width="9" style="43"/>
    <col min="6724" max="6724" width="5.375" style="43" bestFit="1" customWidth="1"/>
    <col min="6725" max="6725" width="28.25" style="43" customWidth="1"/>
    <col min="6726" max="6726" width="26.25" style="43" customWidth="1"/>
    <col min="6727" max="6727" width="21.5" style="43" customWidth="1"/>
    <col min="6728" max="6728" width="18.875" style="43" customWidth="1"/>
    <col min="6729" max="6729" width="10.75" style="43" customWidth="1"/>
    <col min="6730" max="6730" width="13.5" style="43" customWidth="1"/>
    <col min="6731" max="6732" width="12.75" style="43" customWidth="1"/>
    <col min="6733" max="6733" width="18.75" style="43" customWidth="1"/>
    <col min="6734" max="6734" width="9.375" style="43" customWidth="1"/>
    <col min="6735" max="6735" width="8.875" style="43" customWidth="1"/>
    <col min="6736" max="6737" width="7.5" style="43" customWidth="1"/>
    <col min="6738" max="6738" width="8.25" style="43" customWidth="1"/>
    <col min="6739" max="6740" width="8.875" style="43" customWidth="1"/>
    <col min="6741" max="6741" width="8.5" style="43" customWidth="1"/>
    <col min="6742" max="6742" width="7.875" style="43" customWidth="1"/>
    <col min="6743" max="6743" width="7.875" style="43" bestFit="1" customWidth="1"/>
    <col min="6744" max="6744" width="8.75" style="43" customWidth="1"/>
    <col min="6745" max="6745" width="8.625" style="43" customWidth="1"/>
    <col min="6746" max="6746" width="8.875" style="43" customWidth="1"/>
    <col min="6747" max="6747" width="7.875" style="43" customWidth="1"/>
    <col min="6748" max="6748" width="8.375" style="43" bestFit="1" customWidth="1"/>
    <col min="6749" max="6751" width="8.375" style="43" customWidth="1"/>
    <col min="6752" max="6752" width="16.375" style="43" customWidth="1"/>
    <col min="6753" max="6979" width="9" style="43"/>
    <col min="6980" max="6980" width="5.375" style="43" bestFit="1" customWidth="1"/>
    <col min="6981" max="6981" width="28.25" style="43" customWidth="1"/>
    <col min="6982" max="6982" width="26.25" style="43" customWidth="1"/>
    <col min="6983" max="6983" width="21.5" style="43" customWidth="1"/>
    <col min="6984" max="6984" width="18.875" style="43" customWidth="1"/>
    <col min="6985" max="6985" width="10.75" style="43" customWidth="1"/>
    <col min="6986" max="6986" width="13.5" style="43" customWidth="1"/>
    <col min="6987" max="6988" width="12.75" style="43" customWidth="1"/>
    <col min="6989" max="6989" width="18.75" style="43" customWidth="1"/>
    <col min="6990" max="6990" width="9.375" style="43" customWidth="1"/>
    <col min="6991" max="6991" width="8.875" style="43" customWidth="1"/>
    <col min="6992" max="6993" width="7.5" style="43" customWidth="1"/>
    <col min="6994" max="6994" width="8.25" style="43" customWidth="1"/>
    <col min="6995" max="6996" width="8.875" style="43" customWidth="1"/>
    <col min="6997" max="6997" width="8.5" style="43" customWidth="1"/>
    <col min="6998" max="6998" width="7.875" style="43" customWidth="1"/>
    <col min="6999" max="6999" width="7.875" style="43" bestFit="1" customWidth="1"/>
    <col min="7000" max="7000" width="8.75" style="43" customWidth="1"/>
    <col min="7001" max="7001" width="8.625" style="43" customWidth="1"/>
    <col min="7002" max="7002" width="8.875" style="43" customWidth="1"/>
    <col min="7003" max="7003" width="7.875" style="43" customWidth="1"/>
    <col min="7004" max="7004" width="8.375" style="43" bestFit="1" customWidth="1"/>
    <col min="7005" max="7007" width="8.375" style="43" customWidth="1"/>
    <col min="7008" max="7008" width="16.375" style="43" customWidth="1"/>
    <col min="7009" max="7235" width="9" style="43"/>
    <col min="7236" max="7236" width="5.375" style="43" bestFit="1" customWidth="1"/>
    <col min="7237" max="7237" width="28.25" style="43" customWidth="1"/>
    <col min="7238" max="7238" width="26.25" style="43" customWidth="1"/>
    <col min="7239" max="7239" width="21.5" style="43" customWidth="1"/>
    <col min="7240" max="7240" width="18.875" style="43" customWidth="1"/>
    <col min="7241" max="7241" width="10.75" style="43" customWidth="1"/>
    <col min="7242" max="7242" width="13.5" style="43" customWidth="1"/>
    <col min="7243" max="7244" width="12.75" style="43" customWidth="1"/>
    <col min="7245" max="7245" width="18.75" style="43" customWidth="1"/>
    <col min="7246" max="7246" width="9.375" style="43" customWidth="1"/>
    <col min="7247" max="7247" width="8.875" style="43" customWidth="1"/>
    <col min="7248" max="7249" width="7.5" style="43" customWidth="1"/>
    <col min="7250" max="7250" width="8.25" style="43" customWidth="1"/>
    <col min="7251" max="7252" width="8.875" style="43" customWidth="1"/>
    <col min="7253" max="7253" width="8.5" style="43" customWidth="1"/>
    <col min="7254" max="7254" width="7.875" style="43" customWidth="1"/>
    <col min="7255" max="7255" width="7.875" style="43" bestFit="1" customWidth="1"/>
    <col min="7256" max="7256" width="8.75" style="43" customWidth="1"/>
    <col min="7257" max="7257" width="8.625" style="43" customWidth="1"/>
    <col min="7258" max="7258" width="8.875" style="43" customWidth="1"/>
    <col min="7259" max="7259" width="7.875" style="43" customWidth="1"/>
    <col min="7260" max="7260" width="8.375" style="43" bestFit="1" customWidth="1"/>
    <col min="7261" max="7263" width="8.375" style="43" customWidth="1"/>
    <col min="7264" max="7264" width="16.375" style="43" customWidth="1"/>
    <col min="7265" max="7491" width="9" style="43"/>
    <col min="7492" max="7492" width="5.375" style="43" bestFit="1" customWidth="1"/>
    <col min="7493" max="7493" width="28.25" style="43" customWidth="1"/>
    <col min="7494" max="7494" width="26.25" style="43" customWidth="1"/>
    <col min="7495" max="7495" width="21.5" style="43" customWidth="1"/>
    <col min="7496" max="7496" width="18.875" style="43" customWidth="1"/>
    <col min="7497" max="7497" width="10.75" style="43" customWidth="1"/>
    <col min="7498" max="7498" width="13.5" style="43" customWidth="1"/>
    <col min="7499" max="7500" width="12.75" style="43" customWidth="1"/>
    <col min="7501" max="7501" width="18.75" style="43" customWidth="1"/>
    <col min="7502" max="7502" width="9.375" style="43" customWidth="1"/>
    <col min="7503" max="7503" width="8.875" style="43" customWidth="1"/>
    <col min="7504" max="7505" width="7.5" style="43" customWidth="1"/>
    <col min="7506" max="7506" width="8.25" style="43" customWidth="1"/>
    <col min="7507" max="7508" width="8.875" style="43" customWidth="1"/>
    <col min="7509" max="7509" width="8.5" style="43" customWidth="1"/>
    <col min="7510" max="7510" width="7.875" style="43" customWidth="1"/>
    <col min="7511" max="7511" width="7.875" style="43" bestFit="1" customWidth="1"/>
    <col min="7512" max="7512" width="8.75" style="43" customWidth="1"/>
    <col min="7513" max="7513" width="8.625" style="43" customWidth="1"/>
    <col min="7514" max="7514" width="8.875" style="43" customWidth="1"/>
    <col min="7515" max="7515" width="7.875" style="43" customWidth="1"/>
    <col min="7516" max="7516" width="8.375" style="43" bestFit="1" customWidth="1"/>
    <col min="7517" max="7519" width="8.375" style="43" customWidth="1"/>
    <col min="7520" max="7520" width="16.375" style="43" customWidth="1"/>
    <col min="7521" max="7747" width="9" style="43"/>
    <col min="7748" max="7748" width="5.375" style="43" bestFit="1" customWidth="1"/>
    <col min="7749" max="7749" width="28.25" style="43" customWidth="1"/>
    <col min="7750" max="7750" width="26.25" style="43" customWidth="1"/>
    <col min="7751" max="7751" width="21.5" style="43" customWidth="1"/>
    <col min="7752" max="7752" width="18.875" style="43" customWidth="1"/>
    <col min="7753" max="7753" width="10.75" style="43" customWidth="1"/>
    <col min="7754" max="7754" width="13.5" style="43" customWidth="1"/>
    <col min="7755" max="7756" width="12.75" style="43" customWidth="1"/>
    <col min="7757" max="7757" width="18.75" style="43" customWidth="1"/>
    <col min="7758" max="7758" width="9.375" style="43" customWidth="1"/>
    <col min="7759" max="7759" width="8.875" style="43" customWidth="1"/>
    <col min="7760" max="7761" width="7.5" style="43" customWidth="1"/>
    <col min="7762" max="7762" width="8.25" style="43" customWidth="1"/>
    <col min="7763" max="7764" width="8.875" style="43" customWidth="1"/>
    <col min="7765" max="7765" width="8.5" style="43" customWidth="1"/>
    <col min="7766" max="7766" width="7.875" style="43" customWidth="1"/>
    <col min="7767" max="7767" width="7.875" style="43" bestFit="1" customWidth="1"/>
    <col min="7768" max="7768" width="8.75" style="43" customWidth="1"/>
    <col min="7769" max="7769" width="8.625" style="43" customWidth="1"/>
    <col min="7770" max="7770" width="8.875" style="43" customWidth="1"/>
    <col min="7771" max="7771" width="7.875" style="43" customWidth="1"/>
    <col min="7772" max="7772" width="8.375" style="43" bestFit="1" customWidth="1"/>
    <col min="7773" max="7775" width="8.375" style="43" customWidth="1"/>
    <col min="7776" max="7776" width="16.375" style="43" customWidth="1"/>
    <col min="7777" max="8003" width="9" style="43"/>
    <col min="8004" max="8004" width="5.375" style="43" bestFit="1" customWidth="1"/>
    <col min="8005" max="8005" width="28.25" style="43" customWidth="1"/>
    <col min="8006" max="8006" width="26.25" style="43" customWidth="1"/>
    <col min="8007" max="8007" width="21.5" style="43" customWidth="1"/>
    <col min="8008" max="8008" width="18.875" style="43" customWidth="1"/>
    <col min="8009" max="8009" width="10.75" style="43" customWidth="1"/>
    <col min="8010" max="8010" width="13.5" style="43" customWidth="1"/>
    <col min="8011" max="8012" width="12.75" style="43" customWidth="1"/>
    <col min="8013" max="8013" width="18.75" style="43" customWidth="1"/>
    <col min="8014" max="8014" width="9.375" style="43" customWidth="1"/>
    <col min="8015" max="8015" width="8.875" style="43" customWidth="1"/>
    <col min="8016" max="8017" width="7.5" style="43" customWidth="1"/>
    <col min="8018" max="8018" width="8.25" style="43" customWidth="1"/>
    <col min="8019" max="8020" width="8.875" style="43" customWidth="1"/>
    <col min="8021" max="8021" width="8.5" style="43" customWidth="1"/>
    <col min="8022" max="8022" width="7.875" style="43" customWidth="1"/>
    <col min="8023" max="8023" width="7.875" style="43" bestFit="1" customWidth="1"/>
    <col min="8024" max="8024" width="8.75" style="43" customWidth="1"/>
    <col min="8025" max="8025" width="8.625" style="43" customWidth="1"/>
    <col min="8026" max="8026" width="8.875" style="43" customWidth="1"/>
    <col min="8027" max="8027" width="7.875" style="43" customWidth="1"/>
    <col min="8028" max="8028" width="8.375" style="43" bestFit="1" customWidth="1"/>
    <col min="8029" max="8031" width="8.375" style="43" customWidth="1"/>
    <col min="8032" max="8032" width="16.375" style="43" customWidth="1"/>
    <col min="8033" max="8259" width="9" style="43"/>
    <col min="8260" max="8260" width="5.375" style="43" bestFit="1" customWidth="1"/>
    <col min="8261" max="8261" width="28.25" style="43" customWidth="1"/>
    <col min="8262" max="8262" width="26.25" style="43" customWidth="1"/>
    <col min="8263" max="8263" width="21.5" style="43" customWidth="1"/>
    <col min="8264" max="8264" width="18.875" style="43" customWidth="1"/>
    <col min="8265" max="8265" width="10.75" style="43" customWidth="1"/>
    <col min="8266" max="8266" width="13.5" style="43" customWidth="1"/>
    <col min="8267" max="8268" width="12.75" style="43" customWidth="1"/>
    <col min="8269" max="8269" width="18.75" style="43" customWidth="1"/>
    <col min="8270" max="8270" width="9.375" style="43" customWidth="1"/>
    <col min="8271" max="8271" width="8.875" style="43" customWidth="1"/>
    <col min="8272" max="8273" width="7.5" style="43" customWidth="1"/>
    <col min="8274" max="8274" width="8.25" style="43" customWidth="1"/>
    <col min="8275" max="8276" width="8.875" style="43" customWidth="1"/>
    <col min="8277" max="8277" width="8.5" style="43" customWidth="1"/>
    <col min="8278" max="8278" width="7.875" style="43" customWidth="1"/>
    <col min="8279" max="8279" width="7.875" style="43" bestFit="1" customWidth="1"/>
    <col min="8280" max="8280" width="8.75" style="43" customWidth="1"/>
    <col min="8281" max="8281" width="8.625" style="43" customWidth="1"/>
    <col min="8282" max="8282" width="8.875" style="43" customWidth="1"/>
    <col min="8283" max="8283" width="7.875" style="43" customWidth="1"/>
    <col min="8284" max="8284" width="8.375" style="43" bestFit="1" customWidth="1"/>
    <col min="8285" max="8287" width="8.375" style="43" customWidth="1"/>
    <col min="8288" max="8288" width="16.375" style="43" customWidth="1"/>
    <col min="8289" max="8515" width="9" style="43"/>
    <col min="8516" max="8516" width="5.375" style="43" bestFit="1" customWidth="1"/>
    <col min="8517" max="8517" width="28.25" style="43" customWidth="1"/>
    <col min="8518" max="8518" width="26.25" style="43" customWidth="1"/>
    <col min="8519" max="8519" width="21.5" style="43" customWidth="1"/>
    <col min="8520" max="8520" width="18.875" style="43" customWidth="1"/>
    <col min="8521" max="8521" width="10.75" style="43" customWidth="1"/>
    <col min="8522" max="8522" width="13.5" style="43" customWidth="1"/>
    <col min="8523" max="8524" width="12.75" style="43" customWidth="1"/>
    <col min="8525" max="8525" width="18.75" style="43" customWidth="1"/>
    <col min="8526" max="8526" width="9.375" style="43" customWidth="1"/>
    <col min="8527" max="8527" width="8.875" style="43" customWidth="1"/>
    <col min="8528" max="8529" width="7.5" style="43" customWidth="1"/>
    <col min="8530" max="8530" width="8.25" style="43" customWidth="1"/>
    <col min="8531" max="8532" width="8.875" style="43" customWidth="1"/>
    <col min="8533" max="8533" width="8.5" style="43" customWidth="1"/>
    <col min="8534" max="8534" width="7.875" style="43" customWidth="1"/>
    <col min="8535" max="8535" width="7.875" style="43" bestFit="1" customWidth="1"/>
    <col min="8536" max="8536" width="8.75" style="43" customWidth="1"/>
    <col min="8537" max="8537" width="8.625" style="43" customWidth="1"/>
    <col min="8538" max="8538" width="8.875" style="43" customWidth="1"/>
    <col min="8539" max="8539" width="7.875" style="43" customWidth="1"/>
    <col min="8540" max="8540" width="8.375" style="43" bestFit="1" customWidth="1"/>
    <col min="8541" max="8543" width="8.375" style="43" customWidth="1"/>
    <col min="8544" max="8544" width="16.375" style="43" customWidth="1"/>
    <col min="8545" max="8771" width="9" style="43"/>
    <col min="8772" max="8772" width="5.375" style="43" bestFit="1" customWidth="1"/>
    <col min="8773" max="8773" width="28.25" style="43" customWidth="1"/>
    <col min="8774" max="8774" width="26.25" style="43" customWidth="1"/>
    <col min="8775" max="8775" width="21.5" style="43" customWidth="1"/>
    <col min="8776" max="8776" width="18.875" style="43" customWidth="1"/>
    <col min="8777" max="8777" width="10.75" style="43" customWidth="1"/>
    <col min="8778" max="8778" width="13.5" style="43" customWidth="1"/>
    <col min="8779" max="8780" width="12.75" style="43" customWidth="1"/>
    <col min="8781" max="8781" width="18.75" style="43" customWidth="1"/>
    <col min="8782" max="8782" width="9.375" style="43" customWidth="1"/>
    <col min="8783" max="8783" width="8.875" style="43" customWidth="1"/>
    <col min="8784" max="8785" width="7.5" style="43" customWidth="1"/>
    <col min="8786" max="8786" width="8.25" style="43" customWidth="1"/>
    <col min="8787" max="8788" width="8.875" style="43" customWidth="1"/>
    <col min="8789" max="8789" width="8.5" style="43" customWidth="1"/>
    <col min="8790" max="8790" width="7.875" style="43" customWidth="1"/>
    <col min="8791" max="8791" width="7.875" style="43" bestFit="1" customWidth="1"/>
    <col min="8792" max="8792" width="8.75" style="43" customWidth="1"/>
    <col min="8793" max="8793" width="8.625" style="43" customWidth="1"/>
    <col min="8794" max="8794" width="8.875" style="43" customWidth="1"/>
    <col min="8795" max="8795" width="7.875" style="43" customWidth="1"/>
    <col min="8796" max="8796" width="8.375" style="43" bestFit="1" customWidth="1"/>
    <col min="8797" max="8799" width="8.375" style="43" customWidth="1"/>
    <col min="8800" max="8800" width="16.375" style="43" customWidth="1"/>
    <col min="8801" max="9027" width="9" style="43"/>
    <col min="9028" max="9028" width="5.375" style="43" bestFit="1" customWidth="1"/>
    <col min="9029" max="9029" width="28.25" style="43" customWidth="1"/>
    <col min="9030" max="9030" width="26.25" style="43" customWidth="1"/>
    <col min="9031" max="9031" width="21.5" style="43" customWidth="1"/>
    <col min="9032" max="9032" width="18.875" style="43" customWidth="1"/>
    <col min="9033" max="9033" width="10.75" style="43" customWidth="1"/>
    <col min="9034" max="9034" width="13.5" style="43" customWidth="1"/>
    <col min="9035" max="9036" width="12.75" style="43" customWidth="1"/>
    <col min="9037" max="9037" width="18.75" style="43" customWidth="1"/>
    <col min="9038" max="9038" width="9.375" style="43" customWidth="1"/>
    <col min="9039" max="9039" width="8.875" style="43" customWidth="1"/>
    <col min="9040" max="9041" width="7.5" style="43" customWidth="1"/>
    <col min="9042" max="9042" width="8.25" style="43" customWidth="1"/>
    <col min="9043" max="9044" width="8.875" style="43" customWidth="1"/>
    <col min="9045" max="9045" width="8.5" style="43" customWidth="1"/>
    <col min="9046" max="9046" width="7.875" style="43" customWidth="1"/>
    <col min="9047" max="9047" width="7.875" style="43" bestFit="1" customWidth="1"/>
    <col min="9048" max="9048" width="8.75" style="43" customWidth="1"/>
    <col min="9049" max="9049" width="8.625" style="43" customWidth="1"/>
    <col min="9050" max="9050" width="8.875" style="43" customWidth="1"/>
    <col min="9051" max="9051" width="7.875" style="43" customWidth="1"/>
    <col min="9052" max="9052" width="8.375" style="43" bestFit="1" customWidth="1"/>
    <col min="9053" max="9055" width="8.375" style="43" customWidth="1"/>
    <col min="9056" max="9056" width="16.375" style="43" customWidth="1"/>
    <col min="9057" max="9283" width="9" style="43"/>
    <col min="9284" max="9284" width="5.375" style="43" bestFit="1" customWidth="1"/>
    <col min="9285" max="9285" width="28.25" style="43" customWidth="1"/>
    <col min="9286" max="9286" width="26.25" style="43" customWidth="1"/>
    <col min="9287" max="9287" width="21.5" style="43" customWidth="1"/>
    <col min="9288" max="9288" width="18.875" style="43" customWidth="1"/>
    <col min="9289" max="9289" width="10.75" style="43" customWidth="1"/>
    <col min="9290" max="9290" width="13.5" style="43" customWidth="1"/>
    <col min="9291" max="9292" width="12.75" style="43" customWidth="1"/>
    <col min="9293" max="9293" width="18.75" style="43" customWidth="1"/>
    <col min="9294" max="9294" width="9.375" style="43" customWidth="1"/>
    <col min="9295" max="9295" width="8.875" style="43" customWidth="1"/>
    <col min="9296" max="9297" width="7.5" style="43" customWidth="1"/>
    <col min="9298" max="9298" width="8.25" style="43" customWidth="1"/>
    <col min="9299" max="9300" width="8.875" style="43" customWidth="1"/>
    <col min="9301" max="9301" width="8.5" style="43" customWidth="1"/>
    <col min="9302" max="9302" width="7.875" style="43" customWidth="1"/>
    <col min="9303" max="9303" width="7.875" style="43" bestFit="1" customWidth="1"/>
    <col min="9304" max="9304" width="8.75" style="43" customWidth="1"/>
    <col min="9305" max="9305" width="8.625" style="43" customWidth="1"/>
    <col min="9306" max="9306" width="8.875" style="43" customWidth="1"/>
    <col min="9307" max="9307" width="7.875" style="43" customWidth="1"/>
    <col min="9308" max="9308" width="8.375" style="43" bestFit="1" customWidth="1"/>
    <col min="9309" max="9311" width="8.375" style="43" customWidth="1"/>
    <col min="9312" max="9312" width="16.375" style="43" customWidth="1"/>
    <col min="9313" max="9539" width="9" style="43"/>
    <col min="9540" max="9540" width="5.375" style="43" bestFit="1" customWidth="1"/>
    <col min="9541" max="9541" width="28.25" style="43" customWidth="1"/>
    <col min="9542" max="9542" width="26.25" style="43" customWidth="1"/>
    <col min="9543" max="9543" width="21.5" style="43" customWidth="1"/>
    <col min="9544" max="9544" width="18.875" style="43" customWidth="1"/>
    <col min="9545" max="9545" width="10.75" style="43" customWidth="1"/>
    <col min="9546" max="9546" width="13.5" style="43" customWidth="1"/>
    <col min="9547" max="9548" width="12.75" style="43" customWidth="1"/>
    <col min="9549" max="9549" width="18.75" style="43" customWidth="1"/>
    <col min="9550" max="9550" width="9.375" style="43" customWidth="1"/>
    <col min="9551" max="9551" width="8.875" style="43" customWidth="1"/>
    <col min="9552" max="9553" width="7.5" style="43" customWidth="1"/>
    <col min="9554" max="9554" width="8.25" style="43" customWidth="1"/>
    <col min="9555" max="9556" width="8.875" style="43" customWidth="1"/>
    <col min="9557" max="9557" width="8.5" style="43" customWidth="1"/>
    <col min="9558" max="9558" width="7.875" style="43" customWidth="1"/>
    <col min="9559" max="9559" width="7.875" style="43" bestFit="1" customWidth="1"/>
    <col min="9560" max="9560" width="8.75" style="43" customWidth="1"/>
    <col min="9561" max="9561" width="8.625" style="43" customWidth="1"/>
    <col min="9562" max="9562" width="8.875" style="43" customWidth="1"/>
    <col min="9563" max="9563" width="7.875" style="43" customWidth="1"/>
    <col min="9564" max="9564" width="8.375" style="43" bestFit="1" customWidth="1"/>
    <col min="9565" max="9567" width="8.375" style="43" customWidth="1"/>
    <col min="9568" max="9568" width="16.375" style="43" customWidth="1"/>
    <col min="9569" max="9795" width="9" style="43"/>
    <col min="9796" max="9796" width="5.375" style="43" bestFit="1" customWidth="1"/>
    <col min="9797" max="9797" width="28.25" style="43" customWidth="1"/>
    <col min="9798" max="9798" width="26.25" style="43" customWidth="1"/>
    <col min="9799" max="9799" width="21.5" style="43" customWidth="1"/>
    <col min="9800" max="9800" width="18.875" style="43" customWidth="1"/>
    <col min="9801" max="9801" width="10.75" style="43" customWidth="1"/>
    <col min="9802" max="9802" width="13.5" style="43" customWidth="1"/>
    <col min="9803" max="9804" width="12.75" style="43" customWidth="1"/>
    <col min="9805" max="9805" width="18.75" style="43" customWidth="1"/>
    <col min="9806" max="9806" width="9.375" style="43" customWidth="1"/>
    <col min="9807" max="9807" width="8.875" style="43" customWidth="1"/>
    <col min="9808" max="9809" width="7.5" style="43" customWidth="1"/>
    <col min="9810" max="9810" width="8.25" style="43" customWidth="1"/>
    <col min="9811" max="9812" width="8.875" style="43" customWidth="1"/>
    <col min="9813" max="9813" width="8.5" style="43" customWidth="1"/>
    <col min="9814" max="9814" width="7.875" style="43" customWidth="1"/>
    <col min="9815" max="9815" width="7.875" style="43" bestFit="1" customWidth="1"/>
    <col min="9816" max="9816" width="8.75" style="43" customWidth="1"/>
    <col min="9817" max="9817" width="8.625" style="43" customWidth="1"/>
    <col min="9818" max="9818" width="8.875" style="43" customWidth="1"/>
    <col min="9819" max="9819" width="7.875" style="43" customWidth="1"/>
    <col min="9820" max="9820" width="8.375" style="43" bestFit="1" customWidth="1"/>
    <col min="9821" max="9823" width="8.375" style="43" customWidth="1"/>
    <col min="9824" max="9824" width="16.375" style="43" customWidth="1"/>
    <col min="9825" max="10051" width="9" style="43"/>
    <col min="10052" max="10052" width="5.375" style="43" bestFit="1" customWidth="1"/>
    <col min="10053" max="10053" width="28.25" style="43" customWidth="1"/>
    <col min="10054" max="10054" width="26.25" style="43" customWidth="1"/>
    <col min="10055" max="10055" width="21.5" style="43" customWidth="1"/>
    <col min="10056" max="10056" width="18.875" style="43" customWidth="1"/>
    <col min="10057" max="10057" width="10.75" style="43" customWidth="1"/>
    <col min="10058" max="10058" width="13.5" style="43" customWidth="1"/>
    <col min="10059" max="10060" width="12.75" style="43" customWidth="1"/>
    <col min="10061" max="10061" width="18.75" style="43" customWidth="1"/>
    <col min="10062" max="10062" width="9.375" style="43" customWidth="1"/>
    <col min="10063" max="10063" width="8.875" style="43" customWidth="1"/>
    <col min="10064" max="10065" width="7.5" style="43" customWidth="1"/>
    <col min="10066" max="10066" width="8.25" style="43" customWidth="1"/>
    <col min="10067" max="10068" width="8.875" style="43" customWidth="1"/>
    <col min="10069" max="10069" width="8.5" style="43" customWidth="1"/>
    <col min="10070" max="10070" width="7.875" style="43" customWidth="1"/>
    <col min="10071" max="10071" width="7.875" style="43" bestFit="1" customWidth="1"/>
    <col min="10072" max="10072" width="8.75" style="43" customWidth="1"/>
    <col min="10073" max="10073" width="8.625" style="43" customWidth="1"/>
    <col min="10074" max="10074" width="8.875" style="43" customWidth="1"/>
    <col min="10075" max="10075" width="7.875" style="43" customWidth="1"/>
    <col min="10076" max="10076" width="8.375" style="43" bestFit="1" customWidth="1"/>
    <col min="10077" max="10079" width="8.375" style="43" customWidth="1"/>
    <col min="10080" max="10080" width="16.375" style="43" customWidth="1"/>
    <col min="10081" max="10307" width="9" style="43"/>
    <col min="10308" max="10308" width="5.375" style="43" bestFit="1" customWidth="1"/>
    <col min="10309" max="10309" width="28.25" style="43" customWidth="1"/>
    <col min="10310" max="10310" width="26.25" style="43" customWidth="1"/>
    <col min="10311" max="10311" width="21.5" style="43" customWidth="1"/>
    <col min="10312" max="10312" width="18.875" style="43" customWidth="1"/>
    <col min="10313" max="10313" width="10.75" style="43" customWidth="1"/>
    <col min="10314" max="10314" width="13.5" style="43" customWidth="1"/>
    <col min="10315" max="10316" width="12.75" style="43" customWidth="1"/>
    <col min="10317" max="10317" width="18.75" style="43" customWidth="1"/>
    <col min="10318" max="10318" width="9.375" style="43" customWidth="1"/>
    <col min="10319" max="10319" width="8.875" style="43" customWidth="1"/>
    <col min="10320" max="10321" width="7.5" style="43" customWidth="1"/>
    <col min="10322" max="10322" width="8.25" style="43" customWidth="1"/>
    <col min="10323" max="10324" width="8.875" style="43" customWidth="1"/>
    <col min="10325" max="10325" width="8.5" style="43" customWidth="1"/>
    <col min="10326" max="10326" width="7.875" style="43" customWidth="1"/>
    <col min="10327" max="10327" width="7.875" style="43" bestFit="1" customWidth="1"/>
    <col min="10328" max="10328" width="8.75" style="43" customWidth="1"/>
    <col min="10329" max="10329" width="8.625" style="43" customWidth="1"/>
    <col min="10330" max="10330" width="8.875" style="43" customWidth="1"/>
    <col min="10331" max="10331" width="7.875" style="43" customWidth="1"/>
    <col min="10332" max="10332" width="8.375" style="43" bestFit="1" customWidth="1"/>
    <col min="10333" max="10335" width="8.375" style="43" customWidth="1"/>
    <col min="10336" max="10336" width="16.375" style="43" customWidth="1"/>
    <col min="10337" max="10563" width="9" style="43"/>
    <col min="10564" max="10564" width="5.375" style="43" bestFit="1" customWidth="1"/>
    <col min="10565" max="10565" width="28.25" style="43" customWidth="1"/>
    <col min="10566" max="10566" width="26.25" style="43" customWidth="1"/>
    <col min="10567" max="10567" width="21.5" style="43" customWidth="1"/>
    <col min="10568" max="10568" width="18.875" style="43" customWidth="1"/>
    <col min="10569" max="10569" width="10.75" style="43" customWidth="1"/>
    <col min="10570" max="10570" width="13.5" style="43" customWidth="1"/>
    <col min="10571" max="10572" width="12.75" style="43" customWidth="1"/>
    <col min="10573" max="10573" width="18.75" style="43" customWidth="1"/>
    <col min="10574" max="10574" width="9.375" style="43" customWidth="1"/>
    <col min="10575" max="10575" width="8.875" style="43" customWidth="1"/>
    <col min="10576" max="10577" width="7.5" style="43" customWidth="1"/>
    <col min="10578" max="10578" width="8.25" style="43" customWidth="1"/>
    <col min="10579" max="10580" width="8.875" style="43" customWidth="1"/>
    <col min="10581" max="10581" width="8.5" style="43" customWidth="1"/>
    <col min="10582" max="10582" width="7.875" style="43" customWidth="1"/>
    <col min="10583" max="10583" width="7.875" style="43" bestFit="1" customWidth="1"/>
    <col min="10584" max="10584" width="8.75" style="43" customWidth="1"/>
    <col min="10585" max="10585" width="8.625" style="43" customWidth="1"/>
    <col min="10586" max="10586" width="8.875" style="43" customWidth="1"/>
    <col min="10587" max="10587" width="7.875" style="43" customWidth="1"/>
    <col min="10588" max="10588" width="8.375" style="43" bestFit="1" customWidth="1"/>
    <col min="10589" max="10591" width="8.375" style="43" customWidth="1"/>
    <col min="10592" max="10592" width="16.375" style="43" customWidth="1"/>
    <col min="10593" max="10819" width="9" style="43"/>
    <col min="10820" max="10820" width="5.375" style="43" bestFit="1" customWidth="1"/>
    <col min="10821" max="10821" width="28.25" style="43" customWidth="1"/>
    <col min="10822" max="10822" width="26.25" style="43" customWidth="1"/>
    <col min="10823" max="10823" width="21.5" style="43" customWidth="1"/>
    <col min="10824" max="10824" width="18.875" style="43" customWidth="1"/>
    <col min="10825" max="10825" width="10.75" style="43" customWidth="1"/>
    <col min="10826" max="10826" width="13.5" style="43" customWidth="1"/>
    <col min="10827" max="10828" width="12.75" style="43" customWidth="1"/>
    <col min="10829" max="10829" width="18.75" style="43" customWidth="1"/>
    <col min="10830" max="10830" width="9.375" style="43" customWidth="1"/>
    <col min="10831" max="10831" width="8.875" style="43" customWidth="1"/>
    <col min="10832" max="10833" width="7.5" style="43" customWidth="1"/>
    <col min="10834" max="10834" width="8.25" style="43" customWidth="1"/>
    <col min="10835" max="10836" width="8.875" style="43" customWidth="1"/>
    <col min="10837" max="10837" width="8.5" style="43" customWidth="1"/>
    <col min="10838" max="10838" width="7.875" style="43" customWidth="1"/>
    <col min="10839" max="10839" width="7.875" style="43" bestFit="1" customWidth="1"/>
    <col min="10840" max="10840" width="8.75" style="43" customWidth="1"/>
    <col min="10841" max="10841" width="8.625" style="43" customWidth="1"/>
    <col min="10842" max="10842" width="8.875" style="43" customWidth="1"/>
    <col min="10843" max="10843" width="7.875" style="43" customWidth="1"/>
    <col min="10844" max="10844" width="8.375" style="43" bestFit="1" customWidth="1"/>
    <col min="10845" max="10847" width="8.375" style="43" customWidth="1"/>
    <col min="10848" max="10848" width="16.375" style="43" customWidth="1"/>
    <col min="10849" max="11075" width="9" style="43"/>
    <col min="11076" max="11076" width="5.375" style="43" bestFit="1" customWidth="1"/>
    <col min="11077" max="11077" width="28.25" style="43" customWidth="1"/>
    <col min="11078" max="11078" width="26.25" style="43" customWidth="1"/>
    <col min="11079" max="11079" width="21.5" style="43" customWidth="1"/>
    <col min="11080" max="11080" width="18.875" style="43" customWidth="1"/>
    <col min="11081" max="11081" width="10.75" style="43" customWidth="1"/>
    <col min="11082" max="11082" width="13.5" style="43" customWidth="1"/>
    <col min="11083" max="11084" width="12.75" style="43" customWidth="1"/>
    <col min="11085" max="11085" width="18.75" style="43" customWidth="1"/>
    <col min="11086" max="11086" width="9.375" style="43" customWidth="1"/>
    <col min="11087" max="11087" width="8.875" style="43" customWidth="1"/>
    <col min="11088" max="11089" width="7.5" style="43" customWidth="1"/>
    <col min="11090" max="11090" width="8.25" style="43" customWidth="1"/>
    <col min="11091" max="11092" width="8.875" style="43" customWidth="1"/>
    <col min="11093" max="11093" width="8.5" style="43" customWidth="1"/>
    <col min="11094" max="11094" width="7.875" style="43" customWidth="1"/>
    <col min="11095" max="11095" width="7.875" style="43" bestFit="1" customWidth="1"/>
    <col min="11096" max="11096" width="8.75" style="43" customWidth="1"/>
    <col min="11097" max="11097" width="8.625" style="43" customWidth="1"/>
    <col min="11098" max="11098" width="8.875" style="43" customWidth="1"/>
    <col min="11099" max="11099" width="7.875" style="43" customWidth="1"/>
    <col min="11100" max="11100" width="8.375" style="43" bestFit="1" customWidth="1"/>
    <col min="11101" max="11103" width="8.375" style="43" customWidth="1"/>
    <col min="11104" max="11104" width="16.375" style="43" customWidth="1"/>
    <col min="11105" max="11331" width="9" style="43"/>
    <col min="11332" max="11332" width="5.375" style="43" bestFit="1" customWidth="1"/>
    <col min="11333" max="11333" width="28.25" style="43" customWidth="1"/>
    <col min="11334" max="11334" width="26.25" style="43" customWidth="1"/>
    <col min="11335" max="11335" width="21.5" style="43" customWidth="1"/>
    <col min="11336" max="11336" width="18.875" style="43" customWidth="1"/>
    <col min="11337" max="11337" width="10.75" style="43" customWidth="1"/>
    <col min="11338" max="11338" width="13.5" style="43" customWidth="1"/>
    <col min="11339" max="11340" width="12.75" style="43" customWidth="1"/>
    <col min="11341" max="11341" width="18.75" style="43" customWidth="1"/>
    <col min="11342" max="11342" width="9.375" style="43" customWidth="1"/>
    <col min="11343" max="11343" width="8.875" style="43" customWidth="1"/>
    <col min="11344" max="11345" width="7.5" style="43" customWidth="1"/>
    <col min="11346" max="11346" width="8.25" style="43" customWidth="1"/>
    <col min="11347" max="11348" width="8.875" style="43" customWidth="1"/>
    <col min="11349" max="11349" width="8.5" style="43" customWidth="1"/>
    <col min="11350" max="11350" width="7.875" style="43" customWidth="1"/>
    <col min="11351" max="11351" width="7.875" style="43" bestFit="1" customWidth="1"/>
    <col min="11352" max="11352" width="8.75" style="43" customWidth="1"/>
    <col min="11353" max="11353" width="8.625" style="43" customWidth="1"/>
    <col min="11354" max="11354" width="8.875" style="43" customWidth="1"/>
    <col min="11355" max="11355" width="7.875" style="43" customWidth="1"/>
    <col min="11356" max="11356" width="8.375" style="43" bestFit="1" customWidth="1"/>
    <col min="11357" max="11359" width="8.375" style="43" customWidth="1"/>
    <col min="11360" max="11360" width="16.375" style="43" customWidth="1"/>
    <col min="11361" max="11587" width="9" style="43"/>
    <col min="11588" max="11588" width="5.375" style="43" bestFit="1" customWidth="1"/>
    <col min="11589" max="11589" width="28.25" style="43" customWidth="1"/>
    <col min="11590" max="11590" width="26.25" style="43" customWidth="1"/>
    <col min="11591" max="11591" width="21.5" style="43" customWidth="1"/>
    <col min="11592" max="11592" width="18.875" style="43" customWidth="1"/>
    <col min="11593" max="11593" width="10.75" style="43" customWidth="1"/>
    <col min="11594" max="11594" width="13.5" style="43" customWidth="1"/>
    <col min="11595" max="11596" width="12.75" style="43" customWidth="1"/>
    <col min="11597" max="11597" width="18.75" style="43" customWidth="1"/>
    <col min="11598" max="11598" width="9.375" style="43" customWidth="1"/>
    <col min="11599" max="11599" width="8.875" style="43" customWidth="1"/>
    <col min="11600" max="11601" width="7.5" style="43" customWidth="1"/>
    <col min="11602" max="11602" width="8.25" style="43" customWidth="1"/>
    <col min="11603" max="11604" width="8.875" style="43" customWidth="1"/>
    <col min="11605" max="11605" width="8.5" style="43" customWidth="1"/>
    <col min="11606" max="11606" width="7.875" style="43" customWidth="1"/>
    <col min="11607" max="11607" width="7.875" style="43" bestFit="1" customWidth="1"/>
    <col min="11608" max="11608" width="8.75" style="43" customWidth="1"/>
    <col min="11609" max="11609" width="8.625" style="43" customWidth="1"/>
    <col min="11610" max="11610" width="8.875" style="43" customWidth="1"/>
    <col min="11611" max="11611" width="7.875" style="43" customWidth="1"/>
    <col min="11612" max="11612" width="8.375" style="43" bestFit="1" customWidth="1"/>
    <col min="11613" max="11615" width="8.375" style="43" customWidth="1"/>
    <col min="11616" max="11616" width="16.375" style="43" customWidth="1"/>
    <col min="11617" max="11843" width="9" style="43"/>
    <col min="11844" max="11844" width="5.375" style="43" bestFit="1" customWidth="1"/>
    <col min="11845" max="11845" width="28.25" style="43" customWidth="1"/>
    <col min="11846" max="11846" width="26.25" style="43" customWidth="1"/>
    <col min="11847" max="11847" width="21.5" style="43" customWidth="1"/>
    <col min="11848" max="11848" width="18.875" style="43" customWidth="1"/>
    <col min="11849" max="11849" width="10.75" style="43" customWidth="1"/>
    <col min="11850" max="11850" width="13.5" style="43" customWidth="1"/>
    <col min="11851" max="11852" width="12.75" style="43" customWidth="1"/>
    <col min="11853" max="11853" width="18.75" style="43" customWidth="1"/>
    <col min="11854" max="11854" width="9.375" style="43" customWidth="1"/>
    <col min="11855" max="11855" width="8.875" style="43" customWidth="1"/>
    <col min="11856" max="11857" width="7.5" style="43" customWidth="1"/>
    <col min="11858" max="11858" width="8.25" style="43" customWidth="1"/>
    <col min="11859" max="11860" width="8.875" style="43" customWidth="1"/>
    <col min="11861" max="11861" width="8.5" style="43" customWidth="1"/>
    <col min="11862" max="11862" width="7.875" style="43" customWidth="1"/>
    <col min="11863" max="11863" width="7.875" style="43" bestFit="1" customWidth="1"/>
    <col min="11864" max="11864" width="8.75" style="43" customWidth="1"/>
    <col min="11865" max="11865" width="8.625" style="43" customWidth="1"/>
    <col min="11866" max="11866" width="8.875" style="43" customWidth="1"/>
    <col min="11867" max="11867" width="7.875" style="43" customWidth="1"/>
    <col min="11868" max="11868" width="8.375" style="43" bestFit="1" customWidth="1"/>
    <col min="11869" max="11871" width="8.375" style="43" customWidth="1"/>
    <col min="11872" max="11872" width="16.375" style="43" customWidth="1"/>
    <col min="11873" max="12099" width="9" style="43"/>
    <col min="12100" max="12100" width="5.375" style="43" bestFit="1" customWidth="1"/>
    <col min="12101" max="12101" width="28.25" style="43" customWidth="1"/>
    <col min="12102" max="12102" width="26.25" style="43" customWidth="1"/>
    <col min="12103" max="12103" width="21.5" style="43" customWidth="1"/>
    <col min="12104" max="12104" width="18.875" style="43" customWidth="1"/>
    <col min="12105" max="12105" width="10.75" style="43" customWidth="1"/>
    <col min="12106" max="12106" width="13.5" style="43" customWidth="1"/>
    <col min="12107" max="12108" width="12.75" style="43" customWidth="1"/>
    <col min="12109" max="12109" width="18.75" style="43" customWidth="1"/>
    <col min="12110" max="12110" width="9.375" style="43" customWidth="1"/>
    <col min="12111" max="12111" width="8.875" style="43" customWidth="1"/>
    <col min="12112" max="12113" width="7.5" style="43" customWidth="1"/>
    <col min="12114" max="12114" width="8.25" style="43" customWidth="1"/>
    <col min="12115" max="12116" width="8.875" style="43" customWidth="1"/>
    <col min="12117" max="12117" width="8.5" style="43" customWidth="1"/>
    <col min="12118" max="12118" width="7.875" style="43" customWidth="1"/>
    <col min="12119" max="12119" width="7.875" style="43" bestFit="1" customWidth="1"/>
    <col min="12120" max="12120" width="8.75" style="43" customWidth="1"/>
    <col min="12121" max="12121" width="8.625" style="43" customWidth="1"/>
    <col min="12122" max="12122" width="8.875" style="43" customWidth="1"/>
    <col min="12123" max="12123" width="7.875" style="43" customWidth="1"/>
    <col min="12124" max="12124" width="8.375" style="43" bestFit="1" customWidth="1"/>
    <col min="12125" max="12127" width="8.375" style="43" customWidth="1"/>
    <col min="12128" max="12128" width="16.375" style="43" customWidth="1"/>
    <col min="12129" max="12355" width="9" style="43"/>
    <col min="12356" max="12356" width="5.375" style="43" bestFit="1" customWidth="1"/>
    <col min="12357" max="12357" width="28.25" style="43" customWidth="1"/>
    <col min="12358" max="12358" width="26.25" style="43" customWidth="1"/>
    <col min="12359" max="12359" width="21.5" style="43" customWidth="1"/>
    <col min="12360" max="12360" width="18.875" style="43" customWidth="1"/>
    <col min="12361" max="12361" width="10.75" style="43" customWidth="1"/>
    <col min="12362" max="12362" width="13.5" style="43" customWidth="1"/>
    <col min="12363" max="12364" width="12.75" style="43" customWidth="1"/>
    <col min="12365" max="12365" width="18.75" style="43" customWidth="1"/>
    <col min="12366" max="12366" width="9.375" style="43" customWidth="1"/>
    <col min="12367" max="12367" width="8.875" style="43" customWidth="1"/>
    <col min="12368" max="12369" width="7.5" style="43" customWidth="1"/>
    <col min="12370" max="12370" width="8.25" style="43" customWidth="1"/>
    <col min="12371" max="12372" width="8.875" style="43" customWidth="1"/>
    <col min="12373" max="12373" width="8.5" style="43" customWidth="1"/>
    <col min="12374" max="12374" width="7.875" style="43" customWidth="1"/>
    <col min="12375" max="12375" width="7.875" style="43" bestFit="1" customWidth="1"/>
    <col min="12376" max="12376" width="8.75" style="43" customWidth="1"/>
    <col min="12377" max="12377" width="8.625" style="43" customWidth="1"/>
    <col min="12378" max="12378" width="8.875" style="43" customWidth="1"/>
    <col min="12379" max="12379" width="7.875" style="43" customWidth="1"/>
    <col min="12380" max="12380" width="8.375" style="43" bestFit="1" customWidth="1"/>
    <col min="12381" max="12383" width="8.375" style="43" customWidth="1"/>
    <col min="12384" max="12384" width="16.375" style="43" customWidth="1"/>
    <col min="12385" max="12611" width="9" style="43"/>
    <col min="12612" max="12612" width="5.375" style="43" bestFit="1" customWidth="1"/>
    <col min="12613" max="12613" width="28.25" style="43" customWidth="1"/>
    <col min="12614" max="12614" width="26.25" style="43" customWidth="1"/>
    <col min="12615" max="12615" width="21.5" style="43" customWidth="1"/>
    <col min="12616" max="12616" width="18.875" style="43" customWidth="1"/>
    <col min="12617" max="12617" width="10.75" style="43" customWidth="1"/>
    <col min="12618" max="12618" width="13.5" style="43" customWidth="1"/>
    <col min="12619" max="12620" width="12.75" style="43" customWidth="1"/>
    <col min="12621" max="12621" width="18.75" style="43" customWidth="1"/>
    <col min="12622" max="12622" width="9.375" style="43" customWidth="1"/>
    <col min="12623" max="12623" width="8.875" style="43" customWidth="1"/>
    <col min="12624" max="12625" width="7.5" style="43" customWidth="1"/>
    <col min="12626" max="12626" width="8.25" style="43" customWidth="1"/>
    <col min="12627" max="12628" width="8.875" style="43" customWidth="1"/>
    <col min="12629" max="12629" width="8.5" style="43" customWidth="1"/>
    <col min="12630" max="12630" width="7.875" style="43" customWidth="1"/>
    <col min="12631" max="12631" width="7.875" style="43" bestFit="1" customWidth="1"/>
    <col min="12632" max="12632" width="8.75" style="43" customWidth="1"/>
    <col min="12633" max="12633" width="8.625" style="43" customWidth="1"/>
    <col min="12634" max="12634" width="8.875" style="43" customWidth="1"/>
    <col min="12635" max="12635" width="7.875" style="43" customWidth="1"/>
    <col min="12636" max="12636" width="8.375" style="43" bestFit="1" customWidth="1"/>
    <col min="12637" max="12639" width="8.375" style="43" customWidth="1"/>
    <col min="12640" max="12640" width="16.375" style="43" customWidth="1"/>
    <col min="12641" max="12867" width="9" style="43"/>
    <col min="12868" max="12868" width="5.375" style="43" bestFit="1" customWidth="1"/>
    <col min="12869" max="12869" width="28.25" style="43" customWidth="1"/>
    <col min="12870" max="12870" width="26.25" style="43" customWidth="1"/>
    <col min="12871" max="12871" width="21.5" style="43" customWidth="1"/>
    <col min="12872" max="12872" width="18.875" style="43" customWidth="1"/>
    <col min="12873" max="12873" width="10.75" style="43" customWidth="1"/>
    <col min="12874" max="12874" width="13.5" style="43" customWidth="1"/>
    <col min="12875" max="12876" width="12.75" style="43" customWidth="1"/>
    <col min="12877" max="12877" width="18.75" style="43" customWidth="1"/>
    <col min="12878" max="12878" width="9.375" style="43" customWidth="1"/>
    <col min="12879" max="12879" width="8.875" style="43" customWidth="1"/>
    <col min="12880" max="12881" width="7.5" style="43" customWidth="1"/>
    <col min="12882" max="12882" width="8.25" style="43" customWidth="1"/>
    <col min="12883" max="12884" width="8.875" style="43" customWidth="1"/>
    <col min="12885" max="12885" width="8.5" style="43" customWidth="1"/>
    <col min="12886" max="12886" width="7.875" style="43" customWidth="1"/>
    <col min="12887" max="12887" width="7.875" style="43" bestFit="1" customWidth="1"/>
    <col min="12888" max="12888" width="8.75" style="43" customWidth="1"/>
    <col min="12889" max="12889" width="8.625" style="43" customWidth="1"/>
    <col min="12890" max="12890" width="8.875" style="43" customWidth="1"/>
    <col min="12891" max="12891" width="7.875" style="43" customWidth="1"/>
    <col min="12892" max="12892" width="8.375" style="43" bestFit="1" customWidth="1"/>
    <col min="12893" max="12895" width="8.375" style="43" customWidth="1"/>
    <col min="12896" max="12896" width="16.375" style="43" customWidth="1"/>
    <col min="12897" max="13123" width="9" style="43"/>
    <col min="13124" max="13124" width="5.375" style="43" bestFit="1" customWidth="1"/>
    <col min="13125" max="13125" width="28.25" style="43" customWidth="1"/>
    <col min="13126" max="13126" width="26.25" style="43" customWidth="1"/>
    <col min="13127" max="13127" width="21.5" style="43" customWidth="1"/>
    <col min="13128" max="13128" width="18.875" style="43" customWidth="1"/>
    <col min="13129" max="13129" width="10.75" style="43" customWidth="1"/>
    <col min="13130" max="13130" width="13.5" style="43" customWidth="1"/>
    <col min="13131" max="13132" width="12.75" style="43" customWidth="1"/>
    <col min="13133" max="13133" width="18.75" style="43" customWidth="1"/>
    <col min="13134" max="13134" width="9.375" style="43" customWidth="1"/>
    <col min="13135" max="13135" width="8.875" style="43" customWidth="1"/>
    <col min="13136" max="13137" width="7.5" style="43" customWidth="1"/>
    <col min="13138" max="13138" width="8.25" style="43" customWidth="1"/>
    <col min="13139" max="13140" width="8.875" style="43" customWidth="1"/>
    <col min="13141" max="13141" width="8.5" style="43" customWidth="1"/>
    <col min="13142" max="13142" width="7.875" style="43" customWidth="1"/>
    <col min="13143" max="13143" width="7.875" style="43" bestFit="1" customWidth="1"/>
    <col min="13144" max="13144" width="8.75" style="43" customWidth="1"/>
    <col min="13145" max="13145" width="8.625" style="43" customWidth="1"/>
    <col min="13146" max="13146" width="8.875" style="43" customWidth="1"/>
    <col min="13147" max="13147" width="7.875" style="43" customWidth="1"/>
    <col min="13148" max="13148" width="8.375" style="43" bestFit="1" customWidth="1"/>
    <col min="13149" max="13151" width="8.375" style="43" customWidth="1"/>
    <col min="13152" max="13152" width="16.375" style="43" customWidth="1"/>
    <col min="13153" max="13379" width="9" style="43"/>
    <col min="13380" max="13380" width="5.375" style="43" bestFit="1" customWidth="1"/>
    <col min="13381" max="13381" width="28.25" style="43" customWidth="1"/>
    <col min="13382" max="13382" width="26.25" style="43" customWidth="1"/>
    <col min="13383" max="13383" width="21.5" style="43" customWidth="1"/>
    <col min="13384" max="13384" width="18.875" style="43" customWidth="1"/>
    <col min="13385" max="13385" width="10.75" style="43" customWidth="1"/>
    <col min="13386" max="13386" width="13.5" style="43" customWidth="1"/>
    <col min="13387" max="13388" width="12.75" style="43" customWidth="1"/>
    <col min="13389" max="13389" width="18.75" style="43" customWidth="1"/>
    <col min="13390" max="13390" width="9.375" style="43" customWidth="1"/>
    <col min="13391" max="13391" width="8.875" style="43" customWidth="1"/>
    <col min="13392" max="13393" width="7.5" style="43" customWidth="1"/>
    <col min="13394" max="13394" width="8.25" style="43" customWidth="1"/>
    <col min="13395" max="13396" width="8.875" style="43" customWidth="1"/>
    <col min="13397" max="13397" width="8.5" style="43" customWidth="1"/>
    <col min="13398" max="13398" width="7.875" style="43" customWidth="1"/>
    <col min="13399" max="13399" width="7.875" style="43" bestFit="1" customWidth="1"/>
    <col min="13400" max="13400" width="8.75" style="43" customWidth="1"/>
    <col min="13401" max="13401" width="8.625" style="43" customWidth="1"/>
    <col min="13402" max="13402" width="8.875" style="43" customWidth="1"/>
    <col min="13403" max="13403" width="7.875" style="43" customWidth="1"/>
    <col min="13404" max="13404" width="8.375" style="43" bestFit="1" customWidth="1"/>
    <col min="13405" max="13407" width="8.375" style="43" customWidth="1"/>
    <col min="13408" max="13408" width="16.375" style="43" customWidth="1"/>
    <col min="13409" max="13635" width="9" style="43"/>
    <col min="13636" max="13636" width="5.375" style="43" bestFit="1" customWidth="1"/>
    <col min="13637" max="13637" width="28.25" style="43" customWidth="1"/>
    <col min="13638" max="13638" width="26.25" style="43" customWidth="1"/>
    <col min="13639" max="13639" width="21.5" style="43" customWidth="1"/>
    <col min="13640" max="13640" width="18.875" style="43" customWidth="1"/>
    <col min="13641" max="13641" width="10.75" style="43" customWidth="1"/>
    <col min="13642" max="13642" width="13.5" style="43" customWidth="1"/>
    <col min="13643" max="13644" width="12.75" style="43" customWidth="1"/>
    <col min="13645" max="13645" width="18.75" style="43" customWidth="1"/>
    <col min="13646" max="13646" width="9.375" style="43" customWidth="1"/>
    <col min="13647" max="13647" width="8.875" style="43" customWidth="1"/>
    <col min="13648" max="13649" width="7.5" style="43" customWidth="1"/>
    <col min="13650" max="13650" width="8.25" style="43" customWidth="1"/>
    <col min="13651" max="13652" width="8.875" style="43" customWidth="1"/>
    <col min="13653" max="13653" width="8.5" style="43" customWidth="1"/>
    <col min="13654" max="13654" width="7.875" style="43" customWidth="1"/>
    <col min="13655" max="13655" width="7.875" style="43" bestFit="1" customWidth="1"/>
    <col min="13656" max="13656" width="8.75" style="43" customWidth="1"/>
    <col min="13657" max="13657" width="8.625" style="43" customWidth="1"/>
    <col min="13658" max="13658" width="8.875" style="43" customWidth="1"/>
    <col min="13659" max="13659" width="7.875" style="43" customWidth="1"/>
    <col min="13660" max="13660" width="8.375" style="43" bestFit="1" customWidth="1"/>
    <col min="13661" max="13663" width="8.375" style="43" customWidth="1"/>
    <col min="13664" max="13664" width="16.375" style="43" customWidth="1"/>
    <col min="13665" max="13891" width="9" style="43"/>
    <col min="13892" max="13892" width="5.375" style="43" bestFit="1" customWidth="1"/>
    <col min="13893" max="13893" width="28.25" style="43" customWidth="1"/>
    <col min="13894" max="13894" width="26.25" style="43" customWidth="1"/>
    <col min="13895" max="13895" width="21.5" style="43" customWidth="1"/>
    <col min="13896" max="13896" width="18.875" style="43" customWidth="1"/>
    <col min="13897" max="13897" width="10.75" style="43" customWidth="1"/>
    <col min="13898" max="13898" width="13.5" style="43" customWidth="1"/>
    <col min="13899" max="13900" width="12.75" style="43" customWidth="1"/>
    <col min="13901" max="13901" width="18.75" style="43" customWidth="1"/>
    <col min="13902" max="13902" width="9.375" style="43" customWidth="1"/>
    <col min="13903" max="13903" width="8.875" style="43" customWidth="1"/>
    <col min="13904" max="13905" width="7.5" style="43" customWidth="1"/>
    <col min="13906" max="13906" width="8.25" style="43" customWidth="1"/>
    <col min="13907" max="13908" width="8.875" style="43" customWidth="1"/>
    <col min="13909" max="13909" width="8.5" style="43" customWidth="1"/>
    <col min="13910" max="13910" width="7.875" style="43" customWidth="1"/>
    <col min="13911" max="13911" width="7.875" style="43" bestFit="1" customWidth="1"/>
    <col min="13912" max="13912" width="8.75" style="43" customWidth="1"/>
    <col min="13913" max="13913" width="8.625" style="43" customWidth="1"/>
    <col min="13914" max="13914" width="8.875" style="43" customWidth="1"/>
    <col min="13915" max="13915" width="7.875" style="43" customWidth="1"/>
    <col min="13916" max="13916" width="8.375" style="43" bestFit="1" customWidth="1"/>
    <col min="13917" max="13919" width="8.375" style="43" customWidth="1"/>
    <col min="13920" max="13920" width="16.375" style="43" customWidth="1"/>
    <col min="13921" max="14147" width="9" style="43"/>
    <col min="14148" max="14148" width="5.375" style="43" bestFit="1" customWidth="1"/>
    <col min="14149" max="14149" width="28.25" style="43" customWidth="1"/>
    <col min="14150" max="14150" width="26.25" style="43" customWidth="1"/>
    <col min="14151" max="14151" width="21.5" style="43" customWidth="1"/>
    <col min="14152" max="14152" width="18.875" style="43" customWidth="1"/>
    <col min="14153" max="14153" width="10.75" style="43" customWidth="1"/>
    <col min="14154" max="14154" width="13.5" style="43" customWidth="1"/>
    <col min="14155" max="14156" width="12.75" style="43" customWidth="1"/>
    <col min="14157" max="14157" width="18.75" style="43" customWidth="1"/>
    <col min="14158" max="14158" width="9.375" style="43" customWidth="1"/>
    <col min="14159" max="14159" width="8.875" style="43" customWidth="1"/>
    <col min="14160" max="14161" width="7.5" style="43" customWidth="1"/>
    <col min="14162" max="14162" width="8.25" style="43" customWidth="1"/>
    <col min="14163" max="14164" width="8.875" style="43" customWidth="1"/>
    <col min="14165" max="14165" width="8.5" style="43" customWidth="1"/>
    <col min="14166" max="14166" width="7.875" style="43" customWidth="1"/>
    <col min="14167" max="14167" width="7.875" style="43" bestFit="1" customWidth="1"/>
    <col min="14168" max="14168" width="8.75" style="43" customWidth="1"/>
    <col min="14169" max="14169" width="8.625" style="43" customWidth="1"/>
    <col min="14170" max="14170" width="8.875" style="43" customWidth="1"/>
    <col min="14171" max="14171" width="7.875" style="43" customWidth="1"/>
    <col min="14172" max="14172" width="8.375" style="43" bestFit="1" customWidth="1"/>
    <col min="14173" max="14175" width="8.375" style="43" customWidth="1"/>
    <col min="14176" max="14176" width="16.375" style="43" customWidth="1"/>
    <col min="14177" max="14403" width="9" style="43"/>
    <col min="14404" max="14404" width="5.375" style="43" bestFit="1" customWidth="1"/>
    <col min="14405" max="14405" width="28.25" style="43" customWidth="1"/>
    <col min="14406" max="14406" width="26.25" style="43" customWidth="1"/>
    <col min="14407" max="14407" width="21.5" style="43" customWidth="1"/>
    <col min="14408" max="14408" width="18.875" style="43" customWidth="1"/>
    <col min="14409" max="14409" width="10.75" style="43" customWidth="1"/>
    <col min="14410" max="14410" width="13.5" style="43" customWidth="1"/>
    <col min="14411" max="14412" width="12.75" style="43" customWidth="1"/>
    <col min="14413" max="14413" width="18.75" style="43" customWidth="1"/>
    <col min="14414" max="14414" width="9.375" style="43" customWidth="1"/>
    <col min="14415" max="14415" width="8.875" style="43" customWidth="1"/>
    <col min="14416" max="14417" width="7.5" style="43" customWidth="1"/>
    <col min="14418" max="14418" width="8.25" style="43" customWidth="1"/>
    <col min="14419" max="14420" width="8.875" style="43" customWidth="1"/>
    <col min="14421" max="14421" width="8.5" style="43" customWidth="1"/>
    <col min="14422" max="14422" width="7.875" style="43" customWidth="1"/>
    <col min="14423" max="14423" width="7.875" style="43" bestFit="1" customWidth="1"/>
    <col min="14424" max="14424" width="8.75" style="43" customWidth="1"/>
    <col min="14425" max="14425" width="8.625" style="43" customWidth="1"/>
    <col min="14426" max="14426" width="8.875" style="43" customWidth="1"/>
    <col min="14427" max="14427" width="7.875" style="43" customWidth="1"/>
    <col min="14428" max="14428" width="8.375" style="43" bestFit="1" customWidth="1"/>
    <col min="14429" max="14431" width="8.375" style="43" customWidth="1"/>
    <col min="14432" max="14432" width="16.375" style="43" customWidth="1"/>
    <col min="14433" max="14659" width="9" style="43"/>
    <col min="14660" max="14660" width="5.375" style="43" bestFit="1" customWidth="1"/>
    <col min="14661" max="14661" width="28.25" style="43" customWidth="1"/>
    <col min="14662" max="14662" width="26.25" style="43" customWidth="1"/>
    <col min="14663" max="14663" width="21.5" style="43" customWidth="1"/>
    <col min="14664" max="14664" width="18.875" style="43" customWidth="1"/>
    <col min="14665" max="14665" width="10.75" style="43" customWidth="1"/>
    <col min="14666" max="14666" width="13.5" style="43" customWidth="1"/>
    <col min="14667" max="14668" width="12.75" style="43" customWidth="1"/>
    <col min="14669" max="14669" width="18.75" style="43" customWidth="1"/>
    <col min="14670" max="14670" width="9.375" style="43" customWidth="1"/>
    <col min="14671" max="14671" width="8.875" style="43" customWidth="1"/>
    <col min="14672" max="14673" width="7.5" style="43" customWidth="1"/>
    <col min="14674" max="14674" width="8.25" style="43" customWidth="1"/>
    <col min="14675" max="14676" width="8.875" style="43" customWidth="1"/>
    <col min="14677" max="14677" width="8.5" style="43" customWidth="1"/>
    <col min="14678" max="14678" width="7.875" style="43" customWidth="1"/>
    <col min="14679" max="14679" width="7.875" style="43" bestFit="1" customWidth="1"/>
    <col min="14680" max="14680" width="8.75" style="43" customWidth="1"/>
    <col min="14681" max="14681" width="8.625" style="43" customWidth="1"/>
    <col min="14682" max="14682" width="8.875" style="43" customWidth="1"/>
    <col min="14683" max="14683" width="7.875" style="43" customWidth="1"/>
    <col min="14684" max="14684" width="8.375" style="43" bestFit="1" customWidth="1"/>
    <col min="14685" max="14687" width="8.375" style="43" customWidth="1"/>
    <col min="14688" max="14688" width="16.375" style="43" customWidth="1"/>
    <col min="14689" max="14915" width="9" style="43"/>
    <col min="14916" max="14916" width="5.375" style="43" bestFit="1" customWidth="1"/>
    <col min="14917" max="14917" width="28.25" style="43" customWidth="1"/>
    <col min="14918" max="14918" width="26.25" style="43" customWidth="1"/>
    <col min="14919" max="14919" width="21.5" style="43" customWidth="1"/>
    <col min="14920" max="14920" width="18.875" style="43" customWidth="1"/>
    <col min="14921" max="14921" width="10.75" style="43" customWidth="1"/>
    <col min="14922" max="14922" width="13.5" style="43" customWidth="1"/>
    <col min="14923" max="14924" width="12.75" style="43" customWidth="1"/>
    <col min="14925" max="14925" width="18.75" style="43" customWidth="1"/>
    <col min="14926" max="14926" width="9.375" style="43" customWidth="1"/>
    <col min="14927" max="14927" width="8.875" style="43" customWidth="1"/>
    <col min="14928" max="14929" width="7.5" style="43" customWidth="1"/>
    <col min="14930" max="14930" width="8.25" style="43" customWidth="1"/>
    <col min="14931" max="14932" width="8.875" style="43" customWidth="1"/>
    <col min="14933" max="14933" width="8.5" style="43" customWidth="1"/>
    <col min="14934" max="14934" width="7.875" style="43" customWidth="1"/>
    <col min="14935" max="14935" width="7.875" style="43" bestFit="1" customWidth="1"/>
    <col min="14936" max="14936" width="8.75" style="43" customWidth="1"/>
    <col min="14937" max="14937" width="8.625" style="43" customWidth="1"/>
    <col min="14938" max="14938" width="8.875" style="43" customWidth="1"/>
    <col min="14939" max="14939" width="7.875" style="43" customWidth="1"/>
    <col min="14940" max="14940" width="8.375" style="43" bestFit="1" customWidth="1"/>
    <col min="14941" max="14943" width="8.375" style="43" customWidth="1"/>
    <col min="14944" max="14944" width="16.375" style="43" customWidth="1"/>
    <col min="14945" max="16384" width="9" style="43"/>
  </cols>
  <sheetData>
    <row r="1" spans="1:24" ht="42" customHeight="1" x14ac:dyDescent="0.25">
      <c r="A1" s="112" t="s">
        <v>222</v>
      </c>
      <c r="B1" s="112"/>
      <c r="C1" s="112"/>
      <c r="D1" s="112"/>
      <c r="E1" s="112"/>
      <c r="F1" s="112"/>
      <c r="G1" s="112"/>
      <c r="H1" s="112"/>
      <c r="I1" s="112"/>
      <c r="J1" s="112"/>
      <c r="K1" s="112"/>
      <c r="L1" s="112"/>
      <c r="M1" s="112"/>
      <c r="N1" s="112"/>
      <c r="O1" s="112"/>
      <c r="P1" s="112"/>
      <c r="Q1" s="112"/>
      <c r="R1" s="112"/>
      <c r="S1" s="112"/>
      <c r="T1" s="112"/>
      <c r="U1" s="112"/>
      <c r="V1" s="112"/>
      <c r="W1" s="112"/>
      <c r="X1" s="112"/>
    </row>
    <row r="2" spans="1:24" ht="16.5" thickBot="1" x14ac:dyDescent="0.3">
      <c r="A2" s="80"/>
      <c r="B2" s="80"/>
      <c r="C2" s="80"/>
      <c r="D2" s="80"/>
      <c r="E2" s="80"/>
      <c r="F2" s="80"/>
      <c r="G2" s="80"/>
      <c r="H2" s="80"/>
      <c r="I2" s="80"/>
      <c r="J2" s="80"/>
      <c r="K2" s="80"/>
      <c r="L2" s="80"/>
      <c r="M2" s="80"/>
      <c r="N2" s="80"/>
      <c r="O2" s="80"/>
      <c r="P2" s="80"/>
      <c r="Q2" s="80"/>
      <c r="R2" s="80"/>
      <c r="S2" s="80"/>
      <c r="T2" s="80"/>
      <c r="U2" s="80"/>
      <c r="V2" s="80"/>
      <c r="W2" s="80"/>
      <c r="X2" s="80"/>
    </row>
    <row r="3" spans="1:24" s="44" customFormat="1" ht="36" customHeight="1" thickTop="1" x14ac:dyDescent="0.25">
      <c r="A3" s="115" t="s">
        <v>214</v>
      </c>
      <c r="B3" s="115" t="s">
        <v>8</v>
      </c>
      <c r="C3" s="115" t="s">
        <v>74</v>
      </c>
      <c r="D3" s="115" t="s">
        <v>75</v>
      </c>
      <c r="E3" s="115" t="s">
        <v>76</v>
      </c>
      <c r="F3" s="116" t="s">
        <v>77</v>
      </c>
      <c r="G3" s="117" t="s">
        <v>78</v>
      </c>
      <c r="H3" s="117"/>
      <c r="I3" s="117"/>
      <c r="J3" s="117"/>
      <c r="K3" s="117"/>
      <c r="L3" s="117"/>
      <c r="M3" s="117"/>
      <c r="N3" s="117"/>
      <c r="O3" s="117"/>
      <c r="P3" s="117"/>
      <c r="Q3" s="117"/>
      <c r="R3" s="117"/>
      <c r="S3" s="117"/>
      <c r="T3" s="117"/>
      <c r="U3" s="117"/>
      <c r="V3" s="117"/>
      <c r="W3" s="117"/>
      <c r="X3" s="113" t="s">
        <v>79</v>
      </c>
    </row>
    <row r="4" spans="1:24" s="44" customFormat="1" ht="36.75" customHeight="1" x14ac:dyDescent="0.25">
      <c r="A4" s="115"/>
      <c r="B4" s="115"/>
      <c r="C4" s="115"/>
      <c r="D4" s="115"/>
      <c r="E4" s="115"/>
      <c r="F4" s="116"/>
      <c r="G4" s="33" t="s">
        <v>80</v>
      </c>
      <c r="H4" s="34" t="s">
        <v>81</v>
      </c>
      <c r="I4" s="34" t="s">
        <v>82</v>
      </c>
      <c r="J4" s="34" t="s">
        <v>83</v>
      </c>
      <c r="K4" s="34" t="s">
        <v>84</v>
      </c>
      <c r="L4" s="34" t="s">
        <v>85</v>
      </c>
      <c r="M4" s="35" t="s">
        <v>86</v>
      </c>
      <c r="N4" s="35" t="s">
        <v>87</v>
      </c>
      <c r="O4" s="35" t="s">
        <v>88</v>
      </c>
      <c r="P4" s="35" t="s">
        <v>89</v>
      </c>
      <c r="Q4" s="35" t="s">
        <v>90</v>
      </c>
      <c r="R4" s="35" t="s">
        <v>91</v>
      </c>
      <c r="S4" s="35" t="s">
        <v>92</v>
      </c>
      <c r="T4" s="36" t="s">
        <v>93</v>
      </c>
      <c r="U4" s="36" t="s">
        <v>94</v>
      </c>
      <c r="V4" s="36" t="s">
        <v>95</v>
      </c>
      <c r="W4" s="35" t="s">
        <v>96</v>
      </c>
      <c r="X4" s="114"/>
    </row>
    <row r="5" spans="1:24" ht="36.75" customHeight="1" x14ac:dyDescent="0.25">
      <c r="A5" s="76">
        <v>1</v>
      </c>
      <c r="B5" s="85" t="s">
        <v>216</v>
      </c>
      <c r="C5" s="37"/>
      <c r="D5" s="76" t="s">
        <v>218</v>
      </c>
      <c r="E5" s="76" t="s">
        <v>221</v>
      </c>
      <c r="F5" s="86">
        <v>0.28000000000000003</v>
      </c>
      <c r="G5" s="67"/>
      <c r="H5" s="76"/>
      <c r="I5" s="76"/>
      <c r="J5" s="76"/>
      <c r="K5" s="76"/>
      <c r="L5" s="76"/>
      <c r="M5" s="39"/>
      <c r="N5" s="39"/>
      <c r="O5" s="39"/>
      <c r="P5" s="39"/>
      <c r="Q5" s="39"/>
      <c r="R5" s="39"/>
      <c r="S5" s="39"/>
      <c r="T5" s="40"/>
      <c r="U5" s="40"/>
      <c r="V5" s="40"/>
      <c r="W5" s="40"/>
      <c r="X5" s="84"/>
    </row>
    <row r="6" spans="1:24" ht="36.75" customHeight="1" x14ac:dyDescent="0.25">
      <c r="A6" s="76">
        <v>2</v>
      </c>
      <c r="B6" s="85" t="s">
        <v>217</v>
      </c>
      <c r="C6" s="37"/>
      <c r="D6" s="76" t="s">
        <v>219</v>
      </c>
      <c r="E6" s="76" t="s">
        <v>220</v>
      </c>
      <c r="F6" s="86">
        <v>0.2</v>
      </c>
      <c r="G6" s="67"/>
      <c r="H6" s="76"/>
      <c r="I6" s="76"/>
      <c r="J6" s="76"/>
      <c r="K6" s="76"/>
      <c r="L6" s="76"/>
      <c r="M6" s="39"/>
      <c r="N6" s="39"/>
      <c r="O6" s="39"/>
      <c r="P6" s="39"/>
      <c r="Q6" s="39"/>
      <c r="R6" s="39"/>
      <c r="S6" s="39"/>
      <c r="T6" s="40"/>
      <c r="U6" s="40"/>
      <c r="V6" s="40"/>
      <c r="W6" s="40"/>
      <c r="X6" s="84"/>
    </row>
    <row r="7" spans="1:24" s="80" customFormat="1" ht="44.25" customHeight="1" x14ac:dyDescent="0.25">
      <c r="A7" s="129">
        <v>3</v>
      </c>
      <c r="B7" s="129" t="s">
        <v>97</v>
      </c>
      <c r="C7" s="129"/>
      <c r="D7" s="129" t="s">
        <v>98</v>
      </c>
      <c r="E7" s="129" t="s">
        <v>99</v>
      </c>
      <c r="F7" s="119">
        <f>SUM(G7:W9)/10000</f>
        <v>4.8243679999999998</v>
      </c>
      <c r="G7" s="132">
        <v>31436.79</v>
      </c>
      <c r="H7" s="135"/>
      <c r="I7" s="135"/>
      <c r="J7" s="129">
        <v>854.59</v>
      </c>
      <c r="K7" s="132">
        <v>8552.33</v>
      </c>
      <c r="L7" s="129"/>
      <c r="M7" s="126"/>
      <c r="N7" s="132">
        <v>2350.4</v>
      </c>
      <c r="O7" s="132">
        <v>1742.29</v>
      </c>
      <c r="P7" s="126"/>
      <c r="Q7" s="126"/>
      <c r="R7" s="126"/>
      <c r="S7" s="132"/>
      <c r="T7" s="126"/>
      <c r="U7" s="126"/>
      <c r="V7" s="126"/>
      <c r="W7" s="132">
        <v>3307.28</v>
      </c>
      <c r="X7" s="135"/>
    </row>
    <row r="8" spans="1:24" s="80" customFormat="1" ht="26.45" customHeight="1" x14ac:dyDescent="0.25">
      <c r="A8" s="130"/>
      <c r="B8" s="130"/>
      <c r="C8" s="130"/>
      <c r="D8" s="130"/>
      <c r="E8" s="130"/>
      <c r="F8" s="125"/>
      <c r="G8" s="133"/>
      <c r="H8" s="136"/>
      <c r="I8" s="136"/>
      <c r="J8" s="130"/>
      <c r="K8" s="133"/>
      <c r="L8" s="130"/>
      <c r="M8" s="127"/>
      <c r="N8" s="133"/>
      <c r="O8" s="133"/>
      <c r="P8" s="127"/>
      <c r="Q8" s="127"/>
      <c r="R8" s="127"/>
      <c r="S8" s="133"/>
      <c r="T8" s="127"/>
      <c r="U8" s="127"/>
      <c r="V8" s="127"/>
      <c r="W8" s="133"/>
      <c r="X8" s="136"/>
    </row>
    <row r="9" spans="1:24" s="80" customFormat="1" ht="26.45" customHeight="1" x14ac:dyDescent="0.25">
      <c r="A9" s="131"/>
      <c r="B9" s="131"/>
      <c r="C9" s="131"/>
      <c r="D9" s="131"/>
      <c r="E9" s="131"/>
      <c r="F9" s="120"/>
      <c r="G9" s="134"/>
      <c r="H9" s="137"/>
      <c r="I9" s="137"/>
      <c r="J9" s="131"/>
      <c r="K9" s="134"/>
      <c r="L9" s="131"/>
      <c r="M9" s="128"/>
      <c r="N9" s="134"/>
      <c r="O9" s="134"/>
      <c r="P9" s="128"/>
      <c r="Q9" s="128"/>
      <c r="R9" s="128"/>
      <c r="S9" s="134"/>
      <c r="T9" s="128"/>
      <c r="U9" s="128"/>
      <c r="V9" s="128"/>
      <c r="W9" s="134"/>
      <c r="X9" s="137"/>
    </row>
    <row r="10" spans="1:24" s="45" customFormat="1" ht="62.25" customHeight="1" x14ac:dyDescent="0.25">
      <c r="A10" s="57">
        <v>4</v>
      </c>
      <c r="B10" s="38" t="s">
        <v>100</v>
      </c>
      <c r="C10" s="38"/>
      <c r="D10" s="38" t="s">
        <v>101</v>
      </c>
      <c r="E10" s="38" t="s">
        <v>102</v>
      </c>
      <c r="F10" s="79">
        <f t="shared" ref="F10:F41" si="0">SUM(G10:W10)/10000</f>
        <v>29.085689999999996</v>
      </c>
      <c r="G10" s="67">
        <v>288677.09999999998</v>
      </c>
      <c r="H10" s="39"/>
      <c r="I10" s="39"/>
      <c r="J10" s="39"/>
      <c r="K10" s="39"/>
      <c r="L10" s="39"/>
      <c r="M10" s="39"/>
      <c r="N10" s="39"/>
      <c r="O10" s="39"/>
      <c r="P10" s="39"/>
      <c r="Q10" s="39"/>
      <c r="R10" s="39"/>
      <c r="S10" s="39">
        <v>2179.8000000000002</v>
      </c>
      <c r="T10" s="40"/>
      <c r="U10" s="40"/>
      <c r="V10" s="40"/>
      <c r="W10" s="40"/>
      <c r="X10" s="38"/>
    </row>
    <row r="11" spans="1:24" s="45" customFormat="1" ht="74.25" customHeight="1" x14ac:dyDescent="0.25">
      <c r="A11" s="76">
        <v>5</v>
      </c>
      <c r="B11" s="38" t="s">
        <v>103</v>
      </c>
      <c r="C11" s="38"/>
      <c r="D11" s="38" t="s">
        <v>101</v>
      </c>
      <c r="E11" s="38" t="s">
        <v>104</v>
      </c>
      <c r="F11" s="79">
        <f t="shared" si="0"/>
        <v>6.0502400000000005</v>
      </c>
      <c r="G11" s="67">
        <v>60502.400000000001</v>
      </c>
      <c r="H11" s="39"/>
      <c r="I11" s="39"/>
      <c r="J11" s="39"/>
      <c r="K11" s="39"/>
      <c r="L11" s="39"/>
      <c r="M11" s="39"/>
      <c r="N11" s="39"/>
      <c r="O11" s="39"/>
      <c r="P11" s="39"/>
      <c r="Q11" s="39"/>
      <c r="R11" s="39"/>
      <c r="S11" s="39"/>
      <c r="T11" s="40"/>
      <c r="U11" s="40"/>
      <c r="V11" s="40"/>
      <c r="W11" s="40"/>
      <c r="X11" s="38" t="s">
        <v>105</v>
      </c>
    </row>
    <row r="12" spans="1:24" s="45" customFormat="1" ht="62.25" customHeight="1" x14ac:dyDescent="0.25">
      <c r="A12" s="57">
        <v>6</v>
      </c>
      <c r="B12" s="38" t="s">
        <v>106</v>
      </c>
      <c r="C12" s="31" t="s">
        <v>107</v>
      </c>
      <c r="D12" s="38" t="s">
        <v>101</v>
      </c>
      <c r="E12" s="38" t="s">
        <v>108</v>
      </c>
      <c r="F12" s="79">
        <f t="shared" si="0"/>
        <v>9.0027100000000004</v>
      </c>
      <c r="G12" s="67">
        <v>90027.1</v>
      </c>
      <c r="H12" s="39"/>
      <c r="I12" s="39"/>
      <c r="J12" s="39"/>
      <c r="K12" s="39"/>
      <c r="L12" s="39"/>
      <c r="M12" s="39"/>
      <c r="N12" s="39"/>
      <c r="O12" s="39"/>
      <c r="P12" s="39"/>
      <c r="Q12" s="39"/>
      <c r="R12" s="39"/>
      <c r="S12" s="39"/>
      <c r="T12" s="40"/>
      <c r="U12" s="40"/>
      <c r="V12" s="40"/>
      <c r="W12" s="40"/>
      <c r="X12" s="38"/>
    </row>
    <row r="13" spans="1:24" s="45" customFormat="1" ht="45" customHeight="1" x14ac:dyDescent="0.25">
      <c r="A13" s="76">
        <v>7</v>
      </c>
      <c r="B13" s="38" t="s">
        <v>109</v>
      </c>
      <c r="C13" s="31" t="s">
        <v>110</v>
      </c>
      <c r="D13" s="38" t="s">
        <v>111</v>
      </c>
      <c r="E13" s="38" t="s">
        <v>112</v>
      </c>
      <c r="F13" s="79">
        <f t="shared" si="0"/>
        <v>0.28038000000000002</v>
      </c>
      <c r="G13" s="67"/>
      <c r="H13" s="39"/>
      <c r="I13" s="39"/>
      <c r="J13" s="39"/>
      <c r="K13" s="39"/>
      <c r="L13" s="39"/>
      <c r="M13" s="39"/>
      <c r="N13" s="39"/>
      <c r="O13" s="39"/>
      <c r="P13" s="39">
        <v>2803.8</v>
      </c>
      <c r="Q13" s="39"/>
      <c r="R13" s="39"/>
      <c r="S13" s="39"/>
      <c r="T13" s="40"/>
      <c r="U13" s="40"/>
      <c r="V13" s="40"/>
      <c r="W13" s="40"/>
      <c r="X13" s="38" t="s">
        <v>113</v>
      </c>
    </row>
    <row r="14" spans="1:24" s="45" customFormat="1" ht="56.25" customHeight="1" x14ac:dyDescent="0.25">
      <c r="A14" s="57">
        <v>8</v>
      </c>
      <c r="B14" s="38" t="s">
        <v>114</v>
      </c>
      <c r="C14" s="30" t="s">
        <v>110</v>
      </c>
      <c r="D14" s="38" t="s">
        <v>115</v>
      </c>
      <c r="E14" s="38" t="s">
        <v>116</v>
      </c>
      <c r="F14" s="79">
        <f t="shared" si="0"/>
        <v>0.30396000000000006</v>
      </c>
      <c r="G14" s="67">
        <v>852.7</v>
      </c>
      <c r="H14" s="39">
        <v>2186.9</v>
      </c>
      <c r="I14" s="39"/>
      <c r="J14" s="39"/>
      <c r="K14" s="39"/>
      <c r="L14" s="39"/>
      <c r="M14" s="39"/>
      <c r="N14" s="39"/>
      <c r="O14" s="39"/>
      <c r="P14" s="39"/>
      <c r="Q14" s="39"/>
      <c r="R14" s="39"/>
      <c r="S14" s="39"/>
      <c r="T14" s="40"/>
      <c r="U14" s="40"/>
      <c r="V14" s="40"/>
      <c r="W14" s="40"/>
      <c r="X14" s="38" t="s">
        <v>117</v>
      </c>
    </row>
    <row r="15" spans="1:24" s="45" customFormat="1" ht="61.5" customHeight="1" x14ac:dyDescent="0.25">
      <c r="A15" s="121">
        <v>9</v>
      </c>
      <c r="B15" s="119" t="s">
        <v>118</v>
      </c>
      <c r="C15" s="119" t="s">
        <v>119</v>
      </c>
      <c r="D15" s="119" t="s">
        <v>101</v>
      </c>
      <c r="E15" s="79" t="s">
        <v>120</v>
      </c>
      <c r="F15" s="79">
        <f t="shared" si="0"/>
        <v>0.30062</v>
      </c>
      <c r="G15" s="83">
        <v>786.2</v>
      </c>
      <c r="H15" s="82"/>
      <c r="I15" s="82"/>
      <c r="J15" s="82"/>
      <c r="K15" s="82"/>
      <c r="L15" s="82"/>
      <c r="M15" s="82">
        <v>2220</v>
      </c>
      <c r="N15" s="82"/>
      <c r="O15" s="82"/>
      <c r="P15" s="82"/>
      <c r="Q15" s="82"/>
      <c r="R15" s="82"/>
      <c r="S15" s="82"/>
      <c r="T15" s="81"/>
      <c r="U15" s="81"/>
      <c r="V15" s="81"/>
      <c r="W15" s="81"/>
      <c r="X15" s="79"/>
    </row>
    <row r="16" spans="1:24" s="45" customFormat="1" ht="47.25" customHeight="1" x14ac:dyDescent="0.25">
      <c r="A16" s="124"/>
      <c r="B16" s="125"/>
      <c r="C16" s="125"/>
      <c r="D16" s="125"/>
      <c r="E16" s="79" t="s">
        <v>121</v>
      </c>
      <c r="F16" s="79">
        <f t="shared" si="0"/>
        <v>1.1059999999999999E-2</v>
      </c>
      <c r="G16" s="83">
        <v>110.6</v>
      </c>
      <c r="H16" s="82"/>
      <c r="I16" s="82"/>
      <c r="J16" s="82"/>
      <c r="K16" s="82"/>
      <c r="L16" s="82"/>
      <c r="M16" s="82"/>
      <c r="N16" s="82"/>
      <c r="O16" s="82"/>
      <c r="P16" s="82"/>
      <c r="Q16" s="82"/>
      <c r="R16" s="82"/>
      <c r="S16" s="82"/>
      <c r="T16" s="81"/>
      <c r="U16" s="81"/>
      <c r="V16" s="81"/>
      <c r="W16" s="81"/>
      <c r="X16" s="79"/>
    </row>
    <row r="17" spans="1:24" s="45" customFormat="1" ht="40.5" customHeight="1" x14ac:dyDescent="0.25">
      <c r="A17" s="122"/>
      <c r="B17" s="120"/>
      <c r="C17" s="120"/>
      <c r="D17" s="120"/>
      <c r="E17" s="79" t="s">
        <v>122</v>
      </c>
      <c r="F17" s="79">
        <f t="shared" si="0"/>
        <v>1.83E-2</v>
      </c>
      <c r="G17" s="83">
        <v>183</v>
      </c>
      <c r="H17" s="82"/>
      <c r="I17" s="82"/>
      <c r="J17" s="82"/>
      <c r="K17" s="82"/>
      <c r="L17" s="82"/>
      <c r="M17" s="82"/>
      <c r="N17" s="82"/>
      <c r="O17" s="82"/>
      <c r="P17" s="82"/>
      <c r="Q17" s="82"/>
      <c r="R17" s="82"/>
      <c r="S17" s="82"/>
      <c r="T17" s="81"/>
      <c r="U17" s="81"/>
      <c r="V17" s="81"/>
      <c r="W17" s="81"/>
      <c r="X17" s="79"/>
    </row>
    <row r="18" spans="1:24" s="45" customFormat="1" ht="58.5" customHeight="1" x14ac:dyDescent="0.25">
      <c r="A18" s="57">
        <v>10</v>
      </c>
      <c r="B18" s="38" t="s">
        <v>123</v>
      </c>
      <c r="C18" s="38"/>
      <c r="D18" s="38" t="s">
        <v>124</v>
      </c>
      <c r="E18" s="38" t="s">
        <v>125</v>
      </c>
      <c r="F18" s="79">
        <f t="shared" si="0"/>
        <v>0.63922000000000001</v>
      </c>
      <c r="G18" s="67">
        <v>6392.2</v>
      </c>
      <c r="H18" s="39"/>
      <c r="I18" s="39"/>
      <c r="J18" s="39"/>
      <c r="K18" s="39"/>
      <c r="L18" s="39"/>
      <c r="M18" s="39"/>
      <c r="N18" s="39"/>
      <c r="O18" s="39"/>
      <c r="P18" s="39"/>
      <c r="Q18" s="39"/>
      <c r="R18" s="39"/>
      <c r="S18" s="39"/>
      <c r="T18" s="40"/>
      <c r="U18" s="40"/>
      <c r="V18" s="40"/>
      <c r="W18" s="40"/>
      <c r="X18" s="38" t="s">
        <v>126</v>
      </c>
    </row>
    <row r="19" spans="1:24" s="45" customFormat="1" ht="49.5" customHeight="1" x14ac:dyDescent="0.25">
      <c r="A19" s="57">
        <v>11</v>
      </c>
      <c r="B19" s="38" t="s">
        <v>127</v>
      </c>
      <c r="C19" s="38"/>
      <c r="D19" s="38" t="s">
        <v>128</v>
      </c>
      <c r="E19" s="38" t="s">
        <v>129</v>
      </c>
      <c r="F19" s="79">
        <f t="shared" si="0"/>
        <v>4.5108200000000007</v>
      </c>
      <c r="G19" s="67">
        <v>40263.9</v>
      </c>
      <c r="H19" s="39"/>
      <c r="I19" s="39"/>
      <c r="J19" s="39"/>
      <c r="K19" s="39"/>
      <c r="L19" s="39"/>
      <c r="M19" s="39"/>
      <c r="N19" s="39"/>
      <c r="O19" s="39"/>
      <c r="P19" s="39"/>
      <c r="Q19" s="39"/>
      <c r="R19" s="39"/>
      <c r="S19" s="39">
        <v>4844.3</v>
      </c>
      <c r="T19" s="40"/>
      <c r="U19" s="40"/>
      <c r="V19" s="40"/>
      <c r="W19" s="40"/>
      <c r="X19" s="38"/>
    </row>
    <row r="20" spans="1:24" s="45" customFormat="1" ht="75.75" customHeight="1" x14ac:dyDescent="0.25">
      <c r="A20" s="57">
        <v>12</v>
      </c>
      <c r="B20" s="38" t="s">
        <v>130</v>
      </c>
      <c r="C20" s="38"/>
      <c r="D20" s="38" t="s">
        <v>128</v>
      </c>
      <c r="E20" s="38" t="s">
        <v>131</v>
      </c>
      <c r="F20" s="79">
        <f t="shared" si="0"/>
        <v>7.69</v>
      </c>
      <c r="G20" s="67"/>
      <c r="H20" s="39"/>
      <c r="I20" s="39"/>
      <c r="J20" s="39"/>
      <c r="K20" s="39"/>
      <c r="L20" s="39"/>
      <c r="M20" s="39">
        <v>76900</v>
      </c>
      <c r="N20" s="39"/>
      <c r="O20" s="39"/>
      <c r="P20" s="39"/>
      <c r="Q20" s="39"/>
      <c r="R20" s="39"/>
      <c r="S20" s="39"/>
      <c r="T20" s="40"/>
      <c r="U20" s="40"/>
      <c r="V20" s="40"/>
      <c r="W20" s="40"/>
      <c r="X20" s="38"/>
    </row>
    <row r="21" spans="1:24" s="45" customFormat="1" ht="69.75" customHeight="1" x14ac:dyDescent="0.25">
      <c r="A21" s="57">
        <v>13</v>
      </c>
      <c r="B21" s="38" t="s">
        <v>132</v>
      </c>
      <c r="C21" s="38"/>
      <c r="D21" s="38" t="s">
        <v>128</v>
      </c>
      <c r="E21" s="38" t="s">
        <v>133</v>
      </c>
      <c r="F21" s="79">
        <f t="shared" si="0"/>
        <v>7.3888200000000008</v>
      </c>
      <c r="G21" s="67">
        <v>34261.4</v>
      </c>
      <c r="H21" s="39"/>
      <c r="I21" s="39"/>
      <c r="J21" s="39"/>
      <c r="K21" s="39"/>
      <c r="L21" s="39"/>
      <c r="M21" s="39"/>
      <c r="N21" s="39">
        <v>39626.800000000003</v>
      </c>
      <c r="O21" s="39"/>
      <c r="P21" s="39"/>
      <c r="Q21" s="39"/>
      <c r="R21" s="39"/>
      <c r="S21" s="39"/>
      <c r="T21" s="40"/>
      <c r="U21" s="40"/>
      <c r="V21" s="40"/>
      <c r="W21" s="40"/>
      <c r="X21" s="38"/>
    </row>
    <row r="22" spans="1:24" s="45" customFormat="1" ht="44.25" customHeight="1" x14ac:dyDescent="0.25">
      <c r="A22" s="57">
        <v>14</v>
      </c>
      <c r="B22" s="38" t="s">
        <v>134</v>
      </c>
      <c r="C22" s="38"/>
      <c r="D22" s="38" t="s">
        <v>128</v>
      </c>
      <c r="E22" s="38"/>
      <c r="F22" s="79">
        <f t="shared" si="0"/>
        <v>0</v>
      </c>
      <c r="G22" s="67"/>
      <c r="H22" s="39"/>
      <c r="I22" s="39"/>
      <c r="J22" s="39"/>
      <c r="K22" s="39"/>
      <c r="L22" s="39"/>
      <c r="M22" s="39"/>
      <c r="N22" s="39"/>
      <c r="O22" s="39"/>
      <c r="P22" s="39"/>
      <c r="Q22" s="39"/>
      <c r="R22" s="39"/>
      <c r="S22" s="39"/>
      <c r="T22" s="40"/>
      <c r="U22" s="40"/>
      <c r="V22" s="40"/>
      <c r="W22" s="40"/>
      <c r="X22" s="38"/>
    </row>
    <row r="23" spans="1:24" s="45" customFormat="1" ht="69" customHeight="1" x14ac:dyDescent="0.25">
      <c r="A23" s="57">
        <v>15</v>
      </c>
      <c r="B23" s="38" t="s">
        <v>135</v>
      </c>
      <c r="C23" s="38"/>
      <c r="D23" s="38" t="s">
        <v>136</v>
      </c>
      <c r="E23" s="38" t="s">
        <v>137</v>
      </c>
      <c r="F23" s="79">
        <f t="shared" si="0"/>
        <v>6.3606799999999994</v>
      </c>
      <c r="G23" s="67">
        <v>40510.5</v>
      </c>
      <c r="H23" s="39"/>
      <c r="I23" s="39"/>
      <c r="J23" s="39"/>
      <c r="K23" s="39"/>
      <c r="L23" s="39"/>
      <c r="M23" s="39"/>
      <c r="N23" s="39"/>
      <c r="O23" s="39"/>
      <c r="P23" s="39">
        <v>3134.3</v>
      </c>
      <c r="Q23" s="39">
        <v>13566.7</v>
      </c>
      <c r="R23" s="39">
        <v>858.6</v>
      </c>
      <c r="S23" s="39"/>
      <c r="T23" s="40">
        <v>5536.7</v>
      </c>
      <c r="U23" s="40"/>
      <c r="V23" s="40"/>
      <c r="W23" s="40"/>
      <c r="X23" s="38"/>
    </row>
    <row r="24" spans="1:24" s="45" customFormat="1" ht="58.5" customHeight="1" x14ac:dyDescent="0.25">
      <c r="A24" s="57">
        <v>16</v>
      </c>
      <c r="B24" s="38" t="s">
        <v>138</v>
      </c>
      <c r="C24" s="38"/>
      <c r="D24" s="38" t="s">
        <v>139</v>
      </c>
      <c r="E24" s="38" t="s">
        <v>140</v>
      </c>
      <c r="F24" s="79">
        <f t="shared" si="0"/>
        <v>3.5363100000000007</v>
      </c>
      <c r="G24" s="67">
        <v>25076.799999999999</v>
      </c>
      <c r="H24" s="39"/>
      <c r="I24" s="39"/>
      <c r="J24" s="39">
        <v>10181.5</v>
      </c>
      <c r="K24" s="39">
        <v>1.8</v>
      </c>
      <c r="L24" s="39"/>
      <c r="M24" s="39"/>
      <c r="N24" s="39"/>
      <c r="O24" s="39"/>
      <c r="P24" s="39">
        <v>35.299999999999997</v>
      </c>
      <c r="Q24" s="39"/>
      <c r="R24" s="39">
        <v>67.7</v>
      </c>
      <c r="S24" s="39"/>
      <c r="T24" s="40"/>
      <c r="U24" s="40"/>
      <c r="V24" s="40"/>
      <c r="W24" s="40"/>
      <c r="X24" s="39"/>
    </row>
    <row r="25" spans="1:24" s="45" customFormat="1" ht="174" customHeight="1" x14ac:dyDescent="0.25">
      <c r="A25" s="57">
        <v>17</v>
      </c>
      <c r="B25" s="38" t="s">
        <v>141</v>
      </c>
      <c r="C25" s="31" t="s">
        <v>107</v>
      </c>
      <c r="D25" s="38" t="s">
        <v>139</v>
      </c>
      <c r="E25" s="38" t="s">
        <v>142</v>
      </c>
      <c r="F25" s="79">
        <f t="shared" si="0"/>
        <v>0.56179000000000001</v>
      </c>
      <c r="G25" s="67">
        <v>5617.9</v>
      </c>
      <c r="H25" s="38"/>
      <c r="I25" s="38"/>
      <c r="J25" s="38"/>
      <c r="K25" s="38"/>
      <c r="L25" s="38"/>
      <c r="M25" s="39"/>
      <c r="N25" s="39"/>
      <c r="O25" s="39"/>
      <c r="P25" s="39"/>
      <c r="Q25" s="39"/>
      <c r="R25" s="39"/>
      <c r="S25" s="39"/>
      <c r="T25" s="40"/>
      <c r="U25" s="40"/>
      <c r="V25" s="40"/>
      <c r="W25" s="40"/>
      <c r="X25" s="38"/>
    </row>
    <row r="26" spans="1:24" s="45" customFormat="1" ht="74.25" customHeight="1" x14ac:dyDescent="0.25">
      <c r="A26" s="57">
        <v>18</v>
      </c>
      <c r="B26" s="38" t="s">
        <v>143</v>
      </c>
      <c r="C26" s="31" t="s">
        <v>110</v>
      </c>
      <c r="D26" s="38" t="s">
        <v>139</v>
      </c>
      <c r="E26" s="38" t="s">
        <v>144</v>
      </c>
      <c r="F26" s="79">
        <f t="shared" si="0"/>
        <v>7.7394000000000004E-2</v>
      </c>
      <c r="G26" s="68">
        <f>627+146.94</f>
        <v>773.94</v>
      </c>
      <c r="H26" s="38"/>
      <c r="I26" s="38"/>
      <c r="J26" s="38"/>
      <c r="K26" s="38"/>
      <c r="L26" s="38"/>
      <c r="M26" s="39"/>
      <c r="N26" s="39"/>
      <c r="O26" s="39"/>
      <c r="P26" s="39"/>
      <c r="Q26" s="39"/>
      <c r="R26" s="39"/>
      <c r="S26" s="39"/>
      <c r="T26" s="40"/>
      <c r="U26" s="40"/>
      <c r="V26" s="40"/>
      <c r="W26" s="40"/>
      <c r="X26" s="38"/>
    </row>
    <row r="27" spans="1:24" s="45" customFormat="1" ht="41.25" customHeight="1" x14ac:dyDescent="0.25">
      <c r="A27" s="57">
        <v>19</v>
      </c>
      <c r="B27" s="38" t="s">
        <v>145</v>
      </c>
      <c r="C27" s="30" t="s">
        <v>110</v>
      </c>
      <c r="D27" s="38" t="s">
        <v>146</v>
      </c>
      <c r="E27" s="38" t="s">
        <v>147</v>
      </c>
      <c r="F27" s="79">
        <f t="shared" si="0"/>
        <v>2.4719999999999999E-2</v>
      </c>
      <c r="G27" s="68">
        <v>195.2</v>
      </c>
      <c r="H27" s="38"/>
      <c r="I27" s="38"/>
      <c r="J27" s="38"/>
      <c r="K27" s="39">
        <v>52</v>
      </c>
      <c r="L27" s="38"/>
      <c r="M27" s="39"/>
      <c r="N27" s="39"/>
      <c r="O27" s="39"/>
      <c r="P27" s="39"/>
      <c r="Q27" s="39"/>
      <c r="R27" s="39"/>
      <c r="S27" s="39"/>
      <c r="T27" s="40"/>
      <c r="U27" s="40"/>
      <c r="V27" s="40"/>
      <c r="W27" s="40"/>
      <c r="X27" s="38"/>
    </row>
    <row r="28" spans="1:24" s="45" customFormat="1" ht="46.5" customHeight="1" x14ac:dyDescent="0.25">
      <c r="A28" s="57">
        <v>20</v>
      </c>
      <c r="B28" s="38" t="s">
        <v>148</v>
      </c>
      <c r="C28" s="30" t="s">
        <v>110</v>
      </c>
      <c r="D28" s="38" t="s">
        <v>149</v>
      </c>
      <c r="E28" s="38" t="s">
        <v>150</v>
      </c>
      <c r="F28" s="79">
        <f t="shared" si="0"/>
        <v>1.034E-2</v>
      </c>
      <c r="G28" s="68">
        <v>101.72</v>
      </c>
      <c r="H28" s="38"/>
      <c r="I28" s="38"/>
      <c r="J28" s="38"/>
      <c r="K28" s="38"/>
      <c r="L28" s="38"/>
      <c r="M28" s="39"/>
      <c r="N28" s="39"/>
      <c r="O28" s="39"/>
      <c r="P28" s="39"/>
      <c r="Q28" s="39"/>
      <c r="R28" s="39">
        <v>1.68</v>
      </c>
      <c r="S28" s="39"/>
      <c r="T28" s="40"/>
      <c r="U28" s="40"/>
      <c r="V28" s="40"/>
      <c r="W28" s="40"/>
      <c r="X28" s="38"/>
    </row>
    <row r="29" spans="1:24" s="45" customFormat="1" ht="46.5" customHeight="1" x14ac:dyDescent="0.25">
      <c r="A29" s="57">
        <v>21</v>
      </c>
      <c r="B29" s="38" t="s">
        <v>151</v>
      </c>
      <c r="C29" s="30" t="s">
        <v>110</v>
      </c>
      <c r="D29" s="38" t="s">
        <v>128</v>
      </c>
      <c r="E29" s="38" t="s">
        <v>152</v>
      </c>
      <c r="F29" s="79">
        <f t="shared" si="0"/>
        <v>1.44E-2</v>
      </c>
      <c r="G29" s="68"/>
      <c r="H29" s="38"/>
      <c r="I29" s="38"/>
      <c r="J29" s="38"/>
      <c r="K29" s="39">
        <v>144</v>
      </c>
      <c r="L29" s="38"/>
      <c r="M29" s="39"/>
      <c r="N29" s="39"/>
      <c r="O29" s="39"/>
      <c r="P29" s="39"/>
      <c r="Q29" s="39"/>
      <c r="R29" s="39"/>
      <c r="S29" s="39"/>
      <c r="T29" s="40"/>
      <c r="U29" s="40"/>
      <c r="V29" s="40"/>
      <c r="W29" s="40"/>
      <c r="X29" s="38"/>
    </row>
    <row r="30" spans="1:24" s="45" customFormat="1" ht="46.5" customHeight="1" x14ac:dyDescent="0.25">
      <c r="A30" s="57">
        <v>22</v>
      </c>
      <c r="B30" s="38" t="s">
        <v>153</v>
      </c>
      <c r="C30" s="30" t="s">
        <v>110</v>
      </c>
      <c r="D30" s="38" t="s">
        <v>154</v>
      </c>
      <c r="E30" s="38" t="s">
        <v>155</v>
      </c>
      <c r="F30" s="79">
        <f t="shared" si="0"/>
        <v>1.8800000000000001E-2</v>
      </c>
      <c r="G30" s="68"/>
      <c r="H30" s="38"/>
      <c r="I30" s="38"/>
      <c r="J30" s="38"/>
      <c r="K30" s="39">
        <v>188</v>
      </c>
      <c r="L30" s="38"/>
      <c r="M30" s="39"/>
      <c r="N30" s="39"/>
      <c r="O30" s="39"/>
      <c r="P30" s="39"/>
      <c r="Q30" s="39"/>
      <c r="R30" s="39"/>
      <c r="S30" s="39"/>
      <c r="T30" s="40"/>
      <c r="U30" s="40"/>
      <c r="V30" s="40"/>
      <c r="W30" s="40"/>
      <c r="X30" s="38"/>
    </row>
    <row r="31" spans="1:24" s="45" customFormat="1" ht="72" customHeight="1" x14ac:dyDescent="0.25">
      <c r="A31" s="57">
        <v>23</v>
      </c>
      <c r="B31" s="38" t="s">
        <v>156</v>
      </c>
      <c r="C31" s="30" t="s">
        <v>157</v>
      </c>
      <c r="D31" s="38" t="s">
        <v>158</v>
      </c>
      <c r="E31" s="38" t="s">
        <v>159</v>
      </c>
      <c r="F31" s="79">
        <f t="shared" si="0"/>
        <v>0.13588</v>
      </c>
      <c r="G31" s="68"/>
      <c r="H31" s="38"/>
      <c r="I31" s="38"/>
      <c r="J31" s="38"/>
      <c r="K31" s="39">
        <v>1358.8</v>
      </c>
      <c r="L31" s="38"/>
      <c r="M31" s="39"/>
      <c r="N31" s="39"/>
      <c r="O31" s="39"/>
      <c r="P31" s="39"/>
      <c r="Q31" s="39"/>
      <c r="R31" s="39"/>
      <c r="S31" s="39"/>
      <c r="T31" s="40"/>
      <c r="U31" s="40"/>
      <c r="V31" s="40"/>
      <c r="W31" s="40"/>
      <c r="X31" s="38"/>
    </row>
    <row r="32" spans="1:24" s="45" customFormat="1" ht="70.5" customHeight="1" x14ac:dyDescent="0.25">
      <c r="A32" s="57">
        <v>24</v>
      </c>
      <c r="B32" s="38" t="s">
        <v>160</v>
      </c>
      <c r="C32" s="30" t="s">
        <v>157</v>
      </c>
      <c r="D32" s="38" t="s">
        <v>161</v>
      </c>
      <c r="E32" s="38" t="s">
        <v>162</v>
      </c>
      <c r="F32" s="79">
        <f t="shared" si="0"/>
        <v>8.0879999999999994E-2</v>
      </c>
      <c r="G32" s="68"/>
      <c r="H32" s="38"/>
      <c r="I32" s="38"/>
      <c r="J32" s="38"/>
      <c r="K32" s="39">
        <v>806.88</v>
      </c>
      <c r="L32" s="38"/>
      <c r="M32" s="39"/>
      <c r="N32" s="39"/>
      <c r="O32" s="39"/>
      <c r="P32" s="39"/>
      <c r="Q32" s="39"/>
      <c r="R32" s="39"/>
      <c r="S32" s="39"/>
      <c r="T32" s="40">
        <v>1.92</v>
      </c>
      <c r="U32" s="40"/>
      <c r="V32" s="40"/>
      <c r="W32" s="40"/>
      <c r="X32" s="38"/>
    </row>
    <row r="33" spans="1:24" s="45" customFormat="1" ht="38.25" customHeight="1" x14ac:dyDescent="0.25">
      <c r="A33" s="57">
        <v>25</v>
      </c>
      <c r="B33" s="38" t="s">
        <v>163</v>
      </c>
      <c r="C33" s="38"/>
      <c r="D33" s="38" t="s">
        <v>164</v>
      </c>
      <c r="E33" s="38" t="s">
        <v>165</v>
      </c>
      <c r="F33" s="79">
        <f t="shared" si="0"/>
        <v>0.48971000000000003</v>
      </c>
      <c r="G33" s="68"/>
      <c r="H33" s="38"/>
      <c r="I33" s="46">
        <v>460</v>
      </c>
      <c r="J33" s="38"/>
      <c r="K33" s="39"/>
      <c r="L33" s="39">
        <v>4437.1000000000004</v>
      </c>
      <c r="M33" s="39"/>
      <c r="N33" s="39"/>
      <c r="O33" s="39"/>
      <c r="P33" s="39"/>
      <c r="Q33" s="39"/>
      <c r="R33" s="39"/>
      <c r="S33" s="39"/>
      <c r="T33" s="40"/>
      <c r="U33" s="40"/>
      <c r="V33" s="40"/>
      <c r="W33" s="40"/>
      <c r="X33" s="38"/>
    </row>
    <row r="34" spans="1:24" s="45" customFormat="1" ht="38.25" customHeight="1" x14ac:dyDescent="0.25">
      <c r="A34" s="57">
        <v>26</v>
      </c>
      <c r="B34" s="38" t="s">
        <v>166</v>
      </c>
      <c r="C34" s="38"/>
      <c r="D34" s="38" t="s">
        <v>149</v>
      </c>
      <c r="E34" s="38" t="s">
        <v>167</v>
      </c>
      <c r="F34" s="79">
        <f t="shared" si="0"/>
        <v>0.76375999999999999</v>
      </c>
      <c r="G34" s="69">
        <v>6017.3</v>
      </c>
      <c r="H34" s="38"/>
      <c r="I34" s="46"/>
      <c r="J34" s="38"/>
      <c r="K34" s="39"/>
      <c r="L34" s="39"/>
      <c r="M34" s="39"/>
      <c r="N34" s="39"/>
      <c r="O34" s="39"/>
      <c r="P34" s="39">
        <v>151.1</v>
      </c>
      <c r="Q34" s="39"/>
      <c r="R34" s="39"/>
      <c r="S34" s="39">
        <v>1469.2</v>
      </c>
      <c r="T34" s="40"/>
      <c r="U34" s="40"/>
      <c r="V34" s="40"/>
      <c r="W34" s="40"/>
      <c r="X34" s="38"/>
    </row>
    <row r="35" spans="1:24" s="45" customFormat="1" ht="51.75" customHeight="1" x14ac:dyDescent="0.25">
      <c r="A35" s="57">
        <v>27</v>
      </c>
      <c r="B35" s="38" t="s">
        <v>168</v>
      </c>
      <c r="C35" s="38"/>
      <c r="D35" s="38" t="s">
        <v>139</v>
      </c>
      <c r="E35" s="38" t="s">
        <v>169</v>
      </c>
      <c r="F35" s="79">
        <f t="shared" si="0"/>
        <v>3.92496</v>
      </c>
      <c r="G35" s="67">
        <v>18683.2</v>
      </c>
      <c r="H35" s="38"/>
      <c r="I35" s="38"/>
      <c r="J35" s="38"/>
      <c r="K35" s="39"/>
      <c r="L35" s="38"/>
      <c r="M35" s="39"/>
      <c r="N35" s="39"/>
      <c r="O35" s="39"/>
      <c r="P35" s="39"/>
      <c r="Q35" s="39">
        <v>9535.9</v>
      </c>
      <c r="R35" s="39">
        <v>213.5</v>
      </c>
      <c r="S35" s="39"/>
      <c r="T35" s="40">
        <v>10817</v>
      </c>
      <c r="U35" s="40"/>
      <c r="V35" s="40"/>
      <c r="W35" s="40"/>
      <c r="X35" s="38"/>
    </row>
    <row r="36" spans="1:24" s="49" customFormat="1" ht="51.75" customHeight="1" x14ac:dyDescent="0.25">
      <c r="A36" s="57">
        <v>28</v>
      </c>
      <c r="B36" s="38" t="s">
        <v>170</v>
      </c>
      <c r="C36" s="30" t="s">
        <v>171</v>
      </c>
      <c r="D36" s="41" t="s">
        <v>172</v>
      </c>
      <c r="E36" s="41" t="s">
        <v>173</v>
      </c>
      <c r="F36" s="79">
        <f t="shared" si="0"/>
        <v>0.60272000000000003</v>
      </c>
      <c r="G36" s="69"/>
      <c r="H36" s="41"/>
      <c r="I36" s="41"/>
      <c r="J36" s="41"/>
      <c r="K36" s="47"/>
      <c r="L36" s="41"/>
      <c r="M36" s="47"/>
      <c r="N36" s="47"/>
      <c r="O36" s="47"/>
      <c r="P36" s="47"/>
      <c r="Q36" s="47"/>
      <c r="R36" s="47"/>
      <c r="S36" s="47"/>
      <c r="T36" s="48"/>
      <c r="U36" s="48"/>
      <c r="V36" s="48"/>
      <c r="W36" s="48">
        <v>6027.2</v>
      </c>
      <c r="X36" s="41"/>
    </row>
    <row r="37" spans="1:24" s="49" customFormat="1" ht="63" customHeight="1" x14ac:dyDescent="0.25">
      <c r="A37" s="57">
        <v>29</v>
      </c>
      <c r="B37" s="38" t="s">
        <v>174</v>
      </c>
      <c r="C37" s="30" t="s">
        <v>175</v>
      </c>
      <c r="D37" s="41" t="s">
        <v>161</v>
      </c>
      <c r="E37" s="41" t="s">
        <v>176</v>
      </c>
      <c r="F37" s="79">
        <f t="shared" si="0"/>
        <v>0.154</v>
      </c>
      <c r="G37" s="70">
        <v>1540</v>
      </c>
      <c r="H37" s="41"/>
      <c r="I37" s="41"/>
      <c r="J37" s="41"/>
      <c r="K37" s="47"/>
      <c r="L37" s="41"/>
      <c r="M37" s="47"/>
      <c r="N37" s="47"/>
      <c r="O37" s="47"/>
      <c r="P37" s="47"/>
      <c r="Q37" s="47"/>
      <c r="R37" s="47"/>
      <c r="S37" s="47"/>
      <c r="T37" s="48"/>
      <c r="U37" s="48"/>
      <c r="V37" s="48"/>
      <c r="W37" s="48"/>
      <c r="X37" s="47"/>
    </row>
    <row r="38" spans="1:24" s="49" customFormat="1" ht="51.75" customHeight="1" x14ac:dyDescent="0.25">
      <c r="A38" s="57">
        <v>30</v>
      </c>
      <c r="B38" s="41" t="s">
        <v>177</v>
      </c>
      <c r="C38" s="41"/>
      <c r="D38" s="41" t="s">
        <v>178</v>
      </c>
      <c r="E38" s="41"/>
      <c r="F38" s="79">
        <f t="shared" si="0"/>
        <v>6.021E-2</v>
      </c>
      <c r="G38" s="70"/>
      <c r="H38" s="41"/>
      <c r="I38" s="47"/>
      <c r="J38" s="41"/>
      <c r="K38" s="47"/>
      <c r="L38" s="41"/>
      <c r="M38" s="41"/>
      <c r="N38" s="41"/>
      <c r="O38" s="41"/>
      <c r="P38" s="47">
        <v>338.3</v>
      </c>
      <c r="Q38" s="47"/>
      <c r="R38" s="47">
        <v>260.8</v>
      </c>
      <c r="S38" s="47"/>
      <c r="T38" s="48">
        <v>3</v>
      </c>
      <c r="U38" s="48"/>
      <c r="V38" s="48"/>
      <c r="W38" s="48"/>
      <c r="X38" s="47"/>
    </row>
    <row r="39" spans="1:24" s="49" customFormat="1" ht="51.75" customHeight="1" x14ac:dyDescent="0.25">
      <c r="A39" s="57">
        <v>31</v>
      </c>
      <c r="B39" s="41" t="s">
        <v>179</v>
      </c>
      <c r="C39" s="41"/>
      <c r="D39" s="41" t="s">
        <v>178</v>
      </c>
      <c r="E39" s="41" t="s">
        <v>180</v>
      </c>
      <c r="F39" s="79">
        <f t="shared" si="0"/>
        <v>0.18018000000000001</v>
      </c>
      <c r="G39" s="71"/>
      <c r="H39" s="50"/>
      <c r="I39" s="51"/>
      <c r="J39" s="50"/>
      <c r="K39" s="51"/>
      <c r="L39" s="50"/>
      <c r="M39" s="50"/>
      <c r="N39" s="50"/>
      <c r="O39" s="50"/>
      <c r="P39" s="51"/>
      <c r="Q39" s="51"/>
      <c r="R39" s="51"/>
      <c r="S39" s="51"/>
      <c r="T39" s="51">
        <v>1801.8</v>
      </c>
      <c r="U39" s="51"/>
      <c r="V39" s="51"/>
      <c r="W39" s="48"/>
      <c r="X39" s="47"/>
    </row>
    <row r="40" spans="1:24" s="45" customFormat="1" ht="51.75" customHeight="1" x14ac:dyDescent="0.25">
      <c r="A40" s="121">
        <v>32</v>
      </c>
      <c r="B40" s="123" t="s">
        <v>181</v>
      </c>
      <c r="C40" s="119"/>
      <c r="D40" s="123" t="s">
        <v>101</v>
      </c>
      <c r="E40" s="38" t="s">
        <v>182</v>
      </c>
      <c r="F40" s="77">
        <f t="shared" si="0"/>
        <v>7.1929100000000004</v>
      </c>
      <c r="G40" s="72">
        <f>71929.1</f>
        <v>71929.100000000006</v>
      </c>
      <c r="H40" s="52"/>
      <c r="I40" s="53"/>
      <c r="J40" s="52"/>
      <c r="K40" s="53"/>
      <c r="L40" s="52"/>
      <c r="M40" s="52"/>
      <c r="N40" s="52"/>
      <c r="O40" s="52"/>
      <c r="P40" s="53"/>
      <c r="Q40" s="53"/>
      <c r="R40" s="53"/>
      <c r="S40" s="53"/>
      <c r="T40" s="53"/>
      <c r="U40" s="53"/>
      <c r="V40" s="53"/>
      <c r="W40" s="40"/>
      <c r="X40" s="39"/>
    </row>
    <row r="41" spans="1:24" s="45" customFormat="1" ht="51.75" customHeight="1" x14ac:dyDescent="0.25">
      <c r="A41" s="122"/>
      <c r="B41" s="123"/>
      <c r="C41" s="120"/>
      <c r="D41" s="123"/>
      <c r="E41" s="38" t="s">
        <v>183</v>
      </c>
      <c r="F41" s="79">
        <f t="shared" si="0"/>
        <v>6.9147499999999997</v>
      </c>
      <c r="G41" s="73"/>
      <c r="H41" s="52"/>
      <c r="I41" s="53"/>
      <c r="J41" s="52"/>
      <c r="K41" s="53"/>
      <c r="L41" s="52"/>
      <c r="M41" s="52"/>
      <c r="N41" s="52"/>
      <c r="O41" s="52"/>
      <c r="P41" s="53"/>
      <c r="Q41" s="53"/>
      <c r="R41" s="53"/>
      <c r="S41" s="53"/>
      <c r="T41" s="53"/>
      <c r="U41" s="53"/>
      <c r="V41" s="53"/>
      <c r="W41" s="40">
        <v>69147.5</v>
      </c>
      <c r="X41" s="39"/>
    </row>
    <row r="42" spans="1:24" s="45" customFormat="1" ht="51.75" customHeight="1" x14ac:dyDescent="0.25">
      <c r="A42" s="78">
        <v>33</v>
      </c>
      <c r="B42" s="38" t="s">
        <v>184</v>
      </c>
      <c r="C42" s="38"/>
      <c r="D42" s="38" t="s">
        <v>101</v>
      </c>
      <c r="E42" s="38" t="s">
        <v>185</v>
      </c>
      <c r="F42" s="55">
        <f>9359.2/10000</f>
        <v>0.93592000000000009</v>
      </c>
      <c r="G42" s="74">
        <v>9350</v>
      </c>
      <c r="H42" s="52"/>
      <c r="I42" s="53"/>
      <c r="J42" s="52"/>
      <c r="K42" s="53"/>
      <c r="L42" s="52"/>
      <c r="M42" s="52"/>
      <c r="N42" s="52"/>
      <c r="O42" s="52"/>
      <c r="P42" s="53"/>
      <c r="Q42" s="53"/>
      <c r="R42" s="53"/>
      <c r="S42" s="53">
        <v>10</v>
      </c>
      <c r="T42" s="53"/>
      <c r="U42" s="53"/>
      <c r="V42" s="53"/>
      <c r="W42" s="40"/>
      <c r="X42" s="39"/>
    </row>
    <row r="43" spans="1:24" s="45" customFormat="1" ht="51.75" customHeight="1" x14ac:dyDescent="0.25">
      <c r="A43" s="87">
        <v>34</v>
      </c>
      <c r="B43" s="38" t="s">
        <v>186</v>
      </c>
      <c r="C43" s="38"/>
      <c r="D43" s="38" t="s">
        <v>187</v>
      </c>
      <c r="E43" s="38" t="s">
        <v>188</v>
      </c>
      <c r="F43" s="55">
        <f>SUM(G43:W43)/10000</f>
        <v>1.0943200000000002</v>
      </c>
      <c r="G43" s="73"/>
      <c r="H43" s="54">
        <v>100</v>
      </c>
      <c r="I43" s="53"/>
      <c r="J43" s="52"/>
      <c r="K43" s="53"/>
      <c r="L43" s="52"/>
      <c r="M43" s="52"/>
      <c r="N43" s="52"/>
      <c r="O43" s="52"/>
      <c r="P43" s="53"/>
      <c r="Q43" s="53"/>
      <c r="R43" s="53"/>
      <c r="S43" s="53"/>
      <c r="T43" s="53"/>
      <c r="U43" s="53"/>
      <c r="V43" s="53"/>
      <c r="W43" s="40">
        <f>10843.2</f>
        <v>10843.2</v>
      </c>
      <c r="X43" s="55"/>
    </row>
    <row r="44" spans="1:24" s="45" customFormat="1" ht="51.75" customHeight="1" x14ac:dyDescent="0.25">
      <c r="A44" s="124">
        <v>35</v>
      </c>
      <c r="B44" s="123" t="s">
        <v>189</v>
      </c>
      <c r="C44" s="38"/>
      <c r="D44" s="38" t="s">
        <v>190</v>
      </c>
      <c r="E44" s="38" t="s">
        <v>191</v>
      </c>
      <c r="F44" s="119">
        <f>6347.6/10000</f>
        <v>0.63475999999999999</v>
      </c>
      <c r="G44" s="73"/>
      <c r="H44" s="52"/>
      <c r="I44" s="53"/>
      <c r="J44" s="52"/>
      <c r="K44" s="53"/>
      <c r="L44" s="52"/>
      <c r="M44" s="52"/>
      <c r="N44" s="52"/>
      <c r="O44" s="52"/>
      <c r="P44" s="53"/>
      <c r="Q44" s="53"/>
      <c r="R44" s="53"/>
      <c r="S44" s="53">
        <v>3758.6</v>
      </c>
      <c r="T44" s="53"/>
      <c r="U44" s="53"/>
      <c r="V44" s="53"/>
      <c r="W44" s="40"/>
      <c r="X44" s="39"/>
    </row>
    <row r="45" spans="1:24" s="45" customFormat="1" ht="51.75" customHeight="1" x14ac:dyDescent="0.25">
      <c r="A45" s="122"/>
      <c r="B45" s="123"/>
      <c r="C45" s="38"/>
      <c r="D45" s="38" t="s">
        <v>190</v>
      </c>
      <c r="E45" s="38" t="s">
        <v>213</v>
      </c>
      <c r="F45" s="120"/>
      <c r="G45" s="73"/>
      <c r="H45" s="52"/>
      <c r="I45" s="53"/>
      <c r="J45" s="52"/>
      <c r="K45" s="53"/>
      <c r="L45" s="52"/>
      <c r="M45" s="52"/>
      <c r="N45" s="52"/>
      <c r="O45" s="52"/>
      <c r="P45" s="53"/>
      <c r="Q45" s="53"/>
      <c r="R45" s="53"/>
      <c r="S45" s="53"/>
      <c r="T45" s="53"/>
      <c r="U45" s="53"/>
      <c r="V45" s="53"/>
      <c r="W45" s="40"/>
      <c r="X45" s="39"/>
    </row>
    <row r="46" spans="1:24" s="45" customFormat="1" ht="51.75" customHeight="1" x14ac:dyDescent="0.25">
      <c r="A46" s="78">
        <v>36</v>
      </c>
      <c r="B46" s="38" t="s">
        <v>192</v>
      </c>
      <c r="C46" s="38"/>
      <c r="D46" s="38" t="s">
        <v>193</v>
      </c>
      <c r="E46" s="38" t="s">
        <v>194</v>
      </c>
      <c r="F46" s="79">
        <f>127492.4/10000</f>
        <v>12.749239999999999</v>
      </c>
      <c r="G46" s="74">
        <v>124709.5</v>
      </c>
      <c r="H46" s="52"/>
      <c r="I46" s="53"/>
      <c r="J46" s="52"/>
      <c r="K46" s="53"/>
      <c r="L46" s="52"/>
      <c r="M46" s="52"/>
      <c r="N46" s="52"/>
      <c r="O46" s="52"/>
      <c r="P46" s="53"/>
      <c r="Q46" s="53"/>
      <c r="R46" s="53"/>
      <c r="S46" s="53">
        <v>2782.9</v>
      </c>
      <c r="T46" s="53"/>
      <c r="U46" s="53"/>
      <c r="V46" s="53"/>
      <c r="W46" s="40"/>
      <c r="X46" s="39"/>
    </row>
    <row r="47" spans="1:24" s="45" customFormat="1" ht="80.25" customHeight="1" x14ac:dyDescent="0.25">
      <c r="A47" s="78">
        <v>37</v>
      </c>
      <c r="B47" s="38" t="s">
        <v>195</v>
      </c>
      <c r="C47" s="30" t="s">
        <v>110</v>
      </c>
      <c r="D47" s="38" t="s">
        <v>196</v>
      </c>
      <c r="E47" s="38" t="s">
        <v>197</v>
      </c>
      <c r="F47" s="79">
        <f>G47/10000</f>
        <v>1.1066</v>
      </c>
      <c r="G47" s="74">
        <v>11066</v>
      </c>
      <c r="H47" s="52"/>
      <c r="I47" s="53"/>
      <c r="J47" s="52"/>
      <c r="K47" s="53"/>
      <c r="L47" s="52"/>
      <c r="M47" s="52"/>
      <c r="N47" s="52"/>
      <c r="O47" s="52"/>
      <c r="P47" s="53"/>
      <c r="Q47" s="53"/>
      <c r="R47" s="53"/>
      <c r="S47" s="53"/>
      <c r="T47" s="53"/>
      <c r="U47" s="53"/>
      <c r="V47" s="53"/>
      <c r="W47" s="40"/>
      <c r="X47" s="39"/>
    </row>
    <row r="48" spans="1:24" s="45" customFormat="1" ht="97.5" customHeight="1" x14ac:dyDescent="0.25">
      <c r="A48" s="78">
        <v>38</v>
      </c>
      <c r="B48" s="38" t="s">
        <v>198</v>
      </c>
      <c r="C48" s="38" t="s">
        <v>199</v>
      </c>
      <c r="D48" s="38" t="s">
        <v>200</v>
      </c>
      <c r="E48" s="38" t="s">
        <v>201</v>
      </c>
      <c r="F48" s="79">
        <f>M48/10000</f>
        <v>0.81147999999999998</v>
      </c>
      <c r="G48" s="74"/>
      <c r="H48" s="52"/>
      <c r="I48" s="53"/>
      <c r="J48" s="52"/>
      <c r="K48" s="53"/>
      <c r="L48" s="52"/>
      <c r="M48" s="52">
        <v>8114.8</v>
      </c>
      <c r="N48" s="52"/>
      <c r="O48" s="52"/>
      <c r="P48" s="53"/>
      <c r="Q48" s="53"/>
      <c r="R48" s="53"/>
      <c r="S48" s="53"/>
      <c r="T48" s="53"/>
      <c r="U48" s="53"/>
      <c r="V48" s="53"/>
      <c r="W48" s="53"/>
      <c r="X48" s="39"/>
    </row>
    <row r="49" spans="1:24" s="45" customFormat="1" ht="51.75" customHeight="1" x14ac:dyDescent="0.25">
      <c r="A49" s="78">
        <v>39</v>
      </c>
      <c r="B49" s="38" t="s">
        <v>202</v>
      </c>
      <c r="C49" s="38"/>
      <c r="D49" s="38" t="s">
        <v>203</v>
      </c>
      <c r="E49" s="38" t="s">
        <v>204</v>
      </c>
      <c r="F49" s="79">
        <f>11041.6/10000</f>
        <v>1.10416</v>
      </c>
      <c r="G49" s="74">
        <v>583.1</v>
      </c>
      <c r="H49" s="52">
        <v>273.5</v>
      </c>
      <c r="I49" s="53"/>
      <c r="J49" s="52"/>
      <c r="K49" s="53"/>
      <c r="L49" s="52"/>
      <c r="M49" s="52"/>
      <c r="N49" s="52"/>
      <c r="O49" s="52"/>
      <c r="P49" s="53">
        <v>10098.700000000001</v>
      </c>
      <c r="Q49" s="53"/>
      <c r="R49" s="53"/>
      <c r="S49" s="53"/>
      <c r="T49" s="53"/>
      <c r="U49" s="53"/>
      <c r="V49" s="53"/>
      <c r="W49" s="40"/>
      <c r="X49" s="39"/>
    </row>
    <row r="50" spans="1:24" s="45" customFormat="1" ht="87.75" customHeight="1" x14ac:dyDescent="0.25">
      <c r="A50" s="78">
        <v>40</v>
      </c>
      <c r="B50" s="38" t="s">
        <v>205</v>
      </c>
      <c r="C50" s="38" t="s">
        <v>206</v>
      </c>
      <c r="D50" s="38" t="s">
        <v>164</v>
      </c>
      <c r="E50" s="38" t="s">
        <v>207</v>
      </c>
      <c r="F50" s="79">
        <f>2151/10000</f>
        <v>0.21510000000000001</v>
      </c>
      <c r="G50" s="74"/>
      <c r="H50" s="52"/>
      <c r="I50" s="53">
        <v>261.39999999999998</v>
      </c>
      <c r="J50" s="52"/>
      <c r="K50" s="53"/>
      <c r="L50" s="52"/>
      <c r="M50" s="52"/>
      <c r="N50" s="52"/>
      <c r="O50" s="52"/>
      <c r="P50" s="53">
        <v>219.4</v>
      </c>
      <c r="Q50" s="53"/>
      <c r="R50" s="53"/>
      <c r="S50" s="53"/>
      <c r="T50" s="53"/>
      <c r="U50" s="53"/>
      <c r="V50" s="53"/>
      <c r="W50" s="40">
        <v>1670.2</v>
      </c>
      <c r="X50" s="39"/>
    </row>
    <row r="51" spans="1:24" s="45" customFormat="1" ht="136.5" customHeight="1" x14ac:dyDescent="0.25">
      <c r="A51" s="78">
        <v>41</v>
      </c>
      <c r="B51" s="38" t="s">
        <v>208</v>
      </c>
      <c r="C51" s="38" t="s">
        <v>209</v>
      </c>
      <c r="D51" s="38" t="s">
        <v>164</v>
      </c>
      <c r="E51" s="38" t="s">
        <v>210</v>
      </c>
      <c r="F51" s="79">
        <f>1733.2/10000</f>
        <v>0.17332</v>
      </c>
      <c r="G51" s="74"/>
      <c r="H51" s="52"/>
      <c r="I51" s="53"/>
      <c r="J51" s="52"/>
      <c r="K51" s="53"/>
      <c r="L51" s="52"/>
      <c r="M51" s="52"/>
      <c r="N51" s="52"/>
      <c r="O51" s="52"/>
      <c r="P51" s="53">
        <v>440.3</v>
      </c>
      <c r="Q51" s="53"/>
      <c r="R51" s="53"/>
      <c r="S51" s="53"/>
      <c r="T51" s="53">
        <v>820.10000000000014</v>
      </c>
      <c r="U51" s="53">
        <v>134.9</v>
      </c>
      <c r="V51" s="53">
        <v>337.9</v>
      </c>
      <c r="W51" s="53"/>
      <c r="X51" s="56"/>
    </row>
    <row r="52" spans="1:24" s="42" customFormat="1" ht="179.25" customHeight="1" x14ac:dyDescent="0.25">
      <c r="A52" s="57">
        <v>42</v>
      </c>
      <c r="B52" s="38" t="s">
        <v>215</v>
      </c>
      <c r="C52" s="38"/>
      <c r="D52" s="38" t="s">
        <v>164</v>
      </c>
      <c r="E52" s="38" t="s">
        <v>211</v>
      </c>
      <c r="F52" s="82">
        <f>19481.1/10000</f>
        <v>1.9481099999999998</v>
      </c>
      <c r="G52" s="67"/>
      <c r="H52" s="39">
        <v>190</v>
      </c>
      <c r="I52" s="39"/>
      <c r="J52" s="39"/>
      <c r="K52" s="39">
        <v>7495.4</v>
      </c>
      <c r="L52" s="39"/>
      <c r="M52" s="39"/>
      <c r="N52" s="39"/>
      <c r="O52" s="39"/>
      <c r="P52" s="39">
        <v>6075</v>
      </c>
      <c r="Q52" s="39"/>
      <c r="R52" s="39">
        <v>5966.2999999999993</v>
      </c>
      <c r="S52" s="39"/>
      <c r="T52" s="39"/>
      <c r="U52" s="39"/>
      <c r="V52" s="39"/>
      <c r="W52" s="39"/>
      <c r="X52" s="39"/>
    </row>
    <row r="53" spans="1:24" s="45" customFormat="1" ht="72" customHeight="1" x14ac:dyDescent="0.25">
      <c r="A53" s="45">
        <v>43</v>
      </c>
      <c r="B53" s="38" t="s">
        <v>143</v>
      </c>
      <c r="C53" s="38" t="s">
        <v>110</v>
      </c>
      <c r="D53" s="38" t="s">
        <v>139</v>
      </c>
      <c r="E53" s="38" t="s">
        <v>144</v>
      </c>
      <c r="F53" s="79">
        <f>SUM(G53:W53)/10000</f>
        <v>3.524E-2</v>
      </c>
      <c r="G53" s="32">
        <v>93.799999999999969</v>
      </c>
      <c r="H53" s="58">
        <v>217</v>
      </c>
      <c r="I53" s="59"/>
      <c r="J53" s="58"/>
      <c r="K53" s="59"/>
      <c r="L53" s="58"/>
      <c r="M53" s="58"/>
      <c r="N53" s="58"/>
      <c r="O53" s="58"/>
      <c r="P53" s="59">
        <v>41.600000000000009</v>
      </c>
      <c r="Q53" s="59"/>
      <c r="R53" s="59"/>
      <c r="S53" s="59"/>
      <c r="T53" s="59"/>
      <c r="U53" s="59"/>
      <c r="V53" s="59"/>
      <c r="W53" s="60"/>
      <c r="X53" s="60"/>
    </row>
    <row r="54" spans="1:24" s="63" customFormat="1" ht="51.75" customHeight="1" thickBot="1" x14ac:dyDescent="0.3">
      <c r="A54" s="118" t="s">
        <v>212</v>
      </c>
      <c r="B54" s="118"/>
      <c r="C54" s="35"/>
      <c r="D54" s="35"/>
      <c r="E54" s="35"/>
      <c r="F54" s="88">
        <f>SUM(F5:F53)</f>
        <v>122.49883199999999</v>
      </c>
      <c r="G54" s="75">
        <f t="shared" ref="G54:W54" si="1">SUM(G7:G53)</f>
        <v>869741.45</v>
      </c>
      <c r="H54" s="61">
        <f t="shared" si="1"/>
        <v>2967.4</v>
      </c>
      <c r="I54" s="61">
        <f t="shared" si="1"/>
        <v>721.4</v>
      </c>
      <c r="J54" s="61">
        <f t="shared" si="1"/>
        <v>11036.09</v>
      </c>
      <c r="K54" s="61">
        <f t="shared" si="1"/>
        <v>18599.21</v>
      </c>
      <c r="L54" s="61">
        <f t="shared" si="1"/>
        <v>4437.1000000000004</v>
      </c>
      <c r="M54" s="61">
        <f t="shared" si="1"/>
        <v>87234.8</v>
      </c>
      <c r="N54" s="61">
        <f t="shared" si="1"/>
        <v>41977.200000000004</v>
      </c>
      <c r="O54" s="61">
        <f t="shared" si="1"/>
        <v>1742.29</v>
      </c>
      <c r="P54" s="61">
        <f t="shared" si="1"/>
        <v>23337.8</v>
      </c>
      <c r="Q54" s="61">
        <f t="shared" si="1"/>
        <v>23102.6</v>
      </c>
      <c r="R54" s="61">
        <f t="shared" si="1"/>
        <v>7368.579999999999</v>
      </c>
      <c r="S54" s="61">
        <f t="shared" si="1"/>
        <v>15044.800000000001</v>
      </c>
      <c r="T54" s="61">
        <f t="shared" si="1"/>
        <v>18980.519999999997</v>
      </c>
      <c r="U54" s="61">
        <f t="shared" si="1"/>
        <v>134.9</v>
      </c>
      <c r="V54" s="61">
        <f t="shared" si="1"/>
        <v>337.9</v>
      </c>
      <c r="W54" s="61">
        <f t="shared" si="1"/>
        <v>90995.37999999999</v>
      </c>
      <c r="X54" s="62"/>
    </row>
    <row r="55" spans="1:24" ht="16.5" thickTop="1" x14ac:dyDescent="0.25">
      <c r="G55" s="64"/>
      <c r="H55" s="64"/>
      <c r="I55" s="64"/>
      <c r="J55" s="64"/>
      <c r="K55" s="64"/>
      <c r="L55" s="64"/>
      <c r="M55" s="64"/>
      <c r="N55" s="64"/>
      <c r="O55" s="64"/>
      <c r="P55" s="64"/>
      <c r="Q55" s="64"/>
      <c r="R55" s="64"/>
      <c r="S55" s="64"/>
      <c r="T55" s="64"/>
      <c r="U55" s="64"/>
      <c r="V55" s="64"/>
      <c r="W55" s="64"/>
    </row>
    <row r="56" spans="1:24" x14ac:dyDescent="0.25">
      <c r="E56" s="44"/>
    </row>
    <row r="57" spans="1:24" x14ac:dyDescent="0.25">
      <c r="B57" s="44"/>
      <c r="C57" s="44"/>
    </row>
    <row r="62" spans="1:24" x14ac:dyDescent="0.25">
      <c r="H62" s="65"/>
      <c r="I62" s="65"/>
    </row>
    <row r="63" spans="1:24" x14ac:dyDescent="0.25">
      <c r="H63" s="32"/>
      <c r="I63" s="32"/>
    </row>
    <row r="64" spans="1:24" x14ac:dyDescent="0.25">
      <c r="H64" s="32"/>
      <c r="I64" s="32"/>
    </row>
    <row r="65" spans="8:9" x14ac:dyDescent="0.25">
      <c r="H65" s="66"/>
      <c r="I65" s="66"/>
    </row>
  </sheetData>
  <mergeCells count="45">
    <mergeCell ref="C7:C9"/>
    <mergeCell ref="N7:N9"/>
    <mergeCell ref="X7:X9"/>
    <mergeCell ref="W7:W9"/>
    <mergeCell ref="V7:V9"/>
    <mergeCell ref="U7:U9"/>
    <mergeCell ref="T7:T9"/>
    <mergeCell ref="S7:S9"/>
    <mergeCell ref="R7:R9"/>
    <mergeCell ref="Q7:Q9"/>
    <mergeCell ref="P7:P9"/>
    <mergeCell ref="O7:O9"/>
    <mergeCell ref="D15:D17"/>
    <mergeCell ref="C15:C17"/>
    <mergeCell ref="B15:B17"/>
    <mergeCell ref="A15:A17"/>
    <mergeCell ref="M7:M9"/>
    <mergeCell ref="L7:L9"/>
    <mergeCell ref="G7:G9"/>
    <mergeCell ref="F7:F9"/>
    <mergeCell ref="E7:E9"/>
    <mergeCell ref="D7:D9"/>
    <mergeCell ref="B7:B9"/>
    <mergeCell ref="A7:A9"/>
    <mergeCell ref="K7:K9"/>
    <mergeCell ref="J7:J9"/>
    <mergeCell ref="I7:I9"/>
    <mergeCell ref="H7:H9"/>
    <mergeCell ref="A54:B54"/>
    <mergeCell ref="C40:C41"/>
    <mergeCell ref="F44:F45"/>
    <mergeCell ref="A40:A41"/>
    <mergeCell ref="B40:B41"/>
    <mergeCell ref="D40:D41"/>
    <mergeCell ref="A44:A45"/>
    <mergeCell ref="B44:B45"/>
    <mergeCell ref="A1:X1"/>
    <mergeCell ref="X3:X4"/>
    <mergeCell ref="A3:A4"/>
    <mergeCell ref="B3:B4"/>
    <mergeCell ref="C3:C4"/>
    <mergeCell ref="D3:D4"/>
    <mergeCell ref="E3:E4"/>
    <mergeCell ref="F3:F4"/>
    <mergeCell ref="G3:W3"/>
  </mergeCells>
  <pageMargins left="0.26" right="0.2" top="0.3" bottom="0.28000000000000003" header="0.2" footer="0.2"/>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workbookViewId="0">
      <selection activeCell="A3" sqref="A3:Q3"/>
    </sheetView>
  </sheetViews>
  <sheetFormatPr defaultRowHeight="15.75" x14ac:dyDescent="0.25"/>
  <cols>
    <col min="1" max="1" width="3.875" customWidth="1"/>
    <col min="2" max="2" width="10.625" style="22" customWidth="1"/>
    <col min="3" max="3" width="8.625" customWidth="1"/>
    <col min="4" max="4" width="10" customWidth="1"/>
    <col min="5" max="5" width="9.5" customWidth="1"/>
    <col min="6" max="6" width="14.125" customWidth="1"/>
    <col min="7" max="13" width="7.875" customWidth="1"/>
    <col min="14" max="14" width="6.25" customWidth="1"/>
    <col min="15" max="15" width="7.875" customWidth="1"/>
    <col min="16" max="16" width="5.875" customWidth="1"/>
    <col min="17" max="17" width="6.125" customWidth="1"/>
  </cols>
  <sheetData>
    <row r="1" spans="1:17" x14ac:dyDescent="0.25">
      <c r="A1" s="1" t="s">
        <v>19</v>
      </c>
      <c r="B1" s="25"/>
      <c r="C1" s="1"/>
      <c r="D1" s="1"/>
      <c r="E1" s="1"/>
      <c r="F1" s="1"/>
      <c r="G1" s="1"/>
      <c r="H1" s="1"/>
      <c r="I1" s="1"/>
      <c r="J1" s="1"/>
      <c r="K1" s="1"/>
      <c r="L1" s="1"/>
      <c r="M1" s="1"/>
      <c r="N1" s="1"/>
      <c r="O1" s="1"/>
      <c r="P1" s="1"/>
      <c r="Q1" s="1"/>
    </row>
    <row r="2" spans="1:17" ht="42" customHeight="1" x14ac:dyDescent="0.25">
      <c r="A2" s="139" t="s">
        <v>20</v>
      </c>
      <c r="B2" s="110"/>
      <c r="C2" s="110"/>
      <c r="D2" s="110"/>
      <c r="E2" s="110"/>
      <c r="F2" s="110"/>
      <c r="G2" s="110"/>
      <c r="H2" s="110"/>
      <c r="I2" s="110"/>
      <c r="J2" s="110"/>
      <c r="K2" s="110"/>
      <c r="L2" s="110"/>
      <c r="M2" s="110"/>
      <c r="N2" s="110"/>
      <c r="O2" s="110"/>
      <c r="P2" s="110"/>
      <c r="Q2" s="110"/>
    </row>
    <row r="3" spans="1:17" ht="15.75" customHeight="1" x14ac:dyDescent="0.25">
      <c r="A3" s="140" t="s">
        <v>225</v>
      </c>
      <c r="B3" s="140"/>
      <c r="C3" s="140"/>
      <c r="D3" s="140"/>
      <c r="E3" s="140"/>
      <c r="F3" s="140"/>
      <c r="G3" s="140"/>
      <c r="H3" s="140"/>
      <c r="I3" s="140"/>
      <c r="J3" s="140"/>
      <c r="K3" s="140"/>
      <c r="L3" s="140"/>
      <c r="M3" s="140"/>
      <c r="N3" s="140"/>
      <c r="O3" s="140"/>
      <c r="P3" s="140"/>
      <c r="Q3" s="140"/>
    </row>
    <row r="4" spans="1:17" ht="11.25" customHeight="1" x14ac:dyDescent="0.25">
      <c r="A4" s="24"/>
      <c r="B4" s="23"/>
      <c r="C4" s="23"/>
      <c r="D4" s="23"/>
      <c r="E4" s="23"/>
      <c r="F4" s="23"/>
      <c r="G4" s="23"/>
      <c r="H4" s="23"/>
      <c r="I4" s="23"/>
      <c r="J4" s="23"/>
      <c r="K4" s="23"/>
      <c r="L4" s="23"/>
      <c r="M4" s="23"/>
      <c r="N4" s="23"/>
      <c r="O4" s="23"/>
      <c r="P4" s="23"/>
      <c r="Q4" s="23"/>
    </row>
    <row r="5" spans="1:17" s="1" customFormat="1" ht="26.25" customHeight="1" x14ac:dyDescent="0.25">
      <c r="A5" s="107" t="s">
        <v>31</v>
      </c>
      <c r="B5" s="107" t="s">
        <v>21</v>
      </c>
      <c r="C5" s="103" t="s">
        <v>22</v>
      </c>
      <c r="D5" s="103"/>
      <c r="E5" s="103"/>
      <c r="F5" s="103"/>
      <c r="G5" s="103"/>
      <c r="H5" s="103"/>
      <c r="I5" s="103"/>
      <c r="J5" s="103" t="s">
        <v>29</v>
      </c>
      <c r="K5" s="103"/>
      <c r="L5" s="103"/>
      <c r="M5" s="103"/>
      <c r="N5" s="103"/>
      <c r="O5" s="103"/>
      <c r="P5" s="103"/>
      <c r="Q5" s="107" t="s">
        <v>30</v>
      </c>
    </row>
    <row r="6" spans="1:17" s="1" customFormat="1" ht="51.75" customHeight="1" x14ac:dyDescent="0.25">
      <c r="A6" s="108"/>
      <c r="B6" s="108"/>
      <c r="C6" s="103" t="s">
        <v>23</v>
      </c>
      <c r="D6" s="103"/>
      <c r="E6" s="103" t="s">
        <v>24</v>
      </c>
      <c r="F6" s="103"/>
      <c r="G6" s="103" t="s">
        <v>25</v>
      </c>
      <c r="H6" s="103"/>
      <c r="I6" s="103"/>
      <c r="J6" s="103" t="s">
        <v>23</v>
      </c>
      <c r="K6" s="103"/>
      <c r="L6" s="103" t="s">
        <v>24</v>
      </c>
      <c r="M6" s="103"/>
      <c r="N6" s="103" t="s">
        <v>25</v>
      </c>
      <c r="O6" s="103"/>
      <c r="P6" s="103"/>
      <c r="Q6" s="108"/>
    </row>
    <row r="7" spans="1:17" s="1" customFormat="1" ht="56.25" customHeight="1" x14ac:dyDescent="0.25">
      <c r="A7" s="109"/>
      <c r="B7" s="109"/>
      <c r="C7" s="2" t="s">
        <v>26</v>
      </c>
      <c r="D7" s="2" t="s">
        <v>27</v>
      </c>
      <c r="E7" s="2" t="s">
        <v>26</v>
      </c>
      <c r="F7" s="2" t="s">
        <v>70</v>
      </c>
      <c r="G7" s="2" t="s">
        <v>26</v>
      </c>
      <c r="H7" s="2" t="s">
        <v>70</v>
      </c>
      <c r="I7" s="2" t="s">
        <v>28</v>
      </c>
      <c r="J7" s="2" t="s">
        <v>26</v>
      </c>
      <c r="K7" s="2" t="s">
        <v>70</v>
      </c>
      <c r="L7" s="2" t="s">
        <v>26</v>
      </c>
      <c r="M7" s="2" t="s">
        <v>70</v>
      </c>
      <c r="N7" s="2" t="s">
        <v>26</v>
      </c>
      <c r="O7" s="2" t="s">
        <v>70</v>
      </c>
      <c r="P7" s="2" t="s">
        <v>28</v>
      </c>
      <c r="Q7" s="109"/>
    </row>
    <row r="8" spans="1:17" s="1" customFormat="1" x14ac:dyDescent="0.25">
      <c r="A8" s="6" t="s">
        <v>15</v>
      </c>
      <c r="B8" s="18" t="s">
        <v>32</v>
      </c>
      <c r="C8" s="4"/>
      <c r="D8" s="4"/>
      <c r="E8" s="27">
        <f>E9</f>
        <v>1809</v>
      </c>
      <c r="F8" s="89">
        <f>F9</f>
        <v>78.083939000000001</v>
      </c>
      <c r="G8" s="4"/>
      <c r="H8" s="4"/>
      <c r="I8" s="4"/>
      <c r="J8" s="4"/>
      <c r="K8" s="90">
        <f>K9</f>
        <v>31.4</v>
      </c>
      <c r="L8" s="91">
        <f>L9</f>
        <v>29</v>
      </c>
      <c r="M8" s="90">
        <f>M9</f>
        <v>1.6044499999999999</v>
      </c>
      <c r="N8" s="90"/>
      <c r="O8" s="90">
        <f>O9</f>
        <v>29.795549999999999</v>
      </c>
      <c r="P8" s="4"/>
      <c r="Q8" s="4"/>
    </row>
    <row r="9" spans="1:17" ht="31.5" x14ac:dyDescent="0.25">
      <c r="A9" s="5">
        <v>1</v>
      </c>
      <c r="B9" s="21" t="s">
        <v>72</v>
      </c>
      <c r="C9" s="3"/>
      <c r="D9" s="3"/>
      <c r="E9" s="94">
        <f>236+235+208+123+1007</f>
        <v>1809</v>
      </c>
      <c r="F9" s="93">
        <f>(30168.3+32227.99+42647.3+16895.8+658900)/10000</f>
        <v>78.083939000000001</v>
      </c>
      <c r="G9" s="3"/>
      <c r="H9" s="3"/>
      <c r="I9" s="3"/>
      <c r="J9" s="3"/>
      <c r="K9" s="92">
        <v>31.4</v>
      </c>
      <c r="L9" s="92">
        <v>29</v>
      </c>
      <c r="M9" s="93">
        <f>16044.5/10000</f>
        <v>1.6044499999999999</v>
      </c>
      <c r="N9" s="92"/>
      <c r="O9" s="93">
        <f>K9-M9</f>
        <v>29.795549999999999</v>
      </c>
      <c r="P9" s="3"/>
      <c r="Q9" s="3"/>
    </row>
    <row r="10" spans="1:17" s="1" customFormat="1" ht="31.5" x14ac:dyDescent="0.25">
      <c r="A10" s="6" t="s">
        <v>16</v>
      </c>
      <c r="B10" s="18" t="s">
        <v>33</v>
      </c>
      <c r="C10" s="4"/>
      <c r="D10" s="4"/>
      <c r="E10" s="89">
        <f>SUM(E11:E15)</f>
        <v>11453</v>
      </c>
      <c r="F10" s="95">
        <f>SUM(F11:F15)</f>
        <v>43519.6826</v>
      </c>
      <c r="G10" s="4"/>
      <c r="H10" s="4"/>
      <c r="I10" s="4"/>
      <c r="J10" s="4"/>
      <c r="K10" s="4"/>
      <c r="L10" s="4"/>
      <c r="M10" s="4"/>
      <c r="N10" s="4"/>
      <c r="O10" s="4"/>
      <c r="P10" s="4"/>
      <c r="Q10" s="4"/>
    </row>
    <row r="11" spans="1:17" s="10" customFormat="1" ht="31.5" x14ac:dyDescent="0.25">
      <c r="A11" s="26">
        <v>1</v>
      </c>
      <c r="B11" s="20" t="s">
        <v>71</v>
      </c>
      <c r="C11" s="8"/>
      <c r="D11" s="8"/>
      <c r="E11" s="96">
        <f>5078-E13</f>
        <v>3834</v>
      </c>
      <c r="F11" s="97">
        <f>2645.17-F13</f>
        <v>1717.4100900000001</v>
      </c>
      <c r="G11" s="8"/>
      <c r="H11" s="8"/>
      <c r="I11" s="8"/>
      <c r="J11" s="8"/>
      <c r="K11" s="8"/>
      <c r="L11" s="8"/>
      <c r="M11" s="8"/>
      <c r="N11" s="8"/>
      <c r="O11" s="8"/>
      <c r="P11" s="8"/>
      <c r="Q11" s="8"/>
    </row>
    <row r="12" spans="1:17" s="10" customFormat="1" ht="31.5" x14ac:dyDescent="0.25">
      <c r="A12" s="26">
        <v>2</v>
      </c>
      <c r="B12" s="20" t="s">
        <v>67</v>
      </c>
      <c r="C12" s="8"/>
      <c r="D12" s="8"/>
      <c r="E12" s="96">
        <f>737+698</f>
        <v>1435</v>
      </c>
      <c r="F12" s="98">
        <f>(1394828.1+1365997.9)/10000</f>
        <v>276.08260000000001</v>
      </c>
      <c r="G12" s="8"/>
      <c r="H12" s="8"/>
      <c r="I12" s="8"/>
      <c r="J12" s="8"/>
      <c r="K12" s="8"/>
      <c r="L12" s="8"/>
      <c r="M12" s="8"/>
      <c r="N12" s="8"/>
      <c r="O12" s="8"/>
      <c r="P12" s="8"/>
      <c r="Q12" s="8"/>
    </row>
    <row r="13" spans="1:17" s="10" customFormat="1" ht="31.5" x14ac:dyDescent="0.25">
      <c r="A13" s="26">
        <v>3</v>
      </c>
      <c r="B13" s="20" t="s">
        <v>68</v>
      </c>
      <c r="C13" s="8"/>
      <c r="D13" s="8"/>
      <c r="E13" s="96">
        <v>1244</v>
      </c>
      <c r="F13" s="98">
        <f>9277599.1/10000</f>
        <v>927.75990999999999</v>
      </c>
      <c r="G13" s="8"/>
      <c r="H13" s="8"/>
      <c r="I13" s="8"/>
      <c r="J13" s="8"/>
      <c r="K13" s="8"/>
      <c r="L13" s="8"/>
      <c r="M13" s="8"/>
      <c r="N13" s="8"/>
      <c r="O13" s="8"/>
      <c r="P13" s="8"/>
      <c r="Q13" s="8"/>
    </row>
    <row r="14" spans="1:17" s="10" customFormat="1" ht="63" x14ac:dyDescent="0.25">
      <c r="A14" s="26">
        <v>4</v>
      </c>
      <c r="B14" s="20" t="s">
        <v>69</v>
      </c>
      <c r="C14" s="8"/>
      <c r="D14" s="8"/>
      <c r="E14" s="96">
        <f>1092+11</f>
        <v>1103</v>
      </c>
      <c r="F14" s="98">
        <v>38881.019999999997</v>
      </c>
      <c r="G14" s="8"/>
      <c r="H14" s="8"/>
      <c r="I14" s="8"/>
      <c r="J14" s="8"/>
      <c r="K14" s="8"/>
      <c r="L14" s="8"/>
      <c r="M14" s="8"/>
      <c r="N14" s="8"/>
      <c r="O14" s="8"/>
      <c r="P14" s="8"/>
      <c r="Q14" s="8"/>
    </row>
    <row r="15" spans="1:17" s="10" customFormat="1" ht="78.75" x14ac:dyDescent="0.25">
      <c r="A15" s="26">
        <v>5</v>
      </c>
      <c r="B15" s="20" t="s">
        <v>73</v>
      </c>
      <c r="C15" s="8"/>
      <c r="D15" s="8"/>
      <c r="E15" s="96">
        <v>3837</v>
      </c>
      <c r="F15" s="98">
        <v>1717.41</v>
      </c>
      <c r="G15" s="8"/>
      <c r="H15" s="8"/>
      <c r="I15" s="8"/>
      <c r="J15" s="8"/>
      <c r="K15" s="8"/>
      <c r="L15" s="8"/>
      <c r="M15" s="8"/>
      <c r="N15" s="8"/>
      <c r="O15" s="8"/>
      <c r="P15" s="8"/>
      <c r="Q15" s="8"/>
    </row>
    <row r="16" spans="1:17" s="1" customFormat="1" x14ac:dyDescent="0.25">
      <c r="A16" s="138" t="s">
        <v>35</v>
      </c>
      <c r="B16" s="138"/>
      <c r="C16" s="4"/>
      <c r="D16" s="4"/>
      <c r="E16" s="89">
        <f>E10+E8</f>
        <v>13262</v>
      </c>
      <c r="F16" s="95">
        <f>F10+F8</f>
        <v>43597.766538999997</v>
      </c>
      <c r="G16" s="4"/>
      <c r="H16" s="4"/>
      <c r="I16" s="4"/>
      <c r="J16" s="4"/>
      <c r="K16" s="28">
        <f>K10+K8</f>
        <v>31.4</v>
      </c>
      <c r="L16" s="28">
        <f t="shared" ref="L16:O16" si="0">L10+L8</f>
        <v>29</v>
      </c>
      <c r="M16" s="28">
        <f t="shared" si="0"/>
        <v>1.6044499999999999</v>
      </c>
      <c r="N16" s="28"/>
      <c r="O16" s="28">
        <f t="shared" si="0"/>
        <v>29.795549999999999</v>
      </c>
      <c r="P16" s="4"/>
      <c r="Q16" s="4"/>
    </row>
  </sheetData>
  <mergeCells count="14">
    <mergeCell ref="N6:P6"/>
    <mergeCell ref="Q5:Q7"/>
    <mergeCell ref="A16:B16"/>
    <mergeCell ref="A2:Q2"/>
    <mergeCell ref="A5:A7"/>
    <mergeCell ref="B5:B7"/>
    <mergeCell ref="C5:I5"/>
    <mergeCell ref="C6:D6"/>
    <mergeCell ref="E6:F6"/>
    <mergeCell ref="G6:I6"/>
    <mergeCell ref="J5:P5"/>
    <mergeCell ref="J6:K6"/>
    <mergeCell ref="L6:M6"/>
    <mergeCell ref="A3:Q3"/>
  </mergeCells>
  <pageMargins left="0.2" right="0.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Biểu 02</vt:lpstr>
      <vt:lpstr>Biểu 07</vt:lpstr>
      <vt:lpstr>Biểu 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 DLC</dc:creator>
  <cp:lastModifiedBy>MyPC</cp:lastModifiedBy>
  <cp:lastPrinted>2021-07-14T08:35:24Z</cp:lastPrinted>
  <dcterms:created xsi:type="dcterms:W3CDTF">2021-07-08T02:40:45Z</dcterms:created>
  <dcterms:modified xsi:type="dcterms:W3CDTF">2021-07-14T13:36:34Z</dcterms:modified>
</cp:coreProperties>
</file>