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6EE65CC2-4496-47E8-8995-C99B61BE37EE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ĐC vốn 2020" sheetId="5" r:id="rId1"/>
  </sheets>
  <definedNames>
    <definedName name="_xlnm.Print_Area" localSheetId="0">'ĐC vốn 2020'!$A$1:$N$36</definedName>
    <definedName name="_xlnm.Print_Titles" localSheetId="0">'ĐC vốn 2020'!$4:$6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11" i="5"/>
  <c r="E12" i="5"/>
  <c r="E13" i="5"/>
  <c r="E14" i="5"/>
  <c r="E15" i="5"/>
  <c r="E17" i="5"/>
  <c r="E18" i="5"/>
  <c r="E19" i="5"/>
  <c r="E20" i="5"/>
  <c r="E21" i="5"/>
  <c r="E23" i="5"/>
  <c r="E24" i="5"/>
  <c r="E25" i="5"/>
  <c r="E26" i="5"/>
  <c r="E27" i="5"/>
  <c r="E28" i="5"/>
  <c r="E29" i="5"/>
  <c r="E30" i="5"/>
  <c r="E32" i="5"/>
  <c r="E31" i="5" s="1"/>
  <c r="E33" i="5"/>
  <c r="E35" i="5"/>
  <c r="E36" i="5"/>
  <c r="E9" i="5"/>
  <c r="G31" i="5"/>
  <c r="H31" i="5"/>
  <c r="I31" i="5"/>
  <c r="G22" i="5"/>
  <c r="H22" i="5"/>
  <c r="I22" i="5"/>
  <c r="I8" i="5"/>
  <c r="G16" i="5"/>
  <c r="H16" i="5"/>
  <c r="I16" i="5"/>
  <c r="E16" i="5" l="1"/>
  <c r="E34" i="5"/>
  <c r="E22" i="5"/>
  <c r="G34" i="5"/>
  <c r="H34" i="5"/>
  <c r="I34" i="5"/>
  <c r="I7" i="5" s="1"/>
  <c r="H8" i="5"/>
  <c r="H7" i="5" l="1"/>
  <c r="M21" i="5"/>
  <c r="M23" i="5"/>
  <c r="M10" i="5"/>
  <c r="M11" i="5"/>
  <c r="M12" i="5"/>
  <c r="M13" i="5"/>
  <c r="M14" i="5"/>
  <c r="M15" i="5"/>
  <c r="M17" i="5"/>
  <c r="M18" i="5"/>
  <c r="M19" i="5"/>
  <c r="M20" i="5"/>
  <c r="M24" i="5"/>
  <c r="M25" i="5"/>
  <c r="M27" i="5"/>
  <c r="M28" i="5"/>
  <c r="M29" i="5"/>
  <c r="M32" i="5"/>
  <c r="M33" i="5"/>
  <c r="M35" i="5"/>
  <c r="G8" i="5"/>
  <c r="G7" i="5" s="1"/>
  <c r="J8" i="5"/>
  <c r="E8" i="5" l="1"/>
  <c r="M9" i="5"/>
  <c r="L34" i="5"/>
  <c r="K34" i="5"/>
  <c r="J34" i="5"/>
  <c r="D34" i="5"/>
  <c r="L31" i="5"/>
  <c r="K31" i="5"/>
  <c r="J31" i="5"/>
  <c r="F31" i="5"/>
  <c r="D31" i="5"/>
  <c r="L22" i="5"/>
  <c r="J22" i="5"/>
  <c r="F22" i="5"/>
  <c r="D22" i="5"/>
  <c r="L16" i="5"/>
  <c r="K16" i="5"/>
  <c r="J16" i="5"/>
  <c r="F16" i="5"/>
  <c r="D16" i="5"/>
  <c r="L8" i="5"/>
  <c r="K8" i="5"/>
  <c r="F8" i="5"/>
  <c r="D8" i="5"/>
  <c r="D7" i="5" l="1"/>
  <c r="M16" i="5"/>
  <c r="J7" i="5"/>
  <c r="M31" i="5"/>
  <c r="L7" i="5"/>
  <c r="M36" i="5" l="1"/>
  <c r="F34" i="5"/>
  <c r="F7" i="5" l="1"/>
  <c r="E7" i="5" l="1"/>
  <c r="M34" i="5"/>
  <c r="K30" i="5"/>
  <c r="M30" i="5" l="1"/>
  <c r="K26" i="5"/>
  <c r="M26" i="5" s="1"/>
  <c r="K22" i="5" l="1"/>
  <c r="M22" i="5" s="1"/>
  <c r="K7" i="5" l="1"/>
  <c r="M8" i="5" l="1"/>
  <c r="M7" i="5" l="1"/>
</calcChain>
</file>

<file path=xl/sharedStrings.xml><?xml version="1.0" encoding="utf-8"?>
<sst xmlns="http://schemas.openxmlformats.org/spreadsheetml/2006/main" count="103" uniqueCount="86">
  <si>
    <t>STT</t>
  </si>
  <si>
    <t>Tên công trình</t>
  </si>
  <si>
    <t>TMĐT</t>
  </si>
  <si>
    <t xml:space="preserve">Tăng </t>
  </si>
  <si>
    <t>Giảm</t>
  </si>
  <si>
    <t>Ghi chú</t>
  </si>
  <si>
    <t>Sự nghiệp kinh tế khác</t>
  </si>
  <si>
    <t>Xây dựng cơ sở hạ tầng khu đất đấu giá QSD đất khối Sơn Thủy (khu số 2)</t>
  </si>
  <si>
    <t>II</t>
  </si>
  <si>
    <t>Sự nghiệp thủy lợi</t>
  </si>
  <si>
    <t>Thủy lợi bản Cuông xã Quài Cang</t>
  </si>
  <si>
    <t>I</t>
  </si>
  <si>
    <t>III</t>
  </si>
  <si>
    <t>Sự nghiệp giao thông</t>
  </si>
  <si>
    <t>Nguồn đấu giá QSD đất</t>
  </si>
  <si>
    <t>IV</t>
  </si>
  <si>
    <t>Đường + ngầm từ khối Tân Tiến đến bản Chiềng An</t>
  </si>
  <si>
    <t>Nâng cấp đường vào bản Trung Dình</t>
  </si>
  <si>
    <t>Nâng cấp đường từ bản Hiệu - bản Phang</t>
  </si>
  <si>
    <t>Nâng cấp đường khối Huổi Củ</t>
  </si>
  <si>
    <t>Nâng cấp đường vào bản Gia Bọp</t>
  </si>
  <si>
    <t>Nâng cấp cầu bản Xuân Tươi</t>
  </si>
  <si>
    <t>Nâng cấp kênh bản Ta và thủy lợi bản Hua Ca</t>
  </si>
  <si>
    <t>Khắc phục hậu quả thiên tai thủy lợi bản Đứa xã Quài Tở</t>
  </si>
  <si>
    <t>Nâng cấp thủy lợi bản Sảo</t>
  </si>
  <si>
    <t>GPMB bổ sung dự án Nắn suối và tái định cư thị trấn Tuần Giáo</t>
  </si>
  <si>
    <t>Nâng cấp thủy lợi bản Phung và thủy lợi Ná Ban</t>
  </si>
  <si>
    <t>Khắc phục hậu quả thiên tai công trình khu TĐC thị trấn Tuần Giáo</t>
  </si>
  <si>
    <t>Hạ tầng khu đất xen kẹt khối Tân Giang</t>
  </si>
  <si>
    <t>Sửa chữa trụ sở Huyện ủy</t>
  </si>
  <si>
    <t>Giải phóng mặt bằng trường tiểu học Pú Xi</t>
  </si>
  <si>
    <t>Sửa chữa nhà làm việc khối Đoàn thể</t>
  </si>
  <si>
    <t>Xây dựng hạ tầng khu trung tâm xã mới xã Nà Tòng</t>
  </si>
  <si>
    <t>Xây dựng hạ tầng khu trung tâm xã mới xã Quài Cang</t>
  </si>
  <si>
    <t>Đường từ Sân vận động - huyện đội - QL6 và trận địa phòng không</t>
  </si>
  <si>
    <t>Chuyển 116,448 triệu đồng sang công trình: Đường từ Sân vận động - huyện đội - QL6 và trận địa phòng không</t>
  </si>
  <si>
    <t>Chuyển 200 triệu sang CT (Nâng cấp thủy lợi bản Phung và thủy lợi Ná Ban); Chuyển 28,37 triệu sang CT (Khắc phục hậu quả thiên tai thủy lợi bản Đứa xã Quài Tở)</t>
  </si>
  <si>
    <t>Chuyển 67,35 triệu sang CT (Khắc phục hậu quả thiên tai thủy lợi bản Đứa xã Quài Tở)</t>
  </si>
  <si>
    <t>Hệ thống tưới ẩm (cây ăn quả)</t>
  </si>
  <si>
    <t>Nâng cấp đường khối 20/7 - bản Đông</t>
  </si>
  <si>
    <t>Nâng cấp đường nội thị khối Tân Giang</t>
  </si>
  <si>
    <t>Nhận 116,448 triệu đồng từ công trình: Đường + ngầm từ khối Tân Tiến đến bản Chiềng An; BS 400 triệu chờ QĐ UBND</t>
  </si>
  <si>
    <t xml:space="preserve"> Nhận từ CT: Hệ thống tưới ẩm (cây ăn quả) 1.000 triệu; </t>
  </si>
  <si>
    <t>Nhận 2.550,443 triệu đồng từ công trình hạ tầng xen kẹt khối Tân Giang; Nhận 834 triệu đồng từ CT: Xây dựng cơ sở hạ tầng khu đất đấu giá QSD đất khối Sơn Thủy (khu số 2)</t>
  </si>
  <si>
    <t>Nhận 250 triệu đồng từ CT: Xây dựng cơ sở hạ tầng khu đất đấu giá QSD đất khối Sơn Thủy (khu số 2)</t>
  </si>
  <si>
    <t>Nhận 800 triệu đồng từ CT: Xây dựng cơ sở hạ tầng khu đất đấu giá QSD đất khối Sơn Thủy (khu số 2)</t>
  </si>
  <si>
    <t>Nhận 300 triệu đồng từ CT: Xây dựng cơ sở hạ tầng khu đất đấu giá QSD đất khối Sơn Thủy (khu số 2)</t>
  </si>
  <si>
    <t>Nhận 616 triệu đồng từ CT: Xây dựng cơ sở hạ tầng khu đất đấu giá QSD đất khối Sơn Thủy (khu số 2); nhận 434 triệu đồng từ CT Khắc phục hậu quả thiên tai công trình khu TĐC thị trấn Tuần Giáo</t>
  </si>
  <si>
    <t>Nhận 1.000 triệu đồng từ CT Nâng cấp đường khối 20/7 - bản Đông</t>
  </si>
  <si>
    <t>KH vốn giao năm 2020</t>
  </si>
  <si>
    <t>Tổng số</t>
  </si>
  <si>
    <t>Trong đó:</t>
  </si>
  <si>
    <t xml:space="preserve">KH điều chỉnh </t>
  </si>
  <si>
    <t>KH vốn năm 2020 sau điều chỉnh</t>
  </si>
  <si>
    <t>TỔNG CỘNG</t>
  </si>
  <si>
    <t>V</t>
  </si>
  <si>
    <t>Giao tại QĐ 2024, 10/11/2020</t>
  </si>
  <si>
    <t>Giao tại QĐ 541, 06/5/2020</t>
  </si>
  <si>
    <t>Giao tại QĐ 1924, 20/12/2019</t>
  </si>
  <si>
    <t>Kéo dài năm 2019 sang năm 2020</t>
  </si>
  <si>
    <t>ĐIỀU CHỈNH KẾ HOẠCH VỐN NGÂN SÁCH HUYỆN (SỰ NGHIỆP CÓ TÍNH CHẤT ĐẦU TƯ) NĂM 2020</t>
  </si>
  <si>
    <t>Đơn vị tính: Triệu đồng</t>
  </si>
  <si>
    <t>Giao tại QĐ 2086, 02/12/2020</t>
  </si>
  <si>
    <t>Hỗ trợ đất trồng lúa</t>
  </si>
  <si>
    <t>Nhân dân hiến đất, Đang hoàn thiện thủ tục GPMB.</t>
  </si>
  <si>
    <t>Hết nhu cầu chi</t>
  </si>
  <si>
    <t>Đã trình HS Lên STNMT chờ KQ.</t>
  </si>
  <si>
    <t>Phải tính toán lại giải pháp cấp nước, hình thức quản lý vận hành đảm bảo tính khả thi cao. Đề nghị chuyển danh mục KCM sang năm 2021</t>
  </si>
  <si>
    <t>Nhân dân không nhận tiền đền bù (Yêu cầu giá đền bù cao hơn PA đã duyệt)</t>
  </si>
  <si>
    <t>Chưa giải phóng song mặt bằng do chưa giả quyết xong sự chồng lấn đất của một số hộ.</t>
  </si>
  <si>
    <t>Nhận 879,65 triệu đồng từ công trình: Từ các công trình NC đường vào bản Trung Dình 10,74 triệu đồng; Nâng cấp kênh bản Ta và thủy lợi bản Hua Ca 18,91 triệu đồng; GPMB bổ sung dự án Nắn suối và tái định cư thị trấn Tuần Giáo 771 triệu đồng; Khắc phục hậu quả thiên tai công trình khu TĐC thị trấn Tuần Giáo 79 triệu đồng.</t>
  </si>
  <si>
    <t>Nhận từ CT: Nâng cấp đường nội thị khối Tân Giang 1.500 triệu đồng.</t>
  </si>
  <si>
    <t>Nhận 95,72 triệu đồng từ các CT: Thủy lợi bản Cuông xã Quài Cang (nguồn hỗ trợ đất lúa) 28,37 triệu đồng;  Nâng cấp thủy lợi bản Sảo (nguồn hỗ trợ đất lúa) 67,35 triệu đồng.</t>
  </si>
  <si>
    <t>Nhận 200 triệu đồng từ công trình Thủy lợi bản Cuông xã Quài Cang (nguồn hỗ trợ đất lúa)</t>
  </si>
  <si>
    <t>Chuyển 79 triệu đồng cho công trình: Nâng cấp cầu bản Xuân Tươi; 434 triệu đồng cho công trình: Xây dựng hạ tầng khu trung tâm xã mới xã Quài Cang; Đã trình Hồ sơ GPMB lên sở TNMT đang chờ KQ.</t>
  </si>
  <si>
    <t>Địa điểm xây dựng</t>
  </si>
  <si>
    <t>Xã Pú Nhung</t>
  </si>
  <si>
    <t>TT Tuần Giáo</t>
  </si>
  <si>
    <t>Xã PMường Mùn</t>
  </si>
  <si>
    <t>Xã Chiềng Sinh</t>
  </si>
  <si>
    <t>Xã Quài Tở</t>
  </si>
  <si>
    <t>Xã Quài Cang</t>
  </si>
  <si>
    <t>Xã Rạng Đông</t>
  </si>
  <si>
    <t>Xã Pú Xi</t>
  </si>
  <si>
    <t>Xã Nà Tòng</t>
  </si>
  <si>
    <t>(Kèm theo Qyết định số              /QĐ-UBND ngày         tháng 12 năm 2020 của UBND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</si>
</sst>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2"/>
    </font>
    <font>
      <b/>
      <sz val="14"/>
      <name val="Times New Roman"/>
      <family val="1"/>
    </font>
    <font>
      <sz val="14"/>
      <name val="Calibri Light"/>
      <family val="1"/>
      <scheme val="major"/>
    </font>
    <font>
      <sz val="14"/>
      <name val="Calibri"/>
      <family val="2"/>
      <scheme val="minor"/>
    </font>
    <font>
      <i/>
      <sz val="14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5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Comma 3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view="pageBreakPreview" zoomScaleNormal="85" zoomScaleSheetLayoutView="100" workbookViewId="0">
      <selection activeCell="A2" sqref="A2:N2"/>
    </sheetView>
  </sheetViews>
  <sheetFormatPr defaultColWidth="9.140625" defaultRowHeight="15" x14ac:dyDescent="0.25"/>
  <cols>
    <col min="1" max="1" width="5" style="27" customWidth="1"/>
    <col min="2" max="2" width="41.5703125" style="28" customWidth="1"/>
    <col min="3" max="3" width="16" style="41" customWidth="1"/>
    <col min="4" max="5" width="13.140625" style="4" customWidth="1"/>
    <col min="6" max="6" width="14.5703125" style="4" customWidth="1"/>
    <col min="7" max="7" width="13.5703125" style="4" customWidth="1"/>
    <col min="8" max="9" width="14.5703125" style="4" customWidth="1"/>
    <col min="10" max="10" width="14.5703125" style="29" customWidth="1"/>
    <col min="11" max="12" width="12.85546875" style="30" customWidth="1"/>
    <col min="13" max="13" width="14.42578125" style="30" customWidth="1"/>
    <col min="14" max="14" width="34.28515625" style="31" customWidth="1"/>
    <col min="15" max="15" width="9.42578125" style="3" customWidth="1"/>
    <col min="16" max="16384" width="9.140625" style="5"/>
  </cols>
  <sheetData>
    <row r="1" spans="1:15" s="35" customFormat="1" ht="30.75" customHeight="1" x14ac:dyDescent="0.25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4"/>
    </row>
    <row r="2" spans="1:15" s="35" customFormat="1" ht="26.25" customHeight="1" x14ac:dyDescent="0.25">
      <c r="A2" s="62" t="s">
        <v>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4"/>
    </row>
    <row r="3" spans="1:15" x14ac:dyDescent="0.25">
      <c r="A3" s="6"/>
      <c r="B3" s="7"/>
      <c r="C3" s="37"/>
      <c r="D3" s="8"/>
      <c r="E3" s="8"/>
      <c r="F3" s="8"/>
      <c r="G3" s="8"/>
      <c r="H3" s="8"/>
      <c r="I3" s="8"/>
      <c r="J3" s="9"/>
      <c r="K3" s="10"/>
      <c r="L3" s="10"/>
      <c r="M3" s="10"/>
      <c r="N3" s="36" t="s">
        <v>61</v>
      </c>
    </row>
    <row r="4" spans="1:15" s="12" customFormat="1" ht="24.75" customHeight="1" x14ac:dyDescent="0.25">
      <c r="A4" s="54" t="s">
        <v>0</v>
      </c>
      <c r="B4" s="55" t="s">
        <v>1</v>
      </c>
      <c r="C4" s="63" t="s">
        <v>75</v>
      </c>
      <c r="D4" s="54" t="s">
        <v>2</v>
      </c>
      <c r="E4" s="54" t="s">
        <v>49</v>
      </c>
      <c r="F4" s="54"/>
      <c r="G4" s="54"/>
      <c r="H4" s="54"/>
      <c r="I4" s="54"/>
      <c r="J4" s="54"/>
      <c r="K4" s="56" t="s">
        <v>52</v>
      </c>
      <c r="L4" s="57"/>
      <c r="M4" s="58" t="s">
        <v>53</v>
      </c>
      <c r="N4" s="54" t="s">
        <v>5</v>
      </c>
      <c r="O4" s="11"/>
    </row>
    <row r="5" spans="1:15" s="12" customFormat="1" ht="19.5" customHeight="1" x14ac:dyDescent="0.25">
      <c r="A5" s="54"/>
      <c r="B5" s="55"/>
      <c r="C5" s="64"/>
      <c r="D5" s="54"/>
      <c r="E5" s="59" t="s">
        <v>50</v>
      </c>
      <c r="F5" s="54" t="s">
        <v>51</v>
      </c>
      <c r="G5" s="54"/>
      <c r="H5" s="54"/>
      <c r="I5" s="54"/>
      <c r="J5" s="54"/>
      <c r="K5" s="61" t="s">
        <v>3</v>
      </c>
      <c r="L5" s="61" t="s">
        <v>4</v>
      </c>
      <c r="M5" s="58"/>
      <c r="N5" s="54"/>
      <c r="O5" s="11"/>
    </row>
    <row r="6" spans="1:15" s="12" customFormat="1" ht="72" customHeight="1" x14ac:dyDescent="0.25">
      <c r="A6" s="54"/>
      <c r="B6" s="55"/>
      <c r="C6" s="65"/>
      <c r="D6" s="54"/>
      <c r="E6" s="60"/>
      <c r="F6" s="43" t="s">
        <v>58</v>
      </c>
      <c r="G6" s="43" t="s">
        <v>57</v>
      </c>
      <c r="H6" s="43" t="s">
        <v>56</v>
      </c>
      <c r="I6" s="43" t="s">
        <v>62</v>
      </c>
      <c r="J6" s="2" t="s">
        <v>59</v>
      </c>
      <c r="K6" s="61"/>
      <c r="L6" s="61"/>
      <c r="M6" s="58"/>
      <c r="N6" s="54"/>
      <c r="O6" s="11"/>
    </row>
    <row r="7" spans="1:15" s="12" customFormat="1" ht="42.75" customHeight="1" x14ac:dyDescent="0.25">
      <c r="A7" s="42"/>
      <c r="B7" s="43" t="s">
        <v>54</v>
      </c>
      <c r="C7" s="43"/>
      <c r="D7" s="44">
        <f>D8+D16+D22+D31+D34</f>
        <v>83710</v>
      </c>
      <c r="E7" s="44">
        <f t="shared" ref="E7:M7" si="0">E8+E16+E22+E31+E34</f>
        <v>32369.933600000004</v>
      </c>
      <c r="F7" s="44">
        <f t="shared" si="0"/>
        <v>23062.1</v>
      </c>
      <c r="G7" s="44">
        <f t="shared" si="0"/>
        <v>7151.6535999999996</v>
      </c>
      <c r="H7" s="44">
        <f t="shared" si="0"/>
        <v>1566</v>
      </c>
      <c r="I7" s="44">
        <f t="shared" si="0"/>
        <v>400</v>
      </c>
      <c r="J7" s="44">
        <f t="shared" si="0"/>
        <v>190.18</v>
      </c>
      <c r="K7" s="44">
        <f t="shared" si="0"/>
        <v>10576.261</v>
      </c>
      <c r="L7" s="44">
        <f t="shared" si="0"/>
        <v>10576.261</v>
      </c>
      <c r="M7" s="44">
        <f t="shared" si="0"/>
        <v>32369.9336</v>
      </c>
      <c r="N7" s="45"/>
      <c r="O7" s="11"/>
    </row>
    <row r="8" spans="1:15" s="50" customFormat="1" ht="15.75" x14ac:dyDescent="0.25">
      <c r="A8" s="42" t="s">
        <v>11</v>
      </c>
      <c r="B8" s="46" t="s">
        <v>13</v>
      </c>
      <c r="C8" s="43"/>
      <c r="D8" s="47">
        <f>SUM(D9:D15)</f>
        <v>32500</v>
      </c>
      <c r="E8" s="47">
        <f>SUM(E9:E15)</f>
        <v>13042.237000000001</v>
      </c>
      <c r="F8" s="47">
        <f t="shared" ref="F8:M8" si="1">SUM(F9:F15)</f>
        <v>11758</v>
      </c>
      <c r="G8" s="47">
        <f t="shared" si="1"/>
        <v>1284.2370000000001</v>
      </c>
      <c r="H8" s="47">
        <f t="shared" si="1"/>
        <v>0</v>
      </c>
      <c r="I8" s="47">
        <f t="shared" si="1"/>
        <v>0</v>
      </c>
      <c r="J8" s="47">
        <f t="shared" si="1"/>
        <v>0</v>
      </c>
      <c r="K8" s="47">
        <f t="shared" si="1"/>
        <v>4379.6499999999996</v>
      </c>
      <c r="L8" s="47">
        <f t="shared" si="1"/>
        <v>2510.7399999999998</v>
      </c>
      <c r="M8" s="47">
        <f t="shared" si="1"/>
        <v>14911.146999999999</v>
      </c>
      <c r="N8" s="48"/>
      <c r="O8" s="49"/>
    </row>
    <row r="9" spans="1:15" s="18" customFormat="1" ht="15.75" x14ac:dyDescent="0.25">
      <c r="A9" s="13">
        <v>1</v>
      </c>
      <c r="B9" s="14" t="s">
        <v>17</v>
      </c>
      <c r="C9" s="38" t="s">
        <v>76</v>
      </c>
      <c r="D9" s="15">
        <v>2700</v>
      </c>
      <c r="E9" s="15">
        <f>F9+G9+H9+I9+J9</f>
        <v>1442.2370000000001</v>
      </c>
      <c r="F9" s="15">
        <v>158</v>
      </c>
      <c r="G9" s="15">
        <v>1284.2370000000001</v>
      </c>
      <c r="H9" s="15"/>
      <c r="I9" s="15"/>
      <c r="J9" s="15"/>
      <c r="K9" s="15"/>
      <c r="L9" s="15">
        <v>10.74</v>
      </c>
      <c r="M9" s="15">
        <f>E9+K9-L9</f>
        <v>1431.4970000000001</v>
      </c>
      <c r="N9" s="16" t="s">
        <v>65</v>
      </c>
      <c r="O9" s="17"/>
    </row>
    <row r="10" spans="1:15" s="18" customFormat="1" ht="30" x14ac:dyDescent="0.25">
      <c r="A10" s="13">
        <v>2</v>
      </c>
      <c r="B10" s="14" t="s">
        <v>18</v>
      </c>
      <c r="C10" s="38" t="s">
        <v>79</v>
      </c>
      <c r="D10" s="15">
        <v>4500</v>
      </c>
      <c r="E10" s="15">
        <f t="shared" ref="E10:E36" si="2">F10+G10+H10+I10+J10</f>
        <v>2600</v>
      </c>
      <c r="F10" s="15">
        <v>2600</v>
      </c>
      <c r="G10" s="15"/>
      <c r="H10" s="15"/>
      <c r="I10" s="15"/>
      <c r="J10" s="15"/>
      <c r="K10" s="15">
        <v>1000</v>
      </c>
      <c r="L10" s="15"/>
      <c r="M10" s="15">
        <f t="shared" ref="M10:M36" si="3">E10+K10-L10</f>
        <v>3600</v>
      </c>
      <c r="N10" s="1" t="s">
        <v>48</v>
      </c>
      <c r="O10" s="17"/>
    </row>
    <row r="11" spans="1:15" s="18" customFormat="1" ht="30" x14ac:dyDescent="0.25">
      <c r="A11" s="13">
        <v>3</v>
      </c>
      <c r="B11" s="14" t="s">
        <v>39</v>
      </c>
      <c r="C11" s="38" t="s">
        <v>77</v>
      </c>
      <c r="D11" s="15">
        <v>5000</v>
      </c>
      <c r="E11" s="15">
        <f t="shared" si="2"/>
        <v>1000</v>
      </c>
      <c r="F11" s="15">
        <v>1000</v>
      </c>
      <c r="G11" s="15"/>
      <c r="H11" s="15"/>
      <c r="I11" s="15"/>
      <c r="J11" s="15"/>
      <c r="K11" s="15"/>
      <c r="L11" s="15">
        <v>1000</v>
      </c>
      <c r="M11" s="15">
        <f t="shared" si="3"/>
        <v>0</v>
      </c>
      <c r="N11" s="1" t="s">
        <v>64</v>
      </c>
      <c r="O11" s="17"/>
    </row>
    <row r="12" spans="1:15" s="18" customFormat="1" ht="30" x14ac:dyDescent="0.25">
      <c r="A12" s="13">
        <v>4</v>
      </c>
      <c r="B12" s="14" t="s">
        <v>40</v>
      </c>
      <c r="C12" s="38" t="s">
        <v>77</v>
      </c>
      <c r="D12" s="15">
        <v>5600</v>
      </c>
      <c r="E12" s="15">
        <f t="shared" si="2"/>
        <v>1500</v>
      </c>
      <c r="F12" s="15">
        <v>1500</v>
      </c>
      <c r="G12" s="15"/>
      <c r="H12" s="15"/>
      <c r="I12" s="15"/>
      <c r="J12" s="15"/>
      <c r="K12" s="15"/>
      <c r="L12" s="15">
        <v>1500</v>
      </c>
      <c r="M12" s="15">
        <f t="shared" si="3"/>
        <v>0</v>
      </c>
      <c r="N12" s="1" t="s">
        <v>64</v>
      </c>
      <c r="O12" s="17"/>
    </row>
    <row r="13" spans="1:15" s="18" customFormat="1" ht="30" x14ac:dyDescent="0.25">
      <c r="A13" s="13">
        <v>5</v>
      </c>
      <c r="B13" s="14" t="s">
        <v>19</v>
      </c>
      <c r="C13" s="38" t="s">
        <v>77</v>
      </c>
      <c r="D13" s="15">
        <v>6500</v>
      </c>
      <c r="E13" s="15">
        <f t="shared" si="2"/>
        <v>2500</v>
      </c>
      <c r="F13" s="15">
        <v>2500</v>
      </c>
      <c r="G13" s="15"/>
      <c r="H13" s="15"/>
      <c r="I13" s="15"/>
      <c r="J13" s="15"/>
      <c r="K13" s="15">
        <v>1000</v>
      </c>
      <c r="L13" s="15"/>
      <c r="M13" s="15">
        <f t="shared" si="3"/>
        <v>3500</v>
      </c>
      <c r="N13" s="1" t="s">
        <v>42</v>
      </c>
      <c r="O13" s="17"/>
    </row>
    <row r="14" spans="1:15" s="18" customFormat="1" ht="135" customHeight="1" x14ac:dyDescent="0.25">
      <c r="A14" s="13">
        <v>6</v>
      </c>
      <c r="B14" s="32" t="s">
        <v>21</v>
      </c>
      <c r="C14" s="39" t="s">
        <v>78</v>
      </c>
      <c r="D14" s="33">
        <v>3200</v>
      </c>
      <c r="E14" s="15">
        <f t="shared" si="2"/>
        <v>1000</v>
      </c>
      <c r="F14" s="33">
        <v>1000</v>
      </c>
      <c r="G14" s="33"/>
      <c r="H14" s="33"/>
      <c r="I14" s="33"/>
      <c r="J14" s="15"/>
      <c r="K14" s="15">
        <v>879.65</v>
      </c>
      <c r="L14" s="15"/>
      <c r="M14" s="15">
        <f t="shared" si="3"/>
        <v>1879.65</v>
      </c>
      <c r="N14" s="1" t="s">
        <v>70</v>
      </c>
      <c r="O14" s="17"/>
    </row>
    <row r="15" spans="1:15" s="18" customFormat="1" ht="29.1" customHeight="1" x14ac:dyDescent="0.25">
      <c r="A15" s="13">
        <v>7</v>
      </c>
      <c r="B15" s="32" t="s">
        <v>20</v>
      </c>
      <c r="C15" s="39" t="s">
        <v>78</v>
      </c>
      <c r="D15" s="33">
        <v>5000</v>
      </c>
      <c r="E15" s="15">
        <f t="shared" si="2"/>
        <v>3000</v>
      </c>
      <c r="F15" s="33">
        <v>3000</v>
      </c>
      <c r="G15" s="33"/>
      <c r="H15" s="33"/>
      <c r="I15" s="33"/>
      <c r="J15" s="15"/>
      <c r="K15" s="15">
        <v>1500</v>
      </c>
      <c r="L15" s="15"/>
      <c r="M15" s="15">
        <f t="shared" si="3"/>
        <v>4500</v>
      </c>
      <c r="N15" s="1" t="s">
        <v>71</v>
      </c>
      <c r="O15" s="17"/>
    </row>
    <row r="16" spans="1:15" s="50" customFormat="1" ht="15.75" x14ac:dyDescent="0.25">
      <c r="A16" s="42" t="s">
        <v>8</v>
      </c>
      <c r="B16" s="46" t="s">
        <v>9</v>
      </c>
      <c r="C16" s="43"/>
      <c r="D16" s="47">
        <f>SUM(D17:D21)</f>
        <v>13350</v>
      </c>
      <c r="E16" s="47">
        <f>SUM(E17:E21)</f>
        <v>5371.1180000000004</v>
      </c>
      <c r="F16" s="47">
        <f t="shared" ref="F16:L16" si="4">SUM(F17:F21)</f>
        <v>3700</v>
      </c>
      <c r="G16" s="47">
        <f t="shared" si="4"/>
        <v>1671.1179999999999</v>
      </c>
      <c r="H16" s="47">
        <f t="shared" si="4"/>
        <v>0</v>
      </c>
      <c r="I16" s="47">
        <f t="shared" si="4"/>
        <v>0</v>
      </c>
      <c r="J16" s="47">
        <f t="shared" si="4"/>
        <v>0</v>
      </c>
      <c r="K16" s="47">
        <f t="shared" si="4"/>
        <v>295.72000000000003</v>
      </c>
      <c r="L16" s="47">
        <f t="shared" si="4"/>
        <v>1789.9099999999999</v>
      </c>
      <c r="M16" s="47">
        <f t="shared" si="3"/>
        <v>3876.9280000000008</v>
      </c>
      <c r="N16" s="51"/>
      <c r="O16" s="49"/>
    </row>
    <row r="17" spans="1:15" s="18" customFormat="1" ht="31.5" x14ac:dyDescent="0.25">
      <c r="A17" s="13">
        <v>1</v>
      </c>
      <c r="B17" s="14" t="s">
        <v>22</v>
      </c>
      <c r="C17" s="39" t="s">
        <v>80</v>
      </c>
      <c r="D17" s="15">
        <v>2500</v>
      </c>
      <c r="E17" s="15">
        <f t="shared" si="2"/>
        <v>500</v>
      </c>
      <c r="F17" s="15">
        <v>500</v>
      </c>
      <c r="G17" s="15"/>
      <c r="H17" s="15"/>
      <c r="I17" s="15"/>
      <c r="J17" s="15"/>
      <c r="K17" s="15"/>
      <c r="L17" s="15">
        <v>18.91</v>
      </c>
      <c r="M17" s="15">
        <f t="shared" si="3"/>
        <v>481.09</v>
      </c>
      <c r="N17" s="16" t="s">
        <v>65</v>
      </c>
      <c r="O17" s="17"/>
    </row>
    <row r="18" spans="1:15" s="18" customFormat="1" ht="90" x14ac:dyDescent="0.25">
      <c r="A18" s="13">
        <v>2</v>
      </c>
      <c r="B18" s="14" t="s">
        <v>23</v>
      </c>
      <c r="C18" s="39" t="s">
        <v>80</v>
      </c>
      <c r="D18" s="15">
        <v>1500</v>
      </c>
      <c r="E18" s="15">
        <f t="shared" si="2"/>
        <v>1200.1179999999999</v>
      </c>
      <c r="F18" s="15">
        <v>300</v>
      </c>
      <c r="G18" s="15">
        <v>900.11800000000005</v>
      </c>
      <c r="H18" s="15"/>
      <c r="I18" s="15"/>
      <c r="J18" s="15"/>
      <c r="K18" s="15">
        <v>95.72</v>
      </c>
      <c r="L18" s="15"/>
      <c r="M18" s="15">
        <f t="shared" si="3"/>
        <v>1295.838</v>
      </c>
      <c r="N18" s="1" t="s">
        <v>72</v>
      </c>
      <c r="O18" s="17"/>
    </row>
    <row r="19" spans="1:15" s="18" customFormat="1" ht="31.5" x14ac:dyDescent="0.25">
      <c r="A19" s="13">
        <v>3</v>
      </c>
      <c r="B19" s="14" t="s">
        <v>25</v>
      </c>
      <c r="C19" s="38" t="s">
        <v>77</v>
      </c>
      <c r="D19" s="15">
        <v>850</v>
      </c>
      <c r="E19" s="15">
        <f t="shared" si="2"/>
        <v>771</v>
      </c>
      <c r="F19" s="15"/>
      <c r="G19" s="15">
        <v>771</v>
      </c>
      <c r="H19" s="15"/>
      <c r="I19" s="15"/>
      <c r="J19" s="15"/>
      <c r="K19" s="15"/>
      <c r="L19" s="15">
        <v>771</v>
      </c>
      <c r="M19" s="15">
        <f t="shared" si="3"/>
        <v>0</v>
      </c>
      <c r="N19" s="1" t="s">
        <v>66</v>
      </c>
      <c r="O19" s="19"/>
    </row>
    <row r="20" spans="1:15" s="18" customFormat="1" ht="45" x14ac:dyDescent="0.25">
      <c r="A20" s="13">
        <v>4</v>
      </c>
      <c r="B20" s="14" t="s">
        <v>26</v>
      </c>
      <c r="C20" s="38" t="s">
        <v>81</v>
      </c>
      <c r="D20" s="15">
        <v>2500</v>
      </c>
      <c r="E20" s="15">
        <f t="shared" si="2"/>
        <v>1900</v>
      </c>
      <c r="F20" s="15">
        <v>1900</v>
      </c>
      <c r="G20" s="15"/>
      <c r="H20" s="15"/>
      <c r="I20" s="15"/>
      <c r="J20" s="15"/>
      <c r="K20" s="15">
        <v>200</v>
      </c>
      <c r="L20" s="15"/>
      <c r="M20" s="15">
        <f t="shared" si="3"/>
        <v>2100</v>
      </c>
      <c r="N20" s="1" t="s">
        <v>73</v>
      </c>
      <c r="O20" s="17"/>
    </row>
    <row r="21" spans="1:15" s="18" customFormat="1" ht="60" x14ac:dyDescent="0.25">
      <c r="A21" s="13">
        <v>5</v>
      </c>
      <c r="B21" s="14" t="s">
        <v>38</v>
      </c>
      <c r="C21" s="38" t="s">
        <v>82</v>
      </c>
      <c r="D21" s="15">
        <v>6000</v>
      </c>
      <c r="E21" s="15">
        <f t="shared" si="2"/>
        <v>1000</v>
      </c>
      <c r="F21" s="15">
        <v>1000</v>
      </c>
      <c r="G21" s="15"/>
      <c r="H21" s="15"/>
      <c r="I21" s="15"/>
      <c r="J21" s="15"/>
      <c r="K21" s="15"/>
      <c r="L21" s="15">
        <v>1000</v>
      </c>
      <c r="M21" s="15">
        <f t="shared" si="3"/>
        <v>0</v>
      </c>
      <c r="N21" s="1" t="s">
        <v>67</v>
      </c>
      <c r="O21" s="17"/>
    </row>
    <row r="22" spans="1:15" s="50" customFormat="1" ht="15.75" x14ac:dyDescent="0.25">
      <c r="A22" s="42" t="s">
        <v>12</v>
      </c>
      <c r="B22" s="46" t="s">
        <v>6</v>
      </c>
      <c r="C22" s="43"/>
      <c r="D22" s="47">
        <f>SUM(D23:D30)</f>
        <v>27600</v>
      </c>
      <c r="E22" s="47">
        <f>SUM(E23:E30)</f>
        <v>11581.5</v>
      </c>
      <c r="F22" s="47">
        <f t="shared" ref="F22:L22" si="5">SUM(F23:F30)</f>
        <v>6650</v>
      </c>
      <c r="G22" s="47">
        <f t="shared" si="5"/>
        <v>3365.5</v>
      </c>
      <c r="H22" s="47">
        <f t="shared" si="5"/>
        <v>1566</v>
      </c>
      <c r="I22" s="47">
        <f t="shared" si="5"/>
        <v>0</v>
      </c>
      <c r="J22" s="47">
        <f t="shared" si="5"/>
        <v>0</v>
      </c>
      <c r="K22" s="47">
        <f t="shared" si="5"/>
        <v>5784.4430000000002</v>
      </c>
      <c r="L22" s="47">
        <f t="shared" si="5"/>
        <v>5863.4430000000002</v>
      </c>
      <c r="M22" s="47">
        <f t="shared" si="3"/>
        <v>11502.5</v>
      </c>
      <c r="N22" s="51"/>
      <c r="O22" s="49"/>
    </row>
    <row r="23" spans="1:15" s="18" customFormat="1" ht="33" customHeight="1" x14ac:dyDescent="0.25">
      <c r="A23" s="13">
        <v>1</v>
      </c>
      <c r="B23" s="14" t="s">
        <v>7</v>
      </c>
      <c r="C23" s="38" t="s">
        <v>77</v>
      </c>
      <c r="D23" s="15">
        <v>7500</v>
      </c>
      <c r="E23" s="15">
        <f t="shared" si="2"/>
        <v>2800</v>
      </c>
      <c r="F23" s="15">
        <v>2800</v>
      </c>
      <c r="G23" s="15"/>
      <c r="H23" s="15"/>
      <c r="I23" s="15"/>
      <c r="J23" s="15"/>
      <c r="K23" s="15"/>
      <c r="L23" s="15">
        <v>2800</v>
      </c>
      <c r="M23" s="15">
        <f t="shared" si="3"/>
        <v>0</v>
      </c>
      <c r="N23" s="1" t="s">
        <v>68</v>
      </c>
      <c r="O23" s="20"/>
    </row>
    <row r="24" spans="1:15" s="18" customFormat="1" ht="91.5" customHeight="1" x14ac:dyDescent="0.25">
      <c r="A24" s="13">
        <v>2</v>
      </c>
      <c r="B24" s="14" t="s">
        <v>27</v>
      </c>
      <c r="C24" s="38" t="s">
        <v>77</v>
      </c>
      <c r="D24" s="15">
        <v>1350</v>
      </c>
      <c r="E24" s="15">
        <f t="shared" si="2"/>
        <v>915.5</v>
      </c>
      <c r="F24" s="15">
        <v>250</v>
      </c>
      <c r="G24" s="15">
        <v>665.5</v>
      </c>
      <c r="H24" s="15"/>
      <c r="I24" s="15"/>
      <c r="J24" s="15"/>
      <c r="K24" s="15"/>
      <c r="L24" s="15">
        <v>513</v>
      </c>
      <c r="M24" s="15">
        <f t="shared" si="3"/>
        <v>402.5</v>
      </c>
      <c r="N24" s="1" t="s">
        <v>74</v>
      </c>
      <c r="O24" s="17"/>
    </row>
    <row r="25" spans="1:15" s="18" customFormat="1" ht="49.5" customHeight="1" x14ac:dyDescent="0.25">
      <c r="A25" s="13">
        <v>3</v>
      </c>
      <c r="B25" s="14" t="s">
        <v>28</v>
      </c>
      <c r="C25" s="38" t="s">
        <v>77</v>
      </c>
      <c r="D25" s="15">
        <v>5300</v>
      </c>
      <c r="E25" s="15">
        <f t="shared" si="2"/>
        <v>2700</v>
      </c>
      <c r="F25" s="15">
        <v>1500</v>
      </c>
      <c r="G25" s="15">
        <v>1200</v>
      </c>
      <c r="H25" s="15"/>
      <c r="I25" s="15"/>
      <c r="J25" s="15"/>
      <c r="K25" s="15"/>
      <c r="L25" s="15">
        <v>2550.4430000000002</v>
      </c>
      <c r="M25" s="15">
        <f t="shared" si="3"/>
        <v>149.55699999999979</v>
      </c>
      <c r="N25" s="1" t="s">
        <v>69</v>
      </c>
      <c r="O25" s="17"/>
    </row>
    <row r="26" spans="1:15" s="18" customFormat="1" ht="75" x14ac:dyDescent="0.25">
      <c r="A26" s="13">
        <v>4</v>
      </c>
      <c r="B26" s="14" t="s">
        <v>29</v>
      </c>
      <c r="C26" s="38" t="s">
        <v>77</v>
      </c>
      <c r="D26" s="15">
        <v>4500</v>
      </c>
      <c r="E26" s="15">
        <f t="shared" si="2"/>
        <v>800</v>
      </c>
      <c r="F26" s="15">
        <v>800</v>
      </c>
      <c r="G26" s="15"/>
      <c r="H26" s="15"/>
      <c r="I26" s="15"/>
      <c r="J26" s="15"/>
      <c r="K26" s="15">
        <f>500+2500+384.443</f>
        <v>3384.4430000000002</v>
      </c>
      <c r="L26" s="15"/>
      <c r="M26" s="15">
        <f t="shared" si="3"/>
        <v>4184.4430000000002</v>
      </c>
      <c r="N26" s="1" t="s">
        <v>43</v>
      </c>
      <c r="O26" s="17"/>
    </row>
    <row r="27" spans="1:15" s="18" customFormat="1" ht="45" x14ac:dyDescent="0.25">
      <c r="A27" s="13">
        <v>5</v>
      </c>
      <c r="B27" s="14" t="s">
        <v>30</v>
      </c>
      <c r="C27" s="38" t="s">
        <v>83</v>
      </c>
      <c r="D27" s="15">
        <v>700</v>
      </c>
      <c r="E27" s="15">
        <f t="shared" si="2"/>
        <v>400</v>
      </c>
      <c r="F27" s="15">
        <v>400</v>
      </c>
      <c r="G27" s="15"/>
      <c r="H27" s="15"/>
      <c r="I27" s="15"/>
      <c r="J27" s="15"/>
      <c r="K27" s="15">
        <v>250</v>
      </c>
      <c r="L27" s="15"/>
      <c r="M27" s="15">
        <f t="shared" si="3"/>
        <v>650</v>
      </c>
      <c r="N27" s="1" t="s">
        <v>44</v>
      </c>
      <c r="O27" s="17"/>
    </row>
    <row r="28" spans="1:15" s="18" customFormat="1" ht="45" x14ac:dyDescent="0.25">
      <c r="A28" s="13">
        <v>6</v>
      </c>
      <c r="B28" s="14" t="s">
        <v>31</v>
      </c>
      <c r="C28" s="38" t="s">
        <v>77</v>
      </c>
      <c r="D28" s="15">
        <v>1450</v>
      </c>
      <c r="E28" s="15">
        <f t="shared" si="2"/>
        <v>500</v>
      </c>
      <c r="F28" s="15">
        <v>500</v>
      </c>
      <c r="G28" s="15"/>
      <c r="H28" s="15"/>
      <c r="I28" s="15"/>
      <c r="J28" s="15"/>
      <c r="K28" s="15">
        <v>800</v>
      </c>
      <c r="L28" s="15"/>
      <c r="M28" s="15">
        <f t="shared" si="3"/>
        <v>1300</v>
      </c>
      <c r="N28" s="1" t="s">
        <v>45</v>
      </c>
      <c r="O28" s="17"/>
    </row>
    <row r="29" spans="1:15" s="18" customFormat="1" ht="45" x14ac:dyDescent="0.25">
      <c r="A29" s="13">
        <v>7</v>
      </c>
      <c r="B29" s="14" t="s">
        <v>32</v>
      </c>
      <c r="C29" s="38" t="s">
        <v>84</v>
      </c>
      <c r="D29" s="15">
        <v>900</v>
      </c>
      <c r="E29" s="15">
        <f t="shared" si="2"/>
        <v>400</v>
      </c>
      <c r="F29" s="15">
        <v>400</v>
      </c>
      <c r="G29" s="15"/>
      <c r="H29" s="15"/>
      <c r="I29" s="15"/>
      <c r="J29" s="15"/>
      <c r="K29" s="15">
        <v>300</v>
      </c>
      <c r="L29" s="15"/>
      <c r="M29" s="15">
        <f t="shared" si="3"/>
        <v>700</v>
      </c>
      <c r="N29" s="1" t="s">
        <v>46</v>
      </c>
      <c r="O29" s="17"/>
    </row>
    <row r="30" spans="1:15" s="18" customFormat="1" ht="90" x14ac:dyDescent="0.25">
      <c r="A30" s="13">
        <v>8</v>
      </c>
      <c r="B30" s="14" t="s">
        <v>33</v>
      </c>
      <c r="C30" s="38" t="s">
        <v>81</v>
      </c>
      <c r="D30" s="15">
        <v>5900</v>
      </c>
      <c r="E30" s="15">
        <f t="shared" si="2"/>
        <v>3066</v>
      </c>
      <c r="F30" s="15"/>
      <c r="G30" s="15">
        <v>1500</v>
      </c>
      <c r="H30" s="15">
        <v>1566</v>
      </c>
      <c r="I30" s="15"/>
      <c r="J30" s="15"/>
      <c r="K30" s="15">
        <f>1500-450</f>
        <v>1050</v>
      </c>
      <c r="L30" s="15"/>
      <c r="M30" s="15">
        <f t="shared" si="3"/>
        <v>4116</v>
      </c>
      <c r="N30" s="1" t="s">
        <v>47</v>
      </c>
      <c r="O30" s="17"/>
    </row>
    <row r="31" spans="1:15" s="50" customFormat="1" ht="21" customHeight="1" x14ac:dyDescent="0.25">
      <c r="A31" s="42" t="s">
        <v>15</v>
      </c>
      <c r="B31" s="46" t="s">
        <v>63</v>
      </c>
      <c r="C31" s="43"/>
      <c r="D31" s="47">
        <f>SUM(D32:D33)</f>
        <v>2500</v>
      </c>
      <c r="E31" s="47">
        <f>SUM(E32:E33)</f>
        <v>1384.8986</v>
      </c>
      <c r="F31" s="47">
        <f t="shared" ref="F31:L31" si="6">SUM(F32:F33)</f>
        <v>554.1</v>
      </c>
      <c r="G31" s="47">
        <f t="shared" si="6"/>
        <v>830.79859999999996</v>
      </c>
      <c r="H31" s="47">
        <f t="shared" si="6"/>
        <v>0</v>
      </c>
      <c r="I31" s="47">
        <f t="shared" si="6"/>
        <v>0</v>
      </c>
      <c r="J31" s="47">
        <f t="shared" si="6"/>
        <v>0</v>
      </c>
      <c r="K31" s="47">
        <f t="shared" si="6"/>
        <v>0</v>
      </c>
      <c r="L31" s="47">
        <f t="shared" si="6"/>
        <v>295.72000000000003</v>
      </c>
      <c r="M31" s="47">
        <f t="shared" si="3"/>
        <v>1089.1786</v>
      </c>
      <c r="N31" s="51"/>
      <c r="O31" s="52"/>
    </row>
    <row r="32" spans="1:15" s="18" customFormat="1" ht="45" x14ac:dyDescent="0.25">
      <c r="A32" s="13">
        <v>1</v>
      </c>
      <c r="B32" s="14" t="s">
        <v>24</v>
      </c>
      <c r="C32" s="38" t="s">
        <v>81</v>
      </c>
      <c r="D32" s="15">
        <v>1400</v>
      </c>
      <c r="E32" s="15">
        <f t="shared" si="2"/>
        <v>830.79859999999996</v>
      </c>
      <c r="F32" s="15"/>
      <c r="G32" s="15">
        <v>830.79859999999996</v>
      </c>
      <c r="H32" s="15"/>
      <c r="I32" s="15"/>
      <c r="J32" s="15"/>
      <c r="K32" s="15"/>
      <c r="L32" s="15">
        <v>67.349999999999994</v>
      </c>
      <c r="M32" s="15">
        <f t="shared" si="3"/>
        <v>763.44859999999994</v>
      </c>
      <c r="N32" s="1" t="s">
        <v>37</v>
      </c>
      <c r="O32" s="17"/>
    </row>
    <row r="33" spans="1:15" s="18" customFormat="1" ht="75" x14ac:dyDescent="0.25">
      <c r="A33" s="13">
        <v>2</v>
      </c>
      <c r="B33" s="14" t="s">
        <v>10</v>
      </c>
      <c r="C33" s="38" t="s">
        <v>81</v>
      </c>
      <c r="D33" s="15">
        <v>1100</v>
      </c>
      <c r="E33" s="15">
        <f t="shared" si="2"/>
        <v>554.1</v>
      </c>
      <c r="F33" s="15">
        <v>554.1</v>
      </c>
      <c r="G33" s="15"/>
      <c r="H33" s="15"/>
      <c r="I33" s="15"/>
      <c r="J33" s="15"/>
      <c r="K33" s="15"/>
      <c r="L33" s="15">
        <v>228.37</v>
      </c>
      <c r="M33" s="15">
        <f t="shared" si="3"/>
        <v>325.73</v>
      </c>
      <c r="N33" s="1" t="s">
        <v>36</v>
      </c>
      <c r="O33" s="17"/>
    </row>
    <row r="34" spans="1:15" s="50" customFormat="1" ht="15.75" x14ac:dyDescent="0.25">
      <c r="A34" s="42" t="s">
        <v>55</v>
      </c>
      <c r="B34" s="46" t="s">
        <v>14</v>
      </c>
      <c r="C34" s="43"/>
      <c r="D34" s="47">
        <f>SUM(D35:D36)</f>
        <v>7760</v>
      </c>
      <c r="E34" s="47">
        <f>SUM(E35:E36)</f>
        <v>990.18000000000006</v>
      </c>
      <c r="F34" s="47">
        <f t="shared" ref="F34:L34" si="7">SUM(F35:F36)</f>
        <v>400</v>
      </c>
      <c r="G34" s="47">
        <f t="shared" si="7"/>
        <v>0</v>
      </c>
      <c r="H34" s="47">
        <f t="shared" si="7"/>
        <v>0</v>
      </c>
      <c r="I34" s="47">
        <f t="shared" si="7"/>
        <v>400</v>
      </c>
      <c r="J34" s="47">
        <f t="shared" si="7"/>
        <v>190.18</v>
      </c>
      <c r="K34" s="47">
        <f t="shared" si="7"/>
        <v>116.44799999999999</v>
      </c>
      <c r="L34" s="47">
        <f t="shared" si="7"/>
        <v>116.44799999999999</v>
      </c>
      <c r="M34" s="47">
        <f t="shared" si="3"/>
        <v>990.18000000000018</v>
      </c>
      <c r="N34" s="51"/>
      <c r="O34" s="52"/>
    </row>
    <row r="35" spans="1:15" s="18" customFormat="1" ht="45" x14ac:dyDescent="0.25">
      <c r="A35" s="13">
        <v>1</v>
      </c>
      <c r="B35" s="14" t="s">
        <v>16</v>
      </c>
      <c r="C35" s="38" t="s">
        <v>77</v>
      </c>
      <c r="D35" s="15">
        <v>2680</v>
      </c>
      <c r="E35" s="15">
        <f t="shared" si="2"/>
        <v>200</v>
      </c>
      <c r="F35" s="15">
        <v>200</v>
      </c>
      <c r="G35" s="15"/>
      <c r="H35" s="15"/>
      <c r="I35" s="15"/>
      <c r="J35" s="15"/>
      <c r="K35" s="15"/>
      <c r="L35" s="15">
        <v>116.44799999999999</v>
      </c>
      <c r="M35" s="15">
        <f t="shared" si="3"/>
        <v>83.552000000000007</v>
      </c>
      <c r="N35" s="1" t="s">
        <v>35</v>
      </c>
      <c r="O35" s="17"/>
    </row>
    <row r="36" spans="1:15" s="18" customFormat="1" ht="60" x14ac:dyDescent="0.25">
      <c r="A36" s="13">
        <v>2</v>
      </c>
      <c r="B36" s="14" t="s">
        <v>34</v>
      </c>
      <c r="C36" s="38" t="s">
        <v>77</v>
      </c>
      <c r="D36" s="15">
        <v>5080</v>
      </c>
      <c r="E36" s="15">
        <f t="shared" si="2"/>
        <v>790.18000000000006</v>
      </c>
      <c r="F36" s="15">
        <v>200</v>
      </c>
      <c r="G36" s="15"/>
      <c r="H36" s="15"/>
      <c r="I36" s="15">
        <v>400</v>
      </c>
      <c r="J36" s="15">
        <v>190.18</v>
      </c>
      <c r="K36" s="15">
        <v>116.44799999999999</v>
      </c>
      <c r="L36" s="15"/>
      <c r="M36" s="15">
        <f t="shared" si="3"/>
        <v>906.62800000000004</v>
      </c>
      <c r="N36" s="1" t="s">
        <v>41</v>
      </c>
      <c r="O36" s="17"/>
    </row>
    <row r="37" spans="1:15" s="18" customFormat="1" ht="15.75" x14ac:dyDescent="0.25">
      <c r="A37" s="21"/>
      <c r="B37" s="22"/>
      <c r="C37" s="40"/>
      <c r="J37" s="23"/>
      <c r="K37" s="24"/>
      <c r="L37" s="24"/>
      <c r="M37" s="24"/>
      <c r="N37" s="25"/>
      <c r="O37" s="17"/>
    </row>
    <row r="38" spans="1:15" s="18" customFormat="1" ht="15.75" x14ac:dyDescent="0.25">
      <c r="A38" s="21"/>
      <c r="B38" s="22"/>
      <c r="C38" s="40"/>
      <c r="J38" s="23"/>
      <c r="K38" s="24"/>
      <c r="L38" s="24"/>
      <c r="M38" s="24"/>
      <c r="N38" s="25"/>
      <c r="O38" s="17"/>
    </row>
    <row r="39" spans="1:15" s="18" customFormat="1" ht="15.75" x14ac:dyDescent="0.25">
      <c r="A39" s="21"/>
      <c r="B39" s="22"/>
      <c r="C39" s="40"/>
      <c r="J39" s="23"/>
      <c r="K39" s="24"/>
      <c r="L39" s="24"/>
      <c r="M39" s="24"/>
      <c r="N39" s="26"/>
      <c r="O39" s="17"/>
    </row>
  </sheetData>
  <mergeCells count="14">
    <mergeCell ref="A1:N1"/>
    <mergeCell ref="A4:A6"/>
    <mergeCell ref="B4:B6"/>
    <mergeCell ref="D4:D6"/>
    <mergeCell ref="K4:L4"/>
    <mergeCell ref="M4:M6"/>
    <mergeCell ref="N4:N6"/>
    <mergeCell ref="E4:J4"/>
    <mergeCell ref="E5:E6"/>
    <mergeCell ref="F5:J5"/>
    <mergeCell ref="K5:K6"/>
    <mergeCell ref="L5:L6"/>
    <mergeCell ref="A2:N2"/>
    <mergeCell ref="C4:C6"/>
  </mergeCells>
  <pageMargins left="0.55118110236220474" right="0.19685039370078741" top="0.55000000000000004" bottom="0.49" header="0.31496062992125984" footer="0.31496062992125984"/>
  <pageSetup paperSize="9" scale="59" orientation="landscape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ĐC vốn 2020</vt:lpstr>
      <vt:lpstr>'ĐC vốn 2020'!Print_Area</vt:lpstr>
      <vt:lpstr>'ĐC vốn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2020-12-03T03:51:19Z</cp:lastPrinted>
  <dcterms:created xsi:type="dcterms:W3CDTF">2015-06-05T18:17:20Z</dcterms:created>
  <dcterms:modified xsi:type="dcterms:W3CDTF">2020-12-18T08:25:41Z</dcterms:modified>
</cp:coreProperties>
</file>