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705" tabRatio="698" activeTab="1"/>
  </bookViews>
  <sheets>
    <sheet name="BIEU 81" sheetId="1" r:id="rId1"/>
    <sheet name="Biểu 82" sheetId="2" r:id="rId2"/>
    <sheet name="Bieu 83" sheetId="3" r:id="rId3"/>
    <sheet name="Biểu 84" sheetId="4" r:id="rId4"/>
    <sheet name="Biểu 85" sheetId="5" r:id="rId5"/>
    <sheet name="Biểu 86" sheetId="6" r:id="rId6"/>
    <sheet name="Biểu 87" sheetId="7" r:id="rId7"/>
    <sheet name="Biểu 88" sheetId="8" r:id="rId8"/>
    <sheet name="Biểu 89-xã" sheetId="9" r:id="rId9"/>
    <sheet name="Bieu 92-XDCB" sheetId="10" r:id="rId10"/>
  </sheets>
  <externalReferences>
    <externalReference r:id="rId13"/>
    <externalReference r:id="rId14"/>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 localSheetId="9">'[2]Dt 2001'!#REF!</definedName>
    <definedName name="ANQQH">'[2]Dt 2001'!#REF!</definedName>
    <definedName name="ANSNN" localSheetId="0">'[2]Dt 2001'!#REF!</definedName>
    <definedName name="ANSNN" localSheetId="9">'[2]Dt 2001'!#REF!</definedName>
    <definedName name="ANSNN">'[2]Dt 2001'!#REF!</definedName>
    <definedName name="ANSNNxnk" localSheetId="0">'[2]Dt 2001'!#REF!</definedName>
    <definedName name="ANSNNxnk" localSheetId="9">'[2]Dt 2001'!#REF!</definedName>
    <definedName name="ANSNNxnk">'[2]Dt 2001'!#REF!</definedName>
    <definedName name="Anguon" localSheetId="0">'[2]Dt 2001'!#REF!</definedName>
    <definedName name="Anguon" localSheetId="9">'[2]Dt 2001'!#REF!</definedName>
    <definedName name="Anguon">'[2]Dt 2001'!#REF!</definedName>
    <definedName name="APC" localSheetId="0">'[2]Dt 2001'!#REF!</definedName>
    <definedName name="APC" localSheetId="9">'[2]Dt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 localSheetId="9">'[2]Dt 2001'!#REF!</definedName>
    <definedName name="NQQH">'[2]Dt 2001'!#REF!</definedName>
    <definedName name="NSNN" localSheetId="0">'[2]Dt 2001'!#REF!</definedName>
    <definedName name="NSNN" localSheetId="9">'[2]Dt 2001'!#REF!</definedName>
    <definedName name="NSNN">'[2]Dt 2001'!#REF!</definedName>
    <definedName name="PC" localSheetId="0">'[2]Dt 2001'!#REF!</definedName>
    <definedName name="PC" localSheetId="9">'[2]Dt 2001'!#REF!</definedName>
    <definedName name="PC">'[2]Dt 2001'!#REF!</definedName>
    <definedName name="_xlnm.Print_Area" localSheetId="9">'Bieu 92-XDCB'!$A$1:$V$114</definedName>
    <definedName name="PRINT_AREA_MI" localSheetId="0">#REF!</definedName>
    <definedName name="PRINT_AREA_MI" localSheetId="9">#REF!</definedName>
    <definedName name="PRINT_AREA_MI">#REF!</definedName>
    <definedName name="_xlnm.Print_Titles" localSheetId="9">'Bieu 92-XDCB'!$7:$12</definedName>
    <definedName name="_xlnm.Print_Titles" localSheetId="5">'Biểu 86'!$7:$10</definedName>
    <definedName name="_xlnm.Print_Titles" localSheetId="7">'Biểu 88'!$8:$11</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<sst xmlns="http://schemas.openxmlformats.org/spreadsheetml/2006/main" count="706" uniqueCount="382">
  <si>
    <t>Nguồn thu ngân sách</t>
  </si>
  <si>
    <t>Chi bổ sung cân đối ngân sách</t>
  </si>
  <si>
    <t>Nguồn  thu ngân sách</t>
  </si>
  <si>
    <t xml:space="preserve">Thu từ khu vực kinh tế ngoài quốc doanh </t>
  </si>
  <si>
    <t>Nội dung</t>
  </si>
  <si>
    <t>Dự toán</t>
  </si>
  <si>
    <t>A</t>
  </si>
  <si>
    <t>B</t>
  </si>
  <si>
    <t>Thu nội địa</t>
  </si>
  <si>
    <t>Lệ phí trước bạ</t>
  </si>
  <si>
    <t>Thuế sử dụng đất nông nghiệp</t>
  </si>
  <si>
    <t>Thuế sử dụng đất phi nông nghiệp</t>
  </si>
  <si>
    <t>Thuế thu nhập cá nhân</t>
  </si>
  <si>
    <t>Thuế bảo vệ môi trường</t>
  </si>
  <si>
    <t xml:space="preserve">Thu phí, lệ phí </t>
  </si>
  <si>
    <t>-</t>
  </si>
  <si>
    <t>Thu tiền sử dụng đất</t>
  </si>
  <si>
    <t>Thu tiền cấp quyền khai thác khoáng sản</t>
  </si>
  <si>
    <t>Thu khác ngân sách</t>
  </si>
  <si>
    <t>I</t>
  </si>
  <si>
    <t>II</t>
  </si>
  <si>
    <t>III</t>
  </si>
  <si>
    <t>IV</t>
  </si>
  <si>
    <t>C</t>
  </si>
  <si>
    <t>Chi đầu tư phát triển</t>
  </si>
  <si>
    <t>Chi thường xuyên</t>
  </si>
  <si>
    <t>Chi đảm bảo xã hội</t>
  </si>
  <si>
    <t>Dự phòng ngân sách</t>
  </si>
  <si>
    <t>TỔNG SỐ</t>
  </si>
  <si>
    <t>Tên đơn vị</t>
  </si>
  <si>
    <t>Trong đó</t>
  </si>
  <si>
    <t>Tiền cho thuê đất, thuê mặt nước</t>
  </si>
  <si>
    <t>Tiền cho thuê và tiền bán nhà ở thuộc sở hữu nhà nước</t>
  </si>
  <si>
    <t>Sự nghiệp khoa học và công nghệ</t>
  </si>
  <si>
    <t>Quốc phòng</t>
  </si>
  <si>
    <t>An ninh và trật tự an toàn xã hội</t>
  </si>
  <si>
    <t>Sự nghiệp y tế, dân số và gia đình</t>
  </si>
  <si>
    <t>Sự nghiệp văn hóa thông tin</t>
  </si>
  <si>
    <t>Sự nghiệp phát thanh, truyền hình</t>
  </si>
  <si>
    <t>Sự nghiệp thể dục thể thao</t>
  </si>
  <si>
    <t>Sự nghiệp bảo vệ môi trường</t>
  </si>
  <si>
    <t>Các khoản chi khác theo quy định của pháp luật</t>
  </si>
  <si>
    <t xml:space="preserve">Chi đầu tư phát triển </t>
  </si>
  <si>
    <t>Thu kết dư</t>
  </si>
  <si>
    <t>Thu bổ sung từ ngân sách cấp trên</t>
  </si>
  <si>
    <t>Bao gồm</t>
  </si>
  <si>
    <t>1=2+3</t>
  </si>
  <si>
    <t xml:space="preserve"> Chi khoa học và công nghệ</t>
  </si>
  <si>
    <t>Thu viện trợ</t>
  </si>
  <si>
    <t>Chi ngân sách</t>
  </si>
  <si>
    <t>Thu ngân sách được hưởng theo phân cấp</t>
  </si>
  <si>
    <t>Tổng thu NSNN trên địa bàn</t>
  </si>
  <si>
    <t>Thu NSĐP được hưởng theo phân cấp</t>
  </si>
  <si>
    <t>Thu NSĐP hưởng 100%</t>
  </si>
  <si>
    <t>Tổng chi cân đối NSĐP</t>
  </si>
  <si>
    <t>STT</t>
  </si>
  <si>
    <t>Chia theo nguồn vốn</t>
  </si>
  <si>
    <t xml:space="preserve"> Chi giáo dục - đào tạo và dạy nghề</t>
  </si>
  <si>
    <t>Chi chuyển nguồn sang năm sau</t>
  </si>
  <si>
    <t>Thu chuyển nguồn từ năm trước chuyển sang</t>
  </si>
  <si>
    <t>Thu từ quỹ đất công ích, hoa lợi công sản khác</t>
  </si>
  <si>
    <t>Chi đầu tư cho các dự án</t>
  </si>
  <si>
    <t>Chi tạo nguồn, điều chỉnh tiền lương</t>
  </si>
  <si>
    <t>Chi bổ sung cho ngân sách cấp dưới</t>
  </si>
  <si>
    <t>Thu bổ sung cân đối ngân sách</t>
  </si>
  <si>
    <t>Tổng số</t>
  </si>
  <si>
    <t>Thu bổ sung có mục tiêu</t>
  </si>
  <si>
    <t>Chi bổ sung có mục tiêu</t>
  </si>
  <si>
    <t>Đơn vị: Triệu đồng</t>
  </si>
  <si>
    <t xml:space="preserve">Chi dự phòng ngân sách </t>
  </si>
  <si>
    <t>Chi chuyển nguồn sang ngân sách năm sau</t>
  </si>
  <si>
    <t>Bổ sung có mục tiêu</t>
  </si>
  <si>
    <t xml:space="preserve">CHI CHUYỂN NGUỒN SANG NĂM SAU </t>
  </si>
  <si>
    <t>Ngân sách trung ương</t>
  </si>
  <si>
    <t>Địa điểm xây dựng</t>
  </si>
  <si>
    <t>Năng lực thiết kế</t>
  </si>
  <si>
    <t>Thời gian khởi công - hoàn thành</t>
  </si>
  <si>
    <t>Quyết định đầu tư</t>
  </si>
  <si>
    <t>Số Quyết định, ngày, tháng, năm ban hành</t>
  </si>
  <si>
    <t>Danh mục dự án</t>
  </si>
  <si>
    <t>S TT</t>
  </si>
  <si>
    <t>Chi các chương trình mục tiêu</t>
  </si>
  <si>
    <t>Chi các chương trình mục tiêu quốc gia</t>
  </si>
  <si>
    <t>Chi các chương trình mục tiêu, nhiệm vụ</t>
  </si>
  <si>
    <t>TỔNG THU NSNN</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</si>
  <si>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</si>
  <si>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</si>
  <si>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</si>
  <si>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</si>
  <si>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</si>
  <si>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</si>
  <si>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</si>
  <si>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</si>
  <si>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</si>
  <si>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</si>
  <si>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</si>
  <si>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</si>
  <si>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</si>
  <si>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</si>
  <si>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</si>
  <si>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</si>
  <si>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giao thông</t>
  </si>
  <si>
    <t>Chi nông nghiệp, lâm nghiệp, thủy lợi, thủy sản</t>
  </si>
  <si>
    <t xml:space="preserve">TỔNG CHI NSĐP </t>
  </si>
  <si>
    <t>CHI DỰ PHÒNG NGÂN SÁCH</t>
  </si>
  <si>
    <t>CHI TẠO NGUỒN, ĐIỀU CHỈNH TIỀN LƯƠNG</t>
  </si>
  <si>
    <t>Tổng mức đầu tư được duyệt</t>
  </si>
  <si>
    <t>Ngoài nước</t>
  </si>
  <si>
    <t>Thu NSĐP hưởng từ các khoản thu phân chia</t>
  </si>
  <si>
    <t>Chi đầu tư phát triển khác</t>
  </si>
  <si>
    <t>Trong đó: Chia theo lĩnh vực</t>
  </si>
  <si>
    <t>Trong đó: Chia theo nguồn vốn</t>
  </si>
  <si>
    <t>CÂN ĐỐI NGUỒN THU, CHI DỰ TOÁN NGÂN SÁCH CẤP HUYỆN</t>
  </si>
  <si>
    <t>NGÂN SÁCH CẤP HUYỆN</t>
  </si>
  <si>
    <t>Chi thuộc nhiệm vụ của ngân sách cấp huyện</t>
  </si>
  <si>
    <t>NGÂN SÁCH XÃ</t>
  </si>
  <si>
    <t>Chi thuộc nhiệm vụ của ngân sách cấp xã</t>
  </si>
  <si>
    <t>DỰ TOÁN CHI ĐẦU TƯ PHÁT TRIỂN CỦA NGÂN SÁCH CẤP HUYỆN</t>
  </si>
  <si>
    <t>DỰ TOÁN CHI THƯỜNG XUYÊN CỦA NGÂN SÁCH CẤP HUYỆN</t>
  </si>
  <si>
    <t>Ngân sách cấp huyện</t>
  </si>
  <si>
    <t>Ngân sách xã</t>
  </si>
  <si>
    <t>Phòng Văn hóa-TT</t>
  </si>
  <si>
    <t>Văn phòng HĐND-UBND</t>
  </si>
  <si>
    <t>Huyện ủy</t>
  </si>
  <si>
    <t>Khối đoàn thể</t>
  </si>
  <si>
    <t>Phòng Nông nghiệp</t>
  </si>
  <si>
    <t>Thanh tra</t>
  </si>
  <si>
    <t>Phòng Tư pháp</t>
  </si>
  <si>
    <t>Phòng Kinh tế và Hạ tầng</t>
  </si>
  <si>
    <t>Phòng Y tế</t>
  </si>
  <si>
    <t>Phòng Nội vụ</t>
  </si>
  <si>
    <t>Phòng LĐTBXH</t>
  </si>
  <si>
    <t>Phòng Dân tộc</t>
  </si>
  <si>
    <t>Nhà khách</t>
  </si>
  <si>
    <t>Công an huyện</t>
  </si>
  <si>
    <t>Ban quản lý dự án</t>
  </si>
  <si>
    <t>Các khoản chi từ ngân sách</t>
  </si>
  <si>
    <t>Chương trình MTQG</t>
  </si>
  <si>
    <t xml:space="preserve">CHI BS CHO NGÂN SÁCH CẤP DƯỚI </t>
  </si>
  <si>
    <t>Chi thường xuyên cân đối</t>
  </si>
  <si>
    <t>Chi thường xuyên từ CTMTQG</t>
  </si>
  <si>
    <t>Chi thường xuyên từ MT, NV khác</t>
  </si>
  <si>
    <t>CHI NGÂN SÁCH CẤP HUYỆN THEO LĨNH VỰC</t>
  </si>
  <si>
    <t xml:space="preserve">CHI BỔ SUNG CHO NGÂN SÁCH CẤP DƯỚI </t>
  </si>
  <si>
    <t>Bổ sung cân đối</t>
  </si>
  <si>
    <t>Sự nghiệp Giáo dục &amp; Đào tạo</t>
  </si>
  <si>
    <t>Chương trình giảm nghèo bền vững</t>
  </si>
  <si>
    <t>Chương trình xây dựng nông thôn mới</t>
  </si>
  <si>
    <t>Vốn đầu tư</t>
  </si>
  <si>
    <t>Chương trình MT tái cơ cấu KTNN và phòng chống giảm nhẹ thiên tai, ổn định đời sống dân cư (CT theo QĐ 1776)</t>
  </si>
  <si>
    <t>Vốn sự nghiệp</t>
  </si>
  <si>
    <t>CTMT đảm bảo trật tự ATGT, phòng cháy chữa cháy, phòng chống tội phạm và ma túy</t>
  </si>
  <si>
    <t>Kinh phí thực hiện đảm bảo trật tự ATGT</t>
  </si>
  <si>
    <t>CTMT phát triển lâm nghiệp bền vững</t>
  </si>
  <si>
    <t>CTMT Giáo dục nghề nghiệp - việc làm và an toàn lao động (DA phát triển thị trường lao động và việc làm)</t>
  </si>
  <si>
    <t>Ngân sách huyện</t>
  </si>
  <si>
    <t>Hoạt động của các cơ quan quản lý hành chính, tổ chức chính trị</t>
  </si>
  <si>
    <t>Vốn viện trợ của tổ chức Tầm nhìn thế giới</t>
  </si>
  <si>
    <t>Thuế giá trị gia tăng</t>
  </si>
  <si>
    <t>Thuế thu nhập doanh nghiệp</t>
  </si>
  <si>
    <t>Thuế tài nguyên</t>
  </si>
  <si>
    <t>Thu cấp tiền sử dụng đất</t>
  </si>
  <si>
    <t>Trong đó: + Trên địa bàn các phường và thị trấn</t>
  </si>
  <si>
    <t xml:space="preserve">                 + Trên địa bàn các xã</t>
  </si>
  <si>
    <t>Thu đấu giá đất</t>
  </si>
  <si>
    <t>Thu khác (cân đối ngân sách huyện)</t>
  </si>
  <si>
    <t>Quài tở</t>
  </si>
  <si>
    <t>Mường thín</t>
  </si>
  <si>
    <t>Chiềng sinh</t>
  </si>
  <si>
    <t>Quài cang</t>
  </si>
  <si>
    <t>Mùn chung</t>
  </si>
  <si>
    <t>Thị trấn TG</t>
  </si>
  <si>
    <t>Mường mùn</t>
  </si>
  <si>
    <t>Phình sáng</t>
  </si>
  <si>
    <t>Chiềng đông</t>
  </si>
  <si>
    <t>Mường khong</t>
  </si>
  <si>
    <t>Rạng đông</t>
  </si>
  <si>
    <t>Nà tòng</t>
  </si>
  <si>
    <t>Tama</t>
  </si>
  <si>
    <t>Tỏa tình</t>
  </si>
  <si>
    <t>Pú xi</t>
  </si>
  <si>
    <t>Tênh phông</t>
  </si>
  <si>
    <t>Pú nhung</t>
  </si>
  <si>
    <t>Quài nưa</t>
  </si>
  <si>
    <t>Nà sáy</t>
  </si>
  <si>
    <t>Sự nghiệp kinh tế</t>
  </si>
  <si>
    <t>Biểu số 81/CK-NSNN</t>
  </si>
  <si>
    <t>ỦY BAN NHÂN DÂN</t>
  </si>
  <si>
    <t>HUYỆN TUẦN GIÁO</t>
  </si>
  <si>
    <t>Biểu số 82/CK-NSNN</t>
  </si>
  <si>
    <t>Biểu số 83/CK-NSNN</t>
  </si>
  <si>
    <t>Tổng thu NSNN</t>
  </si>
  <si>
    <t>DỰ TOÁN CHI NGÂN SÁCH HUYỆN, CHI NGÂN SÁCH CẤP HUYỆN</t>
  </si>
  <si>
    <t>Biểu số 84/CK-NSNN</t>
  </si>
  <si>
    <t>Biểu số 85/CK-NSNN</t>
  </si>
  <si>
    <t>Biểu số 87/CK-NSNN</t>
  </si>
  <si>
    <t>Biểu số 86/CK-NSNN</t>
  </si>
  <si>
    <t>Biểu số 88/CK-NSNN</t>
  </si>
  <si>
    <t>Biểu số 89/CK-NSNN</t>
  </si>
  <si>
    <t>DỰ TOÁN THU, SỐ BỔ SUNG VÀ</t>
  </si>
  <si>
    <t>TỔNG NGUỒN THU NSĐP</t>
  </si>
  <si>
    <t>TỔNG CHI NSĐP</t>
  </si>
  <si>
    <t>Chi các chương trình mục tiêu, nhiệm vụ khác</t>
  </si>
  <si>
    <t>Chi nộp trả ngân sách cấp trên</t>
  </si>
  <si>
    <t>Thu ngân sách trung ương, tỉnh hưởng</t>
  </si>
  <si>
    <t>Ngân sách địa phương</t>
  </si>
  <si>
    <t>Trung tâm GDNN-GDTX</t>
  </si>
  <si>
    <t>Trung tâm dịch vụ nông nghiệp</t>
  </si>
  <si>
    <t>Trung tâm quản lý đất đai</t>
  </si>
  <si>
    <t>Chia ra</t>
  </si>
  <si>
    <t>Số bổ sung cân đối từ ngân sách cấp trên</t>
  </si>
  <si>
    <t>Số bổ sung thực hiện cải cách tiền lương</t>
  </si>
  <si>
    <t>Thu phân chia</t>
  </si>
  <si>
    <t>Tổng  số</t>
  </si>
  <si>
    <t>Trong đó: Phần NSĐP được hưởng</t>
  </si>
  <si>
    <t>2=3+5</t>
  </si>
  <si>
    <t>7=2+6</t>
  </si>
  <si>
    <t>Biểu số 92/CK-NSNN</t>
  </si>
  <si>
    <t>Biểu 15 - NQ</t>
  </si>
  <si>
    <t>Biểu 30-NQ</t>
  </si>
  <si>
    <t>Biểu 16-NQ</t>
  </si>
  <si>
    <t>Biểu 33-NQ</t>
  </si>
  <si>
    <t>Biểu 34-NQ</t>
  </si>
  <si>
    <t>Biểu 35-NQ</t>
  </si>
  <si>
    <t>Biểu 36-NQ</t>
  </si>
  <si>
    <t>biểu 37-NQ</t>
  </si>
  <si>
    <t>biểu 39-NQ</t>
  </si>
  <si>
    <t>Biểu 46-NQ</t>
  </si>
  <si>
    <t xml:space="preserve"> CÂN ĐỐI NGÂN SÁCH HUYỆN NĂM 2021</t>
  </si>
  <si>
    <t>Dự toán năm 2021</t>
  </si>
  <si>
    <t>Thu từ ngân sách cấp dưới nộp lên</t>
  </si>
  <si>
    <t>V</t>
  </si>
  <si>
    <t>Thu chuyển nguồn</t>
  </si>
  <si>
    <t>Thu NSĐP</t>
  </si>
  <si>
    <t>Chi giáo dục - đào tạo và dạy nghề</t>
  </si>
  <si>
    <t>Chi khoa học và công nghệ</t>
  </si>
  <si>
    <t>Chi Hoạt động của các cơ quan QLHC, tổ chức chính trị</t>
  </si>
  <si>
    <t>Đầu tư XDCB vốn trong nước</t>
  </si>
  <si>
    <t>Đầu tư từ nguồn thu tiền sử dụng đất</t>
  </si>
  <si>
    <t>Chương trình MT tái cơ cấu KTNN và phòng chống giảm nhẹ thiên tai, ổn định đời sống dân cư (HT di chuyển xắp xếp ổn định dân cư xen ghép vùng có nguy cơ thiên tai cao trên địa bàn huyện)</t>
  </si>
  <si>
    <t>CTMT phát triển hệ thống trợ giúp xã hội (DA phát triển hệ thống bảo vệ trẻ em+ bình đẳng giới)</t>
  </si>
  <si>
    <t>Phòng Nông nghiệp và PTNT</t>
  </si>
  <si>
    <t>Phòng Tài chính - Kế hoạch</t>
  </si>
  <si>
    <t>Phòng Tài nguyên và MT</t>
  </si>
  <si>
    <t>Phòng Lao động thương binh và xã hội</t>
  </si>
  <si>
    <t>Phòng Văn hóa và Thông tin</t>
  </si>
  <si>
    <t>Phòng Giáo dục và Đào tạo</t>
  </si>
  <si>
    <t>Trung tâm chính trị</t>
  </si>
  <si>
    <t>Trung tâm văn hóa truyền thanh truyền hình</t>
  </si>
  <si>
    <t>Ban chỉ huy quân sự huyện</t>
  </si>
  <si>
    <t>Ban quản lý dự án các công trình</t>
  </si>
  <si>
    <t>CHI CHUYỂN NGUỒN SANG NGÂN SÁCH NĂM SAU</t>
  </si>
  <si>
    <t>Chi các hoạt động kinh tế khác</t>
  </si>
  <si>
    <t>Ban quản lý dự án CCT</t>
  </si>
  <si>
    <t>Một số mục tiêu NV khác</t>
  </si>
  <si>
    <t>Chi từ ngân sách</t>
  </si>
  <si>
    <t>Kế hoạch vốn năm 2021</t>
  </si>
  <si>
    <t>*</t>
  </si>
  <si>
    <t>TT Tuần Giáo</t>
  </si>
  <si>
    <t>Hạ tầng Nhà máy xử lý rác thải huyện Tuần Giáo</t>
  </si>
  <si>
    <t>Đường từ Ngầm Chiềng An đến Khối Đoàn Kết</t>
  </si>
  <si>
    <t>Trung tâm giáo dục nghề nghiệp và Giáo dục thường xuyên</t>
  </si>
  <si>
    <t>Công viên cây xanh trung tâm huyện Tuần Giáo</t>
  </si>
  <si>
    <t>Đường từ bản Hồng Lực xã Nà Sáy – bản Co Đứa xã Mường Khong</t>
  </si>
  <si>
    <t>Xã Nà Sáy + xã Mường Khong</t>
  </si>
  <si>
    <t>Trụ sở làm việc Phòng Tài chính - Kế hoạch + Phòng Nội vụ + Phòng Văn hóa</t>
  </si>
  <si>
    <t>Giá trị khối lượng thực hiện từ khởi công đến 31/12/2020</t>
  </si>
  <si>
    <t>Lũy kế vốn đã bố trí đến 31/12/2020</t>
  </si>
  <si>
    <t>Công trình tiếp chi</t>
  </si>
  <si>
    <t>Ban QLDA các công trình huyện</t>
  </si>
  <si>
    <t>Đường từ Sân vận động - huyện đội - QL6 và trận địa phòng không</t>
  </si>
  <si>
    <t>Xây dựng CSHT khu đất đất giá QSD đất khu đất dưỡng lão khối Tân Tiến</t>
  </si>
  <si>
    <t>Nâng cấp vỉa hè khối Trường Xuân</t>
  </si>
  <si>
    <t>Nâng cấp đường nội thị khối Tân Giang</t>
  </si>
  <si>
    <t>Nâng cấp đường khối 20/7 - bản Đông</t>
  </si>
  <si>
    <t>Công trình KCM</t>
  </si>
  <si>
    <t>Đèn chiếu sáng, đèn trang trí khu trung tâm thị trấn Tuần Giáo (QL6, QL279 + đường tránh QL279)</t>
  </si>
  <si>
    <t>Thị trấn Tuần Giáo</t>
  </si>
  <si>
    <t>Vốn cân đối Ngân sách địa phương</t>
  </si>
  <si>
    <t>Nguồn vốn đấu giá đất</t>
  </si>
  <si>
    <t>Sự nghiệp giao thông</t>
  </si>
  <si>
    <t>Nâng cấp đường từ bản Phiêng Pi B - bản Tênh Lá</t>
  </si>
  <si>
    <t>Xã Pú Nhung</t>
  </si>
  <si>
    <t>Nâng cấp đường bản Món - bản Hới Trong</t>
  </si>
  <si>
    <t>Xã Quài Tở</t>
  </si>
  <si>
    <t>Khắc phục hậu quả thiên tai đường từ bản Sáng xã Quài Cang đến bản Chế Á xã Toả Tình</t>
  </si>
  <si>
    <t>Xã Quài Cang
xã Toả Tình</t>
  </si>
  <si>
    <t>Nâng cấp đường vào bản Phình Cứ</t>
  </si>
  <si>
    <t>Xã Ta Ma</t>
  </si>
  <si>
    <t>Nâng cấp đường từ bản Hua Sa A - bản Chế Á</t>
  </si>
  <si>
    <t>Xã Toả Tình</t>
  </si>
  <si>
    <t>Nâng cấp đường vào bản Nà Đắng</t>
  </si>
  <si>
    <t>Nâng cấp đường vào bản Kể Cải</t>
  </si>
  <si>
    <t>Nâng cấp đường vào bản Thẳm Nặm (giai đoạn 1)</t>
  </si>
  <si>
    <t>Xã Tênh Phông</t>
  </si>
  <si>
    <t>Nâng cấp đường vào bản Phình Sáng</t>
  </si>
  <si>
    <t>Xã Phình Sáng</t>
  </si>
  <si>
    <t>Nâng cấp đường vào bản Kéo Lạ</t>
  </si>
  <si>
    <t>Xã Nà Sáy</t>
  </si>
  <si>
    <t>Nâng cấp đường, ngầm tràn bản Nậm Cá</t>
  </si>
  <si>
    <t>Nâng cấp đường Bản Bon A - Noong bả</t>
  </si>
  <si>
    <t>Xã Rạng Đông</t>
  </si>
  <si>
    <t>Nâng cấp đường bản Hua Mức 3 - Trung tâm xã    (giai đoạn 1)</t>
  </si>
  <si>
    <t>Xã Pú Xi</t>
  </si>
  <si>
    <t>Nâng cấp cầu bản Xuân Tươi</t>
  </si>
  <si>
    <t>Xã Mường Mùn</t>
  </si>
  <si>
    <t>Nâng cấp đường vào bản Xá Tự ( giai đoạn 1)</t>
  </si>
  <si>
    <t>Nâng cấp cầu bản Hiệu</t>
  </si>
  <si>
    <t>Xã Chiềng Sinh</t>
  </si>
  <si>
    <t>Nâng cấp đường vào bản Co phát (giai đoạn 1)</t>
  </si>
  <si>
    <t>Xã Nà Tòng</t>
  </si>
  <si>
    <t>Nâng cấp đường vào bản Trạm Củ (giai đoạn I)</t>
  </si>
  <si>
    <t>Nâng cấp đường vào bản Phiêng Cải</t>
  </si>
  <si>
    <t>Khắc phục hậu quả thiên tai tuyến đường Pú Nhung - Rạng Đông - Phình Sáng</t>
  </si>
  <si>
    <t>Xã Pú Nhung, Rạng Đông, Phình Sáng</t>
  </si>
  <si>
    <t>Ban QLDA các công trình</t>
  </si>
  <si>
    <t>Nâng cấp đường QL279 - bản Pom Sinh</t>
  </si>
  <si>
    <t>Xã Chiềng sinh</t>
  </si>
  <si>
    <t>Nâng cấp đường vào bản Co phát (Giai đoạn 2)</t>
  </si>
  <si>
    <t>Nâng cấp đường vào bản Gia Bọp (Giai đoạn 2)</t>
  </si>
  <si>
    <t>Nâng cấp đường bản Hua Mức 3 - Trung tâm xã Pú Xi (giai đoạn 2)</t>
  </si>
  <si>
    <t>Nâng cấp đường vào bản Hua Ca - Thẳm Pao xã Quài Tở (giai đoạn 1)</t>
  </si>
  <si>
    <t xml:space="preserve">Nâng cấp đường bản Phung + bản Phủ + bản Sái Ngoài </t>
  </si>
  <si>
    <t>Xã Quài Cang</t>
  </si>
  <si>
    <t>Sự nghiệp thủy lợi</t>
  </si>
  <si>
    <t>Hệ thống tưới ẩm (cây ăn quả)</t>
  </si>
  <si>
    <t>Kênh tiêu úng, kênh nội đồng, Chống xói kênh  khu vực Bản Chấng, bản Bông, bản Đứa, Xuân Ban</t>
  </si>
  <si>
    <t>Nâng cấp sửa chữa NSH bản Nậm Cá</t>
  </si>
  <si>
    <t>Sự nghiệp kinh tế khác</t>
  </si>
  <si>
    <t>Khắc phục hậu quả thiên tai công trình khu TĐC thị trấn Tuần Giáo</t>
  </si>
  <si>
    <t>Hạ tầng khu đất xen kẹt khối Tân Giang</t>
  </si>
  <si>
    <t>Xây dựng hạ tầng khu trung tâm xã mới xã Quài Cang</t>
  </si>
  <si>
    <t>Sửa chữa, cải tạo trụ sở HĐND-UBND huyện</t>
  </si>
  <si>
    <t>Sửa chữa trụ sở xã Mùn Chung + xã Mường Mùn</t>
  </si>
  <si>
    <t>xã Mùn Chung + xã Mường Mùn</t>
  </si>
  <si>
    <t>Sự nghiệp có tính chất đầu tư</t>
  </si>
  <si>
    <t>Kè chống sạt lở suối Nậm Hon (đoạn bản Giăng xã Quài Cang)</t>
  </si>
  <si>
    <t>Nâng cấp kênh nội đồng bản Che Phai + bản Kép (giai đoạn 2)</t>
  </si>
  <si>
    <t>xã Chiềng sinh</t>
  </si>
  <si>
    <t>D</t>
  </si>
  <si>
    <t>Vốn hỗ trợ đất Lúa</t>
  </si>
  <si>
    <t>Cải tạo, sửa chữa Trường MN Ta Ma; PTDTBT THCS Ta Ma</t>
  </si>
  <si>
    <t>Cải tạo, sửa chữa trường TH Phình Sáng; TH Nậm Din</t>
  </si>
  <si>
    <t>Xã  Phình Sáng</t>
  </si>
  <si>
    <t xml:space="preserve">Cải tạo, sửa chữa trường THCS Rạng Đông; </t>
  </si>
  <si>
    <t>Cải tạo, sửa chữa trường Mầm non Hoa Sen; TH số 2 Quài Cang</t>
  </si>
  <si>
    <t>Xã Quài Tở; Quài Cang</t>
  </si>
  <si>
    <t>Cải tạo, sửa chữa trường TH Mường Mùn</t>
  </si>
  <si>
    <t>Cải tạo, nâng cấp trường THCS Vừ A Dính</t>
  </si>
  <si>
    <t>Cải tạo mặt bằng và phụ trợ trường tiểu học Pú Xi</t>
  </si>
  <si>
    <t>Cải tạo, nâng cấp trường Mầm non Nậm Din</t>
  </si>
  <si>
    <t>Công trình khởi công mới 2021</t>
  </si>
  <si>
    <t>Cải tạo, sửa chữa các trường MN, TH xã Quài Tở</t>
  </si>
  <si>
    <t>Cải tạo, sửa chữa trường TH&amp;THCS xã Tỏa Tình</t>
  </si>
  <si>
    <t>Xã Tỏa Tình</t>
  </si>
  <si>
    <t>Cải tạo, sửa chữa các trường TH Mường Thín, TH Chiềng Sinh</t>
  </si>
  <si>
    <t>Xã Chiềng Sinh, Mường Thín</t>
  </si>
  <si>
    <t>Cải tạo, sửa chữa các trường MN, TH xã Quài Cang</t>
  </si>
  <si>
    <t>Cải tạo, sửa chữa các trường MN xã Quài Nưa</t>
  </si>
  <si>
    <t>Xã Quài Nưa</t>
  </si>
  <si>
    <t>Cải tạo, sửa chữa trường TH Pú Nhung</t>
  </si>
  <si>
    <t>Cải tạo, sửa chữa các trường MN, TH xã Nà Tòng</t>
  </si>
  <si>
    <t>Xã nà Tòng</t>
  </si>
  <si>
    <t>Cải tạo, sửa chữa trường TH Rạng Đông</t>
  </si>
  <si>
    <t>Cải tạo, sửa chữa trường TH Ta Ma</t>
  </si>
  <si>
    <t>Cải tạo, sửa chữa trường TH Mùn Chung</t>
  </si>
  <si>
    <t>Xã Mùn Chung</t>
  </si>
  <si>
    <t>E</t>
  </si>
  <si>
    <t>Vốn sự nghiệp giáo dục</t>
  </si>
  <si>
    <r>
      <t>Tổng số</t>
    </r>
    <r>
      <rPr>
        <sz val="12"/>
        <rFont val="Times New Roman"/>
        <family val="1"/>
      </rPr>
      <t xml:space="preserve"> (tất cả các nguồn vốn)</t>
    </r>
  </si>
  <si>
    <t>VÀ NGÂN SÁCH XÃ NĂM 2021</t>
  </si>
  <si>
    <t>DỰ TOÁN THU NGÂN SÁCH NHÀ NƯỚC THEO LĨNH VỰC NĂM 2021</t>
  </si>
  <si>
    <t>VÀ CHI NGÂN SÁCH XÃ THEO CƠ CẤU CHI NĂM 2021</t>
  </si>
  <si>
    <t>DỰ TOÁN CHI NGÂN SÁCH CẤP HUYỆN THEO LĨNH VỰC NĂM 2021</t>
  </si>
  <si>
    <t>DỰ TOÁN CHI NGÂN SÁCH CẤP HUYỆN CHO TỪNG CƠ QUAN, TỔ CHỨC THEO LĨNH VỰC NĂM 2021</t>
  </si>
  <si>
    <r>
      <t>Chi đầu tư phát triển</t>
    </r>
    <r>
      <rPr>
        <sz val="11"/>
        <rFont val="Times New Roman"/>
        <family val="1"/>
      </rPr>
      <t xml:space="preserve"> (Không kể chương trình MTQG)</t>
    </r>
  </si>
  <si>
    <r>
      <t>Chi thường xuyên</t>
    </r>
    <r>
      <rPr>
        <sz val="11"/>
        <rFont val="Times New Roman"/>
        <family val="1"/>
      </rPr>
      <t xml:space="preserve"> (Không kể chương trình MTQG)</t>
    </r>
  </si>
  <si>
    <t>CHO TỪNG CƠ QUAN, TỔ CHỨC THEO LĨNH VỰC NĂM 2021</t>
  </si>
  <si>
    <t>CHO  TỪNG CƠ QUAN, TỔ CHỨC THEO LĨNH VỰC NĂM 2021</t>
  </si>
  <si>
    <t xml:space="preserve"> DỰ TOÁN CHI CÂN ĐỐI NGÂN SÁCH TỪNG XÃ NĂM 2021</t>
  </si>
  <si>
    <t>DANH MỤC CÁC CHƯƠNG TRÌNH, DỰ ÁN SỬ DỤNG VỐN NGÂN SÁCH NHÀ NƯỚC NĂM 2021</t>
  </si>
  <si>
    <t>(Kèm theo Quyết định số               /QĐ-UBND ngày  18/01/2021 của UBND huyện)</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</si>
</sst>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 numFmtId="202" formatCode="#,##0.000"/>
    <numFmt numFmtId="203" formatCode="#,##0.0000"/>
    <numFmt numFmtId="204" formatCode="_(* #,##0.0_);_(* \(#,##0.0\);_(* &quot;-&quot;??_);_(@_)"/>
    <numFmt numFmtId="205" formatCode="0.0"/>
    <numFmt numFmtId="206" formatCode="_(* #,##0.000_);_(* \(#,##0.000\);_(* &quot;-&quot;??_);_(@_)"/>
    <numFmt numFmtId="207" formatCode="_(* #,##0.000_);_(* \(#,##0.000\);_(* &quot;-&quot;???_);_(@_)"/>
    <numFmt numFmtId="208" formatCode="_(* #,##0.0_);_(* \(#,##0.0\);_(* &quot;-&quot;?_);_(@_)"/>
    <numFmt numFmtId="209" formatCode="_-* #,##0_-;\-* #,##0_-;_-* &quot;-&quot;??_-;_-@_-"/>
    <numFmt numFmtId="210" formatCode="_(* #,##0.0000_);_(* \(#,##0.0000\);_(* &quot;-&quot;??_);_(@_)"/>
  </numFmts>
  <fonts count="96">
    <font>
      <sz val="12"/>
      <name val=".VnTime"/>
      <family val="0"/>
    </font>
    <font>
      <b/>
      <sz val="12"/>
      <name val=".VnTime"/>
      <family val="0"/>
    </font>
    <font>
      <i/>
      <sz val="12"/>
      <name val=".VnTime"/>
      <family val="0"/>
    </font>
    <font>
      <b/>
      <i/>
      <sz val="12"/>
      <name val=".VnTime"/>
      <family val="0"/>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10"/>
      <name val="Arial"/>
      <family val="2"/>
    </font>
    <font>
      <sz val="8"/>
      <name val=".VnTime"/>
      <family val="2"/>
    </font>
    <font>
      <sz val="11"/>
      <name val="Times New Roman"/>
      <family val="1"/>
    </font>
    <font>
      <b/>
      <u val="single"/>
      <sz val="12"/>
      <name val="Times New Roman"/>
      <family val="1"/>
    </font>
    <font>
      <sz val="10"/>
      <name val="Times New Roman"/>
      <family val="1"/>
    </font>
    <font>
      <u val="single"/>
      <sz val="14"/>
      <name val="Times New Roman"/>
      <family val="1"/>
    </font>
    <font>
      <b/>
      <sz val="12"/>
      <color indexed="8"/>
      <name val="Times New Roman"/>
      <family val="1"/>
    </font>
    <font>
      <sz val="12"/>
      <color indexed="8"/>
      <name val="Times New Roman"/>
      <family val="1"/>
    </font>
    <font>
      <b/>
      <sz val="14"/>
      <color indexed="8"/>
      <name val="Times New Roman"/>
      <family val="1"/>
    </font>
    <font>
      <sz val="14"/>
      <color indexed="8"/>
      <name val="Times New Roman"/>
      <family val="1"/>
    </font>
    <font>
      <i/>
      <sz val="14"/>
      <color indexed="8"/>
      <name val="Times New Roman"/>
      <family val="1"/>
    </font>
    <font>
      <b/>
      <sz val="11"/>
      <color indexed="8"/>
      <name val="Times New Roman"/>
      <family val="1"/>
    </font>
    <font>
      <sz val="13"/>
      <color indexed="8"/>
      <name val="Times New Roman"/>
      <family val="1"/>
    </font>
    <font>
      <i/>
      <sz val="12"/>
      <color indexed="8"/>
      <name val="Times New Roman"/>
      <family val="1"/>
    </font>
    <font>
      <b/>
      <sz val="12"/>
      <name val="Times New Roman h"/>
      <family val="0"/>
    </font>
    <font>
      <b/>
      <sz val="13"/>
      <color indexed="8"/>
      <name val="Times New Roman"/>
      <family val="1"/>
    </font>
    <font>
      <i/>
      <sz val="13"/>
      <name val="Times New Roman"/>
      <family val="1"/>
    </font>
    <font>
      <b/>
      <sz val="12.5"/>
      <name val="Times New Roman"/>
      <family val="1"/>
    </font>
    <font>
      <sz val="14"/>
      <color indexed="12"/>
      <name val="Times New Roman"/>
      <family val="1"/>
    </font>
    <font>
      <u val="single"/>
      <sz val="12"/>
      <name val="Times New Roman"/>
      <family val="1"/>
    </font>
    <font>
      <sz val="13"/>
      <name val="VnTime"/>
      <family val="0"/>
    </font>
    <font>
      <b/>
      <u val="single"/>
      <sz val="13"/>
      <name val="Times New Roman"/>
      <family val="1"/>
    </font>
    <font>
      <sz val="12"/>
      <color indexed="9"/>
      <name val="Times New Roman"/>
      <family val="1"/>
    </font>
    <font>
      <b/>
      <sz val="14"/>
      <name val="Times New Romanh"/>
      <family val="0"/>
    </font>
    <font>
      <b/>
      <i/>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0"/>
      <name val="Times New Roman"/>
      <family val="1"/>
    </font>
    <font>
      <sz val="12"/>
      <color indexed="10"/>
      <name val="Times New Roman"/>
      <family val="1"/>
    </font>
    <font>
      <b/>
      <sz val="12"/>
      <color indexed="10"/>
      <name val="Times New Roman"/>
      <family val="1"/>
    </font>
    <font>
      <b/>
      <sz val="12"/>
      <color indexed="60"/>
      <name val="Times New Roman"/>
      <family val="1"/>
    </font>
    <font>
      <b/>
      <sz val="13"/>
      <color indexed="60"/>
      <name val="Times New Roman"/>
      <family val="1"/>
    </font>
    <font>
      <sz val="12"/>
      <color indexed="60"/>
      <name val="Times New Roman"/>
      <family val="1"/>
    </font>
    <font>
      <b/>
      <sz val="13"/>
      <color indexed="10"/>
      <name val="Times New Roman"/>
      <family val="1"/>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00"/>
      <name val="Times New Roman"/>
      <family val="1"/>
    </font>
    <font>
      <sz val="12"/>
      <color rgb="FFFF0000"/>
      <name val="Times New Roman"/>
      <family val="1"/>
    </font>
    <font>
      <b/>
      <sz val="12"/>
      <color rgb="FFFF0000"/>
      <name val="Times New Roman"/>
      <family val="1"/>
    </font>
    <font>
      <b/>
      <sz val="12"/>
      <color rgb="FFC00000"/>
      <name val="Times New Roman"/>
      <family val="1"/>
    </font>
    <font>
      <b/>
      <sz val="13"/>
      <color rgb="FFC00000"/>
      <name val="Times New Roman"/>
      <family val="1"/>
    </font>
    <font>
      <sz val="12"/>
      <color rgb="FFC00000"/>
      <name val="Times New Roman"/>
      <family val="1"/>
    </font>
    <font>
      <b/>
      <sz val="13"/>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hair"/>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color indexed="63"/>
      </left>
      <right>
        <color indexed="63"/>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9" fontId="19" fillId="0" borderId="0" applyProtection="0">
      <alignment/>
    </xf>
    <xf numFmtId="171" fontId="7"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28" borderId="2" applyNumberFormat="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29" borderId="0" applyNumberFormat="0" applyBorder="0" applyAlignment="0" applyProtection="0"/>
    <xf numFmtId="196" fontId="17"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70" fillId="0" borderId="0">
      <alignment/>
      <protection/>
    </xf>
    <xf numFmtId="0" fontId="19" fillId="0" borderId="0">
      <alignment/>
      <protection/>
    </xf>
    <xf numFmtId="0" fontId="0" fillId="0" borderId="0">
      <alignment/>
      <protection/>
    </xf>
    <xf numFmtId="0" fontId="24" fillId="0" borderId="0">
      <alignment/>
      <protection/>
    </xf>
    <xf numFmtId="0" fontId="83" fillId="0" borderId="0">
      <alignment/>
      <protection/>
    </xf>
    <xf numFmtId="0" fontId="18" fillId="0" borderId="0" applyProtection="0">
      <alignment/>
    </xf>
    <xf numFmtId="0" fontId="15" fillId="0" borderId="0">
      <alignment/>
      <protection/>
    </xf>
    <xf numFmtId="0" fontId="70" fillId="0" borderId="0">
      <alignment/>
      <protection/>
    </xf>
    <xf numFmtId="0" fontId="7" fillId="0" borderId="0">
      <alignment/>
      <protection/>
    </xf>
    <xf numFmtId="0" fontId="20" fillId="0" borderId="0">
      <alignment/>
      <protection/>
    </xf>
    <xf numFmtId="0" fontId="40"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08">
    <xf numFmtId="0" fontId="0" fillId="0" borderId="0" xfId="0"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centerContinuous"/>
    </xf>
    <xf numFmtId="0" fontId="8" fillId="0" borderId="0" xfId="0" applyFont="1" applyAlignment="1" quotePrefix="1">
      <alignment horizontal="centerContinuous"/>
    </xf>
    <xf numFmtId="0" fontId="10" fillId="0" borderId="0" xfId="0" applyFont="1" applyAlignment="1">
      <alignment horizontal="left"/>
    </xf>
    <xf numFmtId="0" fontId="11" fillId="0" borderId="0" xfId="0" applyFont="1" applyAlignment="1">
      <alignment/>
    </xf>
    <xf numFmtId="0" fontId="13" fillId="0" borderId="0" xfId="0" applyFont="1" applyAlignment="1">
      <alignment/>
    </xf>
    <xf numFmtId="0" fontId="10" fillId="0" borderId="0" xfId="0" applyFont="1" applyAlignment="1">
      <alignment/>
    </xf>
    <xf numFmtId="0" fontId="14" fillId="0" borderId="0" xfId="0" applyFont="1" applyAlignment="1">
      <alignment vertical="center"/>
    </xf>
    <xf numFmtId="0" fontId="10" fillId="0" borderId="0" xfId="0" applyFont="1" applyBorder="1" applyAlignment="1">
      <alignment horizontal="center"/>
    </xf>
    <xf numFmtId="0" fontId="11" fillId="0" borderId="0" xfId="0" applyFont="1" applyFill="1" applyAlignment="1">
      <alignment/>
    </xf>
    <xf numFmtId="0" fontId="8" fillId="0" borderId="0" xfId="0" applyFont="1" applyAlignment="1">
      <alignment/>
    </xf>
    <xf numFmtId="0" fontId="22" fillId="0" borderId="10" xfId="0" applyFont="1" applyBorder="1" applyAlignment="1">
      <alignment horizontal="center" vertical="center"/>
    </xf>
    <xf numFmtId="0" fontId="22" fillId="0" borderId="0" xfId="0" applyFont="1" applyAlignment="1">
      <alignment vertical="center"/>
    </xf>
    <xf numFmtId="3" fontId="11" fillId="0" borderId="11" xfId="0" applyNumberFormat="1" applyFont="1" applyBorder="1" applyAlignment="1">
      <alignment/>
    </xf>
    <xf numFmtId="0" fontId="7" fillId="0" borderId="11" xfId="0" applyFont="1" applyBorder="1" applyAlignment="1">
      <alignment horizontal="center"/>
    </xf>
    <xf numFmtId="0" fontId="7" fillId="0" borderId="11" xfId="0" applyFont="1" applyBorder="1" applyAlignment="1">
      <alignment/>
    </xf>
    <xf numFmtId="3" fontId="7" fillId="0" borderId="11" xfId="0" applyNumberFormat="1" applyFont="1" applyBorder="1" applyAlignment="1">
      <alignment/>
    </xf>
    <xf numFmtId="0" fontId="22" fillId="0" borderId="10" xfId="0" applyFont="1" applyBorder="1" applyAlignment="1" quotePrefix="1">
      <alignment horizontal="center" vertical="center"/>
    </xf>
    <xf numFmtId="3" fontId="11" fillId="0" borderId="0" xfId="0" applyNumberFormat="1" applyFont="1" applyAlignment="1">
      <alignment/>
    </xf>
    <xf numFmtId="0" fontId="26" fillId="0" borderId="0" xfId="0" applyFont="1" applyAlignment="1">
      <alignment horizontal="centerContinuous"/>
    </xf>
    <xf numFmtId="0" fontId="27" fillId="0" borderId="0" xfId="0" applyFont="1" applyAlignment="1">
      <alignment horizontal="centerContinuous"/>
    </xf>
    <xf numFmtId="0" fontId="28" fillId="0" borderId="0" xfId="0" applyFont="1" applyAlignment="1">
      <alignment horizontal="centerContinuous"/>
    </xf>
    <xf numFmtId="0" fontId="27" fillId="0" borderId="0" xfId="0" applyFont="1" applyAlignment="1">
      <alignment/>
    </xf>
    <xf numFmtId="0" fontId="29" fillId="0" borderId="0" xfId="0" applyFont="1" applyAlignment="1">
      <alignment/>
    </xf>
    <xf numFmtId="0" fontId="32" fillId="0" borderId="0" xfId="0" applyFont="1" applyAlignment="1">
      <alignment/>
    </xf>
    <xf numFmtId="0" fontId="31" fillId="0" borderId="0" xfId="0" applyFont="1" applyAlignment="1">
      <alignment vertical="center"/>
    </xf>
    <xf numFmtId="0" fontId="30" fillId="0" borderId="0" xfId="0" applyFont="1" applyAlignment="1">
      <alignment/>
    </xf>
    <xf numFmtId="0" fontId="6" fillId="0" borderId="0" xfId="0" applyFont="1" applyAlignment="1">
      <alignment horizontal="right"/>
    </xf>
    <xf numFmtId="0" fontId="28" fillId="0" borderId="0" xfId="0" applyFont="1" applyAlignment="1">
      <alignment/>
    </xf>
    <xf numFmtId="0" fontId="22" fillId="0" borderId="10" xfId="0" applyFont="1" applyFill="1" applyBorder="1" applyAlignment="1">
      <alignment horizontal="center" vertical="center"/>
    </xf>
    <xf numFmtId="0" fontId="33" fillId="0" borderId="0" xfId="0" applyFont="1" applyAlignment="1">
      <alignment/>
    </xf>
    <xf numFmtId="0" fontId="6" fillId="0" borderId="12" xfId="0" applyFont="1" applyBorder="1" applyAlignment="1">
      <alignment horizontal="center"/>
    </xf>
    <xf numFmtId="0" fontId="6" fillId="0" borderId="12" xfId="0" applyFont="1" applyBorder="1" applyAlignment="1">
      <alignment/>
    </xf>
    <xf numFmtId="0" fontId="7" fillId="0" borderId="11" xfId="0" applyNumberFormat="1" applyFont="1" applyBorder="1" applyAlignment="1">
      <alignment horizontal="left" wrapText="1"/>
    </xf>
    <xf numFmtId="0" fontId="16" fillId="0" borderId="0" xfId="0" applyFont="1" applyAlignment="1">
      <alignment horizontal="centerContinuous"/>
    </xf>
    <xf numFmtId="0" fontId="16" fillId="0" borderId="0" xfId="0" applyFont="1" applyBorder="1" applyAlignment="1">
      <alignment horizontal="right"/>
    </xf>
    <xf numFmtId="0" fontId="31" fillId="0" borderId="0" xfId="0" applyFont="1" applyAlignment="1">
      <alignment horizontal="right"/>
    </xf>
    <xf numFmtId="0" fontId="6" fillId="0" borderId="0" xfId="0" applyFont="1" applyAlignment="1">
      <alignment/>
    </xf>
    <xf numFmtId="0" fontId="36" fillId="0" borderId="0" xfId="0" applyFont="1" applyAlignment="1">
      <alignment horizontal="centerContinuous"/>
    </xf>
    <xf numFmtId="0" fontId="11" fillId="0" borderId="0" xfId="0" applyFont="1" applyAlignment="1">
      <alignment vertical="top" wrapText="1"/>
    </xf>
    <xf numFmtId="0" fontId="11" fillId="0" borderId="0" xfId="63" applyFont="1" applyFill="1">
      <alignment/>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3" fontId="7" fillId="0" borderId="10" xfId="0" applyNumberFormat="1" applyFont="1" applyBorder="1" applyAlignment="1">
      <alignment/>
    </xf>
    <xf numFmtId="0" fontId="38" fillId="0" borderId="0" xfId="0" applyFont="1" applyFill="1" applyAlignment="1">
      <alignment/>
    </xf>
    <xf numFmtId="3" fontId="39" fillId="0" borderId="11" xfId="0" applyNumberFormat="1" applyFont="1" applyBorder="1" applyAlignment="1">
      <alignment/>
    </xf>
    <xf numFmtId="0" fontId="7" fillId="0" borderId="13" xfId="0" applyFont="1" applyBorder="1" applyAlignment="1">
      <alignment horizontal="center"/>
    </xf>
    <xf numFmtId="0" fontId="7" fillId="0" borderId="13" xfId="0" applyFont="1" applyBorder="1" applyAlignment="1">
      <alignment/>
    </xf>
    <xf numFmtId="3" fontId="7" fillId="0" borderId="13" xfId="0" applyNumberFormat="1" applyFont="1" applyBorder="1" applyAlignment="1">
      <alignment/>
    </xf>
    <xf numFmtId="3" fontId="23" fillId="0" borderId="12" xfId="0" applyNumberFormat="1" applyFont="1" applyBorder="1" applyAlignment="1">
      <alignment/>
    </xf>
    <xf numFmtId="0" fontId="6" fillId="0" borderId="0" xfId="0" applyFont="1" applyAlignment="1">
      <alignment vertical="center"/>
    </xf>
    <xf numFmtId="0" fontId="31" fillId="0" borderId="10" xfId="0" applyFont="1" applyBorder="1" applyAlignment="1">
      <alignment horizontal="center" vertical="center"/>
    </xf>
    <xf numFmtId="0" fontId="31" fillId="0" borderId="10" xfId="0" applyFont="1" applyBorder="1" applyAlignment="1" quotePrefix="1">
      <alignment horizontal="center" vertical="center"/>
    </xf>
    <xf numFmtId="3" fontId="29" fillId="0" borderId="11" xfId="0" applyNumberFormat="1" applyFont="1" applyBorder="1" applyAlignment="1">
      <alignment/>
    </xf>
    <xf numFmtId="0" fontId="29" fillId="0" borderId="12" xfId="0" applyFont="1" applyBorder="1" applyAlignment="1">
      <alignment/>
    </xf>
    <xf numFmtId="3" fontId="29" fillId="0" borderId="12" xfId="0" applyNumberFormat="1" applyFont="1" applyBorder="1" applyAlignment="1">
      <alignment/>
    </xf>
    <xf numFmtId="0" fontId="28" fillId="0" borderId="14" xfId="0" applyFont="1" applyBorder="1" applyAlignment="1">
      <alignment horizontal="center"/>
    </xf>
    <xf numFmtId="0" fontId="28" fillId="0" borderId="15" xfId="0" applyFont="1" applyBorder="1" applyAlignment="1">
      <alignment/>
    </xf>
    <xf numFmtId="3" fontId="28" fillId="0" borderId="14" xfId="0" applyNumberFormat="1" applyFont="1" applyBorder="1" applyAlignment="1">
      <alignment/>
    </xf>
    <xf numFmtId="0" fontId="11" fillId="0" borderId="16" xfId="0" applyFont="1" applyBorder="1" applyAlignment="1">
      <alignment horizontal="center"/>
    </xf>
    <xf numFmtId="0" fontId="11" fillId="0" borderId="17" xfId="0" applyFont="1" applyBorder="1" applyAlignment="1">
      <alignment/>
    </xf>
    <xf numFmtId="3" fontId="11" fillId="0" borderId="16" xfId="0" applyNumberFormat="1" applyFont="1" applyBorder="1" applyAlignment="1">
      <alignment/>
    </xf>
    <xf numFmtId="0" fontId="28" fillId="0" borderId="16" xfId="0" applyFont="1" applyBorder="1" applyAlignment="1">
      <alignment horizontal="center"/>
    </xf>
    <xf numFmtId="0" fontId="28" fillId="0" borderId="18" xfId="0" applyFont="1" applyBorder="1" applyAlignment="1">
      <alignment/>
    </xf>
    <xf numFmtId="3" fontId="28" fillId="0" borderId="16" xfId="0" applyNumberFormat="1" applyFont="1" applyBorder="1" applyAlignment="1">
      <alignment/>
    </xf>
    <xf numFmtId="0" fontId="29" fillId="0" borderId="16" xfId="0" applyFont="1" applyBorder="1" applyAlignment="1">
      <alignment horizontal="center"/>
    </xf>
    <xf numFmtId="0" fontId="29" fillId="0" borderId="17" xfId="0" applyFont="1" applyBorder="1" applyAlignment="1">
      <alignment/>
    </xf>
    <xf numFmtId="3" fontId="29" fillId="0" borderId="16" xfId="0" applyNumberFormat="1" applyFont="1" applyBorder="1" applyAlignment="1">
      <alignment/>
    </xf>
    <xf numFmtId="0" fontId="29" fillId="0" borderId="19" xfId="0" applyFont="1" applyBorder="1" applyAlignment="1">
      <alignment/>
    </xf>
    <xf numFmtId="0" fontId="7" fillId="0" borderId="0" xfId="63" applyFont="1" applyFill="1">
      <alignment/>
      <protection/>
    </xf>
    <xf numFmtId="0" fontId="10" fillId="0" borderId="0" xfId="0" applyFont="1" applyFill="1" applyAlignment="1">
      <alignment/>
    </xf>
    <xf numFmtId="0" fontId="6" fillId="0" borderId="10" xfId="0" applyNumberFormat="1" applyFont="1" applyBorder="1" applyAlignment="1">
      <alignment horizontal="center" vertical="center" wrapText="1"/>
    </xf>
    <xf numFmtId="1" fontId="6" fillId="0" borderId="0" xfId="70" applyNumberFormat="1" applyFont="1" applyFill="1" applyAlignment="1">
      <alignment vertical="center" wrapText="1"/>
      <protection/>
    </xf>
    <xf numFmtId="1" fontId="7" fillId="0" borderId="0" xfId="70" applyNumberFormat="1" applyFont="1" applyFill="1" applyAlignment="1">
      <alignment vertical="center" wrapText="1"/>
      <protection/>
    </xf>
    <xf numFmtId="49" fontId="6" fillId="0" borderId="0" xfId="70" applyNumberFormat="1" applyFont="1" applyFill="1" applyAlignment="1">
      <alignment horizontal="center" vertical="center" wrapText="1"/>
      <protection/>
    </xf>
    <xf numFmtId="49" fontId="6" fillId="0" borderId="0" xfId="70" applyNumberFormat="1" applyFont="1" applyFill="1" applyAlignment="1">
      <alignment vertical="center" wrapText="1"/>
      <protection/>
    </xf>
    <xf numFmtId="0" fontId="7" fillId="0" borderId="0" xfId="63" applyFont="1" applyFill="1" applyAlignment="1">
      <alignment vertical="center" wrapText="1"/>
      <protection/>
    </xf>
    <xf numFmtId="1" fontId="16" fillId="0" borderId="0" xfId="70" applyNumberFormat="1" applyFont="1" applyFill="1" applyAlignment="1">
      <alignment vertical="center" wrapText="1"/>
      <protection/>
    </xf>
    <xf numFmtId="1" fontId="88" fillId="0" borderId="0" xfId="70" applyNumberFormat="1" applyFont="1" applyFill="1" applyAlignment="1">
      <alignment vertical="center" wrapText="1"/>
      <protection/>
    </xf>
    <xf numFmtId="1" fontId="89" fillId="0" borderId="0" xfId="70" applyNumberFormat="1" applyFont="1" applyFill="1" applyAlignment="1">
      <alignment vertical="center" wrapText="1"/>
      <protection/>
    </xf>
    <xf numFmtId="1" fontId="42" fillId="0" borderId="0" xfId="70" applyNumberFormat="1" applyFont="1" applyFill="1" applyAlignment="1">
      <alignment vertical="center" wrapText="1"/>
      <protection/>
    </xf>
    <xf numFmtId="3" fontId="6" fillId="0" borderId="0" xfId="70" applyNumberFormat="1" applyFont="1" applyBorder="1" applyAlignment="1">
      <alignment horizontal="center" vertical="center" wrapText="1"/>
      <protection/>
    </xf>
    <xf numFmtId="3" fontId="90" fillId="0" borderId="0" xfId="70" applyNumberFormat="1" applyFont="1" applyBorder="1" applyAlignment="1">
      <alignment horizontal="center" vertical="center" wrapText="1"/>
      <protection/>
    </xf>
    <xf numFmtId="3" fontId="7" fillId="0" borderId="0" xfId="70" applyNumberFormat="1" applyFont="1" applyFill="1" applyBorder="1" applyAlignment="1">
      <alignment horizontal="center" vertical="center" wrapText="1"/>
      <protection/>
    </xf>
    <xf numFmtId="3" fontId="89" fillId="0" borderId="0" xfId="70" applyNumberFormat="1" applyFont="1" applyFill="1" applyBorder="1" applyAlignment="1">
      <alignment horizontal="center" vertical="center" wrapText="1"/>
      <protection/>
    </xf>
    <xf numFmtId="1" fontId="6" fillId="33" borderId="0" xfId="70" applyNumberFormat="1" applyFont="1" applyFill="1" applyAlignment="1">
      <alignment vertical="center" wrapText="1"/>
      <protection/>
    </xf>
    <xf numFmtId="1" fontId="7" fillId="33" borderId="0" xfId="70" applyNumberFormat="1" applyFont="1" applyFill="1" applyAlignment="1">
      <alignment vertical="center" wrapText="1"/>
      <protection/>
    </xf>
    <xf numFmtId="1" fontId="7" fillId="0" borderId="0" xfId="70" applyNumberFormat="1" applyFont="1" applyFill="1" applyAlignment="1">
      <alignment horizontal="center" vertical="center" wrapText="1"/>
      <protection/>
    </xf>
    <xf numFmtId="1" fontId="7" fillId="0" borderId="0" xfId="70" applyNumberFormat="1" applyFont="1" applyFill="1" applyAlignment="1">
      <alignment horizontal="right" vertical="center" wrapText="1"/>
      <protection/>
    </xf>
    <xf numFmtId="3" fontId="7" fillId="33" borderId="0" xfId="70" applyNumberFormat="1" applyFont="1" applyFill="1" applyBorder="1" applyAlignment="1">
      <alignment vertical="center" wrapText="1"/>
      <protection/>
    </xf>
    <xf numFmtId="49" fontId="6" fillId="33" borderId="0" xfId="70" applyNumberFormat="1" applyFont="1" applyFill="1" applyAlignment="1">
      <alignment horizontal="center" vertical="center" wrapText="1"/>
      <protection/>
    </xf>
    <xf numFmtId="1" fontId="7" fillId="33" borderId="0" xfId="70" applyNumberFormat="1" applyFont="1" applyFill="1" applyAlignment="1">
      <alignment horizontal="center" vertical="center" wrapText="1"/>
      <protection/>
    </xf>
    <xf numFmtId="1" fontId="7" fillId="33" borderId="0" xfId="70" applyNumberFormat="1" applyFont="1" applyFill="1" applyAlignment="1">
      <alignment horizontal="right" vertical="center" wrapText="1"/>
      <protection/>
    </xf>
    <xf numFmtId="49" fontId="6" fillId="33" borderId="0" xfId="70" applyNumberFormat="1" applyFont="1" applyFill="1" applyAlignment="1">
      <alignment vertical="center" wrapText="1"/>
      <protection/>
    </xf>
    <xf numFmtId="1" fontId="91" fillId="33" borderId="0" xfId="70" applyNumberFormat="1" applyFont="1" applyFill="1" applyAlignment="1">
      <alignment vertical="center" wrapText="1"/>
      <protection/>
    </xf>
    <xf numFmtId="1" fontId="16" fillId="0" borderId="0" xfId="70" applyNumberFormat="1" applyFont="1" applyFill="1" applyBorder="1" applyAlignment="1">
      <alignment vertical="center" wrapText="1"/>
      <protection/>
    </xf>
    <xf numFmtId="0" fontId="7" fillId="0" borderId="11" xfId="70" applyNumberFormat="1" applyFont="1" applyFill="1" applyBorder="1" applyAlignment="1">
      <alignment horizontal="center" vertical="center" wrapText="1"/>
      <protection/>
    </xf>
    <xf numFmtId="3" fontId="7" fillId="0" borderId="11" xfId="70" applyNumberFormat="1" applyFont="1" applyFill="1" applyBorder="1" applyAlignment="1">
      <alignment horizontal="center" vertical="center" wrapText="1"/>
      <protection/>
    </xf>
    <xf numFmtId="49" fontId="91" fillId="32" borderId="11" xfId="70" applyNumberFormat="1" applyFont="1" applyFill="1" applyBorder="1" applyAlignment="1">
      <alignment horizontal="center" vertical="center" wrapText="1"/>
      <protection/>
    </xf>
    <xf numFmtId="1" fontId="91" fillId="32" borderId="11" xfId="70" applyNumberFormat="1" applyFont="1" applyFill="1" applyBorder="1" applyAlignment="1">
      <alignment horizontal="left" vertical="center" wrapText="1"/>
      <protection/>
    </xf>
    <xf numFmtId="1" fontId="91" fillId="32" borderId="11" xfId="70" applyNumberFormat="1" applyFont="1" applyFill="1" applyBorder="1" applyAlignment="1">
      <alignment horizontal="center" vertical="center" wrapText="1"/>
      <protection/>
    </xf>
    <xf numFmtId="0" fontId="6" fillId="33" borderId="11" xfId="0" applyFont="1" applyFill="1" applyBorder="1" applyAlignment="1">
      <alignment horizontal="center" vertical="center" wrapText="1"/>
    </xf>
    <xf numFmtId="0" fontId="6" fillId="33" borderId="11" xfId="0" applyFont="1" applyFill="1" applyBorder="1" applyAlignment="1">
      <alignment vertical="center" wrapText="1"/>
    </xf>
    <xf numFmtId="1" fontId="6" fillId="33" borderId="11" xfId="70" applyNumberFormat="1" applyFont="1" applyFill="1" applyBorder="1" applyAlignment="1">
      <alignment horizontal="center" vertical="center" wrapText="1"/>
      <protection/>
    </xf>
    <xf numFmtId="0" fontId="6" fillId="33" borderId="11" xfId="72" applyFont="1" applyFill="1" applyBorder="1" applyAlignment="1">
      <alignment horizontal="center" vertical="center" wrapText="1"/>
      <protection/>
    </xf>
    <xf numFmtId="3" fontId="6" fillId="33" borderId="11" xfId="0" applyNumberFormat="1" applyFont="1" applyFill="1" applyBorder="1" applyAlignment="1">
      <alignment horizontal="left" vertical="center" wrapText="1"/>
    </xf>
    <xf numFmtId="209" fontId="6" fillId="33" borderId="11" xfId="41" applyNumberFormat="1" applyFont="1" applyFill="1" applyBorder="1" applyAlignment="1">
      <alignment horizontal="right" vertical="center" wrapText="1" shrinkToFit="1"/>
    </xf>
    <xf numFmtId="0" fontId="7" fillId="33" borderId="11" xfId="0" applyFont="1" applyFill="1" applyBorder="1" applyAlignment="1">
      <alignment horizontal="center" vertical="center" wrapText="1"/>
    </xf>
    <xf numFmtId="0" fontId="7" fillId="33" borderId="11" xfId="0" applyFont="1" applyFill="1" applyBorder="1" applyAlignment="1">
      <alignment vertical="center" wrapText="1"/>
    </xf>
    <xf numFmtId="1" fontId="7" fillId="33" borderId="11" xfId="70" applyNumberFormat="1" applyFont="1" applyFill="1" applyBorder="1" applyAlignment="1">
      <alignment horizontal="center" vertical="center" wrapText="1"/>
      <protection/>
    </xf>
    <xf numFmtId="0" fontId="7" fillId="33" borderId="11" xfId="0" applyFont="1" applyFill="1" applyBorder="1" applyAlignment="1" applyProtection="1">
      <alignment horizontal="left" vertical="center" wrapText="1"/>
      <protection/>
    </xf>
    <xf numFmtId="0" fontId="7" fillId="33" borderId="11" xfId="72" applyFont="1" applyFill="1" applyBorder="1" applyAlignment="1">
      <alignment horizontal="center" vertical="center" wrapText="1"/>
      <protection/>
    </xf>
    <xf numFmtId="0" fontId="7" fillId="33" borderId="11" xfId="0" applyFont="1" applyFill="1" applyBorder="1" applyAlignment="1">
      <alignment horizontal="left" vertical="center" wrapText="1"/>
    </xf>
    <xf numFmtId="3" fontId="7" fillId="33" borderId="11" xfId="0" applyNumberFormat="1" applyFont="1" applyFill="1" applyBorder="1" applyAlignment="1">
      <alignment horizontal="left" vertical="center" wrapText="1"/>
    </xf>
    <xf numFmtId="3" fontId="7" fillId="33" borderId="11" xfId="0" applyNumberFormat="1" applyFont="1" applyFill="1" applyBorder="1" applyAlignment="1">
      <alignment horizontal="center" vertical="center" wrapText="1"/>
    </xf>
    <xf numFmtId="0" fontId="7" fillId="33" borderId="11" xfId="69" applyFont="1" applyFill="1" applyBorder="1" applyAlignment="1">
      <alignment horizontal="center" vertical="center" wrapText="1"/>
      <protection/>
    </xf>
    <xf numFmtId="0" fontId="7" fillId="33" borderId="11" xfId="65" applyFont="1" applyFill="1" applyBorder="1" applyAlignment="1">
      <alignment horizontal="center" vertical="center" wrapText="1"/>
      <protection/>
    </xf>
    <xf numFmtId="0" fontId="91" fillId="32" borderId="11" xfId="69" applyFont="1" applyFill="1" applyBorder="1" applyAlignment="1">
      <alignment horizontal="center" vertical="center" wrapText="1"/>
      <protection/>
    </xf>
    <xf numFmtId="0" fontId="91" fillId="32" borderId="11" xfId="0" applyFont="1" applyFill="1" applyBorder="1" applyAlignment="1">
      <alignment horizontal="left" vertical="center" wrapText="1"/>
    </xf>
    <xf numFmtId="0" fontId="91" fillId="32" borderId="11" xfId="65" applyFont="1" applyFill="1" applyBorder="1" applyAlignment="1">
      <alignment horizontal="center" vertical="center" wrapText="1"/>
      <protection/>
    </xf>
    <xf numFmtId="200" fontId="92" fillId="32" borderId="11" xfId="41" applyNumberFormat="1" applyFont="1" applyFill="1" applyBorder="1" applyAlignment="1">
      <alignment vertical="center" wrapText="1"/>
    </xf>
    <xf numFmtId="0" fontId="91" fillId="33" borderId="11" xfId="69" applyFont="1" applyFill="1" applyBorder="1" applyAlignment="1">
      <alignment horizontal="center" vertical="center" wrapText="1"/>
      <protection/>
    </xf>
    <xf numFmtId="0" fontId="91" fillId="33" borderId="11" xfId="0" applyFont="1" applyFill="1" applyBorder="1" applyAlignment="1">
      <alignment horizontal="left" vertical="center" wrapText="1"/>
    </xf>
    <xf numFmtId="0" fontId="91" fillId="33" borderId="11" xfId="65" applyFont="1" applyFill="1" applyBorder="1" applyAlignment="1">
      <alignment horizontal="center" vertical="center" wrapText="1"/>
      <protection/>
    </xf>
    <xf numFmtId="1" fontId="91" fillId="33" borderId="11" xfId="70" applyNumberFormat="1" applyFont="1" applyFill="1" applyBorder="1" applyAlignment="1">
      <alignment horizontal="center" vertical="center" wrapText="1"/>
      <protection/>
    </xf>
    <xf numFmtId="0" fontId="6" fillId="33" borderId="11" xfId="69" applyFont="1" applyFill="1" applyBorder="1" applyAlignment="1">
      <alignment horizontal="center" vertical="center" wrapText="1"/>
      <protection/>
    </xf>
    <xf numFmtId="0" fontId="6" fillId="33" borderId="11" xfId="0" applyFont="1" applyFill="1" applyBorder="1" applyAlignment="1">
      <alignment horizontal="left" vertical="center" wrapText="1"/>
    </xf>
    <xf numFmtId="0" fontId="91" fillId="33" borderId="11" xfId="0" applyFont="1" applyFill="1" applyBorder="1" applyAlignment="1">
      <alignment horizontal="center" vertical="center" wrapText="1"/>
    </xf>
    <xf numFmtId="0" fontId="91" fillId="33" borderId="11" xfId="0" applyFont="1" applyFill="1" applyBorder="1" applyAlignment="1">
      <alignment vertical="center" wrapText="1"/>
    </xf>
    <xf numFmtId="1" fontId="93" fillId="33" borderId="11" xfId="70" applyNumberFormat="1" applyFont="1" applyFill="1" applyBorder="1" applyAlignment="1">
      <alignment horizontal="center" vertical="center" wrapText="1"/>
      <protection/>
    </xf>
    <xf numFmtId="0" fontId="91" fillId="32" borderId="11" xfId="0" applyFont="1" applyFill="1" applyBorder="1" applyAlignment="1">
      <alignment horizontal="center" vertical="center" wrapText="1"/>
    </xf>
    <xf numFmtId="1" fontId="93" fillId="32" borderId="11" xfId="70" applyNumberFormat="1" applyFont="1" applyFill="1" applyBorder="1" applyAlignment="1">
      <alignment horizontal="center" vertical="center" wrapText="1"/>
      <protection/>
    </xf>
    <xf numFmtId="0" fontId="7" fillId="33" borderId="11" xfId="64" applyFont="1" applyFill="1" applyBorder="1" applyAlignment="1">
      <alignment horizontal="center" vertical="center" wrapText="1"/>
      <protection/>
    </xf>
    <xf numFmtId="0" fontId="7" fillId="33" borderId="11" xfId="72" applyFont="1" applyFill="1" applyBorder="1" applyAlignment="1">
      <alignment vertical="center" wrapText="1"/>
      <protection/>
    </xf>
    <xf numFmtId="0" fontId="6" fillId="33" borderId="11" xfId="65" applyFont="1" applyFill="1" applyBorder="1" applyAlignment="1">
      <alignment horizontal="center" vertical="center" wrapText="1"/>
      <protection/>
    </xf>
    <xf numFmtId="3" fontId="7" fillId="33" borderId="11" xfId="0" applyNumberFormat="1" applyFont="1" applyFill="1" applyBorder="1" applyAlignment="1">
      <alignment vertical="center" wrapText="1"/>
    </xf>
    <xf numFmtId="3" fontId="6" fillId="33" borderId="11" xfId="0" applyNumberFormat="1" applyFont="1" applyFill="1" applyBorder="1" applyAlignment="1">
      <alignment horizontal="center" vertical="center" wrapText="1"/>
    </xf>
    <xf numFmtId="3" fontId="7" fillId="33" borderId="11" xfId="70" applyNumberFormat="1" applyFont="1" applyFill="1" applyBorder="1" applyAlignment="1" quotePrefix="1">
      <alignment horizontal="center" vertical="center" wrapText="1"/>
      <protection/>
    </xf>
    <xf numFmtId="49" fontId="6" fillId="33" borderId="12" xfId="70" applyNumberFormat="1" applyFont="1" applyFill="1" applyBorder="1" applyAlignment="1">
      <alignment horizontal="center" vertical="center" wrapText="1"/>
      <protection/>
    </xf>
    <xf numFmtId="1" fontId="7" fillId="33" borderId="12" xfId="70" applyNumberFormat="1" applyFont="1" applyFill="1" applyBorder="1" applyAlignment="1" quotePrefix="1">
      <alignment vertical="center" wrapText="1"/>
      <protection/>
    </xf>
    <xf numFmtId="1" fontId="7" fillId="33" borderId="12" xfId="70" applyNumberFormat="1" applyFont="1" applyFill="1" applyBorder="1" applyAlignment="1">
      <alignment horizontal="center" vertical="center" wrapText="1"/>
      <protection/>
    </xf>
    <xf numFmtId="204" fontId="91" fillId="32" borderId="11" xfId="41" applyNumberFormat="1" applyFont="1" applyFill="1" applyBorder="1" applyAlignment="1">
      <alignment horizontal="right" vertical="center" wrapText="1"/>
    </xf>
    <xf numFmtId="204" fontId="6" fillId="33" borderId="11" xfId="41" applyNumberFormat="1" applyFont="1" applyFill="1" applyBorder="1" applyAlignment="1">
      <alignment horizontal="right" vertical="center" wrapText="1"/>
    </xf>
    <xf numFmtId="204" fontId="12" fillId="33" borderId="11" xfId="41" applyNumberFormat="1" applyFont="1" applyFill="1" applyBorder="1" applyAlignment="1">
      <alignment horizontal="right" vertical="center" wrapText="1" shrinkToFit="1"/>
    </xf>
    <xf numFmtId="204" fontId="13" fillId="33" borderId="11" xfId="41" applyNumberFormat="1" applyFont="1" applyFill="1" applyBorder="1" applyAlignment="1">
      <alignment horizontal="right" vertical="center" wrapText="1"/>
    </xf>
    <xf numFmtId="204" fontId="13" fillId="33" borderId="11" xfId="41" applyNumberFormat="1" applyFont="1" applyFill="1" applyBorder="1" applyAlignment="1">
      <alignment horizontal="right" vertical="center" wrapText="1" shrinkToFit="1"/>
    </xf>
    <xf numFmtId="204" fontId="92" fillId="32" borderId="11" xfId="41" applyNumberFormat="1" applyFont="1" applyFill="1" applyBorder="1" applyAlignment="1">
      <alignment horizontal="right" vertical="center" wrapText="1"/>
    </xf>
    <xf numFmtId="204" fontId="12" fillId="33" borderId="11" xfId="41" applyNumberFormat="1" applyFont="1" applyFill="1" applyBorder="1" applyAlignment="1">
      <alignment horizontal="right" vertical="center" wrapText="1"/>
    </xf>
    <xf numFmtId="204" fontId="13" fillId="33" borderId="11" xfId="41" applyNumberFormat="1" applyFont="1" applyFill="1" applyBorder="1" applyAlignment="1">
      <alignment vertical="center" wrapText="1"/>
    </xf>
    <xf numFmtId="204" fontId="92" fillId="32" borderId="11" xfId="41" applyNumberFormat="1" applyFont="1" applyFill="1" applyBorder="1" applyAlignment="1">
      <alignment vertical="center" wrapText="1"/>
    </xf>
    <xf numFmtId="204" fontId="92" fillId="33" borderId="11" xfId="41" applyNumberFormat="1" applyFont="1" applyFill="1" applyBorder="1" applyAlignment="1">
      <alignment vertical="center" wrapText="1"/>
    </xf>
    <xf numFmtId="204" fontId="12" fillId="33" borderId="11" xfId="41" applyNumberFormat="1" applyFont="1" applyFill="1" applyBorder="1" applyAlignment="1">
      <alignment vertical="center" wrapText="1"/>
    </xf>
    <xf numFmtId="204" fontId="13" fillId="33" borderId="11" xfId="41" applyNumberFormat="1" applyFont="1" applyFill="1" applyBorder="1" applyAlignment="1">
      <alignment horizontal="center" vertical="center" wrapText="1"/>
    </xf>
    <xf numFmtId="204" fontId="92" fillId="33" borderId="11" xfId="41" applyNumberFormat="1" applyFont="1" applyFill="1" applyBorder="1" applyAlignment="1">
      <alignment horizontal="right" vertical="center" wrapText="1" shrinkToFit="1"/>
    </xf>
    <xf numFmtId="204" fontId="92" fillId="32" borderId="11" xfId="41" applyNumberFormat="1" applyFont="1" applyFill="1" applyBorder="1" applyAlignment="1">
      <alignment horizontal="right" vertical="center" wrapText="1" shrinkToFit="1"/>
    </xf>
    <xf numFmtId="204" fontId="13" fillId="33" borderId="11" xfId="41" applyNumberFormat="1" applyFont="1" applyFill="1" applyBorder="1" applyAlignment="1" quotePrefix="1">
      <alignment horizontal="center" vertical="center" wrapText="1"/>
    </xf>
    <xf numFmtId="49" fontId="12" fillId="0" borderId="11" xfId="70" applyNumberFormat="1" applyFont="1" applyFill="1" applyBorder="1" applyAlignment="1" quotePrefix="1">
      <alignment horizontal="center" vertical="center" wrapText="1"/>
      <protection/>
    </xf>
    <xf numFmtId="3" fontId="12" fillId="0" borderId="11" xfId="70" applyNumberFormat="1" applyFont="1" applyFill="1" applyBorder="1" applyAlignment="1">
      <alignment horizontal="center" vertical="center" wrapText="1"/>
      <protection/>
    </xf>
    <xf numFmtId="3" fontId="12" fillId="0" borderId="11" xfId="70" applyNumberFormat="1" applyFont="1" applyFill="1" applyBorder="1" applyAlignment="1" quotePrefix="1">
      <alignment horizontal="center" vertical="center" wrapText="1"/>
      <protection/>
    </xf>
    <xf numFmtId="3" fontId="12" fillId="0" borderId="0" xfId="70" applyNumberFormat="1" applyFont="1" applyFill="1" applyBorder="1" applyAlignment="1">
      <alignment vertical="center" wrapText="1"/>
      <protection/>
    </xf>
    <xf numFmtId="3" fontId="94" fillId="0" borderId="0" xfId="70" applyNumberFormat="1" applyFont="1" applyFill="1" applyBorder="1" applyAlignment="1">
      <alignment vertical="center" wrapText="1"/>
      <protection/>
    </xf>
    <xf numFmtId="204" fontId="12" fillId="0" borderId="11" xfId="41" applyNumberFormat="1" applyFont="1" applyFill="1" applyBorder="1" applyAlignment="1" quotePrefix="1">
      <alignment horizontal="center" vertical="center" wrapText="1"/>
    </xf>
    <xf numFmtId="204" fontId="13" fillId="33" borderId="12" xfId="41" applyNumberFormat="1" applyFont="1" applyFill="1" applyBorder="1" applyAlignment="1">
      <alignment horizontal="right" vertical="center" wrapText="1"/>
    </xf>
    <xf numFmtId="0" fontId="7" fillId="0" borderId="0" xfId="0" applyFont="1" applyAlignment="1">
      <alignment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horizontal="left" vertical="center"/>
    </xf>
    <xf numFmtId="0" fontId="7"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3" fontId="8" fillId="0" borderId="0" xfId="0" applyNumberFormat="1" applyFont="1" applyBorder="1" applyAlignment="1">
      <alignment vertical="center"/>
    </xf>
    <xf numFmtId="0" fontId="11" fillId="0" borderId="0" xfId="0" applyFont="1" applyBorder="1" applyAlignment="1">
      <alignment vertical="center"/>
    </xf>
    <xf numFmtId="188" fontId="8" fillId="0" borderId="0" xfId="0" applyNumberFormat="1" applyFont="1" applyBorder="1" applyAlignment="1">
      <alignment vertical="center"/>
    </xf>
    <xf numFmtId="0" fontId="11" fillId="0" borderId="0" xfId="0" applyFont="1" applyAlignment="1">
      <alignment vertical="center"/>
    </xf>
    <xf numFmtId="3" fontId="11" fillId="0" borderId="0" xfId="0" applyNumberFormat="1" applyFont="1" applyBorder="1" applyAlignment="1">
      <alignment vertical="center"/>
    </xf>
    <xf numFmtId="188" fontId="11"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3" fontId="8" fillId="0" borderId="0" xfId="0" applyNumberFormat="1"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0" fillId="0" borderId="0" xfId="0" applyFont="1" applyAlignment="1">
      <alignment vertical="center"/>
    </xf>
    <xf numFmtId="0" fontId="16" fillId="0" borderId="0" xfId="0" applyFont="1" applyAlignment="1">
      <alignment horizontal="left"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16" fillId="0" borderId="0" xfId="0" applyFont="1" applyAlignment="1">
      <alignment horizontal="right" vertical="center"/>
    </xf>
    <xf numFmtId="3" fontId="11" fillId="0" borderId="10" xfId="0" applyNumberFormat="1" applyFont="1" applyBorder="1" applyAlignment="1">
      <alignment vertical="center"/>
    </xf>
    <xf numFmtId="3" fontId="11" fillId="0" borderId="0" xfId="0" applyNumberFormat="1" applyFont="1" applyFill="1" applyBorder="1" applyAlignment="1">
      <alignment vertical="center"/>
    </xf>
    <xf numFmtId="201" fontId="8" fillId="0" borderId="0" xfId="0" applyNumberFormat="1" applyFont="1" applyBorder="1" applyAlignment="1">
      <alignment vertical="center"/>
    </xf>
    <xf numFmtId="201" fontId="11" fillId="0" borderId="0" xfId="0" applyNumberFormat="1" applyFont="1" applyBorder="1" applyAlignment="1">
      <alignment vertical="center"/>
    </xf>
    <xf numFmtId="3" fontId="8" fillId="0" borderId="0" xfId="41" applyNumberFormat="1" applyFont="1" applyFill="1" applyBorder="1" applyAlignment="1">
      <alignment vertical="center"/>
    </xf>
    <xf numFmtId="3" fontId="11" fillId="0" borderId="0" xfId="41" applyNumberFormat="1" applyFont="1" applyFill="1" applyBorder="1" applyAlignment="1">
      <alignment vertical="center"/>
    </xf>
    <xf numFmtId="4" fontId="11" fillId="0" borderId="0" xfId="0" applyNumberFormat="1" applyFont="1" applyFill="1" applyBorder="1" applyAlignment="1">
      <alignment vertical="center"/>
    </xf>
    <xf numFmtId="0" fontId="43" fillId="0" borderId="10" xfId="0" applyFont="1" applyBorder="1" applyAlignment="1">
      <alignment vertical="center"/>
    </xf>
    <xf numFmtId="3" fontId="8" fillId="0" borderId="10" xfId="0" applyNumberFormat="1"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11" fillId="0" borderId="10" xfId="0" applyFont="1" applyBorder="1" applyAlignment="1" quotePrefix="1">
      <alignment horizontal="center" vertical="center"/>
    </xf>
    <xf numFmtId="3" fontId="8" fillId="0" borderId="10" xfId="0" applyNumberFormat="1" applyFont="1" applyFill="1" applyBorder="1" applyAlignment="1">
      <alignment vertical="center"/>
    </xf>
    <xf numFmtId="3" fontId="11" fillId="0" borderId="10" xfId="0" applyNumberFormat="1" applyFont="1" applyBorder="1" applyAlignment="1">
      <alignment horizontal="right" vertical="center"/>
    </xf>
    <xf numFmtId="3" fontId="11" fillId="0" borderId="10" xfId="41" applyNumberFormat="1" applyFont="1" applyFill="1" applyBorder="1" applyAlignment="1">
      <alignment horizontal="right" vertical="center"/>
    </xf>
    <xf numFmtId="0" fontId="8" fillId="0" borderId="10" xfId="0" applyFont="1" applyBorder="1" applyAlignment="1">
      <alignment vertical="center"/>
    </xf>
    <xf numFmtId="0" fontId="8" fillId="0" borderId="10" xfId="0" applyFont="1" applyFill="1" applyBorder="1" applyAlignment="1">
      <alignment horizontal="center" vertical="center"/>
    </xf>
    <xf numFmtId="0" fontId="43" fillId="0" borderId="10" xfId="0" applyFont="1" applyFill="1" applyBorder="1" applyAlignment="1">
      <alignment vertical="center"/>
    </xf>
    <xf numFmtId="3" fontId="8" fillId="0" borderId="10" xfId="41" applyNumberFormat="1" applyFont="1" applyFill="1" applyBorder="1" applyAlignment="1">
      <alignment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3" fontId="11" fillId="0" borderId="10" xfId="41" applyNumberFormat="1" applyFont="1" applyFill="1" applyBorder="1" applyAlignment="1">
      <alignment vertical="center"/>
    </xf>
    <xf numFmtId="0" fontId="11" fillId="0" borderId="10" xfId="0" applyFont="1" applyFill="1" applyBorder="1" applyAlignment="1" quotePrefix="1">
      <alignment horizontal="center" vertical="center"/>
    </xf>
    <xf numFmtId="200" fontId="11" fillId="0" borderId="10" xfId="41" applyNumberFormat="1" applyFont="1" applyFill="1" applyBorder="1" applyAlignment="1">
      <alignment vertical="center"/>
    </xf>
    <xf numFmtId="206" fontId="11" fillId="0" borderId="10" xfId="41" applyNumberFormat="1" applyFont="1" applyFill="1" applyBorder="1" applyAlignment="1">
      <alignment vertical="center"/>
    </xf>
    <xf numFmtId="0" fontId="7" fillId="0" borderId="0" xfId="0" applyFont="1" applyAlignment="1">
      <alignment horizontal="right" vertical="center"/>
    </xf>
    <xf numFmtId="188" fontId="6" fillId="0" borderId="0" xfId="0" applyNumberFormat="1" applyFont="1" applyBorder="1" applyAlignment="1">
      <alignment vertical="center"/>
    </xf>
    <xf numFmtId="200" fontId="11" fillId="0" borderId="0" xfId="41" applyNumberFormat="1" applyFont="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0" fontId="11" fillId="0" borderId="0" xfId="63" applyFont="1" applyAlignment="1">
      <alignment vertical="center"/>
      <protection/>
    </xf>
    <xf numFmtId="0" fontId="10" fillId="0" borderId="0" xfId="0" applyFont="1" applyAlignment="1" quotePrefix="1">
      <alignment horizontal="left" vertical="center"/>
    </xf>
    <xf numFmtId="200" fontId="7" fillId="0" borderId="0" xfId="41" applyNumberFormat="1"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11" fillId="0" borderId="0" xfId="0" applyFont="1" applyBorder="1" applyAlignment="1">
      <alignment vertical="center" wrapText="1"/>
    </xf>
    <xf numFmtId="200" fontId="11" fillId="0" borderId="0" xfId="41" applyNumberFormat="1" applyFont="1" applyBorder="1" applyAlignment="1">
      <alignment vertical="center" wrapText="1"/>
    </xf>
    <xf numFmtId="0" fontId="11" fillId="0" borderId="0" xfId="0" applyFont="1" applyAlignment="1">
      <alignment vertical="center" wrapText="1"/>
    </xf>
    <xf numFmtId="0" fontId="8" fillId="0" borderId="10" xfId="0" applyFont="1" applyBorder="1" applyAlignment="1">
      <alignment vertical="center" wrapText="1"/>
    </xf>
    <xf numFmtId="3" fontId="8" fillId="0" borderId="10" xfId="0" applyNumberFormat="1" applyFont="1" applyBorder="1" applyAlignment="1">
      <alignment vertical="center" wrapText="1"/>
    </xf>
    <xf numFmtId="188" fontId="8" fillId="0" borderId="0" xfId="0" applyNumberFormat="1" applyFont="1" applyBorder="1" applyAlignment="1">
      <alignment vertical="center" wrapText="1"/>
    </xf>
    <xf numFmtId="3" fontId="11" fillId="0" borderId="0" xfId="0" applyNumberFormat="1"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3" fontId="11" fillId="0" borderId="10" xfId="0" applyNumberFormat="1" applyFont="1" applyBorder="1" applyAlignment="1">
      <alignment vertical="center" wrapText="1"/>
    </xf>
    <xf numFmtId="188" fontId="11" fillId="0" borderId="0" xfId="0" applyNumberFormat="1" applyFont="1" applyBorder="1" applyAlignment="1">
      <alignment vertical="center" wrapText="1"/>
    </xf>
    <xf numFmtId="0" fontId="10" fillId="0" borderId="10" xfId="0" applyFont="1" applyBorder="1" applyAlignment="1" quotePrefix="1">
      <alignment horizontal="center" vertical="center" wrapText="1"/>
    </xf>
    <xf numFmtId="0" fontId="10" fillId="0" borderId="10" xfId="0" applyFont="1" applyBorder="1" applyAlignment="1">
      <alignment vertical="center" wrapText="1"/>
    </xf>
    <xf numFmtId="3" fontId="10" fillId="0" borderId="10" xfId="0" applyNumberFormat="1" applyFont="1" applyBorder="1" applyAlignment="1">
      <alignment vertical="center" wrapText="1"/>
    </xf>
    <xf numFmtId="188" fontId="10" fillId="0" borderId="0" xfId="0" applyNumberFormat="1" applyFont="1" applyBorder="1" applyAlignment="1">
      <alignment vertical="center" wrapText="1"/>
    </xf>
    <xf numFmtId="0" fontId="10" fillId="0" borderId="0" xfId="0" applyFont="1" applyBorder="1" applyAlignment="1">
      <alignment vertical="center" wrapText="1"/>
    </xf>
    <xf numFmtId="200" fontId="10" fillId="0" borderId="0" xfId="41" applyNumberFormat="1" applyFont="1" applyBorder="1" applyAlignment="1">
      <alignment vertical="center" wrapText="1"/>
    </xf>
    <xf numFmtId="0" fontId="10" fillId="0" borderId="0" xfId="0" applyFont="1" applyAlignment="1">
      <alignment vertical="center" wrapText="1"/>
    </xf>
    <xf numFmtId="3" fontId="11" fillId="0" borderId="10" xfId="0" applyNumberFormat="1" applyFont="1" applyFill="1" applyBorder="1" applyAlignment="1">
      <alignment vertical="center" wrapText="1"/>
    </xf>
    <xf numFmtId="188" fontId="11" fillId="0" borderId="0" xfId="0" applyNumberFormat="1" applyFont="1" applyFill="1" applyBorder="1" applyAlignment="1">
      <alignment vertical="center" wrapText="1"/>
    </xf>
    <xf numFmtId="3" fontId="10" fillId="0" borderId="10" xfId="0" applyNumberFormat="1" applyFont="1" applyFill="1" applyBorder="1" applyAlignment="1">
      <alignment vertical="center" wrapText="1"/>
    </xf>
    <xf numFmtId="0" fontId="6" fillId="0" borderId="10" xfId="0" applyFont="1" applyBorder="1" applyAlignment="1">
      <alignment horizontal="center"/>
    </xf>
    <xf numFmtId="0" fontId="6" fillId="0" borderId="10" xfId="0" applyFont="1" applyBorder="1" applyAlignment="1">
      <alignment/>
    </xf>
    <xf numFmtId="3" fontId="6" fillId="0" borderId="10" xfId="0" applyNumberFormat="1" applyFont="1" applyBorder="1" applyAlignment="1">
      <alignment/>
    </xf>
    <xf numFmtId="3" fontId="23" fillId="0" borderId="10" xfId="0" applyNumberFormat="1" applyFont="1" applyBorder="1" applyAlignment="1">
      <alignment/>
    </xf>
    <xf numFmtId="0" fontId="7" fillId="0" borderId="10" xfId="0" applyFont="1" applyBorder="1" applyAlignment="1">
      <alignment horizontal="center"/>
    </xf>
    <xf numFmtId="0" fontId="7" fillId="0" borderId="10" xfId="0" applyFont="1" applyBorder="1" applyAlignment="1">
      <alignment/>
    </xf>
    <xf numFmtId="0" fontId="7" fillId="0" borderId="10" xfId="0" applyFont="1" applyFill="1" applyBorder="1" applyAlignment="1">
      <alignment horizontal="center"/>
    </xf>
    <xf numFmtId="0" fontId="7" fillId="0" borderId="10" xfId="0" applyFont="1" applyFill="1" applyBorder="1" applyAlignment="1">
      <alignment/>
    </xf>
    <xf numFmtId="3" fontId="7" fillId="0" borderId="10" xfId="0" applyNumberFormat="1" applyFont="1" applyFill="1" applyBorder="1" applyAlignment="1">
      <alignment/>
    </xf>
    <xf numFmtId="0" fontId="7" fillId="0" borderId="10" xfId="0" applyFont="1" applyBorder="1" applyAlignment="1" quotePrefix="1">
      <alignment horizontal="center"/>
    </xf>
    <xf numFmtId="0" fontId="16" fillId="0" borderId="10" xfId="0" applyFont="1" applyBorder="1" applyAlignment="1">
      <alignment/>
    </xf>
    <xf numFmtId="3" fontId="16" fillId="0" borderId="10" xfId="0" applyNumberFormat="1" applyFont="1" applyBorder="1" applyAlignment="1">
      <alignment/>
    </xf>
    <xf numFmtId="0" fontId="27" fillId="0" borderId="10" xfId="0" applyFont="1" applyFill="1" applyBorder="1" applyAlignment="1">
      <alignment horizontal="center"/>
    </xf>
    <xf numFmtId="0" fontId="27" fillId="0" borderId="10" xfId="0" applyFont="1" applyFill="1" applyBorder="1" applyAlignment="1">
      <alignment/>
    </xf>
    <xf numFmtId="3" fontId="27" fillId="0" borderId="10" xfId="0" applyNumberFormat="1" applyFont="1" applyFill="1" applyBorder="1" applyAlignment="1">
      <alignment/>
    </xf>
    <xf numFmtId="0" fontId="33" fillId="0" borderId="10" xfId="0" applyFont="1" applyFill="1" applyBorder="1" applyAlignment="1">
      <alignment/>
    </xf>
    <xf numFmtId="188" fontId="7" fillId="0" borderId="10" xfId="0" applyNumberFormat="1" applyFont="1" applyBorder="1" applyAlignment="1">
      <alignment/>
    </xf>
    <xf numFmtId="0" fontId="34" fillId="0" borderId="10" xfId="0" applyFont="1" applyBorder="1" applyAlignment="1">
      <alignment/>
    </xf>
    <xf numFmtId="0" fontId="6" fillId="0" borderId="10" xfId="0" applyFont="1" applyBorder="1" applyAlignment="1">
      <alignment horizontal="left"/>
    </xf>
    <xf numFmtId="0" fontId="7" fillId="0" borderId="10" xfId="0" applyNumberFormat="1" applyFont="1" applyBorder="1" applyAlignment="1">
      <alignment horizontal="left" wrapText="1"/>
    </xf>
    <xf numFmtId="3" fontId="39" fillId="0" borderId="10" xfId="0" applyNumberFormat="1" applyFont="1" applyBorder="1" applyAlignment="1">
      <alignment/>
    </xf>
    <xf numFmtId="0" fontId="7" fillId="0" borderId="10" xfId="0" applyFont="1" applyBorder="1" applyAlignment="1">
      <alignment horizontal="left" vertical="center" wrapText="1"/>
    </xf>
    <xf numFmtId="0" fontId="6" fillId="0" borderId="0" xfId="0" applyFont="1" applyAlignment="1">
      <alignment horizontal="right" vertical="center"/>
    </xf>
    <xf numFmtId="0" fontId="8" fillId="0" borderId="0" xfId="0" applyFont="1" applyAlignment="1">
      <alignment horizontal="left" vertical="center"/>
    </xf>
    <xf numFmtId="0" fontId="16" fillId="0" borderId="0" xfId="0" applyFont="1" applyBorder="1" applyAlignment="1">
      <alignment horizontal="right" vertical="center"/>
    </xf>
    <xf numFmtId="0" fontId="6" fillId="0" borderId="12" xfId="0" applyFont="1" applyBorder="1" applyAlignment="1">
      <alignment horizontal="center" vertical="center"/>
    </xf>
    <xf numFmtId="0" fontId="6" fillId="0" borderId="19" xfId="0" applyFont="1" applyBorder="1" applyAlignment="1">
      <alignment vertical="center"/>
    </xf>
    <xf numFmtId="0" fontId="6" fillId="0" borderId="13" xfId="0" applyFont="1" applyBorder="1" applyAlignment="1">
      <alignment horizontal="center" vertical="center"/>
    </xf>
    <xf numFmtId="0" fontId="6" fillId="0" borderId="22" xfId="0" applyFont="1" applyBorder="1" applyAlignment="1">
      <alignment vertical="center"/>
    </xf>
    <xf numFmtId="3" fontId="6" fillId="0" borderId="13" xfId="0" applyNumberFormat="1" applyFont="1" applyBorder="1" applyAlignment="1">
      <alignment horizontal="right" vertical="center"/>
    </xf>
    <xf numFmtId="3" fontId="7" fillId="0" borderId="12" xfId="0" applyNumberFormat="1" applyFont="1" applyBorder="1" applyAlignment="1">
      <alignment horizontal="righ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vertical="center"/>
    </xf>
    <xf numFmtId="3" fontId="12" fillId="0" borderId="10" xfId="0" applyNumberFormat="1" applyFont="1" applyBorder="1" applyAlignment="1">
      <alignment horizontal="right" vertical="center"/>
    </xf>
    <xf numFmtId="0" fontId="13" fillId="0" borderId="10" xfId="0" applyFont="1" applyBorder="1" applyAlignment="1">
      <alignment horizontal="center" vertical="center"/>
    </xf>
    <xf numFmtId="0" fontId="13" fillId="0" borderId="10" xfId="0" applyFont="1" applyBorder="1" applyAlignment="1">
      <alignment vertical="center"/>
    </xf>
    <xf numFmtId="3" fontId="13" fillId="0" borderId="10" xfId="0" applyNumberFormat="1" applyFont="1" applyBorder="1" applyAlignment="1">
      <alignment horizontal="right" vertical="center"/>
    </xf>
    <xf numFmtId="3" fontId="13" fillId="0" borderId="0" xfId="0" applyNumberFormat="1" applyFont="1" applyAlignment="1">
      <alignment vertical="center"/>
    </xf>
    <xf numFmtId="0" fontId="36" fillId="0" borderId="0" xfId="0" applyFont="1" applyAlignment="1">
      <alignment vertical="center"/>
    </xf>
    <xf numFmtId="3" fontId="36" fillId="0" borderId="0" xfId="0" applyNumberFormat="1" applyFont="1" applyAlignment="1">
      <alignment vertical="center"/>
    </xf>
    <xf numFmtId="0" fontId="13" fillId="0" borderId="10" xfId="0" applyFont="1" applyBorder="1" applyAlignment="1" quotePrefix="1">
      <alignment horizontal="center" vertical="center"/>
    </xf>
    <xf numFmtId="0" fontId="36" fillId="0" borderId="10" xfId="0" applyFont="1" applyBorder="1" applyAlignment="1">
      <alignment vertical="center"/>
    </xf>
    <xf numFmtId="198" fontId="13" fillId="0" borderId="10" xfId="71" applyNumberFormat="1" applyFont="1" applyFill="1" applyBorder="1" applyAlignment="1">
      <alignment vertical="center" wrapText="1"/>
      <protection/>
    </xf>
    <xf numFmtId="0" fontId="14" fillId="0" borderId="22" xfId="0" applyFont="1" applyBorder="1" applyAlignment="1">
      <alignment vertical="center"/>
    </xf>
    <xf numFmtId="3" fontId="6" fillId="0" borderId="13" xfId="0" applyNumberFormat="1" applyFont="1" applyBorder="1" applyAlignment="1">
      <alignment vertical="center"/>
    </xf>
    <xf numFmtId="3" fontId="7" fillId="0" borderId="13" xfId="0" applyNumberFormat="1" applyFont="1" applyBorder="1" applyAlignment="1">
      <alignment vertical="center"/>
    </xf>
    <xf numFmtId="3" fontId="6" fillId="0" borderId="23" xfId="0" applyNumberFormat="1" applyFont="1" applyBorder="1" applyAlignment="1">
      <alignment vertical="center"/>
    </xf>
    <xf numFmtId="3" fontId="7" fillId="0" borderId="23" xfId="0" applyNumberFormat="1" applyFont="1" applyBorder="1" applyAlignment="1">
      <alignment vertical="center"/>
    </xf>
    <xf numFmtId="3" fontId="7" fillId="0" borderId="11" xfId="0" applyNumberFormat="1" applyFont="1" applyBorder="1" applyAlignment="1">
      <alignment vertical="center"/>
    </xf>
    <xf numFmtId="0" fontId="7" fillId="0" borderId="12" xfId="0" applyFont="1" applyBorder="1" applyAlignment="1">
      <alignment vertical="center"/>
    </xf>
    <xf numFmtId="0" fontId="7" fillId="0" borderId="19" xfId="0" applyFont="1" applyBorder="1" applyAlignment="1">
      <alignment vertical="center"/>
    </xf>
    <xf numFmtId="0" fontId="11" fillId="0" borderId="12" xfId="0" applyFont="1" applyBorder="1" applyAlignment="1">
      <alignment vertical="center"/>
    </xf>
    <xf numFmtId="0" fontId="11" fillId="0" borderId="24" xfId="0" applyFont="1" applyBorder="1" applyAlignment="1">
      <alignment vertical="center"/>
    </xf>
    <xf numFmtId="3" fontId="41" fillId="0" borderId="25" xfId="0" applyNumberFormat="1" applyFont="1" applyBorder="1" applyAlignment="1">
      <alignment vertical="center" wrapText="1"/>
    </xf>
    <xf numFmtId="0" fontId="13" fillId="0" borderId="0" xfId="0" applyFont="1" applyAlignment="1">
      <alignment vertical="center" wrapText="1"/>
    </xf>
    <xf numFmtId="3" fontId="12" fillId="0" borderId="11" xfId="0" applyNumberFormat="1" applyFont="1" applyBorder="1" applyAlignment="1">
      <alignment vertical="center" wrapText="1"/>
    </xf>
    <xf numFmtId="3" fontId="12" fillId="0" borderId="0" xfId="0" applyNumberFormat="1" applyFont="1" applyAlignment="1">
      <alignment vertical="center" wrapText="1"/>
    </xf>
    <xf numFmtId="0" fontId="12" fillId="0" borderId="0" xfId="0" applyFont="1" applyAlignment="1">
      <alignment vertical="center" wrapText="1"/>
    </xf>
    <xf numFmtId="3" fontId="13" fillId="0" borderId="11" xfId="0" applyNumberFormat="1" applyFont="1" applyBorder="1" applyAlignment="1">
      <alignment vertical="center" wrapText="1"/>
    </xf>
    <xf numFmtId="0" fontId="24" fillId="0" borderId="10" xfId="0" applyFont="1" applyBorder="1" applyAlignment="1">
      <alignment horizontal="center" vertical="center"/>
    </xf>
    <xf numFmtId="0" fontId="24" fillId="0" borderId="10" xfId="0" applyFont="1" applyBorder="1" applyAlignment="1" quotePrefix="1">
      <alignment horizontal="center" vertical="center"/>
    </xf>
    <xf numFmtId="0" fontId="24" fillId="0" borderId="0" xfId="0" applyFont="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204" fontId="41" fillId="0" borderId="10" xfId="41" applyNumberFormat="1" applyFont="1" applyBorder="1" applyAlignment="1">
      <alignment horizontal="right" vertical="center" wrapText="1"/>
    </xf>
    <xf numFmtId="204" fontId="12" fillId="0" borderId="10" xfId="41" applyNumberFormat="1" applyFont="1" applyBorder="1" applyAlignment="1">
      <alignment horizontal="right"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204" fontId="13" fillId="0" borderId="10" xfId="41" applyNumberFormat="1" applyFont="1" applyBorder="1" applyAlignment="1">
      <alignment horizontal="right" vertical="center" wrapText="1"/>
    </xf>
    <xf numFmtId="204" fontId="12" fillId="0" borderId="10" xfId="41" applyNumberFormat="1" applyFont="1" applyFill="1" applyBorder="1" applyAlignment="1">
      <alignment horizontal="right" vertical="center" wrapText="1"/>
    </xf>
    <xf numFmtId="0" fontId="33" fillId="0" borderId="0" xfId="0" applyFont="1" applyAlignment="1">
      <alignment horizontal="left"/>
    </xf>
    <xf numFmtId="0" fontId="33" fillId="0" borderId="0" xfId="0" applyFont="1" applyBorder="1" applyAlignment="1">
      <alignment horizontal="center"/>
    </xf>
    <xf numFmtId="0" fontId="32" fillId="0" borderId="0" xfId="0" applyFont="1" applyAlignment="1">
      <alignment vertical="center" wrapText="1"/>
    </xf>
    <xf numFmtId="0" fontId="35" fillId="0" borderId="0" xfId="0" applyFont="1" applyAlignment="1">
      <alignment vertical="center" wrapText="1"/>
    </xf>
    <xf numFmtId="0" fontId="35" fillId="0" borderId="10" xfId="0" applyFont="1" applyBorder="1" applyAlignment="1">
      <alignment horizontal="center" vertical="center" wrapText="1"/>
    </xf>
    <xf numFmtId="0" fontId="35" fillId="0" borderId="10" xfId="0" applyFont="1" applyBorder="1" applyAlignment="1">
      <alignment vertical="center" wrapText="1"/>
    </xf>
    <xf numFmtId="204" fontId="35" fillId="0" borderId="10" xfId="41" applyNumberFormat="1" applyFont="1" applyBorder="1" applyAlignment="1">
      <alignment vertical="center" wrapText="1"/>
    </xf>
    <xf numFmtId="0" fontId="32" fillId="0" borderId="10" xfId="0" applyFont="1" applyBorder="1" applyAlignment="1">
      <alignment horizontal="center" vertical="center" wrapText="1"/>
    </xf>
    <xf numFmtId="0" fontId="32" fillId="0" borderId="10" xfId="0" applyFont="1" applyBorder="1" applyAlignment="1">
      <alignment vertical="center" wrapText="1"/>
    </xf>
    <xf numFmtId="204" fontId="32" fillId="0" borderId="10" xfId="41" applyNumberFormat="1" applyFont="1" applyBorder="1" applyAlignment="1">
      <alignment vertical="center" wrapText="1"/>
    </xf>
    <xf numFmtId="0" fontId="7" fillId="0" borderId="0" xfId="0" applyFont="1" applyFill="1" applyAlignment="1">
      <alignment horizontal="centerContinuous" vertical="center"/>
    </xf>
    <xf numFmtId="0" fontId="14" fillId="0" borderId="0" xfId="0" applyFont="1" applyAlignment="1">
      <alignment horizontal="right" vertical="center"/>
    </xf>
    <xf numFmtId="0" fontId="10" fillId="0" borderId="0"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vertical="center"/>
    </xf>
    <xf numFmtId="0" fontId="25" fillId="0" borderId="0" xfId="0" applyFont="1" applyAlignment="1">
      <alignment vertical="center"/>
    </xf>
    <xf numFmtId="3" fontId="11" fillId="0" borderId="0" xfId="0" applyNumberFormat="1" applyFont="1" applyAlignment="1">
      <alignment vertical="center"/>
    </xf>
    <xf numFmtId="0" fontId="7" fillId="0" borderId="10" xfId="0" applyFont="1" applyBorder="1" applyAlignment="1">
      <alignment vertical="center" wrapText="1"/>
    </xf>
    <xf numFmtId="0" fontId="37" fillId="0" borderId="10" xfId="0" applyFont="1" applyBorder="1" applyAlignment="1">
      <alignment vertical="center"/>
    </xf>
    <xf numFmtId="0" fontId="13" fillId="0" borderId="20" xfId="0" applyFont="1" applyBorder="1" applyAlignment="1">
      <alignment horizontal="center" vertical="center"/>
    </xf>
    <xf numFmtId="0" fontId="13" fillId="0" borderId="20" xfId="0" applyFont="1" applyBorder="1" applyAlignment="1">
      <alignment vertical="center"/>
    </xf>
    <xf numFmtId="3" fontId="12" fillId="0" borderId="20" xfId="0" applyNumberFormat="1" applyFont="1" applyFill="1" applyBorder="1" applyAlignment="1">
      <alignment vertical="center"/>
    </xf>
    <xf numFmtId="3" fontId="13" fillId="0" borderId="20" xfId="0" applyNumberFormat="1" applyFont="1" applyBorder="1" applyAlignment="1">
      <alignment vertical="center"/>
    </xf>
    <xf numFmtId="0" fontId="7" fillId="0" borderId="0" xfId="0" applyFont="1" applyFill="1" applyAlignment="1">
      <alignment vertical="center"/>
    </xf>
    <xf numFmtId="200" fontId="41" fillId="0" borderId="10" xfId="41" applyNumberFormat="1" applyFont="1" applyFill="1" applyBorder="1" applyAlignment="1">
      <alignment horizontal="right" vertical="center"/>
    </xf>
    <xf numFmtId="200" fontId="41" fillId="0" borderId="10" xfId="41" applyNumberFormat="1" applyFont="1" applyBorder="1" applyAlignment="1">
      <alignment horizontal="right" vertical="center"/>
    </xf>
    <xf numFmtId="200" fontId="12" fillId="0" borderId="10" xfId="41" applyNumberFormat="1" applyFont="1" applyFill="1" applyBorder="1" applyAlignment="1">
      <alignment horizontal="right" vertical="center"/>
    </xf>
    <xf numFmtId="200" fontId="12" fillId="0" borderId="10" xfId="41" applyNumberFormat="1" applyFont="1" applyBorder="1" applyAlignment="1">
      <alignment horizontal="right" vertical="center"/>
    </xf>
    <xf numFmtId="200" fontId="13" fillId="0" borderId="10" xfId="41" applyNumberFormat="1" applyFont="1" applyBorder="1" applyAlignment="1">
      <alignment horizontal="right" vertical="center"/>
    </xf>
    <xf numFmtId="0" fontId="24" fillId="0" borderId="10" xfId="63" applyFont="1" applyFill="1" applyBorder="1" applyAlignment="1">
      <alignment horizontal="center" vertical="center"/>
      <protection/>
    </xf>
    <xf numFmtId="0" fontId="26" fillId="0" borderId="10" xfId="63" applyFont="1" applyFill="1" applyBorder="1" applyAlignment="1">
      <alignment horizontal="center"/>
      <protection/>
    </xf>
    <xf numFmtId="0" fontId="26" fillId="0" borderId="10" xfId="63" applyFont="1" applyFill="1" applyBorder="1">
      <alignment/>
      <protection/>
    </xf>
    <xf numFmtId="200" fontId="26" fillId="0" borderId="10" xfId="41" applyNumberFormat="1" applyFont="1" applyFill="1" applyBorder="1" applyAlignment="1">
      <alignment/>
    </xf>
    <xf numFmtId="3" fontId="27" fillId="0" borderId="10" xfId="0" applyNumberFormat="1" applyFont="1" applyFill="1" applyBorder="1" applyAlignment="1">
      <alignment horizontal="center"/>
    </xf>
    <xf numFmtId="200" fontId="27" fillId="0" borderId="10" xfId="41" applyNumberFormat="1" applyFont="1" applyFill="1" applyBorder="1" applyAlignment="1">
      <alignment/>
    </xf>
    <xf numFmtId="200" fontId="27" fillId="0" borderId="10" xfId="41" applyNumberFormat="1" applyFont="1" applyFill="1" applyBorder="1" applyAlignment="1">
      <alignment horizontal="center"/>
    </xf>
    <xf numFmtId="1" fontId="7" fillId="0" borderId="0" xfId="70" applyNumberFormat="1" applyFont="1" applyFill="1" applyAlignment="1">
      <alignment vertical="center"/>
      <protection/>
    </xf>
    <xf numFmtId="1" fontId="16" fillId="0" borderId="0" xfId="70" applyNumberFormat="1" applyFont="1" applyFill="1" applyAlignment="1">
      <alignment vertical="center"/>
      <protection/>
    </xf>
    <xf numFmtId="1" fontId="88" fillId="0" borderId="0" xfId="70" applyNumberFormat="1" applyFont="1" applyFill="1" applyAlignment="1">
      <alignment vertical="center"/>
      <protection/>
    </xf>
    <xf numFmtId="1" fontId="11" fillId="0" borderId="0" xfId="70" applyNumberFormat="1" applyFont="1" applyFill="1" applyAlignment="1">
      <alignment vertical="center" wrapText="1"/>
      <protection/>
    </xf>
    <xf numFmtId="1" fontId="95" fillId="0" borderId="0" xfId="70" applyNumberFormat="1" applyFont="1" applyFill="1" applyAlignment="1">
      <alignment vertical="center" wrapText="1"/>
      <protection/>
    </xf>
    <xf numFmtId="0" fontId="44" fillId="0" borderId="0" xfId="61" applyFont="1" applyFill="1" applyAlignment="1">
      <alignment vertical="center" wrapText="1"/>
      <protection/>
    </xf>
    <xf numFmtId="0" fontId="8" fillId="0" borderId="10" xfId="0" applyFont="1" applyBorder="1" applyAlignment="1">
      <alignment horizontal="center" vertical="center"/>
    </xf>
    <xf numFmtId="0" fontId="10" fillId="0" borderId="0" xfId="0" applyFont="1" applyAlignment="1">
      <alignment horizontal="center" vertical="center"/>
    </xf>
    <xf numFmtId="0" fontId="8" fillId="0" borderId="10" xfId="0" applyFont="1" applyBorder="1" applyAlignment="1">
      <alignment horizontal="center" vertical="center" wrapText="1"/>
    </xf>
    <xf numFmtId="0" fontId="16" fillId="0" borderId="0" xfId="0" applyFont="1" applyAlignment="1">
      <alignment horizontal="center" vertical="center"/>
    </xf>
    <xf numFmtId="0" fontId="8" fillId="0" borderId="0" xfId="0" applyFont="1" applyAlignment="1">
      <alignment horizontal="center" vertical="center"/>
    </xf>
    <xf numFmtId="0" fontId="18" fillId="0" borderId="10" xfId="0" applyFont="1" applyBorder="1" applyAlignment="1">
      <alignment horizontal="center" vertical="center" wrapText="1"/>
    </xf>
    <xf numFmtId="0" fontId="16" fillId="0" borderId="26" xfId="0" applyFont="1" applyBorder="1" applyAlignment="1">
      <alignment horizontal="right" vertical="center"/>
    </xf>
    <xf numFmtId="0" fontId="6" fillId="0" borderId="10" xfId="0" applyNumberFormat="1" applyFont="1" applyBorder="1" applyAlignment="1">
      <alignment horizontal="center" vertical="center" wrapText="1"/>
    </xf>
    <xf numFmtId="0" fontId="6" fillId="0" borderId="0" xfId="0" applyFont="1" applyAlignment="1">
      <alignment horizontal="right"/>
    </xf>
    <xf numFmtId="0" fontId="16" fillId="0" borderId="0" xfId="0" applyFont="1" applyBorder="1" applyAlignment="1">
      <alignment horizontal="right"/>
    </xf>
    <xf numFmtId="0" fontId="12" fillId="0" borderId="0" xfId="0" applyFont="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horizontal="right" vertical="center"/>
    </xf>
    <xf numFmtId="0" fontId="12" fillId="0" borderId="0" xfId="0" applyFont="1" applyAlignment="1">
      <alignment horizontal="center" vertical="center"/>
    </xf>
    <xf numFmtId="0" fontId="14" fillId="0" borderId="0" xfId="0" applyFont="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8" fillId="0" borderId="0" xfId="0" applyFont="1" applyAlignment="1">
      <alignment horizontal="center"/>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31" fillId="0" borderId="10" xfId="0" applyFont="1" applyBorder="1" applyAlignment="1">
      <alignment horizontal="center" vertical="center" wrapText="1"/>
    </xf>
    <xf numFmtId="0" fontId="35" fillId="0" borderId="0" xfId="0" applyFont="1" applyAlignment="1">
      <alignment horizontal="center"/>
    </xf>
    <xf numFmtId="0" fontId="33" fillId="0" borderId="0" xfId="0" applyFont="1" applyAlignment="1">
      <alignment horizontal="center"/>
    </xf>
    <xf numFmtId="0" fontId="31" fillId="0" borderId="0" xfId="0" applyFont="1" applyAlignment="1">
      <alignment horizontal="center"/>
    </xf>
    <xf numFmtId="0" fontId="33" fillId="0" borderId="0" xfId="0" applyFont="1" applyBorder="1" applyAlignment="1">
      <alignment horizontal="right"/>
    </xf>
    <xf numFmtId="0" fontId="6" fillId="0" borderId="0" xfId="0" applyFont="1" applyAlignment="1">
      <alignment horizontal="left" vertical="center"/>
    </xf>
    <xf numFmtId="0" fontId="14" fillId="0" borderId="10" xfId="0" applyFont="1" applyFill="1" applyBorder="1" applyAlignment="1">
      <alignment horizontal="center" vertical="center"/>
    </xf>
    <xf numFmtId="0" fontId="6" fillId="0" borderId="10" xfId="63" applyFont="1" applyFill="1" applyBorder="1" applyAlignment="1">
      <alignment horizontal="center" vertical="center" wrapText="1"/>
      <protection/>
    </xf>
    <xf numFmtId="0" fontId="0" fillId="0" borderId="10" xfId="0" applyFont="1" applyFill="1" applyBorder="1" applyAlignment="1">
      <alignment/>
    </xf>
    <xf numFmtId="0" fontId="16" fillId="0" borderId="26" xfId="0" applyFont="1" applyBorder="1" applyAlignment="1">
      <alignment horizontal="right"/>
    </xf>
    <xf numFmtId="0" fontId="6" fillId="0" borderId="10" xfId="63" applyFont="1" applyFill="1" applyBorder="1" applyAlignment="1">
      <alignment horizontal="center" vertical="center"/>
      <protection/>
    </xf>
    <xf numFmtId="0" fontId="16" fillId="0" borderId="0" xfId="0" applyFont="1" applyAlignment="1">
      <alignment horizontal="center"/>
    </xf>
    <xf numFmtId="3" fontId="6" fillId="0" borderId="25" xfId="70" applyNumberFormat="1" applyFont="1" applyFill="1" applyBorder="1" applyAlignment="1">
      <alignment horizontal="center" vertical="center" wrapText="1"/>
      <protection/>
    </xf>
    <xf numFmtId="3" fontId="6" fillId="0" borderId="11" xfId="70" applyNumberFormat="1" applyFont="1" applyFill="1" applyBorder="1" applyAlignment="1">
      <alignment horizontal="center" vertical="center" wrapText="1"/>
      <protection/>
    </xf>
    <xf numFmtId="0" fontId="6" fillId="0" borderId="0" xfId="0" applyFont="1" applyAlignment="1">
      <alignment horizontal="center" vertical="center" wrapText="1"/>
    </xf>
    <xf numFmtId="1" fontId="16" fillId="0" borderId="26" xfId="70" applyNumberFormat="1" applyFont="1" applyFill="1" applyBorder="1" applyAlignment="1">
      <alignment horizontal="center" vertical="center" wrapText="1"/>
      <protection/>
    </xf>
    <xf numFmtId="1" fontId="8" fillId="0" borderId="0" xfId="70" applyNumberFormat="1" applyFont="1" applyFill="1" applyAlignment="1">
      <alignment horizontal="center" vertical="center" wrapText="1"/>
      <protection/>
    </xf>
    <xf numFmtId="0" fontId="10" fillId="0" borderId="0" xfId="66" applyNumberFormat="1" applyFont="1" applyFill="1" applyBorder="1" applyAlignment="1">
      <alignment horizontal="center" vertical="center" wrapText="1"/>
    </xf>
    <xf numFmtId="49" fontId="6" fillId="0" borderId="25" xfId="70" applyNumberFormat="1" applyFont="1" applyBorder="1" applyAlignment="1">
      <alignment horizontal="center" vertical="center" wrapText="1"/>
      <protection/>
    </xf>
    <xf numFmtId="49" fontId="6" fillId="0" borderId="11" xfId="70" applyNumberFormat="1" applyFont="1" applyBorder="1" applyAlignment="1">
      <alignment horizontal="center" vertical="center" wrapText="1"/>
      <protection/>
    </xf>
    <xf numFmtId="3" fontId="6" fillId="0" borderId="25" xfId="70" applyNumberFormat="1" applyFont="1" applyBorder="1" applyAlignment="1">
      <alignment horizontal="center" vertical="center" wrapText="1"/>
      <protection/>
    </xf>
    <xf numFmtId="3" fontId="6" fillId="0" borderId="11" xfId="70" applyNumberFormat="1" applyFont="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8" xfId="43"/>
    <cellStyle name="Comma 3" xfId="44"/>
    <cellStyle name="Comma 3 2" xfId="45"/>
    <cellStyle name="Currency" xfId="46"/>
    <cellStyle name="Currency [0]" xfId="47"/>
    <cellStyle name="Check Cell" xfId="48"/>
    <cellStyle name="Explanatory Text" xfId="49"/>
    <cellStyle name="Followed Hyperlink" xfId="50"/>
    <cellStyle name="Good" xfId="51"/>
    <cellStyle name="HAI" xfId="52"/>
    <cellStyle name="Heading 1" xfId="53"/>
    <cellStyle name="Heading 2" xfId="54"/>
    <cellStyle name="Heading 3" xfId="55"/>
    <cellStyle name="Heading 4" xfId="56"/>
    <cellStyle name="Hyperlink" xfId="57"/>
    <cellStyle name="Input" xfId="58"/>
    <cellStyle name="Linked Cell" xfId="59"/>
    <cellStyle name="Neutral" xfId="60"/>
    <cellStyle name="Normal 11 3" xfId="61"/>
    <cellStyle name="Normal 16" xfId="62"/>
    <cellStyle name="Normal 2" xfId="63"/>
    <cellStyle name="Normal 22" xfId="64"/>
    <cellStyle name="Normal 3" xfId="65"/>
    <cellStyle name="Normal 3 4" xfId="66"/>
    <cellStyle name="Normal 4" xfId="67"/>
    <cellStyle name="Normal 5" xfId="68"/>
    <cellStyle name="Normal 89" xfId="69"/>
    <cellStyle name="Normal_Bieu mau (CV )" xfId="70"/>
    <cellStyle name="Normal_Chi NSTW NSDP 2002 - PL" xfId="71"/>
    <cellStyle name="Normal_Sheet1"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114</xdr:row>
      <xdr:rowOff>0</xdr:rowOff>
    </xdr:from>
    <xdr:ext cx="6229350" cy="552450"/>
    <xdr:sp fLocksText="0">
      <xdr:nvSpPr>
        <xdr:cNvPr id="1" name="Text Box 1"/>
        <xdr:cNvSpPr txBox="1">
          <a:spLocks noChangeArrowheads="1"/>
        </xdr:cNvSpPr>
      </xdr:nvSpPr>
      <xdr:spPr>
        <a:xfrm>
          <a:off x="9267825" y="37938075"/>
          <a:ext cx="6229350" cy="5524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3</xdr:col>
      <xdr:colOff>590550</xdr:colOff>
      <xdr:row>114</xdr:row>
      <xdr:rowOff>0</xdr:rowOff>
    </xdr:from>
    <xdr:ext cx="0" cy="552450"/>
    <xdr:sp fLocksText="0">
      <xdr:nvSpPr>
        <xdr:cNvPr id="2" name="Text Box 1"/>
        <xdr:cNvSpPr txBox="1">
          <a:spLocks noChangeArrowheads="1"/>
        </xdr:cNvSpPr>
      </xdr:nvSpPr>
      <xdr:spPr>
        <a:xfrm>
          <a:off x="4905375" y="37938075"/>
          <a:ext cx="0" cy="5524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3</xdr:col>
      <xdr:colOff>590550</xdr:colOff>
      <xdr:row>114</xdr:row>
      <xdr:rowOff>0</xdr:rowOff>
    </xdr:from>
    <xdr:ext cx="0" cy="523875"/>
    <xdr:sp fLocksText="0">
      <xdr:nvSpPr>
        <xdr:cNvPr id="3" name="Text Box 1"/>
        <xdr:cNvSpPr txBox="1">
          <a:spLocks noChangeArrowheads="1"/>
        </xdr:cNvSpPr>
      </xdr:nvSpPr>
      <xdr:spPr>
        <a:xfrm>
          <a:off x="4905375" y="37938075"/>
          <a:ext cx="0" cy="5238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4</xdr:col>
      <xdr:colOff>590550</xdr:colOff>
      <xdr:row>114</xdr:row>
      <xdr:rowOff>0</xdr:rowOff>
    </xdr:from>
    <xdr:ext cx="0" cy="523875"/>
    <xdr:sp fLocksText="0">
      <xdr:nvSpPr>
        <xdr:cNvPr id="4" name="Text Box 1"/>
        <xdr:cNvSpPr txBox="1">
          <a:spLocks noChangeArrowheads="1"/>
        </xdr:cNvSpPr>
      </xdr:nvSpPr>
      <xdr:spPr>
        <a:xfrm>
          <a:off x="5495925" y="37938075"/>
          <a:ext cx="0" cy="5238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9</xdr:col>
      <xdr:colOff>771525</xdr:colOff>
      <xdr:row>85</xdr:row>
      <xdr:rowOff>0</xdr:rowOff>
    </xdr:from>
    <xdr:ext cx="0" cy="523875"/>
    <xdr:sp fLocksText="0">
      <xdr:nvSpPr>
        <xdr:cNvPr id="5" name="Text Box 1"/>
        <xdr:cNvSpPr txBox="1">
          <a:spLocks noChangeArrowheads="1"/>
        </xdr:cNvSpPr>
      </xdr:nvSpPr>
      <xdr:spPr>
        <a:xfrm>
          <a:off x="9229725" y="28051125"/>
          <a:ext cx="0" cy="5238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6</xdr:col>
      <xdr:colOff>323850</xdr:colOff>
      <xdr:row>85</xdr:row>
      <xdr:rowOff>152400</xdr:rowOff>
    </xdr:from>
    <xdr:ext cx="0" cy="533400"/>
    <xdr:sp fLocksText="0">
      <xdr:nvSpPr>
        <xdr:cNvPr id="6" name="Text Box 1"/>
        <xdr:cNvSpPr txBox="1">
          <a:spLocks noChangeArrowheads="1"/>
        </xdr:cNvSpPr>
      </xdr:nvSpPr>
      <xdr:spPr>
        <a:xfrm>
          <a:off x="6553200" y="28203525"/>
          <a:ext cx="0" cy="5334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A1:K43"/>
  <sheetViews>
    <sheetView zoomScalePageLayoutView="0" workbookViewId="0" topLeftCell="A1">
      <selection activeCell="AE12" sqref="AE12"/>
    </sheetView>
  </sheetViews>
  <sheetFormatPr defaultColWidth="8.796875" defaultRowHeight="15"/>
  <cols>
    <col min="1" max="1" width="8.69921875" style="168" customWidth="1"/>
    <col min="2" max="2" width="50.09765625" style="168" customWidth="1"/>
    <col min="3" max="3" width="22.09765625" style="168" customWidth="1"/>
    <col min="4" max="7" width="15.09765625" style="168" hidden="1" customWidth="1"/>
    <col min="8" max="28" width="0" style="168" hidden="1" customWidth="1"/>
    <col min="29" max="16384" width="9" style="168" customWidth="1"/>
  </cols>
  <sheetData>
    <row r="1" spans="1:5" ht="20.25" customHeight="1">
      <c r="A1" s="55"/>
      <c r="C1" s="55" t="s">
        <v>186</v>
      </c>
      <c r="E1" s="17" t="s">
        <v>218</v>
      </c>
    </row>
    <row r="2" spans="1:3" ht="18" customHeight="1">
      <c r="A2" s="55" t="s">
        <v>187</v>
      </c>
      <c r="C2" s="55"/>
    </row>
    <row r="3" spans="1:3" ht="18" customHeight="1">
      <c r="A3" s="55" t="s">
        <v>188</v>
      </c>
      <c r="C3" s="55"/>
    </row>
    <row r="4" spans="1:3" ht="30.75" customHeight="1">
      <c r="A4" s="169" t="s">
        <v>228</v>
      </c>
      <c r="B4" s="169"/>
      <c r="C4" s="170"/>
    </row>
    <row r="5" spans="1:3" ht="27" customHeight="1">
      <c r="A5" s="366" t="s">
        <v>381</v>
      </c>
      <c r="B5" s="366"/>
      <c r="C5" s="366"/>
    </row>
    <row r="6" spans="1:11" ht="27" customHeight="1">
      <c r="A6" s="187"/>
      <c r="B6" s="187"/>
      <c r="C6" s="40" t="s">
        <v>68</v>
      </c>
      <c r="D6" s="172"/>
      <c r="E6" s="172"/>
      <c r="F6" s="172"/>
      <c r="G6" s="172"/>
      <c r="H6" s="172"/>
      <c r="I6" s="172"/>
      <c r="J6" s="172"/>
      <c r="K6" s="172"/>
    </row>
    <row r="7" spans="1:11" s="174" customFormat="1" ht="17.25" customHeight="1">
      <c r="A7" s="365" t="s">
        <v>55</v>
      </c>
      <c r="B7" s="365" t="s">
        <v>4</v>
      </c>
      <c r="C7" s="367" t="s">
        <v>229</v>
      </c>
      <c r="D7" s="173"/>
      <c r="E7" s="173"/>
      <c r="F7" s="173"/>
      <c r="G7" s="173"/>
      <c r="H7" s="173"/>
      <c r="I7" s="173"/>
      <c r="J7" s="173"/>
      <c r="K7" s="173"/>
    </row>
    <row r="8" spans="1:11" s="174" customFormat="1" ht="17.25" customHeight="1">
      <c r="A8" s="365"/>
      <c r="B8" s="365"/>
      <c r="C8" s="367"/>
      <c r="D8" s="173"/>
      <c r="E8" s="173"/>
      <c r="F8" s="173"/>
      <c r="G8" s="173"/>
      <c r="H8" s="173"/>
      <c r="I8" s="173"/>
      <c r="J8" s="173"/>
      <c r="K8" s="173"/>
    </row>
    <row r="9" spans="1:11" s="178" customFormat="1" ht="31.5" customHeight="1">
      <c r="A9" s="189" t="s">
        <v>6</v>
      </c>
      <c r="B9" s="200" t="s">
        <v>200</v>
      </c>
      <c r="C9" s="201">
        <f>C10+C13+C16+C17+C18</f>
        <v>683486</v>
      </c>
      <c r="D9" s="175"/>
      <c r="E9" s="176"/>
      <c r="F9" s="175"/>
      <c r="G9" s="177"/>
      <c r="H9" s="176"/>
      <c r="I9" s="176"/>
      <c r="J9" s="176"/>
      <c r="K9" s="176"/>
    </row>
    <row r="10" spans="1:11" s="178" customFormat="1" ht="31.5" customHeight="1">
      <c r="A10" s="189" t="s">
        <v>19</v>
      </c>
      <c r="B10" s="208" t="s">
        <v>52</v>
      </c>
      <c r="C10" s="201">
        <f>C11+C12</f>
        <v>50200</v>
      </c>
      <c r="D10" s="175"/>
      <c r="E10" s="176"/>
      <c r="F10" s="175"/>
      <c r="G10" s="177"/>
      <c r="H10" s="176"/>
      <c r="I10" s="176"/>
      <c r="J10" s="176"/>
      <c r="K10" s="176"/>
    </row>
    <row r="11" spans="1:11" s="178" customFormat="1" ht="31.5" customHeight="1">
      <c r="A11" s="204" t="s">
        <v>15</v>
      </c>
      <c r="B11" s="203" t="s">
        <v>53</v>
      </c>
      <c r="C11" s="193">
        <v>50200</v>
      </c>
      <c r="D11" s="179"/>
      <c r="E11" s="176"/>
      <c r="F11" s="179"/>
      <c r="G11" s="180"/>
      <c r="H11" s="176"/>
      <c r="I11" s="176"/>
      <c r="J11" s="176"/>
      <c r="K11" s="176"/>
    </row>
    <row r="12" spans="1:11" s="178" customFormat="1" ht="31.5" customHeight="1">
      <c r="A12" s="204" t="s">
        <v>15</v>
      </c>
      <c r="B12" s="203" t="s">
        <v>108</v>
      </c>
      <c r="C12" s="193"/>
      <c r="D12" s="179"/>
      <c r="E12" s="176"/>
      <c r="F12" s="175"/>
      <c r="G12" s="177"/>
      <c r="H12" s="176"/>
      <c r="I12" s="176"/>
      <c r="J12" s="176"/>
      <c r="K12" s="176"/>
    </row>
    <row r="13" spans="1:11" s="178" customFormat="1" ht="31.5" customHeight="1">
      <c r="A13" s="189" t="s">
        <v>20</v>
      </c>
      <c r="B13" s="208" t="s">
        <v>44</v>
      </c>
      <c r="C13" s="201">
        <f>C14+C15</f>
        <v>633286</v>
      </c>
      <c r="D13" s="175"/>
      <c r="E13" s="176"/>
      <c r="F13" s="175"/>
      <c r="G13" s="177"/>
      <c r="H13" s="176"/>
      <c r="I13" s="176"/>
      <c r="J13" s="176"/>
      <c r="K13" s="176"/>
    </row>
    <row r="14" spans="1:11" s="178" customFormat="1" ht="31.5" customHeight="1">
      <c r="A14" s="202">
        <v>1</v>
      </c>
      <c r="B14" s="203" t="s">
        <v>64</v>
      </c>
      <c r="C14" s="193">
        <v>633248</v>
      </c>
      <c r="D14" s="179"/>
      <c r="E14" s="176"/>
      <c r="F14" s="179"/>
      <c r="G14" s="180"/>
      <c r="H14" s="176"/>
      <c r="I14" s="176"/>
      <c r="J14" s="176"/>
      <c r="K14" s="176"/>
    </row>
    <row r="15" spans="1:11" s="178" customFormat="1" ht="31.5" customHeight="1">
      <c r="A15" s="202">
        <v>2</v>
      </c>
      <c r="B15" s="203" t="s">
        <v>66</v>
      </c>
      <c r="C15" s="193">
        <v>38</v>
      </c>
      <c r="D15" s="179"/>
      <c r="E15" s="176"/>
      <c r="F15" s="179"/>
      <c r="G15" s="180"/>
      <c r="H15" s="176"/>
      <c r="I15" s="176"/>
      <c r="J15" s="176"/>
      <c r="K15" s="176"/>
    </row>
    <row r="16" spans="1:11" s="178" customFormat="1" ht="31.5" customHeight="1">
      <c r="A16" s="189" t="s">
        <v>21</v>
      </c>
      <c r="B16" s="208" t="s">
        <v>230</v>
      </c>
      <c r="C16" s="201"/>
      <c r="D16" s="175"/>
      <c r="E16" s="176"/>
      <c r="F16" s="175"/>
      <c r="G16" s="177"/>
      <c r="H16" s="176"/>
      <c r="I16" s="176"/>
      <c r="J16" s="176"/>
      <c r="K16" s="176"/>
    </row>
    <row r="17" spans="1:11" s="178" customFormat="1" ht="31.5" customHeight="1">
      <c r="A17" s="189" t="s">
        <v>22</v>
      </c>
      <c r="B17" s="208" t="s">
        <v>43</v>
      </c>
      <c r="C17" s="201"/>
      <c r="D17" s="175"/>
      <c r="E17" s="176"/>
      <c r="F17" s="175"/>
      <c r="G17" s="177"/>
      <c r="H17" s="176"/>
      <c r="I17" s="176"/>
      <c r="J17" s="176"/>
      <c r="K17" s="176"/>
    </row>
    <row r="18" spans="1:11" s="178" customFormat="1" ht="31.5" customHeight="1">
      <c r="A18" s="189" t="s">
        <v>231</v>
      </c>
      <c r="B18" s="208" t="s">
        <v>59</v>
      </c>
      <c r="C18" s="201"/>
      <c r="D18" s="175"/>
      <c r="E18" s="176"/>
      <c r="F18" s="175"/>
      <c r="G18" s="177"/>
      <c r="H18" s="176"/>
      <c r="I18" s="176"/>
      <c r="J18" s="176"/>
      <c r="K18" s="176"/>
    </row>
    <row r="19" spans="1:11" s="178" customFormat="1" ht="31.5" customHeight="1">
      <c r="A19" s="189" t="s">
        <v>7</v>
      </c>
      <c r="B19" s="208" t="s">
        <v>201</v>
      </c>
      <c r="C19" s="201">
        <f>C20+C24+C28</f>
        <v>683486</v>
      </c>
      <c r="D19" s="175"/>
      <c r="E19" s="176"/>
      <c r="F19" s="175"/>
      <c r="G19" s="177"/>
      <c r="H19" s="176"/>
      <c r="I19" s="176"/>
      <c r="J19" s="176"/>
      <c r="K19" s="176"/>
    </row>
    <row r="20" spans="1:11" s="178" customFormat="1" ht="31.5" customHeight="1">
      <c r="A20" s="189" t="s">
        <v>19</v>
      </c>
      <c r="B20" s="208" t="s">
        <v>54</v>
      </c>
      <c r="C20" s="201">
        <f>SUM(C21:C23)</f>
        <v>683448</v>
      </c>
      <c r="D20" s="175"/>
      <c r="E20" s="176"/>
      <c r="F20" s="175"/>
      <c r="G20" s="177"/>
      <c r="H20" s="176"/>
      <c r="I20" s="176"/>
      <c r="J20" s="176"/>
      <c r="K20" s="176"/>
    </row>
    <row r="21" spans="1:11" s="178" customFormat="1" ht="31.5" customHeight="1">
      <c r="A21" s="202">
        <v>1</v>
      </c>
      <c r="B21" s="203" t="s">
        <v>24</v>
      </c>
      <c r="C21" s="193">
        <v>38659</v>
      </c>
      <c r="D21" s="179"/>
      <c r="E21" s="176"/>
      <c r="F21" s="179"/>
      <c r="G21" s="180"/>
      <c r="H21" s="176"/>
      <c r="I21" s="176"/>
      <c r="J21" s="176"/>
      <c r="K21" s="176"/>
    </row>
    <row r="22" spans="1:11" s="178" customFormat="1" ht="31.5" customHeight="1">
      <c r="A22" s="202">
        <f>A21+1</f>
        <v>2</v>
      </c>
      <c r="B22" s="203" t="s">
        <v>25</v>
      </c>
      <c r="C22" s="193">
        <v>632755</v>
      </c>
      <c r="D22" s="179"/>
      <c r="E22" s="176"/>
      <c r="F22" s="179"/>
      <c r="G22" s="180"/>
      <c r="H22" s="176"/>
      <c r="I22" s="176"/>
      <c r="J22" s="176"/>
      <c r="K22" s="176"/>
    </row>
    <row r="23" spans="1:11" s="178" customFormat="1" ht="31.5" customHeight="1">
      <c r="A23" s="202">
        <v>3</v>
      </c>
      <c r="B23" s="203" t="s">
        <v>27</v>
      </c>
      <c r="C23" s="193">
        <v>12034</v>
      </c>
      <c r="D23" s="179"/>
      <c r="E23" s="176"/>
      <c r="F23" s="179"/>
      <c r="G23" s="180"/>
      <c r="H23" s="176"/>
      <c r="I23" s="176"/>
      <c r="J23" s="176"/>
      <c r="K23" s="176"/>
    </row>
    <row r="24" spans="1:11" s="178" customFormat="1" ht="31.5" customHeight="1">
      <c r="A24" s="189" t="s">
        <v>20</v>
      </c>
      <c r="B24" s="208" t="s">
        <v>81</v>
      </c>
      <c r="C24" s="201">
        <f>SUM(C25:C26)</f>
        <v>38</v>
      </c>
      <c r="D24" s="175"/>
      <c r="E24" s="176"/>
      <c r="F24" s="175"/>
      <c r="G24" s="177"/>
      <c r="H24" s="176"/>
      <c r="I24" s="176"/>
      <c r="J24" s="176"/>
      <c r="K24" s="176"/>
    </row>
    <row r="25" spans="1:11" s="178" customFormat="1" ht="31.5" customHeight="1">
      <c r="A25" s="202">
        <v>1</v>
      </c>
      <c r="B25" s="203" t="s">
        <v>82</v>
      </c>
      <c r="C25" s="193">
        <v>0</v>
      </c>
      <c r="D25" s="179"/>
      <c r="E25" s="176"/>
      <c r="F25" s="179"/>
      <c r="G25" s="180"/>
      <c r="H25" s="176"/>
      <c r="I25" s="176"/>
      <c r="J25" s="176"/>
      <c r="K25" s="176"/>
    </row>
    <row r="26" spans="1:11" s="178" customFormat="1" ht="31.5" customHeight="1">
      <c r="A26" s="202">
        <f>A25+1</f>
        <v>2</v>
      </c>
      <c r="B26" s="203" t="s">
        <v>83</v>
      </c>
      <c r="C26" s="193">
        <v>38</v>
      </c>
      <c r="D26" s="179"/>
      <c r="E26" s="176"/>
      <c r="F26" s="179"/>
      <c r="G26" s="180"/>
      <c r="H26" s="176"/>
      <c r="I26" s="176"/>
      <c r="J26" s="176"/>
      <c r="K26" s="176"/>
    </row>
    <row r="27" spans="1:11" s="182" customFormat="1" ht="31.5" customHeight="1">
      <c r="A27" s="189" t="s">
        <v>21</v>
      </c>
      <c r="B27" s="208" t="s">
        <v>203</v>
      </c>
      <c r="C27" s="201"/>
      <c r="D27" s="175"/>
      <c r="E27" s="181"/>
      <c r="F27" s="175"/>
      <c r="G27" s="177"/>
      <c r="H27" s="181"/>
      <c r="I27" s="181"/>
      <c r="J27" s="181"/>
      <c r="K27" s="181"/>
    </row>
    <row r="28" spans="1:11" s="185" customFormat="1" ht="31.5" customHeight="1">
      <c r="A28" s="189" t="s">
        <v>22</v>
      </c>
      <c r="B28" s="208" t="s">
        <v>58</v>
      </c>
      <c r="C28" s="205"/>
      <c r="D28" s="183"/>
      <c r="E28" s="184"/>
      <c r="F28" s="183"/>
      <c r="G28" s="183"/>
      <c r="H28" s="184"/>
      <c r="I28" s="184"/>
      <c r="J28" s="184"/>
      <c r="K28" s="184"/>
    </row>
    <row r="29" spans="1:11" ht="18.75">
      <c r="A29" s="178"/>
      <c r="B29" s="186"/>
      <c r="C29" s="178"/>
      <c r="D29" s="172"/>
      <c r="E29" s="172"/>
      <c r="F29" s="172"/>
      <c r="G29" s="172"/>
      <c r="H29" s="172"/>
      <c r="I29" s="172"/>
      <c r="J29" s="172"/>
      <c r="K29" s="172"/>
    </row>
    <row r="30" spans="1:3" ht="11.25" customHeight="1">
      <c r="A30" s="178"/>
      <c r="B30" s="178"/>
      <c r="C30" s="178"/>
    </row>
    <row r="31" spans="1:3" ht="18.75">
      <c r="A31" s="178"/>
      <c r="B31" s="178"/>
      <c r="C31" s="178"/>
    </row>
    <row r="32" spans="1:3" ht="18.75">
      <c r="A32" s="178"/>
      <c r="B32" s="178"/>
      <c r="C32" s="178"/>
    </row>
    <row r="33" spans="1:3" ht="18.75">
      <c r="A33" s="178"/>
      <c r="B33" s="178"/>
      <c r="C33" s="178"/>
    </row>
    <row r="34" spans="1:3" ht="18.75">
      <c r="A34" s="178"/>
      <c r="B34" s="178"/>
      <c r="C34" s="178"/>
    </row>
    <row r="35" spans="1:3" ht="18.75">
      <c r="A35" s="178"/>
      <c r="B35" s="178"/>
      <c r="C35" s="178"/>
    </row>
    <row r="36" spans="1:3" ht="18.75">
      <c r="A36" s="178"/>
      <c r="B36" s="178"/>
      <c r="C36" s="178"/>
    </row>
    <row r="37" spans="1:3" ht="18.75">
      <c r="A37" s="178"/>
      <c r="B37" s="178"/>
      <c r="C37" s="178"/>
    </row>
    <row r="38" spans="1:3" ht="18.75">
      <c r="A38" s="178"/>
      <c r="B38" s="178"/>
      <c r="C38" s="178"/>
    </row>
    <row r="39" spans="1:3" ht="22.5" customHeight="1">
      <c r="A39" s="178"/>
      <c r="B39" s="178"/>
      <c r="C39" s="178"/>
    </row>
    <row r="40" spans="1:3" ht="18.75">
      <c r="A40" s="178"/>
      <c r="B40" s="178"/>
      <c r="C40" s="178"/>
    </row>
    <row r="41" spans="1:3" ht="18.75">
      <c r="A41" s="178"/>
      <c r="B41" s="178"/>
      <c r="C41" s="178"/>
    </row>
    <row r="42" spans="1:3" ht="18.75">
      <c r="A42" s="178"/>
      <c r="B42" s="178"/>
      <c r="C42" s="178"/>
    </row>
    <row r="43" spans="1:3" ht="18.75">
      <c r="A43" s="178"/>
      <c r="B43" s="178"/>
      <c r="C43" s="178"/>
    </row>
  </sheetData>
  <sheetProtection/>
  <mergeCells count="4">
    <mergeCell ref="B7:B8"/>
    <mergeCell ref="A5:C5"/>
    <mergeCell ref="A7:A8"/>
    <mergeCell ref="C7:C8"/>
  </mergeCells>
  <printOptions horizontalCentered="1"/>
  <pageMargins left="0.58" right="0" top="0.45" bottom="0" header="0.15748031496062992" footer="0.1968503937007874"/>
  <pageSetup fitToHeight="5" horizontalDpi="600" verticalDpi="600" orientation="portrait" paperSize="9" scale="90" r:id="rId1"/>
  <headerFooter alignWithMargins="0">
    <oddHeader xml:space="preserve">&amp;C                                                                                                                                  </oddHeader>
    <oddFooter>&amp;C&amp;".VnTime,Italic"&amp;8
</oddFooter>
  </headerFooter>
</worksheet>
</file>

<file path=xl/worksheets/sheet10.xml><?xml version="1.0" encoding="utf-8"?>
<worksheet xmlns="http://schemas.openxmlformats.org/spreadsheetml/2006/main" xmlns:r="http://schemas.openxmlformats.org/officeDocument/2006/relationships">
  <sheetPr>
    <tabColor rgb="FF002060"/>
  </sheetPr>
  <dimension ref="A1:BI268"/>
  <sheetViews>
    <sheetView zoomScale="80" zoomScaleNormal="80" zoomScalePageLayoutView="0" workbookViewId="0" topLeftCell="A1">
      <selection activeCell="R13" sqref="R13"/>
    </sheetView>
  </sheetViews>
  <sheetFormatPr defaultColWidth="8" defaultRowHeight="15"/>
  <cols>
    <col min="1" max="1" width="3.59765625" style="79" customWidth="1"/>
    <col min="2" max="2" width="29.09765625" style="78" customWidth="1"/>
    <col min="3" max="3" width="12.59765625" style="92" customWidth="1"/>
    <col min="4" max="5" width="6.19921875" style="92" customWidth="1"/>
    <col min="6" max="6" width="7.69921875" style="92" customWidth="1"/>
    <col min="7" max="7" width="10.19921875" style="93" customWidth="1"/>
    <col min="8" max="9" width="6.59765625" style="93" customWidth="1"/>
    <col min="10" max="10" width="9.59765625" style="93" customWidth="1"/>
    <col min="11" max="11" width="10" style="93" bestFit="1" customWidth="1"/>
    <col min="12" max="12" width="7.5" style="93" customWidth="1"/>
    <col min="13" max="15" width="9.59765625" style="93" customWidth="1"/>
    <col min="16" max="17" width="7.5" style="93" customWidth="1"/>
    <col min="18" max="19" width="9.59765625" style="93" customWidth="1"/>
    <col min="20" max="21" width="7.8984375" style="93" customWidth="1"/>
    <col min="22" max="22" width="9.59765625" style="93" customWidth="1"/>
    <col min="23" max="23" width="29" style="78" hidden="1" customWidth="1"/>
    <col min="24" max="55" width="0" style="78" hidden="1" customWidth="1"/>
    <col min="56" max="56" width="12.3984375" style="84" hidden="1" customWidth="1"/>
    <col min="57" max="57" width="0" style="84" hidden="1" customWidth="1"/>
    <col min="58" max="60" width="8" style="78" customWidth="1"/>
    <col min="61" max="61" width="12.19921875" style="84" customWidth="1"/>
    <col min="62" max="16384" width="8" style="78" customWidth="1"/>
  </cols>
  <sheetData>
    <row r="1" spans="1:61" s="82" customFormat="1" ht="15.75">
      <c r="A1" s="77"/>
      <c r="B1" s="78"/>
      <c r="C1" s="78"/>
      <c r="D1" s="78"/>
      <c r="E1" s="78"/>
      <c r="F1" s="78"/>
      <c r="G1" s="78"/>
      <c r="H1" s="78"/>
      <c r="I1" s="78"/>
      <c r="J1" s="78"/>
      <c r="K1" s="78"/>
      <c r="L1" s="78"/>
      <c r="M1" s="78"/>
      <c r="N1" s="78"/>
      <c r="O1" s="78"/>
      <c r="P1" s="78"/>
      <c r="Q1" s="78"/>
      <c r="R1" s="78"/>
      <c r="S1" s="78"/>
      <c r="T1" s="400" t="s">
        <v>217</v>
      </c>
      <c r="U1" s="400"/>
      <c r="V1" s="400"/>
      <c r="W1" s="81" t="s">
        <v>227</v>
      </c>
      <c r="BD1" s="83"/>
      <c r="BE1" s="83"/>
      <c r="BI1" s="83"/>
    </row>
    <row r="2" spans="1:61" s="360" customFormat="1" ht="15.75">
      <c r="A2" s="55" t="s">
        <v>187</v>
      </c>
      <c r="B2" s="359"/>
      <c r="C2" s="359"/>
      <c r="D2" s="359"/>
      <c r="E2" s="359"/>
      <c r="F2" s="359"/>
      <c r="G2" s="359"/>
      <c r="H2" s="359"/>
      <c r="I2" s="359"/>
      <c r="J2" s="359"/>
      <c r="K2" s="359"/>
      <c r="L2" s="359"/>
      <c r="M2" s="359"/>
      <c r="N2" s="359"/>
      <c r="O2" s="359"/>
      <c r="P2" s="359"/>
      <c r="Q2" s="359"/>
      <c r="R2" s="359"/>
      <c r="S2" s="359"/>
      <c r="T2" s="359"/>
      <c r="U2" s="359"/>
      <c r="V2" s="273"/>
      <c r="BD2" s="361"/>
      <c r="BE2" s="361"/>
      <c r="BI2" s="361"/>
    </row>
    <row r="3" spans="1:61" s="360" customFormat="1" ht="15.75">
      <c r="A3" s="55" t="s">
        <v>188</v>
      </c>
      <c r="B3" s="359"/>
      <c r="C3" s="359"/>
      <c r="D3" s="359"/>
      <c r="E3" s="359"/>
      <c r="F3" s="359"/>
      <c r="G3" s="359"/>
      <c r="H3" s="359"/>
      <c r="I3" s="359"/>
      <c r="J3" s="359"/>
      <c r="K3" s="359"/>
      <c r="L3" s="359"/>
      <c r="M3" s="359"/>
      <c r="N3" s="359"/>
      <c r="O3" s="359"/>
      <c r="P3" s="359"/>
      <c r="Q3" s="359"/>
      <c r="R3" s="359"/>
      <c r="S3" s="359"/>
      <c r="T3" s="359"/>
      <c r="U3" s="359"/>
      <c r="V3" s="273"/>
      <c r="BD3" s="361"/>
      <c r="BE3" s="361"/>
      <c r="BI3" s="361"/>
    </row>
    <row r="4" spans="1:61" s="362" customFormat="1" ht="18.75">
      <c r="A4" s="402" t="s">
        <v>380</v>
      </c>
      <c r="B4" s="402"/>
      <c r="C4" s="402"/>
      <c r="D4" s="402"/>
      <c r="E4" s="402"/>
      <c r="F4" s="402"/>
      <c r="G4" s="402"/>
      <c r="H4" s="402"/>
      <c r="I4" s="402"/>
      <c r="J4" s="402"/>
      <c r="K4" s="402"/>
      <c r="L4" s="402"/>
      <c r="M4" s="402"/>
      <c r="N4" s="402"/>
      <c r="O4" s="402"/>
      <c r="P4" s="402"/>
      <c r="Q4" s="402"/>
      <c r="R4" s="402"/>
      <c r="S4" s="402"/>
      <c r="T4" s="402"/>
      <c r="U4" s="402"/>
      <c r="V4" s="402"/>
      <c r="BD4" s="363"/>
      <c r="BE4" s="363"/>
      <c r="BI4" s="363"/>
    </row>
    <row r="5" spans="1:61" s="362" customFormat="1" ht="19.5">
      <c r="A5" s="403" t="str">
        <f>'BIEU 81'!A5:C5</f>
        <v>(Kèm theo Quyết định số               /QĐ-UBND ngày  18/01/2021 của UBND huyện)</v>
      </c>
      <c r="B5" s="403"/>
      <c r="C5" s="403"/>
      <c r="D5" s="403"/>
      <c r="E5" s="403"/>
      <c r="F5" s="403"/>
      <c r="G5" s="403"/>
      <c r="H5" s="403"/>
      <c r="I5" s="403"/>
      <c r="J5" s="403"/>
      <c r="K5" s="403"/>
      <c r="L5" s="403"/>
      <c r="M5" s="403"/>
      <c r="N5" s="403"/>
      <c r="O5" s="403"/>
      <c r="P5" s="403"/>
      <c r="Q5" s="403"/>
      <c r="R5" s="403"/>
      <c r="S5" s="403"/>
      <c r="T5" s="403"/>
      <c r="U5" s="403"/>
      <c r="V5" s="403"/>
      <c r="W5" s="364"/>
      <c r="X5" s="364"/>
      <c r="Y5" s="364"/>
      <c r="Z5" s="364"/>
      <c r="BD5" s="363"/>
      <c r="BE5" s="363"/>
      <c r="BI5" s="363"/>
    </row>
    <row r="6" spans="1:61" s="85" customFormat="1" ht="15.75">
      <c r="A6" s="100"/>
      <c r="B6" s="100"/>
      <c r="C6" s="100"/>
      <c r="D6" s="100"/>
      <c r="E6" s="100"/>
      <c r="F6" s="100"/>
      <c r="G6" s="100"/>
      <c r="H6" s="100"/>
      <c r="I6" s="100"/>
      <c r="J6" s="100"/>
      <c r="K6" s="100"/>
      <c r="L6" s="100"/>
      <c r="M6" s="100"/>
      <c r="N6" s="100"/>
      <c r="O6" s="100"/>
      <c r="P6" s="100"/>
      <c r="Q6" s="100"/>
      <c r="R6" s="100"/>
      <c r="S6" s="100"/>
      <c r="T6" s="100"/>
      <c r="U6" s="401" t="s">
        <v>68</v>
      </c>
      <c r="V6" s="401"/>
      <c r="BD6" s="84"/>
      <c r="BE6" s="84"/>
      <c r="BI6" s="84"/>
    </row>
    <row r="7" spans="1:61" s="86" customFormat="1" ht="24" customHeight="1">
      <c r="A7" s="404" t="s">
        <v>80</v>
      </c>
      <c r="B7" s="406" t="s">
        <v>79</v>
      </c>
      <c r="C7" s="406" t="s">
        <v>74</v>
      </c>
      <c r="D7" s="406" t="s">
        <v>75</v>
      </c>
      <c r="E7" s="406" t="s">
        <v>76</v>
      </c>
      <c r="F7" s="398" t="s">
        <v>77</v>
      </c>
      <c r="G7" s="398"/>
      <c r="H7" s="398"/>
      <c r="I7" s="398"/>
      <c r="J7" s="398"/>
      <c r="K7" s="398" t="s">
        <v>266</v>
      </c>
      <c r="L7" s="398"/>
      <c r="M7" s="398"/>
      <c r="N7" s="398"/>
      <c r="O7" s="398" t="s">
        <v>267</v>
      </c>
      <c r="P7" s="398"/>
      <c r="Q7" s="398"/>
      <c r="R7" s="398"/>
      <c r="S7" s="398" t="s">
        <v>256</v>
      </c>
      <c r="T7" s="398"/>
      <c r="U7" s="398"/>
      <c r="V7" s="398"/>
      <c r="BD7" s="87"/>
      <c r="BE7" s="87"/>
      <c r="BI7" s="87"/>
    </row>
    <row r="8" spans="1:61" s="86" customFormat="1" ht="24" customHeight="1">
      <c r="A8" s="405"/>
      <c r="B8" s="407"/>
      <c r="C8" s="407"/>
      <c r="D8" s="407"/>
      <c r="E8" s="407"/>
      <c r="F8" s="399" t="s">
        <v>78</v>
      </c>
      <c r="G8" s="399" t="s">
        <v>106</v>
      </c>
      <c r="H8" s="399"/>
      <c r="I8" s="399"/>
      <c r="J8" s="399"/>
      <c r="K8" s="399"/>
      <c r="L8" s="399"/>
      <c r="M8" s="399"/>
      <c r="N8" s="399"/>
      <c r="O8" s="399"/>
      <c r="P8" s="399"/>
      <c r="Q8" s="399"/>
      <c r="R8" s="399"/>
      <c r="S8" s="399"/>
      <c r="T8" s="399"/>
      <c r="U8" s="399"/>
      <c r="V8" s="399"/>
      <c r="BD8" s="87"/>
      <c r="BE8" s="87"/>
      <c r="BI8" s="87"/>
    </row>
    <row r="9" spans="1:61" s="86" customFormat="1" ht="24" customHeight="1">
      <c r="A9" s="405"/>
      <c r="B9" s="407"/>
      <c r="C9" s="407"/>
      <c r="D9" s="407"/>
      <c r="E9" s="407"/>
      <c r="F9" s="399"/>
      <c r="G9" s="399" t="s">
        <v>369</v>
      </c>
      <c r="H9" s="399" t="s">
        <v>56</v>
      </c>
      <c r="I9" s="399"/>
      <c r="J9" s="399"/>
      <c r="K9" s="399" t="s">
        <v>65</v>
      </c>
      <c r="L9" s="399" t="s">
        <v>56</v>
      </c>
      <c r="M9" s="399"/>
      <c r="N9" s="399"/>
      <c r="O9" s="399" t="s">
        <v>65</v>
      </c>
      <c r="P9" s="399" t="s">
        <v>56</v>
      </c>
      <c r="Q9" s="399"/>
      <c r="R9" s="399"/>
      <c r="S9" s="399" t="s">
        <v>65</v>
      </c>
      <c r="T9" s="399" t="s">
        <v>56</v>
      </c>
      <c r="U9" s="399"/>
      <c r="V9" s="399"/>
      <c r="BD9" s="87"/>
      <c r="BE9" s="87"/>
      <c r="BI9" s="87"/>
    </row>
    <row r="10" spans="1:61" s="86" customFormat="1" ht="15.75">
      <c r="A10" s="405"/>
      <c r="B10" s="407"/>
      <c r="C10" s="407"/>
      <c r="D10" s="407"/>
      <c r="E10" s="407"/>
      <c r="F10" s="399"/>
      <c r="G10" s="399"/>
      <c r="H10" s="399" t="s">
        <v>107</v>
      </c>
      <c r="I10" s="399" t="s">
        <v>73</v>
      </c>
      <c r="J10" s="399" t="s">
        <v>155</v>
      </c>
      <c r="K10" s="399"/>
      <c r="L10" s="399" t="s">
        <v>107</v>
      </c>
      <c r="M10" s="399" t="s">
        <v>73</v>
      </c>
      <c r="N10" s="399" t="s">
        <v>155</v>
      </c>
      <c r="O10" s="399"/>
      <c r="P10" s="399" t="s">
        <v>107</v>
      </c>
      <c r="Q10" s="399" t="s">
        <v>73</v>
      </c>
      <c r="R10" s="399" t="s">
        <v>155</v>
      </c>
      <c r="S10" s="399"/>
      <c r="T10" s="399" t="s">
        <v>107</v>
      </c>
      <c r="U10" s="399" t="s">
        <v>73</v>
      </c>
      <c r="V10" s="399" t="s">
        <v>155</v>
      </c>
      <c r="BD10" s="87"/>
      <c r="BE10" s="87"/>
      <c r="BI10" s="87"/>
    </row>
    <row r="11" spans="1:61" s="86" customFormat="1" ht="15.75">
      <c r="A11" s="405"/>
      <c r="B11" s="407"/>
      <c r="C11" s="407"/>
      <c r="D11" s="407"/>
      <c r="E11" s="407"/>
      <c r="F11" s="399"/>
      <c r="G11" s="399"/>
      <c r="H11" s="399"/>
      <c r="I11" s="399"/>
      <c r="J11" s="399"/>
      <c r="K11" s="399"/>
      <c r="L11" s="399"/>
      <c r="M11" s="399"/>
      <c r="N11" s="399"/>
      <c r="O11" s="399"/>
      <c r="P11" s="399"/>
      <c r="Q11" s="399"/>
      <c r="R11" s="399"/>
      <c r="S11" s="399"/>
      <c r="T11" s="399"/>
      <c r="U11" s="399"/>
      <c r="V11" s="399"/>
      <c r="BD11" s="87"/>
      <c r="BE11" s="87"/>
      <c r="BI11" s="87"/>
    </row>
    <row r="12" spans="1:61" s="86" customFormat="1" ht="44.25" customHeight="1">
      <c r="A12" s="405"/>
      <c r="B12" s="407"/>
      <c r="C12" s="407"/>
      <c r="D12" s="407"/>
      <c r="E12" s="407"/>
      <c r="F12" s="399"/>
      <c r="G12" s="399"/>
      <c r="H12" s="399"/>
      <c r="I12" s="399"/>
      <c r="J12" s="399"/>
      <c r="K12" s="399"/>
      <c r="L12" s="399"/>
      <c r="M12" s="399"/>
      <c r="N12" s="399"/>
      <c r="O12" s="399"/>
      <c r="P12" s="399"/>
      <c r="Q12" s="399"/>
      <c r="R12" s="399"/>
      <c r="S12" s="399"/>
      <c r="T12" s="399"/>
      <c r="U12" s="399"/>
      <c r="V12" s="399"/>
      <c r="BD12" s="87"/>
      <c r="BE12" s="87"/>
      <c r="BI12" s="87"/>
    </row>
    <row r="13" spans="1:61" s="88" customFormat="1" ht="15.75">
      <c r="A13" s="101" t="s">
        <v>6</v>
      </c>
      <c r="B13" s="102" t="s">
        <v>7</v>
      </c>
      <c r="C13" s="101">
        <v>1</v>
      </c>
      <c r="D13" s="101">
        <f>C13+1</f>
        <v>2</v>
      </c>
      <c r="E13" s="101">
        <f aca="true" t="shared" si="0" ref="E13:V13">D13+1</f>
        <v>3</v>
      </c>
      <c r="F13" s="101">
        <f t="shared" si="0"/>
        <v>4</v>
      </c>
      <c r="G13" s="101">
        <f t="shared" si="0"/>
        <v>5</v>
      </c>
      <c r="H13" s="101">
        <f t="shared" si="0"/>
        <v>6</v>
      </c>
      <c r="I13" s="101">
        <f t="shared" si="0"/>
        <v>7</v>
      </c>
      <c r="J13" s="101">
        <f t="shared" si="0"/>
        <v>8</v>
      </c>
      <c r="K13" s="101">
        <f t="shared" si="0"/>
        <v>9</v>
      </c>
      <c r="L13" s="101">
        <f t="shared" si="0"/>
        <v>10</v>
      </c>
      <c r="M13" s="101">
        <f t="shared" si="0"/>
        <v>11</v>
      </c>
      <c r="N13" s="101">
        <f t="shared" si="0"/>
        <v>12</v>
      </c>
      <c r="O13" s="101">
        <f t="shared" si="0"/>
        <v>13</v>
      </c>
      <c r="P13" s="101">
        <f t="shared" si="0"/>
        <v>14</v>
      </c>
      <c r="Q13" s="101">
        <f t="shared" si="0"/>
        <v>15</v>
      </c>
      <c r="R13" s="101">
        <f t="shared" si="0"/>
        <v>16</v>
      </c>
      <c r="S13" s="101">
        <f t="shared" si="0"/>
        <v>17</v>
      </c>
      <c r="T13" s="101">
        <f t="shared" si="0"/>
        <v>18</v>
      </c>
      <c r="U13" s="101">
        <f t="shared" si="0"/>
        <v>19</v>
      </c>
      <c r="V13" s="101">
        <f t="shared" si="0"/>
        <v>20</v>
      </c>
      <c r="BD13" s="89"/>
      <c r="BE13" s="89"/>
      <c r="BI13" s="89"/>
    </row>
    <row r="14" spans="1:61" s="164" customFormat="1" ht="31.5" customHeight="1">
      <c r="A14" s="161"/>
      <c r="B14" s="162" t="s">
        <v>65</v>
      </c>
      <c r="C14" s="163"/>
      <c r="D14" s="163"/>
      <c r="E14" s="163"/>
      <c r="F14" s="163"/>
      <c r="G14" s="166">
        <f aca="true" t="shared" si="1" ref="G14:U14">+G15+G24+G35+G75+G85+G90</f>
        <v>202400</v>
      </c>
      <c r="H14" s="166">
        <f t="shared" si="1"/>
        <v>0</v>
      </c>
      <c r="I14" s="166">
        <f t="shared" si="1"/>
        <v>0</v>
      </c>
      <c r="J14" s="166">
        <f t="shared" si="1"/>
        <v>202400</v>
      </c>
      <c r="K14" s="166">
        <f t="shared" si="1"/>
        <v>108975.6534867</v>
      </c>
      <c r="L14" s="166">
        <f t="shared" si="1"/>
        <v>0</v>
      </c>
      <c r="M14" s="166">
        <f t="shared" si="1"/>
        <v>0</v>
      </c>
      <c r="N14" s="166">
        <f t="shared" si="1"/>
        <v>108975.6534867</v>
      </c>
      <c r="O14" s="166">
        <f t="shared" si="1"/>
        <v>73506.16500000001</v>
      </c>
      <c r="P14" s="166">
        <f t="shared" si="1"/>
        <v>0</v>
      </c>
      <c r="Q14" s="166">
        <f t="shared" si="1"/>
        <v>0</v>
      </c>
      <c r="R14" s="166">
        <f t="shared" si="1"/>
        <v>73506.16500000001</v>
      </c>
      <c r="S14" s="166">
        <f t="shared" si="1"/>
        <v>111650.95999999999</v>
      </c>
      <c r="T14" s="166">
        <f t="shared" si="1"/>
        <v>0</v>
      </c>
      <c r="U14" s="166">
        <f t="shared" si="1"/>
        <v>0</v>
      </c>
      <c r="V14" s="166">
        <f>+V15+V24+V35+V75+V85+V90</f>
        <v>111650.95999999999</v>
      </c>
      <c r="BD14" s="165"/>
      <c r="BE14" s="165"/>
      <c r="BI14" s="165"/>
    </row>
    <row r="15" spans="1:22" s="90" customFormat="1" ht="31.5">
      <c r="A15" s="103" t="s">
        <v>6</v>
      </c>
      <c r="B15" s="104" t="s">
        <v>278</v>
      </c>
      <c r="C15" s="105"/>
      <c r="D15" s="105"/>
      <c r="E15" s="105"/>
      <c r="F15" s="105"/>
      <c r="G15" s="146">
        <f aca="true" t="shared" si="2" ref="G15:U15">G17</f>
        <v>0</v>
      </c>
      <c r="H15" s="146">
        <f t="shared" si="2"/>
        <v>0</v>
      </c>
      <c r="I15" s="146">
        <f t="shared" si="2"/>
        <v>0</v>
      </c>
      <c r="J15" s="146">
        <f t="shared" si="2"/>
        <v>0</v>
      </c>
      <c r="K15" s="146">
        <f t="shared" si="2"/>
        <v>0</v>
      </c>
      <c r="L15" s="146">
        <f t="shared" si="2"/>
        <v>0</v>
      </c>
      <c r="M15" s="146">
        <f t="shared" si="2"/>
        <v>0</v>
      </c>
      <c r="N15" s="146">
        <f t="shared" si="2"/>
        <v>0</v>
      </c>
      <c r="O15" s="146">
        <f t="shared" si="2"/>
        <v>0</v>
      </c>
      <c r="P15" s="146">
        <f t="shared" si="2"/>
        <v>0</v>
      </c>
      <c r="Q15" s="146">
        <f t="shared" si="2"/>
        <v>0</v>
      </c>
      <c r="R15" s="146">
        <f t="shared" si="2"/>
        <v>0</v>
      </c>
      <c r="S15" s="146">
        <f t="shared" si="2"/>
        <v>22234</v>
      </c>
      <c r="T15" s="146">
        <f t="shared" si="2"/>
        <v>0</v>
      </c>
      <c r="U15" s="146">
        <f t="shared" si="2"/>
        <v>0</v>
      </c>
      <c r="V15" s="146">
        <f>V17</f>
        <v>22234</v>
      </c>
    </row>
    <row r="16" spans="1:22" s="90" customFormat="1" ht="15.75">
      <c r="A16" s="106" t="s">
        <v>257</v>
      </c>
      <c r="B16" s="107" t="s">
        <v>269</v>
      </c>
      <c r="C16" s="107"/>
      <c r="D16" s="108"/>
      <c r="E16" s="108"/>
      <c r="F16" s="108"/>
      <c r="G16" s="147"/>
      <c r="H16" s="147"/>
      <c r="I16" s="147"/>
      <c r="J16" s="147"/>
      <c r="K16" s="147"/>
      <c r="L16" s="147"/>
      <c r="M16" s="147"/>
      <c r="N16" s="147"/>
      <c r="O16" s="147"/>
      <c r="P16" s="147"/>
      <c r="Q16" s="147"/>
      <c r="R16" s="147"/>
      <c r="S16" s="147"/>
      <c r="T16" s="147"/>
      <c r="U16" s="147"/>
      <c r="V16" s="147"/>
    </row>
    <row r="17" spans="1:22" s="90" customFormat="1" ht="16.5">
      <c r="A17" s="109"/>
      <c r="B17" s="110" t="s">
        <v>275</v>
      </c>
      <c r="C17" s="110"/>
      <c r="D17" s="108"/>
      <c r="E17" s="108"/>
      <c r="F17" s="111">
        <f aca="true" t="shared" si="3" ref="F17:U17">SUM(F18:F23)</f>
        <v>0</v>
      </c>
      <c r="G17" s="148">
        <f t="shared" si="3"/>
        <v>0</v>
      </c>
      <c r="H17" s="148">
        <f t="shared" si="3"/>
        <v>0</v>
      </c>
      <c r="I17" s="148">
        <f t="shared" si="3"/>
        <v>0</v>
      </c>
      <c r="J17" s="148">
        <f t="shared" si="3"/>
        <v>0</v>
      </c>
      <c r="K17" s="148">
        <f>SUM(K18:K23)</f>
        <v>0</v>
      </c>
      <c r="L17" s="148">
        <f t="shared" si="3"/>
        <v>0</v>
      </c>
      <c r="M17" s="148">
        <f t="shared" si="3"/>
        <v>0</v>
      </c>
      <c r="N17" s="148">
        <f t="shared" si="3"/>
        <v>0</v>
      </c>
      <c r="O17" s="148">
        <f t="shared" si="3"/>
        <v>0</v>
      </c>
      <c r="P17" s="148">
        <f t="shared" si="3"/>
        <v>0</v>
      </c>
      <c r="Q17" s="148">
        <f t="shared" si="3"/>
        <v>0</v>
      </c>
      <c r="R17" s="148">
        <f t="shared" si="3"/>
        <v>0</v>
      </c>
      <c r="S17" s="148">
        <f t="shared" si="3"/>
        <v>22234</v>
      </c>
      <c r="T17" s="148">
        <f t="shared" si="3"/>
        <v>0</v>
      </c>
      <c r="U17" s="148">
        <f t="shared" si="3"/>
        <v>0</v>
      </c>
      <c r="V17" s="148">
        <f>SUM(V18:V23)</f>
        <v>22234</v>
      </c>
    </row>
    <row r="18" spans="1:22" s="91" customFormat="1" ht="31.5">
      <c r="A18" s="112">
        <v>1</v>
      </c>
      <c r="B18" s="113" t="s">
        <v>259</v>
      </c>
      <c r="C18" s="112" t="s">
        <v>258</v>
      </c>
      <c r="D18" s="114"/>
      <c r="E18" s="114"/>
      <c r="F18" s="114"/>
      <c r="G18" s="149">
        <f aca="true" t="shared" si="4" ref="G18:G23">SUM(H18:J18)</f>
        <v>0</v>
      </c>
      <c r="H18" s="149"/>
      <c r="I18" s="149"/>
      <c r="J18" s="149"/>
      <c r="K18" s="149">
        <f aca="true" t="shared" si="5" ref="K18:K23">SUM(L18:N18)</f>
        <v>0</v>
      </c>
      <c r="L18" s="149"/>
      <c r="M18" s="149"/>
      <c r="N18" s="149"/>
      <c r="O18" s="149">
        <f aca="true" t="shared" si="6" ref="O18:O23">SUM(P18:R18)</f>
        <v>0</v>
      </c>
      <c r="P18" s="149"/>
      <c r="Q18" s="149"/>
      <c r="R18" s="149"/>
      <c r="S18" s="149">
        <f aca="true" t="shared" si="7" ref="S18:S23">SUM(T18:V18)</f>
        <v>2500</v>
      </c>
      <c r="T18" s="149"/>
      <c r="U18" s="149"/>
      <c r="V18" s="150">
        <v>2500</v>
      </c>
    </row>
    <row r="19" spans="1:22" s="91" customFormat="1" ht="31.5">
      <c r="A19" s="112">
        <v>2</v>
      </c>
      <c r="B19" s="113" t="s">
        <v>260</v>
      </c>
      <c r="C19" s="112" t="s">
        <v>258</v>
      </c>
      <c r="D19" s="114"/>
      <c r="E19" s="114"/>
      <c r="F19" s="114"/>
      <c r="G19" s="149">
        <f t="shared" si="4"/>
        <v>0</v>
      </c>
      <c r="H19" s="149"/>
      <c r="I19" s="149"/>
      <c r="J19" s="149"/>
      <c r="K19" s="149">
        <f t="shared" si="5"/>
        <v>0</v>
      </c>
      <c r="L19" s="149"/>
      <c r="M19" s="149"/>
      <c r="N19" s="149"/>
      <c r="O19" s="149">
        <f t="shared" si="6"/>
        <v>0</v>
      </c>
      <c r="P19" s="149"/>
      <c r="Q19" s="149"/>
      <c r="R19" s="149"/>
      <c r="S19" s="149">
        <f t="shared" si="7"/>
        <v>9000</v>
      </c>
      <c r="T19" s="149"/>
      <c r="U19" s="149"/>
      <c r="V19" s="150">
        <v>9000</v>
      </c>
    </row>
    <row r="20" spans="1:22" s="91" customFormat="1" ht="31.5">
      <c r="A20" s="112">
        <v>3</v>
      </c>
      <c r="B20" s="113" t="s">
        <v>261</v>
      </c>
      <c r="C20" s="112" t="s">
        <v>258</v>
      </c>
      <c r="D20" s="114"/>
      <c r="E20" s="114"/>
      <c r="F20" s="114"/>
      <c r="G20" s="149">
        <f t="shared" si="4"/>
        <v>0</v>
      </c>
      <c r="H20" s="149"/>
      <c r="I20" s="149"/>
      <c r="J20" s="149"/>
      <c r="K20" s="149">
        <f t="shared" si="5"/>
        <v>0</v>
      </c>
      <c r="L20" s="149"/>
      <c r="M20" s="149"/>
      <c r="N20" s="149"/>
      <c r="O20" s="149">
        <f t="shared" si="6"/>
        <v>0</v>
      </c>
      <c r="P20" s="149"/>
      <c r="Q20" s="149"/>
      <c r="R20" s="149"/>
      <c r="S20" s="149">
        <f t="shared" si="7"/>
        <v>4534</v>
      </c>
      <c r="T20" s="149"/>
      <c r="U20" s="149"/>
      <c r="V20" s="150">
        <v>4534</v>
      </c>
    </row>
    <row r="21" spans="1:22" s="91" customFormat="1" ht="31.5">
      <c r="A21" s="112">
        <v>4</v>
      </c>
      <c r="B21" s="115" t="s">
        <v>262</v>
      </c>
      <c r="C21" s="112" t="s">
        <v>258</v>
      </c>
      <c r="D21" s="114"/>
      <c r="E21" s="114"/>
      <c r="F21" s="114"/>
      <c r="G21" s="149">
        <f t="shared" si="4"/>
        <v>0</v>
      </c>
      <c r="H21" s="149"/>
      <c r="I21" s="149"/>
      <c r="J21" s="149"/>
      <c r="K21" s="149">
        <f t="shared" si="5"/>
        <v>0</v>
      </c>
      <c r="L21" s="149"/>
      <c r="M21" s="149"/>
      <c r="N21" s="149"/>
      <c r="O21" s="149">
        <f t="shared" si="6"/>
        <v>0</v>
      </c>
      <c r="P21" s="149"/>
      <c r="Q21" s="149"/>
      <c r="R21" s="149"/>
      <c r="S21" s="149">
        <f t="shared" si="7"/>
        <v>4000</v>
      </c>
      <c r="T21" s="149"/>
      <c r="U21" s="149"/>
      <c r="V21" s="149">
        <v>4000</v>
      </c>
    </row>
    <row r="22" spans="1:22" s="91" customFormat="1" ht="47.25">
      <c r="A22" s="112">
        <v>5</v>
      </c>
      <c r="B22" s="115" t="s">
        <v>263</v>
      </c>
      <c r="C22" s="112" t="s">
        <v>264</v>
      </c>
      <c r="D22" s="114"/>
      <c r="E22" s="114"/>
      <c r="F22" s="114"/>
      <c r="G22" s="149">
        <f t="shared" si="4"/>
        <v>0</v>
      </c>
      <c r="H22" s="149"/>
      <c r="I22" s="149"/>
      <c r="J22" s="149"/>
      <c r="K22" s="149">
        <f t="shared" si="5"/>
        <v>0</v>
      </c>
      <c r="L22" s="149"/>
      <c r="M22" s="149"/>
      <c r="N22" s="149"/>
      <c r="O22" s="149">
        <f t="shared" si="6"/>
        <v>0</v>
      </c>
      <c r="P22" s="149"/>
      <c r="Q22" s="149"/>
      <c r="R22" s="149"/>
      <c r="S22" s="149">
        <f t="shared" si="7"/>
        <v>2000</v>
      </c>
      <c r="T22" s="149"/>
      <c r="U22" s="149"/>
      <c r="V22" s="149">
        <v>2000</v>
      </c>
    </row>
    <row r="23" spans="1:22" s="91" customFormat="1" ht="47.25">
      <c r="A23" s="112">
        <v>6</v>
      </c>
      <c r="B23" s="113" t="s">
        <v>265</v>
      </c>
      <c r="C23" s="112" t="s">
        <v>258</v>
      </c>
      <c r="D23" s="114"/>
      <c r="E23" s="114"/>
      <c r="F23" s="114"/>
      <c r="G23" s="149">
        <f t="shared" si="4"/>
        <v>0</v>
      </c>
      <c r="H23" s="149"/>
      <c r="I23" s="149"/>
      <c r="J23" s="149"/>
      <c r="K23" s="149">
        <f t="shared" si="5"/>
        <v>0</v>
      </c>
      <c r="L23" s="149"/>
      <c r="M23" s="149"/>
      <c r="N23" s="149"/>
      <c r="O23" s="149">
        <f t="shared" si="6"/>
        <v>0</v>
      </c>
      <c r="P23" s="149"/>
      <c r="Q23" s="149"/>
      <c r="R23" s="149"/>
      <c r="S23" s="149">
        <f t="shared" si="7"/>
        <v>200</v>
      </c>
      <c r="T23" s="149"/>
      <c r="U23" s="149"/>
      <c r="V23" s="150">
        <v>200</v>
      </c>
    </row>
    <row r="24" spans="1:22" s="90" customFormat="1" ht="16.5">
      <c r="A24" s="103" t="s">
        <v>7</v>
      </c>
      <c r="B24" s="104" t="s">
        <v>279</v>
      </c>
      <c r="C24" s="105"/>
      <c r="D24" s="105"/>
      <c r="E24" s="105"/>
      <c r="F24" s="105"/>
      <c r="G24" s="151">
        <f aca="true" t="shared" si="8" ref="G24:U24">+G25+G32</f>
        <v>0</v>
      </c>
      <c r="H24" s="151">
        <f t="shared" si="8"/>
        <v>0</v>
      </c>
      <c r="I24" s="151">
        <f t="shared" si="8"/>
        <v>0</v>
      </c>
      <c r="J24" s="151">
        <f t="shared" si="8"/>
        <v>0</v>
      </c>
      <c r="K24" s="151">
        <f t="shared" si="8"/>
        <v>15921.857681700001</v>
      </c>
      <c r="L24" s="151">
        <f t="shared" si="8"/>
        <v>0</v>
      </c>
      <c r="M24" s="151">
        <f t="shared" si="8"/>
        <v>0</v>
      </c>
      <c r="N24" s="151">
        <f t="shared" si="8"/>
        <v>15921.857681700001</v>
      </c>
      <c r="O24" s="151">
        <f t="shared" si="8"/>
        <v>7917.063</v>
      </c>
      <c r="P24" s="151">
        <f t="shared" si="8"/>
        <v>0</v>
      </c>
      <c r="Q24" s="151">
        <f t="shared" si="8"/>
        <v>0</v>
      </c>
      <c r="R24" s="151">
        <f t="shared" si="8"/>
        <v>7917.063</v>
      </c>
      <c r="S24" s="151">
        <f t="shared" si="8"/>
        <v>13005</v>
      </c>
      <c r="T24" s="151">
        <f t="shared" si="8"/>
        <v>0</v>
      </c>
      <c r="U24" s="151">
        <f t="shared" si="8"/>
        <v>0</v>
      </c>
      <c r="V24" s="151">
        <f>+V25+V32</f>
        <v>13005</v>
      </c>
    </row>
    <row r="25" spans="1:22" s="90" customFormat="1" ht="16.5">
      <c r="A25" s="106"/>
      <c r="B25" s="107" t="s">
        <v>268</v>
      </c>
      <c r="C25" s="107"/>
      <c r="D25" s="108"/>
      <c r="E25" s="108"/>
      <c r="F25" s="108"/>
      <c r="G25" s="152">
        <f aca="true" t="shared" si="9" ref="G25:U25">SUM(G26:G31)</f>
        <v>0</v>
      </c>
      <c r="H25" s="152">
        <f t="shared" si="9"/>
        <v>0</v>
      </c>
      <c r="I25" s="152">
        <f t="shared" si="9"/>
        <v>0</v>
      </c>
      <c r="J25" s="152">
        <f t="shared" si="9"/>
        <v>0</v>
      </c>
      <c r="K25" s="152">
        <f t="shared" si="9"/>
        <v>15921.857681700001</v>
      </c>
      <c r="L25" s="152">
        <f t="shared" si="9"/>
        <v>0</v>
      </c>
      <c r="M25" s="152">
        <f t="shared" si="9"/>
        <v>0</v>
      </c>
      <c r="N25" s="152">
        <f t="shared" si="9"/>
        <v>15921.857681700001</v>
      </c>
      <c r="O25" s="152">
        <f t="shared" si="9"/>
        <v>7917.063</v>
      </c>
      <c r="P25" s="152">
        <f t="shared" si="9"/>
        <v>0</v>
      </c>
      <c r="Q25" s="152">
        <f t="shared" si="9"/>
        <v>0</v>
      </c>
      <c r="R25" s="152">
        <f t="shared" si="9"/>
        <v>7917.063</v>
      </c>
      <c r="S25" s="152">
        <f t="shared" si="9"/>
        <v>10960</v>
      </c>
      <c r="T25" s="152">
        <f t="shared" si="9"/>
        <v>0</v>
      </c>
      <c r="U25" s="152">
        <f t="shared" si="9"/>
        <v>0</v>
      </c>
      <c r="V25" s="152">
        <f>SUM(V26:V31)</f>
        <v>10960</v>
      </c>
    </row>
    <row r="26" spans="1:22" s="90" customFormat="1" ht="16.5">
      <c r="A26" s="106" t="s">
        <v>257</v>
      </c>
      <c r="B26" s="107" t="s">
        <v>269</v>
      </c>
      <c r="C26" s="107"/>
      <c r="D26" s="108"/>
      <c r="E26" s="108"/>
      <c r="F26" s="108"/>
      <c r="G26" s="152"/>
      <c r="H26" s="152"/>
      <c r="I26" s="152"/>
      <c r="J26" s="152"/>
      <c r="K26" s="152"/>
      <c r="L26" s="152"/>
      <c r="M26" s="152"/>
      <c r="N26" s="152"/>
      <c r="O26" s="152"/>
      <c r="P26" s="152"/>
      <c r="Q26" s="152"/>
      <c r="R26" s="152"/>
      <c r="S26" s="152"/>
      <c r="T26" s="152"/>
      <c r="U26" s="152"/>
      <c r="V26" s="152"/>
    </row>
    <row r="27" spans="1:22" s="91" customFormat="1" ht="31.5">
      <c r="A27" s="116">
        <v>1</v>
      </c>
      <c r="B27" s="113" t="s">
        <v>270</v>
      </c>
      <c r="C27" s="112" t="s">
        <v>258</v>
      </c>
      <c r="D27" s="114"/>
      <c r="E27" s="114"/>
      <c r="F27" s="114"/>
      <c r="G27" s="149">
        <f>SUM(H27:J27)</f>
        <v>0</v>
      </c>
      <c r="H27" s="149"/>
      <c r="I27" s="149"/>
      <c r="J27" s="149"/>
      <c r="K27" s="149">
        <f>SUM(L27:N27)</f>
        <v>2371.4186817</v>
      </c>
      <c r="L27" s="149"/>
      <c r="M27" s="149"/>
      <c r="N27" s="149">
        <v>2371.4186817</v>
      </c>
      <c r="O27" s="149">
        <f>SUM(P27:R27)</f>
        <v>2906.6279999999997</v>
      </c>
      <c r="P27" s="149"/>
      <c r="Q27" s="149"/>
      <c r="R27" s="150">
        <v>2906.6279999999997</v>
      </c>
      <c r="S27" s="149">
        <f>SUM(T27:V27)</f>
        <v>440</v>
      </c>
      <c r="T27" s="149"/>
      <c r="U27" s="149"/>
      <c r="V27" s="153">
        <v>440</v>
      </c>
    </row>
    <row r="28" spans="1:22" s="91" customFormat="1" ht="47.25">
      <c r="A28" s="116">
        <v>2</v>
      </c>
      <c r="B28" s="117" t="s">
        <v>271</v>
      </c>
      <c r="C28" s="112" t="s">
        <v>258</v>
      </c>
      <c r="D28" s="114"/>
      <c r="E28" s="114"/>
      <c r="F28" s="114"/>
      <c r="G28" s="149">
        <f>SUM(H28:J28)</f>
        <v>0</v>
      </c>
      <c r="H28" s="149"/>
      <c r="I28" s="149"/>
      <c r="J28" s="149"/>
      <c r="K28" s="149">
        <f>SUM(L28:N28)</f>
        <v>0</v>
      </c>
      <c r="L28" s="149"/>
      <c r="M28" s="149"/>
      <c r="N28" s="149"/>
      <c r="O28" s="149">
        <f>SUM(P28:R28)</f>
        <v>10.435</v>
      </c>
      <c r="P28" s="149"/>
      <c r="Q28" s="149"/>
      <c r="R28" s="150">
        <v>10.435</v>
      </c>
      <c r="S28" s="149">
        <f>SUM(T28:V28)</f>
        <v>155</v>
      </c>
      <c r="T28" s="149"/>
      <c r="U28" s="149"/>
      <c r="V28" s="153">
        <v>155</v>
      </c>
    </row>
    <row r="29" spans="1:22" s="91" customFormat="1" ht="16.5">
      <c r="A29" s="116">
        <v>3</v>
      </c>
      <c r="B29" s="118" t="s">
        <v>272</v>
      </c>
      <c r="C29" s="112" t="s">
        <v>258</v>
      </c>
      <c r="D29" s="114"/>
      <c r="E29" s="114"/>
      <c r="F29" s="114"/>
      <c r="G29" s="149">
        <f>SUM(H29:J29)</f>
        <v>0</v>
      </c>
      <c r="H29" s="149"/>
      <c r="I29" s="149"/>
      <c r="J29" s="149"/>
      <c r="K29" s="149">
        <f>SUM(L29:N29)</f>
        <v>8199</v>
      </c>
      <c r="L29" s="149"/>
      <c r="M29" s="149"/>
      <c r="N29" s="149">
        <v>8199</v>
      </c>
      <c r="O29" s="149">
        <f>SUM(P29:R29)</f>
        <v>5000</v>
      </c>
      <c r="P29" s="149"/>
      <c r="Q29" s="149"/>
      <c r="R29" s="150">
        <v>5000</v>
      </c>
      <c r="S29" s="149">
        <f>SUM(T29:V29)</f>
        <v>4000</v>
      </c>
      <c r="T29" s="149"/>
      <c r="U29" s="149"/>
      <c r="V29" s="153">
        <v>4000</v>
      </c>
    </row>
    <row r="30" spans="1:22" s="91" customFormat="1" ht="31.5">
      <c r="A30" s="119">
        <v>4</v>
      </c>
      <c r="B30" s="118" t="s">
        <v>273</v>
      </c>
      <c r="C30" s="112" t="s">
        <v>258</v>
      </c>
      <c r="D30" s="114"/>
      <c r="E30" s="114"/>
      <c r="F30" s="114"/>
      <c r="G30" s="149">
        <f>SUM(H30:J30)</f>
        <v>0</v>
      </c>
      <c r="H30" s="149"/>
      <c r="I30" s="149"/>
      <c r="J30" s="149"/>
      <c r="K30" s="149">
        <f>SUM(L30:N30)</f>
        <v>2809.439</v>
      </c>
      <c r="L30" s="149"/>
      <c r="M30" s="149"/>
      <c r="N30" s="149">
        <v>2809.439</v>
      </c>
      <c r="O30" s="149">
        <f>SUM(P30:R30)</f>
        <v>0</v>
      </c>
      <c r="P30" s="149"/>
      <c r="Q30" s="149"/>
      <c r="R30" s="150">
        <v>0</v>
      </c>
      <c r="S30" s="149">
        <f>SUM(T30:V30)</f>
        <v>3050</v>
      </c>
      <c r="T30" s="149"/>
      <c r="U30" s="149"/>
      <c r="V30" s="153">
        <v>3050</v>
      </c>
    </row>
    <row r="31" spans="1:22" s="91" customFormat="1" ht="31.5">
      <c r="A31" s="119">
        <v>5</v>
      </c>
      <c r="B31" s="118" t="s">
        <v>274</v>
      </c>
      <c r="C31" s="112" t="s">
        <v>258</v>
      </c>
      <c r="D31" s="114"/>
      <c r="E31" s="114"/>
      <c r="F31" s="114"/>
      <c r="G31" s="149">
        <f>SUM(H31:J31)</f>
        <v>0</v>
      </c>
      <c r="H31" s="149"/>
      <c r="I31" s="149"/>
      <c r="J31" s="149"/>
      <c r="K31" s="149">
        <f>SUM(L31:N31)</f>
        <v>2542</v>
      </c>
      <c r="L31" s="149"/>
      <c r="M31" s="149"/>
      <c r="N31" s="149">
        <v>2542</v>
      </c>
      <c r="O31" s="149">
        <f>SUM(P31:R31)</f>
        <v>0</v>
      </c>
      <c r="P31" s="149"/>
      <c r="Q31" s="149"/>
      <c r="R31" s="150">
        <v>0</v>
      </c>
      <c r="S31" s="149">
        <f>SUM(T31:V31)</f>
        <v>3315</v>
      </c>
      <c r="T31" s="149"/>
      <c r="U31" s="149"/>
      <c r="V31" s="153">
        <v>3315</v>
      </c>
    </row>
    <row r="32" spans="1:22" s="90" customFormat="1" ht="16.5">
      <c r="A32" s="106"/>
      <c r="B32" s="107" t="s">
        <v>275</v>
      </c>
      <c r="C32" s="107"/>
      <c r="D32" s="108"/>
      <c r="E32" s="108"/>
      <c r="F32" s="108"/>
      <c r="G32" s="152">
        <f aca="true" t="shared" si="10" ref="G32:U32">SUM(G33:G34)</f>
        <v>0</v>
      </c>
      <c r="H32" s="152">
        <f t="shared" si="10"/>
        <v>0</v>
      </c>
      <c r="I32" s="152">
        <f t="shared" si="10"/>
        <v>0</v>
      </c>
      <c r="J32" s="152">
        <f t="shared" si="10"/>
        <v>0</v>
      </c>
      <c r="K32" s="152">
        <f t="shared" si="10"/>
        <v>0</v>
      </c>
      <c r="L32" s="152">
        <f t="shared" si="10"/>
        <v>0</v>
      </c>
      <c r="M32" s="152">
        <f t="shared" si="10"/>
        <v>0</v>
      </c>
      <c r="N32" s="152">
        <f t="shared" si="10"/>
        <v>0</v>
      </c>
      <c r="O32" s="152">
        <f t="shared" si="10"/>
        <v>0</v>
      </c>
      <c r="P32" s="152">
        <f t="shared" si="10"/>
        <v>0</v>
      </c>
      <c r="Q32" s="152">
        <f t="shared" si="10"/>
        <v>0</v>
      </c>
      <c r="R32" s="152">
        <f t="shared" si="10"/>
        <v>0</v>
      </c>
      <c r="S32" s="152">
        <f t="shared" si="10"/>
        <v>2045</v>
      </c>
      <c r="T32" s="152">
        <f t="shared" si="10"/>
        <v>0</v>
      </c>
      <c r="U32" s="152">
        <f t="shared" si="10"/>
        <v>0</v>
      </c>
      <c r="V32" s="152">
        <f>SUM(V33:V34)</f>
        <v>2045</v>
      </c>
    </row>
    <row r="33" spans="1:22" s="90" customFormat="1" ht="16.5">
      <c r="A33" s="106" t="s">
        <v>257</v>
      </c>
      <c r="B33" s="107" t="s">
        <v>269</v>
      </c>
      <c r="C33" s="107"/>
      <c r="D33" s="108"/>
      <c r="E33" s="108"/>
      <c r="F33" s="108"/>
      <c r="G33" s="152"/>
      <c r="H33" s="152"/>
      <c r="I33" s="152"/>
      <c r="J33" s="152"/>
      <c r="K33" s="152"/>
      <c r="L33" s="152"/>
      <c r="M33" s="152"/>
      <c r="N33" s="152"/>
      <c r="O33" s="152"/>
      <c r="P33" s="152"/>
      <c r="Q33" s="152"/>
      <c r="R33" s="152"/>
      <c r="S33" s="152"/>
      <c r="T33" s="152"/>
      <c r="U33" s="152"/>
      <c r="V33" s="152"/>
    </row>
    <row r="34" spans="1:22" s="91" customFormat="1" ht="47.25">
      <c r="A34" s="120">
        <v>1</v>
      </c>
      <c r="B34" s="117" t="s">
        <v>276</v>
      </c>
      <c r="C34" s="121" t="s">
        <v>277</v>
      </c>
      <c r="D34" s="114"/>
      <c r="E34" s="114"/>
      <c r="F34" s="114"/>
      <c r="G34" s="149">
        <f>SUM(H34:J34)</f>
        <v>0</v>
      </c>
      <c r="H34" s="149"/>
      <c r="I34" s="149"/>
      <c r="J34" s="149"/>
      <c r="K34" s="149">
        <f>SUM(L34:N34)</f>
        <v>0</v>
      </c>
      <c r="L34" s="149"/>
      <c r="M34" s="149"/>
      <c r="N34" s="149"/>
      <c r="O34" s="149">
        <f>SUM(P34:R34)</f>
        <v>0</v>
      </c>
      <c r="P34" s="149"/>
      <c r="Q34" s="149"/>
      <c r="R34" s="149"/>
      <c r="S34" s="149">
        <f>SUM(T34:V34)</f>
        <v>2045</v>
      </c>
      <c r="T34" s="149"/>
      <c r="U34" s="149"/>
      <c r="V34" s="153">
        <v>2045</v>
      </c>
    </row>
    <row r="35" spans="1:22" s="90" customFormat="1" ht="16.5">
      <c r="A35" s="122" t="s">
        <v>23</v>
      </c>
      <c r="B35" s="123" t="s">
        <v>335</v>
      </c>
      <c r="C35" s="124"/>
      <c r="D35" s="105"/>
      <c r="E35" s="105"/>
      <c r="F35" s="105"/>
      <c r="G35" s="154">
        <f aca="true" t="shared" si="11" ref="G35:U35">+G36+G67</f>
        <v>142050</v>
      </c>
      <c r="H35" s="154">
        <f t="shared" si="11"/>
        <v>0</v>
      </c>
      <c r="I35" s="154">
        <f t="shared" si="11"/>
        <v>0</v>
      </c>
      <c r="J35" s="154">
        <f t="shared" si="11"/>
        <v>142050</v>
      </c>
      <c r="K35" s="154">
        <f t="shared" si="11"/>
        <v>74963.683156</v>
      </c>
      <c r="L35" s="154">
        <f t="shared" si="11"/>
        <v>0</v>
      </c>
      <c r="M35" s="154">
        <f t="shared" si="11"/>
        <v>0</v>
      </c>
      <c r="N35" s="154">
        <f t="shared" si="11"/>
        <v>74963.683156</v>
      </c>
      <c r="O35" s="154">
        <f t="shared" si="11"/>
        <v>52586.545000000006</v>
      </c>
      <c r="P35" s="154">
        <f t="shared" si="11"/>
        <v>0</v>
      </c>
      <c r="Q35" s="154">
        <f t="shared" si="11"/>
        <v>0</v>
      </c>
      <c r="R35" s="154">
        <f t="shared" si="11"/>
        <v>52586.545000000006</v>
      </c>
      <c r="S35" s="154">
        <f t="shared" si="11"/>
        <v>51010</v>
      </c>
      <c r="T35" s="154">
        <f t="shared" si="11"/>
        <v>0</v>
      </c>
      <c r="U35" s="154">
        <f t="shared" si="11"/>
        <v>0</v>
      </c>
      <c r="V35" s="154">
        <f>+V36+V67</f>
        <v>51010</v>
      </c>
    </row>
    <row r="36" spans="1:22" s="90" customFormat="1" ht="16.5">
      <c r="A36" s="126" t="s">
        <v>19</v>
      </c>
      <c r="B36" s="127" t="s">
        <v>280</v>
      </c>
      <c r="C36" s="128"/>
      <c r="D36" s="129"/>
      <c r="E36" s="129"/>
      <c r="F36" s="129"/>
      <c r="G36" s="155">
        <f aca="true" t="shared" si="12" ref="G36:U36">+G37+G59</f>
        <v>130050</v>
      </c>
      <c r="H36" s="155">
        <f t="shared" si="12"/>
        <v>0</v>
      </c>
      <c r="I36" s="155">
        <f t="shared" si="12"/>
        <v>0</v>
      </c>
      <c r="J36" s="155">
        <f t="shared" si="12"/>
        <v>130050</v>
      </c>
      <c r="K36" s="155">
        <f t="shared" si="12"/>
        <v>74963.683156</v>
      </c>
      <c r="L36" s="155">
        <f t="shared" si="12"/>
        <v>0</v>
      </c>
      <c r="M36" s="155">
        <f t="shared" si="12"/>
        <v>0</v>
      </c>
      <c r="N36" s="155">
        <f t="shared" si="12"/>
        <v>74963.683156</v>
      </c>
      <c r="O36" s="155">
        <f t="shared" si="12"/>
        <v>52586.545000000006</v>
      </c>
      <c r="P36" s="155">
        <f t="shared" si="12"/>
        <v>0</v>
      </c>
      <c r="Q36" s="155">
        <f t="shared" si="12"/>
        <v>0</v>
      </c>
      <c r="R36" s="155">
        <f t="shared" si="12"/>
        <v>52586.545000000006</v>
      </c>
      <c r="S36" s="155">
        <f t="shared" si="12"/>
        <v>44410</v>
      </c>
      <c r="T36" s="155">
        <f t="shared" si="12"/>
        <v>0</v>
      </c>
      <c r="U36" s="155">
        <f t="shared" si="12"/>
        <v>0</v>
      </c>
      <c r="V36" s="155">
        <f>+V37+V59</f>
        <v>44410</v>
      </c>
    </row>
    <row r="37" spans="1:22" s="90" customFormat="1" ht="16.5">
      <c r="A37" s="106"/>
      <c r="B37" s="107" t="s">
        <v>268</v>
      </c>
      <c r="C37" s="107"/>
      <c r="D37" s="108"/>
      <c r="E37" s="108"/>
      <c r="F37" s="108"/>
      <c r="G37" s="148">
        <f aca="true" t="shared" si="13" ref="G37:U37">SUM(G38:G58)</f>
        <v>91950</v>
      </c>
      <c r="H37" s="148">
        <f t="shared" si="13"/>
        <v>0</v>
      </c>
      <c r="I37" s="148">
        <f t="shared" si="13"/>
        <v>0</v>
      </c>
      <c r="J37" s="148">
        <f t="shared" si="13"/>
        <v>91950</v>
      </c>
      <c r="K37" s="148">
        <f t="shared" si="13"/>
        <v>74963.683156</v>
      </c>
      <c r="L37" s="148">
        <f t="shared" si="13"/>
        <v>0</v>
      </c>
      <c r="M37" s="148">
        <f t="shared" si="13"/>
        <v>0</v>
      </c>
      <c r="N37" s="148">
        <f t="shared" si="13"/>
        <v>74963.683156</v>
      </c>
      <c r="O37" s="148">
        <f t="shared" si="13"/>
        <v>52586.545000000006</v>
      </c>
      <c r="P37" s="148">
        <f t="shared" si="13"/>
        <v>0</v>
      </c>
      <c r="Q37" s="148">
        <f t="shared" si="13"/>
        <v>0</v>
      </c>
      <c r="R37" s="148">
        <f t="shared" si="13"/>
        <v>52586.545000000006</v>
      </c>
      <c r="S37" s="148">
        <f t="shared" si="13"/>
        <v>26410</v>
      </c>
      <c r="T37" s="148">
        <f t="shared" si="13"/>
        <v>0</v>
      </c>
      <c r="U37" s="148">
        <f t="shared" si="13"/>
        <v>0</v>
      </c>
      <c r="V37" s="148">
        <f>SUM(V38:V58)</f>
        <v>26410</v>
      </c>
    </row>
    <row r="38" spans="1:22" s="90" customFormat="1" ht="16.5">
      <c r="A38" s="106" t="s">
        <v>257</v>
      </c>
      <c r="B38" s="107" t="s">
        <v>269</v>
      </c>
      <c r="C38" s="107"/>
      <c r="D38" s="108"/>
      <c r="E38" s="108"/>
      <c r="F38" s="108"/>
      <c r="G38" s="148"/>
      <c r="H38" s="148"/>
      <c r="I38" s="148"/>
      <c r="J38" s="148"/>
      <c r="K38" s="148"/>
      <c r="L38" s="148"/>
      <c r="M38" s="148"/>
      <c r="N38" s="148"/>
      <c r="O38" s="148"/>
      <c r="P38" s="148"/>
      <c r="Q38" s="148"/>
      <c r="R38" s="148"/>
      <c r="S38" s="148"/>
      <c r="T38" s="148"/>
      <c r="U38" s="148"/>
      <c r="V38" s="148"/>
    </row>
    <row r="39" spans="1:22" s="91" customFormat="1" ht="31.5">
      <c r="A39" s="116">
        <v>1</v>
      </c>
      <c r="B39" s="117" t="s">
        <v>281</v>
      </c>
      <c r="C39" s="121" t="s">
        <v>282</v>
      </c>
      <c r="D39" s="114"/>
      <c r="E39" s="114"/>
      <c r="F39" s="114"/>
      <c r="G39" s="149">
        <f aca="true" t="shared" si="14" ref="G39:G58">SUM(H39:J39)</f>
        <v>8000</v>
      </c>
      <c r="H39" s="149"/>
      <c r="I39" s="149"/>
      <c r="J39" s="150">
        <v>8000</v>
      </c>
      <c r="K39" s="149">
        <f>SUM(L39:N39)</f>
        <v>7124.047788</v>
      </c>
      <c r="L39" s="149"/>
      <c r="M39" s="149"/>
      <c r="N39" s="153">
        <v>7124.047788</v>
      </c>
      <c r="O39" s="149">
        <f>SUM(P39:R39)</f>
        <v>7450</v>
      </c>
      <c r="P39" s="149"/>
      <c r="Q39" s="149"/>
      <c r="R39" s="150">
        <v>7450</v>
      </c>
      <c r="S39" s="149">
        <f aca="true" t="shared" si="15" ref="S39:S58">SUM(T39:V39)</f>
        <v>250</v>
      </c>
      <c r="T39" s="149"/>
      <c r="U39" s="153"/>
      <c r="V39" s="153">
        <v>250</v>
      </c>
    </row>
    <row r="40" spans="1:22" s="91" customFormat="1" ht="31.5">
      <c r="A40" s="116">
        <v>2</v>
      </c>
      <c r="B40" s="118" t="s">
        <v>283</v>
      </c>
      <c r="C40" s="121" t="s">
        <v>284</v>
      </c>
      <c r="D40" s="114"/>
      <c r="E40" s="114"/>
      <c r="F40" s="114"/>
      <c r="G40" s="149">
        <f t="shared" si="14"/>
        <v>5500</v>
      </c>
      <c r="H40" s="149"/>
      <c r="I40" s="149"/>
      <c r="J40" s="150">
        <v>5500</v>
      </c>
      <c r="K40" s="149">
        <f aca="true" t="shared" si="16" ref="K40:K58">SUM(L40:N40)</f>
        <v>4706.171363</v>
      </c>
      <c r="L40" s="149"/>
      <c r="M40" s="149"/>
      <c r="N40" s="149">
        <v>4706.171363</v>
      </c>
      <c r="O40" s="149">
        <f aca="true" t="shared" si="17" ref="O40:O57">SUM(P40:R40)</f>
        <v>4700</v>
      </c>
      <c r="P40" s="149"/>
      <c r="Q40" s="149"/>
      <c r="R40" s="150">
        <v>4700</v>
      </c>
      <c r="S40" s="149">
        <f t="shared" si="15"/>
        <v>650</v>
      </c>
      <c r="T40" s="149"/>
      <c r="U40" s="153"/>
      <c r="V40" s="153">
        <v>650</v>
      </c>
    </row>
    <row r="41" spans="1:22" s="91" customFormat="1" ht="47.25">
      <c r="A41" s="116">
        <v>3</v>
      </c>
      <c r="B41" s="118" t="s">
        <v>285</v>
      </c>
      <c r="C41" s="121" t="s">
        <v>286</v>
      </c>
      <c r="D41" s="114"/>
      <c r="E41" s="114"/>
      <c r="F41" s="114"/>
      <c r="G41" s="149">
        <f t="shared" si="14"/>
        <v>5000</v>
      </c>
      <c r="H41" s="149"/>
      <c r="I41" s="149"/>
      <c r="J41" s="150">
        <v>5000</v>
      </c>
      <c r="K41" s="149">
        <f t="shared" si="16"/>
        <v>4352.074964</v>
      </c>
      <c r="L41" s="149"/>
      <c r="M41" s="149"/>
      <c r="N41" s="153">
        <v>4352.074964</v>
      </c>
      <c r="O41" s="149">
        <f t="shared" si="17"/>
        <v>4473.093</v>
      </c>
      <c r="P41" s="149"/>
      <c r="Q41" s="149"/>
      <c r="R41" s="150">
        <v>4473.093</v>
      </c>
      <c r="S41" s="149">
        <f t="shared" si="15"/>
        <v>350</v>
      </c>
      <c r="T41" s="149"/>
      <c r="U41" s="153"/>
      <c r="V41" s="153">
        <v>350</v>
      </c>
    </row>
    <row r="42" spans="1:22" s="91" customFormat="1" ht="16.5">
      <c r="A42" s="116">
        <v>4</v>
      </c>
      <c r="B42" s="118" t="s">
        <v>287</v>
      </c>
      <c r="C42" s="121" t="s">
        <v>288</v>
      </c>
      <c r="D42" s="114"/>
      <c r="E42" s="114"/>
      <c r="F42" s="114"/>
      <c r="G42" s="149">
        <f t="shared" si="14"/>
        <v>6500</v>
      </c>
      <c r="H42" s="149"/>
      <c r="I42" s="149"/>
      <c r="J42" s="150">
        <v>6500</v>
      </c>
      <c r="K42" s="149">
        <f t="shared" si="16"/>
        <v>5455.598553</v>
      </c>
      <c r="L42" s="149"/>
      <c r="M42" s="149"/>
      <c r="N42" s="153">
        <v>5455.598553</v>
      </c>
      <c r="O42" s="149">
        <f t="shared" si="17"/>
        <v>4400</v>
      </c>
      <c r="P42" s="149"/>
      <c r="Q42" s="149"/>
      <c r="R42" s="150">
        <v>4400</v>
      </c>
      <c r="S42" s="149">
        <f t="shared" si="15"/>
        <v>1550</v>
      </c>
      <c r="T42" s="149"/>
      <c r="U42" s="153"/>
      <c r="V42" s="153">
        <v>1550</v>
      </c>
    </row>
    <row r="43" spans="1:22" s="91" customFormat="1" ht="31.5">
      <c r="A43" s="116">
        <v>5</v>
      </c>
      <c r="B43" s="118" t="s">
        <v>289</v>
      </c>
      <c r="C43" s="121" t="s">
        <v>290</v>
      </c>
      <c r="D43" s="114"/>
      <c r="E43" s="114"/>
      <c r="F43" s="114"/>
      <c r="G43" s="149">
        <f t="shared" si="14"/>
        <v>10700</v>
      </c>
      <c r="H43" s="149"/>
      <c r="I43" s="149"/>
      <c r="J43" s="150">
        <v>10700</v>
      </c>
      <c r="K43" s="149">
        <f t="shared" si="16"/>
        <v>8914.730957</v>
      </c>
      <c r="L43" s="149"/>
      <c r="M43" s="149"/>
      <c r="N43" s="153">
        <v>8914.730957</v>
      </c>
      <c r="O43" s="149">
        <f t="shared" si="17"/>
        <v>5500</v>
      </c>
      <c r="P43" s="149"/>
      <c r="Q43" s="149"/>
      <c r="R43" s="150">
        <v>5500</v>
      </c>
      <c r="S43" s="149">
        <f t="shared" si="15"/>
        <v>3500</v>
      </c>
      <c r="T43" s="149"/>
      <c r="U43" s="153"/>
      <c r="V43" s="153">
        <v>3500</v>
      </c>
    </row>
    <row r="44" spans="1:22" s="91" customFormat="1" ht="16.5">
      <c r="A44" s="116">
        <v>6</v>
      </c>
      <c r="B44" s="118" t="s">
        <v>291</v>
      </c>
      <c r="C44" s="121" t="s">
        <v>288</v>
      </c>
      <c r="D44" s="114"/>
      <c r="E44" s="114"/>
      <c r="F44" s="114"/>
      <c r="G44" s="149">
        <f t="shared" si="14"/>
        <v>2650</v>
      </c>
      <c r="H44" s="149"/>
      <c r="I44" s="149"/>
      <c r="J44" s="150">
        <v>2650</v>
      </c>
      <c r="K44" s="149">
        <f t="shared" si="16"/>
        <v>2258.982476</v>
      </c>
      <c r="L44" s="149"/>
      <c r="M44" s="149"/>
      <c r="N44" s="150">
        <v>2258.982476</v>
      </c>
      <c r="O44" s="149">
        <f t="shared" si="17"/>
        <v>2300</v>
      </c>
      <c r="P44" s="149"/>
      <c r="Q44" s="149"/>
      <c r="R44" s="150">
        <v>2300</v>
      </c>
      <c r="S44" s="149">
        <f t="shared" si="15"/>
        <v>200</v>
      </c>
      <c r="T44" s="149"/>
      <c r="U44" s="153"/>
      <c r="V44" s="153">
        <v>200</v>
      </c>
    </row>
    <row r="45" spans="1:22" s="91" customFormat="1" ht="16.5">
      <c r="A45" s="116">
        <v>7</v>
      </c>
      <c r="B45" s="118" t="s">
        <v>292</v>
      </c>
      <c r="C45" s="121" t="s">
        <v>288</v>
      </c>
      <c r="D45" s="114"/>
      <c r="E45" s="114"/>
      <c r="F45" s="114"/>
      <c r="G45" s="149">
        <f t="shared" si="14"/>
        <v>3000</v>
      </c>
      <c r="H45" s="149"/>
      <c r="I45" s="149"/>
      <c r="J45" s="150">
        <v>3000</v>
      </c>
      <c r="K45" s="149">
        <f t="shared" si="16"/>
        <v>2619.214493</v>
      </c>
      <c r="L45" s="149"/>
      <c r="M45" s="149"/>
      <c r="N45" s="153">
        <v>2619.214493</v>
      </c>
      <c r="O45" s="149">
        <f t="shared" si="17"/>
        <v>1200</v>
      </c>
      <c r="P45" s="149"/>
      <c r="Q45" s="149"/>
      <c r="R45" s="150">
        <v>1200</v>
      </c>
      <c r="S45" s="149">
        <f t="shared" si="15"/>
        <v>1500</v>
      </c>
      <c r="T45" s="149"/>
      <c r="U45" s="153"/>
      <c r="V45" s="153">
        <v>1500</v>
      </c>
    </row>
    <row r="46" spans="1:22" s="91" customFormat="1" ht="31.5">
      <c r="A46" s="116">
        <v>8</v>
      </c>
      <c r="B46" s="118" t="s">
        <v>293</v>
      </c>
      <c r="C46" s="121" t="s">
        <v>294</v>
      </c>
      <c r="D46" s="114"/>
      <c r="E46" s="114"/>
      <c r="F46" s="114"/>
      <c r="G46" s="149">
        <f t="shared" si="14"/>
        <v>5500</v>
      </c>
      <c r="H46" s="149"/>
      <c r="I46" s="149"/>
      <c r="J46" s="150">
        <v>5500</v>
      </c>
      <c r="K46" s="149">
        <f t="shared" si="16"/>
        <v>4759.151267</v>
      </c>
      <c r="L46" s="149"/>
      <c r="M46" s="149"/>
      <c r="N46" s="150">
        <v>4759.151267</v>
      </c>
      <c r="O46" s="149">
        <f t="shared" si="17"/>
        <v>2000</v>
      </c>
      <c r="P46" s="149"/>
      <c r="Q46" s="149"/>
      <c r="R46" s="150">
        <v>2000</v>
      </c>
      <c r="S46" s="149">
        <f t="shared" si="15"/>
        <v>1960</v>
      </c>
      <c r="T46" s="149"/>
      <c r="U46" s="153"/>
      <c r="V46" s="153">
        <v>1960</v>
      </c>
    </row>
    <row r="47" spans="1:22" s="91" customFormat="1" ht="31.5">
      <c r="A47" s="116">
        <v>9</v>
      </c>
      <c r="B47" s="118" t="s">
        <v>295</v>
      </c>
      <c r="C47" s="121" t="s">
        <v>296</v>
      </c>
      <c r="D47" s="114"/>
      <c r="E47" s="114"/>
      <c r="F47" s="114"/>
      <c r="G47" s="149">
        <f t="shared" si="14"/>
        <v>1800</v>
      </c>
      <c r="H47" s="149"/>
      <c r="I47" s="149"/>
      <c r="J47" s="150">
        <v>1800</v>
      </c>
      <c r="K47" s="149">
        <f t="shared" si="16"/>
        <v>1484.418879</v>
      </c>
      <c r="L47" s="149"/>
      <c r="M47" s="149"/>
      <c r="N47" s="153">
        <v>1484.418879</v>
      </c>
      <c r="O47" s="149">
        <f t="shared" si="17"/>
        <v>1500</v>
      </c>
      <c r="P47" s="149"/>
      <c r="Q47" s="149"/>
      <c r="R47" s="150">
        <v>1500</v>
      </c>
      <c r="S47" s="149">
        <f t="shared" si="15"/>
        <v>200</v>
      </c>
      <c r="T47" s="149"/>
      <c r="U47" s="153"/>
      <c r="V47" s="153">
        <v>200</v>
      </c>
    </row>
    <row r="48" spans="1:22" s="91" customFormat="1" ht="16.5">
      <c r="A48" s="116">
        <v>10</v>
      </c>
      <c r="B48" s="118" t="s">
        <v>297</v>
      </c>
      <c r="C48" s="121" t="s">
        <v>298</v>
      </c>
      <c r="D48" s="114"/>
      <c r="E48" s="114"/>
      <c r="F48" s="114"/>
      <c r="G48" s="149">
        <f t="shared" si="14"/>
        <v>2300</v>
      </c>
      <c r="H48" s="149"/>
      <c r="I48" s="149"/>
      <c r="J48" s="150">
        <v>2300</v>
      </c>
      <c r="K48" s="149">
        <f t="shared" si="16"/>
        <v>1816.326265</v>
      </c>
      <c r="L48" s="149"/>
      <c r="M48" s="149"/>
      <c r="N48" s="153">
        <v>1816.326265</v>
      </c>
      <c r="O48" s="149">
        <f t="shared" si="17"/>
        <v>1168</v>
      </c>
      <c r="P48" s="149"/>
      <c r="Q48" s="149"/>
      <c r="R48" s="150">
        <v>1168</v>
      </c>
      <c r="S48" s="149">
        <f t="shared" si="15"/>
        <v>850</v>
      </c>
      <c r="T48" s="149"/>
      <c r="U48" s="153"/>
      <c r="V48" s="153">
        <v>850</v>
      </c>
    </row>
    <row r="49" spans="1:22" s="91" customFormat="1" ht="31.5">
      <c r="A49" s="116">
        <v>11</v>
      </c>
      <c r="B49" s="118" t="s">
        <v>299</v>
      </c>
      <c r="C49" s="121" t="s">
        <v>298</v>
      </c>
      <c r="D49" s="114"/>
      <c r="E49" s="114"/>
      <c r="F49" s="114"/>
      <c r="G49" s="149">
        <f t="shared" si="14"/>
        <v>4000</v>
      </c>
      <c r="H49" s="149"/>
      <c r="I49" s="149"/>
      <c r="J49" s="150">
        <v>4000</v>
      </c>
      <c r="K49" s="149">
        <f t="shared" si="16"/>
        <v>3365.785569</v>
      </c>
      <c r="L49" s="149"/>
      <c r="M49" s="149"/>
      <c r="N49" s="153">
        <v>3365.785569</v>
      </c>
      <c r="O49" s="149">
        <f t="shared" si="17"/>
        <v>3500</v>
      </c>
      <c r="P49" s="149"/>
      <c r="Q49" s="149"/>
      <c r="R49" s="150">
        <v>3500</v>
      </c>
      <c r="S49" s="149">
        <f t="shared" si="15"/>
        <v>250</v>
      </c>
      <c r="T49" s="149"/>
      <c r="U49" s="153"/>
      <c r="V49" s="153">
        <v>250</v>
      </c>
    </row>
    <row r="50" spans="1:22" s="91" customFormat="1" ht="31.5">
      <c r="A50" s="116">
        <v>12</v>
      </c>
      <c r="B50" s="118" t="s">
        <v>300</v>
      </c>
      <c r="C50" s="121" t="s">
        <v>301</v>
      </c>
      <c r="D50" s="114"/>
      <c r="E50" s="114"/>
      <c r="F50" s="114"/>
      <c r="G50" s="149">
        <f t="shared" si="14"/>
        <v>2500</v>
      </c>
      <c r="H50" s="149"/>
      <c r="I50" s="149"/>
      <c r="J50" s="150">
        <v>2500</v>
      </c>
      <c r="K50" s="149">
        <f t="shared" si="16"/>
        <v>1961.826263</v>
      </c>
      <c r="L50" s="149"/>
      <c r="M50" s="149"/>
      <c r="N50" s="150">
        <v>1961.826263</v>
      </c>
      <c r="O50" s="149">
        <f t="shared" si="17"/>
        <v>1000</v>
      </c>
      <c r="P50" s="149"/>
      <c r="Q50" s="149"/>
      <c r="R50" s="150">
        <v>1000</v>
      </c>
      <c r="S50" s="149">
        <f t="shared" si="15"/>
        <v>800</v>
      </c>
      <c r="T50" s="149"/>
      <c r="U50" s="153"/>
      <c r="V50" s="153">
        <v>800</v>
      </c>
    </row>
    <row r="51" spans="1:22" s="91" customFormat="1" ht="31.5">
      <c r="A51" s="116">
        <v>13</v>
      </c>
      <c r="B51" s="118" t="s">
        <v>302</v>
      </c>
      <c r="C51" s="121" t="s">
        <v>303</v>
      </c>
      <c r="D51" s="114"/>
      <c r="E51" s="114"/>
      <c r="F51" s="114"/>
      <c r="G51" s="149">
        <f t="shared" si="14"/>
        <v>5000</v>
      </c>
      <c r="H51" s="149"/>
      <c r="I51" s="149"/>
      <c r="J51" s="150">
        <v>5000</v>
      </c>
      <c r="K51" s="149">
        <f t="shared" si="16"/>
        <v>4073.406529</v>
      </c>
      <c r="L51" s="149"/>
      <c r="M51" s="149"/>
      <c r="N51" s="150">
        <v>4073.406529</v>
      </c>
      <c r="O51" s="149">
        <f t="shared" si="17"/>
        <v>2000</v>
      </c>
      <c r="P51" s="149"/>
      <c r="Q51" s="149"/>
      <c r="R51" s="150">
        <v>2000</v>
      </c>
      <c r="S51" s="149">
        <f t="shared" si="15"/>
        <v>2600</v>
      </c>
      <c r="T51" s="149"/>
      <c r="U51" s="153"/>
      <c r="V51" s="153">
        <v>2600</v>
      </c>
    </row>
    <row r="52" spans="1:22" s="91" customFormat="1" ht="31.5">
      <c r="A52" s="116">
        <v>14</v>
      </c>
      <c r="B52" s="118" t="s">
        <v>304</v>
      </c>
      <c r="C52" s="121" t="s">
        <v>305</v>
      </c>
      <c r="D52" s="114"/>
      <c r="E52" s="114"/>
      <c r="F52" s="114"/>
      <c r="G52" s="149">
        <f t="shared" si="14"/>
        <v>3200</v>
      </c>
      <c r="H52" s="149"/>
      <c r="I52" s="149"/>
      <c r="J52" s="150">
        <v>3200</v>
      </c>
      <c r="K52" s="149">
        <f t="shared" si="16"/>
        <v>2772.97912</v>
      </c>
      <c r="L52" s="149"/>
      <c r="M52" s="149"/>
      <c r="N52" s="153">
        <v>2772.97912</v>
      </c>
      <c r="O52" s="149">
        <f t="shared" si="17"/>
        <v>1879.65</v>
      </c>
      <c r="P52" s="149"/>
      <c r="Q52" s="149"/>
      <c r="R52" s="150">
        <v>1879.65</v>
      </c>
      <c r="S52" s="149">
        <f t="shared" si="15"/>
        <v>800</v>
      </c>
      <c r="T52" s="149"/>
      <c r="U52" s="153"/>
      <c r="V52" s="153">
        <v>800</v>
      </c>
    </row>
    <row r="53" spans="1:22" s="91" customFormat="1" ht="31.5">
      <c r="A53" s="116">
        <v>15</v>
      </c>
      <c r="B53" s="118" t="s">
        <v>306</v>
      </c>
      <c r="C53" s="121" t="s">
        <v>294</v>
      </c>
      <c r="D53" s="114"/>
      <c r="E53" s="114"/>
      <c r="F53" s="114"/>
      <c r="G53" s="149">
        <f t="shared" si="14"/>
        <v>5500</v>
      </c>
      <c r="H53" s="149"/>
      <c r="I53" s="149"/>
      <c r="J53" s="150">
        <v>5500</v>
      </c>
      <c r="K53" s="149">
        <f t="shared" si="16"/>
        <v>4632.669535</v>
      </c>
      <c r="L53" s="149"/>
      <c r="M53" s="149"/>
      <c r="N53" s="150">
        <v>4632.669535</v>
      </c>
      <c r="O53" s="149">
        <f t="shared" si="17"/>
        <v>2000</v>
      </c>
      <c r="P53" s="149"/>
      <c r="Q53" s="149"/>
      <c r="R53" s="150">
        <v>2000</v>
      </c>
      <c r="S53" s="149">
        <f t="shared" si="15"/>
        <v>3000</v>
      </c>
      <c r="T53" s="149"/>
      <c r="U53" s="153"/>
      <c r="V53" s="153">
        <v>3000</v>
      </c>
    </row>
    <row r="54" spans="1:22" s="91" customFormat="1" ht="16.5">
      <c r="A54" s="116">
        <v>16</v>
      </c>
      <c r="B54" s="118" t="s">
        <v>307</v>
      </c>
      <c r="C54" s="121" t="s">
        <v>308</v>
      </c>
      <c r="D54" s="114"/>
      <c r="E54" s="114"/>
      <c r="F54" s="114"/>
      <c r="G54" s="149">
        <f t="shared" si="14"/>
        <v>6000</v>
      </c>
      <c r="H54" s="149"/>
      <c r="I54" s="149"/>
      <c r="J54" s="150">
        <v>6000</v>
      </c>
      <c r="K54" s="149">
        <f t="shared" si="16"/>
        <v>4530.481749</v>
      </c>
      <c r="L54" s="149"/>
      <c r="M54" s="149"/>
      <c r="N54" s="150">
        <v>4530.481749</v>
      </c>
      <c r="O54" s="149">
        <f t="shared" si="17"/>
        <v>2000</v>
      </c>
      <c r="P54" s="149"/>
      <c r="Q54" s="149"/>
      <c r="R54" s="150">
        <v>2000</v>
      </c>
      <c r="S54" s="149">
        <f t="shared" si="15"/>
        <v>3300</v>
      </c>
      <c r="T54" s="149"/>
      <c r="U54" s="153"/>
      <c r="V54" s="153">
        <v>3300</v>
      </c>
    </row>
    <row r="55" spans="1:22" s="91" customFormat="1" ht="31.5">
      <c r="A55" s="116">
        <v>17</v>
      </c>
      <c r="B55" s="118" t="s">
        <v>309</v>
      </c>
      <c r="C55" s="121" t="s">
        <v>310</v>
      </c>
      <c r="D55" s="114"/>
      <c r="E55" s="114"/>
      <c r="F55" s="114"/>
      <c r="G55" s="149">
        <f t="shared" si="14"/>
        <v>5000</v>
      </c>
      <c r="H55" s="149"/>
      <c r="I55" s="149"/>
      <c r="J55" s="150">
        <v>5000</v>
      </c>
      <c r="K55" s="149">
        <f t="shared" si="16"/>
        <v>4084.378117</v>
      </c>
      <c r="L55" s="149"/>
      <c r="M55" s="149"/>
      <c r="N55" s="150">
        <v>4084.378117</v>
      </c>
      <c r="O55" s="149">
        <f t="shared" si="17"/>
        <v>1800</v>
      </c>
      <c r="P55" s="149"/>
      <c r="Q55" s="149"/>
      <c r="R55" s="150">
        <v>1800</v>
      </c>
      <c r="S55" s="149">
        <f t="shared" si="15"/>
        <v>1000</v>
      </c>
      <c r="T55" s="149"/>
      <c r="U55" s="153"/>
      <c r="V55" s="153">
        <v>1000</v>
      </c>
    </row>
    <row r="56" spans="1:22" s="91" customFormat="1" ht="31.5">
      <c r="A56" s="116">
        <v>18</v>
      </c>
      <c r="B56" s="118" t="s">
        <v>311</v>
      </c>
      <c r="C56" s="121" t="s">
        <v>288</v>
      </c>
      <c r="D56" s="114"/>
      <c r="E56" s="114"/>
      <c r="F56" s="114"/>
      <c r="G56" s="149">
        <f t="shared" si="14"/>
        <v>5000</v>
      </c>
      <c r="H56" s="149"/>
      <c r="I56" s="149"/>
      <c r="J56" s="150">
        <v>5000</v>
      </c>
      <c r="K56" s="149">
        <f t="shared" si="16"/>
        <v>4220.932784</v>
      </c>
      <c r="L56" s="149"/>
      <c r="M56" s="149"/>
      <c r="N56" s="150">
        <v>4220.932784</v>
      </c>
      <c r="O56" s="149">
        <f t="shared" si="17"/>
        <v>1500</v>
      </c>
      <c r="P56" s="149"/>
      <c r="Q56" s="149"/>
      <c r="R56" s="150">
        <v>1500</v>
      </c>
      <c r="S56" s="149">
        <f t="shared" si="15"/>
        <v>1850</v>
      </c>
      <c r="T56" s="149"/>
      <c r="U56" s="153"/>
      <c r="V56" s="153">
        <v>1850</v>
      </c>
    </row>
    <row r="57" spans="1:22" s="91" customFormat="1" ht="31.5">
      <c r="A57" s="116">
        <v>19</v>
      </c>
      <c r="B57" s="118" t="s">
        <v>312</v>
      </c>
      <c r="C57" s="121" t="s">
        <v>296</v>
      </c>
      <c r="D57" s="114"/>
      <c r="E57" s="114"/>
      <c r="F57" s="114"/>
      <c r="G57" s="149">
        <f t="shared" si="14"/>
        <v>2300</v>
      </c>
      <c r="H57" s="149"/>
      <c r="I57" s="149"/>
      <c r="J57" s="150">
        <v>2300</v>
      </c>
      <c r="K57" s="149">
        <f t="shared" si="16"/>
        <v>1830.506485</v>
      </c>
      <c r="L57" s="149"/>
      <c r="M57" s="149"/>
      <c r="N57" s="153">
        <v>1830.506485</v>
      </c>
      <c r="O57" s="149">
        <f t="shared" si="17"/>
        <v>1615.802</v>
      </c>
      <c r="P57" s="149"/>
      <c r="Q57" s="149"/>
      <c r="R57" s="150">
        <v>1615.802</v>
      </c>
      <c r="S57" s="149">
        <f t="shared" si="15"/>
        <v>400</v>
      </c>
      <c r="T57" s="149"/>
      <c r="U57" s="153"/>
      <c r="V57" s="153">
        <v>400</v>
      </c>
    </row>
    <row r="58" spans="1:22" s="91" customFormat="1" ht="47.25">
      <c r="A58" s="116">
        <v>20</v>
      </c>
      <c r="B58" s="117" t="s">
        <v>313</v>
      </c>
      <c r="C58" s="117" t="s">
        <v>314</v>
      </c>
      <c r="D58" s="114"/>
      <c r="E58" s="114"/>
      <c r="F58" s="114"/>
      <c r="G58" s="149">
        <f t="shared" si="14"/>
        <v>2500</v>
      </c>
      <c r="H58" s="149"/>
      <c r="I58" s="149"/>
      <c r="J58" s="157">
        <v>2500</v>
      </c>
      <c r="K58" s="149">
        <f t="shared" si="16"/>
        <v>0</v>
      </c>
      <c r="L58" s="149"/>
      <c r="M58" s="149"/>
      <c r="N58" s="153"/>
      <c r="O58" s="149">
        <f>SUM(P58:R58)</f>
        <v>600</v>
      </c>
      <c r="P58" s="149"/>
      <c r="Q58" s="149"/>
      <c r="R58" s="149">
        <v>600</v>
      </c>
      <c r="S58" s="149">
        <f t="shared" si="15"/>
        <v>1400</v>
      </c>
      <c r="T58" s="149"/>
      <c r="U58" s="153"/>
      <c r="V58" s="153">
        <v>1400</v>
      </c>
    </row>
    <row r="59" spans="1:22" s="91" customFormat="1" ht="16.5">
      <c r="A59" s="109"/>
      <c r="B59" s="110" t="s">
        <v>275</v>
      </c>
      <c r="C59" s="110"/>
      <c r="D59" s="114"/>
      <c r="E59" s="114"/>
      <c r="F59" s="114"/>
      <c r="G59" s="148">
        <f aca="true" t="shared" si="18" ref="G59:U59">SUM(G60:G66)</f>
        <v>38100</v>
      </c>
      <c r="H59" s="148">
        <f t="shared" si="18"/>
        <v>0</v>
      </c>
      <c r="I59" s="148">
        <f t="shared" si="18"/>
        <v>0</v>
      </c>
      <c r="J59" s="148">
        <f t="shared" si="18"/>
        <v>38100</v>
      </c>
      <c r="K59" s="148">
        <f t="shared" si="18"/>
        <v>0</v>
      </c>
      <c r="L59" s="148">
        <f t="shared" si="18"/>
        <v>0</v>
      </c>
      <c r="M59" s="148">
        <f t="shared" si="18"/>
        <v>0</v>
      </c>
      <c r="N59" s="148">
        <f t="shared" si="18"/>
        <v>0</v>
      </c>
      <c r="O59" s="148">
        <f t="shared" si="18"/>
        <v>0</v>
      </c>
      <c r="P59" s="148">
        <f t="shared" si="18"/>
        <v>0</v>
      </c>
      <c r="Q59" s="148">
        <f t="shared" si="18"/>
        <v>0</v>
      </c>
      <c r="R59" s="148">
        <f t="shared" si="18"/>
        <v>0</v>
      </c>
      <c r="S59" s="148">
        <f t="shared" si="18"/>
        <v>18000</v>
      </c>
      <c r="T59" s="148">
        <f t="shared" si="18"/>
        <v>0</v>
      </c>
      <c r="U59" s="148">
        <f t="shared" si="18"/>
        <v>0</v>
      </c>
      <c r="V59" s="148">
        <f>SUM(V60:V66)</f>
        <v>18000</v>
      </c>
    </row>
    <row r="60" spans="1:22" s="91" customFormat="1" ht="16.5">
      <c r="A60" s="130" t="s">
        <v>257</v>
      </c>
      <c r="B60" s="131" t="s">
        <v>315</v>
      </c>
      <c r="C60" s="110"/>
      <c r="D60" s="114"/>
      <c r="E60" s="114"/>
      <c r="F60" s="114"/>
      <c r="G60" s="149"/>
      <c r="H60" s="149"/>
      <c r="I60" s="149"/>
      <c r="J60" s="148"/>
      <c r="K60" s="149"/>
      <c r="L60" s="149"/>
      <c r="M60" s="149"/>
      <c r="N60" s="148"/>
      <c r="O60" s="149"/>
      <c r="P60" s="149"/>
      <c r="Q60" s="149"/>
      <c r="R60" s="148"/>
      <c r="S60" s="149"/>
      <c r="T60" s="149"/>
      <c r="U60" s="153"/>
      <c r="V60" s="148"/>
    </row>
    <row r="61" spans="1:22" s="91" customFormat="1" ht="31.5">
      <c r="A61" s="120">
        <v>1</v>
      </c>
      <c r="B61" s="117" t="s">
        <v>316</v>
      </c>
      <c r="C61" s="121" t="s">
        <v>317</v>
      </c>
      <c r="D61" s="114"/>
      <c r="E61" s="114"/>
      <c r="F61" s="114"/>
      <c r="G61" s="149">
        <f aca="true" t="shared" si="19" ref="G61:G66">SUM(H61:J61)</f>
        <v>5500</v>
      </c>
      <c r="H61" s="149"/>
      <c r="I61" s="149"/>
      <c r="J61" s="153">
        <v>5500</v>
      </c>
      <c r="K61" s="149">
        <f aca="true" t="shared" si="20" ref="K61:K66">SUM(L61:N61)</f>
        <v>0</v>
      </c>
      <c r="L61" s="149"/>
      <c r="M61" s="149"/>
      <c r="N61" s="153"/>
      <c r="O61" s="149">
        <f aca="true" t="shared" si="21" ref="O61:O66">SUM(P61:R61)</f>
        <v>0</v>
      </c>
      <c r="P61" s="149"/>
      <c r="Q61" s="149"/>
      <c r="R61" s="150"/>
      <c r="S61" s="149">
        <f aca="true" t="shared" si="22" ref="S61:S66">SUM(T61:V61)</f>
        <v>3000</v>
      </c>
      <c r="T61" s="149"/>
      <c r="U61" s="153"/>
      <c r="V61" s="153">
        <v>3000</v>
      </c>
    </row>
    <row r="62" spans="1:22" s="91" customFormat="1" ht="31.5">
      <c r="A62" s="120">
        <v>2</v>
      </c>
      <c r="B62" s="118" t="s">
        <v>318</v>
      </c>
      <c r="C62" s="121" t="s">
        <v>310</v>
      </c>
      <c r="D62" s="114"/>
      <c r="E62" s="114"/>
      <c r="F62" s="114"/>
      <c r="G62" s="149">
        <f t="shared" si="19"/>
        <v>5300</v>
      </c>
      <c r="H62" s="149"/>
      <c r="I62" s="149"/>
      <c r="J62" s="153">
        <v>5300</v>
      </c>
      <c r="K62" s="149">
        <f t="shared" si="20"/>
        <v>0</v>
      </c>
      <c r="L62" s="149"/>
      <c r="M62" s="149"/>
      <c r="N62" s="153"/>
      <c r="O62" s="149">
        <f t="shared" si="21"/>
        <v>0</v>
      </c>
      <c r="P62" s="149"/>
      <c r="Q62" s="149"/>
      <c r="R62" s="150"/>
      <c r="S62" s="149">
        <f t="shared" si="22"/>
        <v>5000</v>
      </c>
      <c r="T62" s="149"/>
      <c r="U62" s="153"/>
      <c r="V62" s="153">
        <v>5000</v>
      </c>
    </row>
    <row r="63" spans="1:22" s="91" customFormat="1" ht="31.5">
      <c r="A63" s="120">
        <v>3</v>
      </c>
      <c r="B63" s="118" t="s">
        <v>319</v>
      </c>
      <c r="C63" s="121" t="s">
        <v>305</v>
      </c>
      <c r="D63" s="114"/>
      <c r="E63" s="114"/>
      <c r="F63" s="114"/>
      <c r="G63" s="149">
        <f t="shared" si="19"/>
        <v>4000</v>
      </c>
      <c r="H63" s="149"/>
      <c r="I63" s="149"/>
      <c r="J63" s="153">
        <v>4000</v>
      </c>
      <c r="K63" s="149">
        <f t="shared" si="20"/>
        <v>0</v>
      </c>
      <c r="L63" s="149"/>
      <c r="M63" s="149"/>
      <c r="N63" s="153"/>
      <c r="O63" s="149">
        <f t="shared" si="21"/>
        <v>0</v>
      </c>
      <c r="P63" s="149"/>
      <c r="Q63" s="149"/>
      <c r="R63" s="150"/>
      <c r="S63" s="149">
        <f t="shared" si="22"/>
        <v>3000</v>
      </c>
      <c r="T63" s="149"/>
      <c r="U63" s="153"/>
      <c r="V63" s="153">
        <v>3000</v>
      </c>
    </row>
    <row r="64" spans="1:22" s="91" customFormat="1" ht="31.5">
      <c r="A64" s="120">
        <v>4</v>
      </c>
      <c r="B64" s="117" t="s">
        <v>320</v>
      </c>
      <c r="C64" s="121" t="s">
        <v>303</v>
      </c>
      <c r="D64" s="114"/>
      <c r="E64" s="114"/>
      <c r="F64" s="114"/>
      <c r="G64" s="149">
        <f t="shared" si="19"/>
        <v>8300</v>
      </c>
      <c r="H64" s="149"/>
      <c r="I64" s="149"/>
      <c r="J64" s="153">
        <v>8300</v>
      </c>
      <c r="K64" s="149">
        <f t="shared" si="20"/>
        <v>0</v>
      </c>
      <c r="L64" s="149"/>
      <c r="M64" s="149"/>
      <c r="N64" s="153"/>
      <c r="O64" s="149">
        <f t="shared" si="21"/>
        <v>0</v>
      </c>
      <c r="P64" s="149"/>
      <c r="Q64" s="149"/>
      <c r="R64" s="150"/>
      <c r="S64" s="149">
        <f t="shared" si="22"/>
        <v>3000</v>
      </c>
      <c r="T64" s="149"/>
      <c r="U64" s="153"/>
      <c r="V64" s="153">
        <v>3000</v>
      </c>
    </row>
    <row r="65" spans="1:22" s="91" customFormat="1" ht="31.5">
      <c r="A65" s="120">
        <v>5</v>
      </c>
      <c r="B65" s="117" t="s">
        <v>321</v>
      </c>
      <c r="C65" s="112" t="s">
        <v>284</v>
      </c>
      <c r="D65" s="114"/>
      <c r="E65" s="114"/>
      <c r="F65" s="114"/>
      <c r="G65" s="149">
        <f t="shared" si="19"/>
        <v>10000</v>
      </c>
      <c r="H65" s="149"/>
      <c r="I65" s="149"/>
      <c r="J65" s="153">
        <v>10000</v>
      </c>
      <c r="K65" s="149">
        <f t="shared" si="20"/>
        <v>0</v>
      </c>
      <c r="L65" s="149"/>
      <c r="M65" s="149"/>
      <c r="N65" s="153"/>
      <c r="O65" s="149">
        <f t="shared" si="21"/>
        <v>0</v>
      </c>
      <c r="P65" s="149"/>
      <c r="Q65" s="149"/>
      <c r="R65" s="150"/>
      <c r="S65" s="149">
        <f t="shared" si="22"/>
        <v>2000</v>
      </c>
      <c r="T65" s="149"/>
      <c r="U65" s="153"/>
      <c r="V65" s="153">
        <v>2000</v>
      </c>
    </row>
    <row r="66" spans="1:22" s="91" customFormat="1" ht="31.5">
      <c r="A66" s="120">
        <v>6</v>
      </c>
      <c r="B66" s="117" t="s">
        <v>322</v>
      </c>
      <c r="C66" s="112" t="s">
        <v>323</v>
      </c>
      <c r="D66" s="114"/>
      <c r="E66" s="114"/>
      <c r="F66" s="114"/>
      <c r="G66" s="149">
        <f t="shared" si="19"/>
        <v>5000</v>
      </c>
      <c r="H66" s="149"/>
      <c r="I66" s="149"/>
      <c r="J66" s="153">
        <v>5000</v>
      </c>
      <c r="K66" s="149">
        <f t="shared" si="20"/>
        <v>0</v>
      </c>
      <c r="L66" s="149"/>
      <c r="M66" s="149"/>
      <c r="N66" s="153"/>
      <c r="O66" s="149">
        <f t="shared" si="21"/>
        <v>0</v>
      </c>
      <c r="P66" s="149"/>
      <c r="Q66" s="149"/>
      <c r="R66" s="150"/>
      <c r="S66" s="149">
        <f t="shared" si="22"/>
        <v>2000</v>
      </c>
      <c r="T66" s="149"/>
      <c r="U66" s="153"/>
      <c r="V66" s="153">
        <v>2000</v>
      </c>
    </row>
    <row r="67" spans="1:22" s="91" customFormat="1" ht="16.5">
      <c r="A67" s="132" t="s">
        <v>20</v>
      </c>
      <c r="B67" s="133" t="s">
        <v>324</v>
      </c>
      <c r="C67" s="133"/>
      <c r="D67" s="134"/>
      <c r="E67" s="134"/>
      <c r="F67" s="134"/>
      <c r="G67" s="158">
        <f aca="true" t="shared" si="23" ref="G67:U67">G68+G71</f>
        <v>12000</v>
      </c>
      <c r="H67" s="158">
        <f t="shared" si="23"/>
        <v>0</v>
      </c>
      <c r="I67" s="158">
        <f t="shared" si="23"/>
        <v>0</v>
      </c>
      <c r="J67" s="158">
        <f t="shared" si="23"/>
        <v>12000</v>
      </c>
      <c r="K67" s="158">
        <f t="shared" si="23"/>
        <v>0</v>
      </c>
      <c r="L67" s="158">
        <f t="shared" si="23"/>
        <v>0</v>
      </c>
      <c r="M67" s="158">
        <f t="shared" si="23"/>
        <v>0</v>
      </c>
      <c r="N67" s="158">
        <f t="shared" si="23"/>
        <v>0</v>
      </c>
      <c r="O67" s="158">
        <f t="shared" si="23"/>
        <v>0</v>
      </c>
      <c r="P67" s="158">
        <f t="shared" si="23"/>
        <v>0</v>
      </c>
      <c r="Q67" s="158">
        <f t="shared" si="23"/>
        <v>0</v>
      </c>
      <c r="R67" s="158">
        <f t="shared" si="23"/>
        <v>0</v>
      </c>
      <c r="S67" s="158">
        <f t="shared" si="23"/>
        <v>6600</v>
      </c>
      <c r="T67" s="158">
        <f t="shared" si="23"/>
        <v>0</v>
      </c>
      <c r="U67" s="158">
        <f t="shared" si="23"/>
        <v>0</v>
      </c>
      <c r="V67" s="158">
        <f>V68+V71</f>
        <v>6600</v>
      </c>
    </row>
    <row r="68" spans="1:22" s="91" customFormat="1" ht="16.5">
      <c r="A68" s="106"/>
      <c r="B68" s="107" t="s">
        <v>268</v>
      </c>
      <c r="C68" s="107"/>
      <c r="D68" s="114"/>
      <c r="E68" s="114"/>
      <c r="F68" s="114"/>
      <c r="G68" s="148">
        <f aca="true" t="shared" si="24" ref="G68:U68">SUM(G69:G70)</f>
        <v>6000</v>
      </c>
      <c r="H68" s="148">
        <f t="shared" si="24"/>
        <v>0</v>
      </c>
      <c r="I68" s="148">
        <f t="shared" si="24"/>
        <v>0</v>
      </c>
      <c r="J68" s="148">
        <f t="shared" si="24"/>
        <v>6000</v>
      </c>
      <c r="K68" s="148">
        <f t="shared" si="24"/>
        <v>0</v>
      </c>
      <c r="L68" s="148">
        <f t="shared" si="24"/>
        <v>0</v>
      </c>
      <c r="M68" s="148">
        <f t="shared" si="24"/>
        <v>0</v>
      </c>
      <c r="N68" s="148">
        <f t="shared" si="24"/>
        <v>0</v>
      </c>
      <c r="O68" s="148">
        <f t="shared" si="24"/>
        <v>0</v>
      </c>
      <c r="P68" s="148">
        <f t="shared" si="24"/>
        <v>0</v>
      </c>
      <c r="Q68" s="148">
        <f t="shared" si="24"/>
        <v>0</v>
      </c>
      <c r="R68" s="148">
        <f t="shared" si="24"/>
        <v>0</v>
      </c>
      <c r="S68" s="148">
        <f t="shared" si="24"/>
        <v>3600</v>
      </c>
      <c r="T68" s="148">
        <f t="shared" si="24"/>
        <v>0</v>
      </c>
      <c r="U68" s="148">
        <f t="shared" si="24"/>
        <v>0</v>
      </c>
      <c r="V68" s="148">
        <f>SUM(V69:V70)</f>
        <v>3600</v>
      </c>
    </row>
    <row r="69" spans="1:22" s="91" customFormat="1" ht="16.5">
      <c r="A69" s="106" t="s">
        <v>257</v>
      </c>
      <c r="B69" s="107" t="s">
        <v>269</v>
      </c>
      <c r="C69" s="107"/>
      <c r="D69" s="114"/>
      <c r="E69" s="114"/>
      <c r="F69" s="114"/>
      <c r="G69" s="149"/>
      <c r="H69" s="149"/>
      <c r="I69" s="149"/>
      <c r="J69" s="148"/>
      <c r="K69" s="149"/>
      <c r="L69" s="149"/>
      <c r="M69" s="149"/>
      <c r="N69" s="148"/>
      <c r="O69" s="149"/>
      <c r="P69" s="149"/>
      <c r="Q69" s="149"/>
      <c r="R69" s="148"/>
      <c r="S69" s="149"/>
      <c r="T69" s="149"/>
      <c r="U69" s="153"/>
      <c r="V69" s="148"/>
    </row>
    <row r="70" spans="1:22" s="91" customFormat="1" ht="16.5">
      <c r="A70" s="119">
        <v>1</v>
      </c>
      <c r="B70" s="118" t="s">
        <v>325</v>
      </c>
      <c r="C70" s="119" t="s">
        <v>301</v>
      </c>
      <c r="D70" s="114"/>
      <c r="E70" s="114"/>
      <c r="F70" s="114"/>
      <c r="G70" s="149">
        <f>SUM(H70:J70)</f>
        <v>6000</v>
      </c>
      <c r="H70" s="149"/>
      <c r="I70" s="149"/>
      <c r="J70" s="150">
        <v>6000</v>
      </c>
      <c r="K70" s="149">
        <f>SUM(L70:N70)</f>
        <v>0</v>
      </c>
      <c r="L70" s="149"/>
      <c r="M70" s="149"/>
      <c r="N70" s="153"/>
      <c r="O70" s="149">
        <f>SUM(P70:R70)</f>
        <v>0</v>
      </c>
      <c r="P70" s="149"/>
      <c r="Q70" s="149"/>
      <c r="R70" s="150">
        <v>0</v>
      </c>
      <c r="S70" s="149">
        <f>SUM(T70:V70)</f>
        <v>3600</v>
      </c>
      <c r="T70" s="149"/>
      <c r="U70" s="153"/>
      <c r="V70" s="153">
        <v>3600</v>
      </c>
    </row>
    <row r="71" spans="1:22" s="91" customFormat="1" ht="16.5">
      <c r="A71" s="109"/>
      <c r="B71" s="110" t="s">
        <v>275</v>
      </c>
      <c r="C71" s="110"/>
      <c r="D71" s="114"/>
      <c r="E71" s="114"/>
      <c r="F71" s="114"/>
      <c r="G71" s="148">
        <f aca="true" t="shared" si="25" ref="G71:U71">SUM(G72:G74)</f>
        <v>6000</v>
      </c>
      <c r="H71" s="148">
        <f t="shared" si="25"/>
        <v>0</v>
      </c>
      <c r="I71" s="148">
        <f t="shared" si="25"/>
        <v>0</v>
      </c>
      <c r="J71" s="148">
        <f>SUM(J72:J74)</f>
        <v>6000</v>
      </c>
      <c r="K71" s="148">
        <f t="shared" si="25"/>
        <v>0</v>
      </c>
      <c r="L71" s="148">
        <f t="shared" si="25"/>
        <v>0</v>
      </c>
      <c r="M71" s="148">
        <f t="shared" si="25"/>
        <v>0</v>
      </c>
      <c r="N71" s="148">
        <f t="shared" si="25"/>
        <v>0</v>
      </c>
      <c r="O71" s="148">
        <f t="shared" si="25"/>
        <v>0</v>
      </c>
      <c r="P71" s="148">
        <f t="shared" si="25"/>
        <v>0</v>
      </c>
      <c r="Q71" s="148">
        <f t="shared" si="25"/>
        <v>0</v>
      </c>
      <c r="R71" s="148">
        <f t="shared" si="25"/>
        <v>0</v>
      </c>
      <c r="S71" s="148">
        <f t="shared" si="25"/>
        <v>3000</v>
      </c>
      <c r="T71" s="148">
        <f t="shared" si="25"/>
        <v>0</v>
      </c>
      <c r="U71" s="148">
        <f t="shared" si="25"/>
        <v>0</v>
      </c>
      <c r="V71" s="148">
        <f>SUM(V72:V74)</f>
        <v>3000</v>
      </c>
    </row>
    <row r="72" spans="1:22" s="91" customFormat="1" ht="16.5">
      <c r="A72" s="106" t="s">
        <v>257</v>
      </c>
      <c r="B72" s="131" t="s">
        <v>315</v>
      </c>
      <c r="C72" s="106"/>
      <c r="D72" s="114"/>
      <c r="E72" s="114"/>
      <c r="F72" s="114"/>
      <c r="G72" s="149"/>
      <c r="H72" s="149"/>
      <c r="I72" s="149"/>
      <c r="J72" s="156"/>
      <c r="K72" s="149"/>
      <c r="L72" s="149"/>
      <c r="M72" s="149"/>
      <c r="N72" s="156"/>
      <c r="O72" s="149"/>
      <c r="P72" s="149"/>
      <c r="Q72" s="149"/>
      <c r="R72" s="156"/>
      <c r="S72" s="149"/>
      <c r="T72" s="149"/>
      <c r="U72" s="153"/>
      <c r="V72" s="156"/>
    </row>
    <row r="73" spans="1:22" s="91" customFormat="1" ht="63">
      <c r="A73" s="112">
        <v>1</v>
      </c>
      <c r="B73" s="113" t="s">
        <v>326</v>
      </c>
      <c r="C73" s="112" t="s">
        <v>284</v>
      </c>
      <c r="D73" s="114"/>
      <c r="E73" s="114"/>
      <c r="F73" s="114"/>
      <c r="G73" s="149">
        <f>SUM(H73:J73)</f>
        <v>3000</v>
      </c>
      <c r="H73" s="149"/>
      <c r="I73" s="149"/>
      <c r="J73" s="150">
        <v>3000</v>
      </c>
      <c r="K73" s="149">
        <f>SUM(L73:N73)</f>
        <v>0</v>
      </c>
      <c r="L73" s="149"/>
      <c r="M73" s="149"/>
      <c r="N73" s="150"/>
      <c r="O73" s="149">
        <f>SUM(P73:R73)</f>
        <v>0</v>
      </c>
      <c r="P73" s="149"/>
      <c r="Q73" s="149"/>
      <c r="R73" s="150"/>
      <c r="S73" s="149">
        <f>SUM(T73:V73)</f>
        <v>1500</v>
      </c>
      <c r="T73" s="149"/>
      <c r="U73" s="153"/>
      <c r="V73" s="150">
        <v>1500</v>
      </c>
    </row>
    <row r="74" spans="1:22" s="91" customFormat="1" ht="31.5">
      <c r="A74" s="112">
        <v>2</v>
      </c>
      <c r="B74" s="113" t="s">
        <v>327</v>
      </c>
      <c r="C74" s="112" t="s">
        <v>298</v>
      </c>
      <c r="D74" s="114"/>
      <c r="E74" s="114"/>
      <c r="F74" s="114"/>
      <c r="G74" s="149">
        <f>SUM(H74:J74)</f>
        <v>3000</v>
      </c>
      <c r="H74" s="149"/>
      <c r="I74" s="149"/>
      <c r="J74" s="150">
        <v>3000</v>
      </c>
      <c r="K74" s="149">
        <f>SUM(L74:N74)</f>
        <v>0</v>
      </c>
      <c r="L74" s="149"/>
      <c r="M74" s="149"/>
      <c r="N74" s="150"/>
      <c r="O74" s="149"/>
      <c r="P74" s="149"/>
      <c r="Q74" s="149"/>
      <c r="R74" s="150"/>
      <c r="S74" s="149">
        <f>SUM(T74:V74)</f>
        <v>1500</v>
      </c>
      <c r="T74" s="149"/>
      <c r="U74" s="153"/>
      <c r="V74" s="150">
        <v>1500</v>
      </c>
    </row>
    <row r="75" spans="1:22" s="91" customFormat="1" ht="16.5">
      <c r="A75" s="135" t="s">
        <v>23</v>
      </c>
      <c r="B75" s="123" t="s">
        <v>328</v>
      </c>
      <c r="C75" s="123"/>
      <c r="D75" s="136"/>
      <c r="E75" s="136"/>
      <c r="F75" s="136"/>
      <c r="G75" s="159">
        <f aca="true" t="shared" si="26" ref="G75:U75">G76+G81</f>
        <v>17250</v>
      </c>
      <c r="H75" s="159">
        <f t="shared" si="26"/>
        <v>0</v>
      </c>
      <c r="I75" s="159">
        <f t="shared" si="26"/>
        <v>0</v>
      </c>
      <c r="J75" s="159">
        <f t="shared" si="26"/>
        <v>17250</v>
      </c>
      <c r="K75" s="159">
        <f t="shared" si="26"/>
        <v>5914.112649000001</v>
      </c>
      <c r="L75" s="159">
        <f t="shared" si="26"/>
        <v>0</v>
      </c>
      <c r="M75" s="159">
        <f t="shared" si="26"/>
        <v>0</v>
      </c>
      <c r="N75" s="159">
        <f t="shared" si="26"/>
        <v>5914.112649000001</v>
      </c>
      <c r="O75" s="159">
        <f t="shared" si="26"/>
        <v>5002.557</v>
      </c>
      <c r="P75" s="159">
        <f t="shared" si="26"/>
        <v>0</v>
      </c>
      <c r="Q75" s="159">
        <f t="shared" si="26"/>
        <v>0</v>
      </c>
      <c r="R75" s="159">
        <f t="shared" si="26"/>
        <v>5002.557</v>
      </c>
      <c r="S75" s="159">
        <f t="shared" si="26"/>
        <v>7450</v>
      </c>
      <c r="T75" s="159">
        <f t="shared" si="26"/>
        <v>0</v>
      </c>
      <c r="U75" s="159">
        <f t="shared" si="26"/>
        <v>0</v>
      </c>
      <c r="V75" s="159">
        <f>V76+V81</f>
        <v>7450</v>
      </c>
    </row>
    <row r="76" spans="1:22" s="91" customFormat="1" ht="16.5">
      <c r="A76" s="106"/>
      <c r="B76" s="107" t="s">
        <v>268</v>
      </c>
      <c r="C76" s="107"/>
      <c r="D76" s="114"/>
      <c r="E76" s="114"/>
      <c r="F76" s="114"/>
      <c r="G76" s="148">
        <f aca="true" t="shared" si="27" ref="G76:U76">SUM(G77:G80)</f>
        <v>12550</v>
      </c>
      <c r="H76" s="148">
        <f t="shared" si="27"/>
        <v>0</v>
      </c>
      <c r="I76" s="148">
        <f t="shared" si="27"/>
        <v>0</v>
      </c>
      <c r="J76" s="148">
        <f t="shared" si="27"/>
        <v>12550</v>
      </c>
      <c r="K76" s="148">
        <f t="shared" si="27"/>
        <v>5914.112649000001</v>
      </c>
      <c r="L76" s="148">
        <f t="shared" si="27"/>
        <v>0</v>
      </c>
      <c r="M76" s="148">
        <f t="shared" si="27"/>
        <v>0</v>
      </c>
      <c r="N76" s="148">
        <f t="shared" si="27"/>
        <v>5914.112649000001</v>
      </c>
      <c r="O76" s="148">
        <f t="shared" si="27"/>
        <v>5002.557</v>
      </c>
      <c r="P76" s="148">
        <f t="shared" si="27"/>
        <v>0</v>
      </c>
      <c r="Q76" s="148">
        <f t="shared" si="27"/>
        <v>0</v>
      </c>
      <c r="R76" s="148">
        <f t="shared" si="27"/>
        <v>5002.557</v>
      </c>
      <c r="S76" s="148">
        <f t="shared" si="27"/>
        <v>5950</v>
      </c>
      <c r="T76" s="148">
        <f t="shared" si="27"/>
        <v>0</v>
      </c>
      <c r="U76" s="148">
        <f t="shared" si="27"/>
        <v>0</v>
      </c>
      <c r="V76" s="148">
        <f>SUM(V77:V80)</f>
        <v>5950</v>
      </c>
    </row>
    <row r="77" spans="1:22" s="91" customFormat="1" ht="16.5">
      <c r="A77" s="106" t="s">
        <v>257</v>
      </c>
      <c r="B77" s="107" t="s">
        <v>269</v>
      </c>
      <c r="C77" s="107"/>
      <c r="D77" s="114"/>
      <c r="E77" s="114"/>
      <c r="F77" s="114"/>
      <c r="G77" s="149"/>
      <c r="H77" s="149"/>
      <c r="I77" s="149"/>
      <c r="J77" s="148"/>
      <c r="K77" s="149"/>
      <c r="L77" s="149"/>
      <c r="M77" s="149"/>
      <c r="N77" s="148"/>
      <c r="O77" s="149"/>
      <c r="P77" s="149"/>
      <c r="Q77" s="149"/>
      <c r="R77" s="148"/>
      <c r="S77" s="149"/>
      <c r="T77" s="149"/>
      <c r="U77" s="153"/>
      <c r="V77" s="148"/>
    </row>
    <row r="78" spans="1:22" s="91" customFormat="1" ht="31.5">
      <c r="A78" s="137">
        <v>1</v>
      </c>
      <c r="B78" s="138" t="s">
        <v>329</v>
      </c>
      <c r="C78" s="138" t="s">
        <v>277</v>
      </c>
      <c r="D78" s="114"/>
      <c r="E78" s="114"/>
      <c r="F78" s="114"/>
      <c r="G78" s="149">
        <f>SUM(H78:J78)</f>
        <v>1350</v>
      </c>
      <c r="H78" s="149"/>
      <c r="I78" s="149"/>
      <c r="J78" s="150">
        <v>1350</v>
      </c>
      <c r="K78" s="149">
        <f>SUM(L78:N78)</f>
        <v>954.566882</v>
      </c>
      <c r="L78" s="149"/>
      <c r="M78" s="149"/>
      <c r="N78" s="153">
        <v>954.566882</v>
      </c>
      <c r="O78" s="149">
        <f>SUM(P78:R78)</f>
        <v>737</v>
      </c>
      <c r="P78" s="149"/>
      <c r="Q78" s="149"/>
      <c r="R78" s="150">
        <v>737</v>
      </c>
      <c r="S78" s="149">
        <f>SUM(T78:V78)</f>
        <v>400</v>
      </c>
      <c r="T78" s="149"/>
      <c r="U78" s="153"/>
      <c r="V78" s="153">
        <v>400</v>
      </c>
    </row>
    <row r="79" spans="1:22" s="91" customFormat="1" ht="31.5">
      <c r="A79" s="137">
        <v>2</v>
      </c>
      <c r="B79" s="117" t="s">
        <v>330</v>
      </c>
      <c r="C79" s="138" t="s">
        <v>277</v>
      </c>
      <c r="D79" s="114"/>
      <c r="E79" s="114"/>
      <c r="F79" s="114"/>
      <c r="G79" s="149">
        <f>SUM(H79:J79)</f>
        <v>5300</v>
      </c>
      <c r="H79" s="149"/>
      <c r="I79" s="149"/>
      <c r="J79" s="150">
        <v>5300</v>
      </c>
      <c r="K79" s="149">
        <f>SUM(L79:N79)</f>
        <v>2088.230154</v>
      </c>
      <c r="L79" s="149"/>
      <c r="M79" s="149"/>
      <c r="N79" s="153">
        <v>2088.230154</v>
      </c>
      <c r="O79" s="149">
        <f>SUM(P79:R79)</f>
        <v>149.5569999999998</v>
      </c>
      <c r="P79" s="149"/>
      <c r="Q79" s="149"/>
      <c r="R79" s="150">
        <v>149.5569999999998</v>
      </c>
      <c r="S79" s="149">
        <f>SUM(T79:V79)</f>
        <v>4500</v>
      </c>
      <c r="T79" s="149"/>
      <c r="U79" s="153"/>
      <c r="V79" s="153">
        <v>4500</v>
      </c>
    </row>
    <row r="80" spans="1:22" s="91" customFormat="1" ht="31.5">
      <c r="A80" s="137">
        <v>3</v>
      </c>
      <c r="B80" s="118" t="s">
        <v>331</v>
      </c>
      <c r="C80" s="118" t="s">
        <v>323</v>
      </c>
      <c r="D80" s="114"/>
      <c r="E80" s="114"/>
      <c r="F80" s="114"/>
      <c r="G80" s="149">
        <f>SUM(H80:J80)</f>
        <v>5900</v>
      </c>
      <c r="H80" s="149"/>
      <c r="I80" s="149"/>
      <c r="J80" s="150">
        <v>5900</v>
      </c>
      <c r="K80" s="149">
        <f>SUM(L80:N80)</f>
        <v>2871.315613</v>
      </c>
      <c r="L80" s="149"/>
      <c r="M80" s="149"/>
      <c r="N80" s="150">
        <v>2871.315613</v>
      </c>
      <c r="O80" s="149">
        <f>SUM(P80:R80)</f>
        <v>4116</v>
      </c>
      <c r="P80" s="149"/>
      <c r="Q80" s="149"/>
      <c r="R80" s="150">
        <v>4116</v>
      </c>
      <c r="S80" s="149">
        <f>SUM(T80:V80)</f>
        <v>1050</v>
      </c>
      <c r="T80" s="149"/>
      <c r="U80" s="153"/>
      <c r="V80" s="153">
        <v>1050</v>
      </c>
    </row>
    <row r="81" spans="1:22" s="91" customFormat="1" ht="16.5">
      <c r="A81" s="109"/>
      <c r="B81" s="110" t="s">
        <v>275</v>
      </c>
      <c r="C81" s="110"/>
      <c r="D81" s="114"/>
      <c r="E81" s="114"/>
      <c r="F81" s="114"/>
      <c r="G81" s="148">
        <f aca="true" t="shared" si="28" ref="G81:U81">SUM(G82:G84)</f>
        <v>4700</v>
      </c>
      <c r="H81" s="148">
        <f t="shared" si="28"/>
        <v>0</v>
      </c>
      <c r="I81" s="148">
        <f t="shared" si="28"/>
        <v>0</v>
      </c>
      <c r="J81" s="148">
        <f t="shared" si="28"/>
        <v>4700</v>
      </c>
      <c r="K81" s="148">
        <f t="shared" si="28"/>
        <v>0</v>
      </c>
      <c r="L81" s="148">
        <f t="shared" si="28"/>
        <v>0</v>
      </c>
      <c r="M81" s="148">
        <f t="shared" si="28"/>
        <v>0</v>
      </c>
      <c r="N81" s="148">
        <f t="shared" si="28"/>
        <v>0</v>
      </c>
      <c r="O81" s="148">
        <f t="shared" si="28"/>
        <v>0</v>
      </c>
      <c r="P81" s="148">
        <f t="shared" si="28"/>
        <v>0</v>
      </c>
      <c r="Q81" s="148">
        <f t="shared" si="28"/>
        <v>0</v>
      </c>
      <c r="R81" s="148">
        <f t="shared" si="28"/>
        <v>0</v>
      </c>
      <c r="S81" s="148">
        <f t="shared" si="28"/>
        <v>1500</v>
      </c>
      <c r="T81" s="148">
        <f t="shared" si="28"/>
        <v>0</v>
      </c>
      <c r="U81" s="148">
        <f t="shared" si="28"/>
        <v>0</v>
      </c>
      <c r="V81" s="148">
        <f>SUM(V82:V84)</f>
        <v>1500</v>
      </c>
    </row>
    <row r="82" spans="1:22" s="91" customFormat="1" ht="16.5">
      <c r="A82" s="106" t="s">
        <v>257</v>
      </c>
      <c r="B82" s="131" t="s">
        <v>315</v>
      </c>
      <c r="C82" s="106"/>
      <c r="D82" s="114"/>
      <c r="E82" s="114"/>
      <c r="F82" s="114"/>
      <c r="G82" s="149"/>
      <c r="H82" s="149"/>
      <c r="I82" s="149"/>
      <c r="J82" s="148"/>
      <c r="K82" s="149"/>
      <c r="L82" s="149"/>
      <c r="M82" s="149"/>
      <c r="N82" s="148"/>
      <c r="O82" s="149"/>
      <c r="P82" s="149"/>
      <c r="Q82" s="149"/>
      <c r="R82" s="148"/>
      <c r="S82" s="149"/>
      <c r="T82" s="149"/>
      <c r="U82" s="153"/>
      <c r="V82" s="148"/>
    </row>
    <row r="83" spans="1:22" s="91" customFormat="1" ht="31.5">
      <c r="A83" s="120">
        <v>1</v>
      </c>
      <c r="B83" s="117" t="s">
        <v>332</v>
      </c>
      <c r="C83" s="121" t="s">
        <v>258</v>
      </c>
      <c r="D83" s="114"/>
      <c r="E83" s="114"/>
      <c r="F83" s="114"/>
      <c r="G83" s="149">
        <f>SUM(H83:J83)</f>
        <v>1200</v>
      </c>
      <c r="H83" s="149"/>
      <c r="I83" s="149"/>
      <c r="J83" s="153">
        <v>1200</v>
      </c>
      <c r="K83" s="149">
        <f>SUM(L83:N83)</f>
        <v>0</v>
      </c>
      <c r="L83" s="149"/>
      <c r="M83" s="149"/>
      <c r="N83" s="150"/>
      <c r="O83" s="149">
        <f>SUM(P83:R83)</f>
        <v>0</v>
      </c>
      <c r="P83" s="149"/>
      <c r="Q83" s="149"/>
      <c r="R83" s="150"/>
      <c r="S83" s="149">
        <f>SUM(T83:V83)</f>
        <v>500</v>
      </c>
      <c r="T83" s="149"/>
      <c r="U83" s="153"/>
      <c r="V83" s="153">
        <v>500</v>
      </c>
    </row>
    <row r="84" spans="1:22" s="91" customFormat="1" ht="47.25">
      <c r="A84" s="120">
        <v>2</v>
      </c>
      <c r="B84" s="117" t="s">
        <v>333</v>
      </c>
      <c r="C84" s="121" t="s">
        <v>334</v>
      </c>
      <c r="D84" s="114"/>
      <c r="E84" s="114"/>
      <c r="F84" s="114"/>
      <c r="G84" s="149">
        <f>SUM(H84:J84)</f>
        <v>3500</v>
      </c>
      <c r="H84" s="149"/>
      <c r="I84" s="149"/>
      <c r="J84" s="153">
        <v>3500</v>
      </c>
      <c r="K84" s="149">
        <f>SUM(L84:N84)</f>
        <v>0</v>
      </c>
      <c r="L84" s="149"/>
      <c r="M84" s="149"/>
      <c r="N84" s="150"/>
      <c r="O84" s="149">
        <f>SUM(P84:R84)</f>
        <v>0</v>
      </c>
      <c r="P84" s="149"/>
      <c r="Q84" s="149"/>
      <c r="R84" s="150"/>
      <c r="S84" s="149">
        <f>SUM(T84:V84)</f>
        <v>1000</v>
      </c>
      <c r="T84" s="149"/>
      <c r="U84" s="153"/>
      <c r="V84" s="153">
        <v>1000</v>
      </c>
    </row>
    <row r="85" spans="1:22" s="90" customFormat="1" ht="16.5">
      <c r="A85" s="122" t="s">
        <v>339</v>
      </c>
      <c r="B85" s="123" t="s">
        <v>340</v>
      </c>
      <c r="C85" s="124"/>
      <c r="D85" s="105"/>
      <c r="E85" s="105"/>
      <c r="F85" s="105"/>
      <c r="G85" s="151">
        <f>+G86</f>
        <v>5150</v>
      </c>
      <c r="H85" s="151">
        <f aca="true" t="shared" si="29" ref="H85:V85">+H86</f>
        <v>0</v>
      </c>
      <c r="I85" s="151">
        <f t="shared" si="29"/>
        <v>0</v>
      </c>
      <c r="J85" s="151">
        <f t="shared" si="29"/>
        <v>5150</v>
      </c>
      <c r="K85" s="151">
        <f t="shared" si="29"/>
        <v>0</v>
      </c>
      <c r="L85" s="151">
        <f t="shared" si="29"/>
        <v>0</v>
      </c>
      <c r="M85" s="151">
        <f t="shared" si="29"/>
        <v>0</v>
      </c>
      <c r="N85" s="151">
        <f t="shared" si="29"/>
        <v>0</v>
      </c>
      <c r="O85" s="151">
        <f t="shared" si="29"/>
        <v>0</v>
      </c>
      <c r="P85" s="151">
        <f t="shared" si="29"/>
        <v>0</v>
      </c>
      <c r="Q85" s="151">
        <f t="shared" si="29"/>
        <v>0</v>
      </c>
      <c r="R85" s="151">
        <f t="shared" si="29"/>
        <v>0</v>
      </c>
      <c r="S85" s="151">
        <f t="shared" si="29"/>
        <v>2612</v>
      </c>
      <c r="T85" s="151">
        <f t="shared" si="29"/>
        <v>0</v>
      </c>
      <c r="U85" s="151">
        <f t="shared" si="29"/>
        <v>0</v>
      </c>
      <c r="V85" s="151">
        <f t="shared" si="29"/>
        <v>2612</v>
      </c>
    </row>
    <row r="86" spans="1:22" s="90" customFormat="1" ht="16.5">
      <c r="A86" s="130"/>
      <c r="B86" s="107" t="s">
        <v>275</v>
      </c>
      <c r="C86" s="139"/>
      <c r="D86" s="108"/>
      <c r="E86" s="108"/>
      <c r="F86" s="108"/>
      <c r="G86" s="152">
        <f aca="true" t="shared" si="30" ref="G86:U86">SUM(G87:G89)</f>
        <v>5150</v>
      </c>
      <c r="H86" s="152">
        <f t="shared" si="30"/>
        <v>0</v>
      </c>
      <c r="I86" s="152">
        <f t="shared" si="30"/>
        <v>0</v>
      </c>
      <c r="J86" s="152">
        <f t="shared" si="30"/>
        <v>5150</v>
      </c>
      <c r="K86" s="152">
        <f t="shared" si="30"/>
        <v>0</v>
      </c>
      <c r="L86" s="152">
        <f t="shared" si="30"/>
        <v>0</v>
      </c>
      <c r="M86" s="152">
        <f t="shared" si="30"/>
        <v>0</v>
      </c>
      <c r="N86" s="152">
        <f t="shared" si="30"/>
        <v>0</v>
      </c>
      <c r="O86" s="152">
        <f t="shared" si="30"/>
        <v>0</v>
      </c>
      <c r="P86" s="152">
        <f t="shared" si="30"/>
        <v>0</v>
      </c>
      <c r="Q86" s="152">
        <f t="shared" si="30"/>
        <v>0</v>
      </c>
      <c r="R86" s="152">
        <f t="shared" si="30"/>
        <v>0</v>
      </c>
      <c r="S86" s="152">
        <f t="shared" si="30"/>
        <v>2612</v>
      </c>
      <c r="T86" s="152">
        <f t="shared" si="30"/>
        <v>0</v>
      </c>
      <c r="U86" s="152">
        <f t="shared" si="30"/>
        <v>0</v>
      </c>
      <c r="V86" s="152">
        <f>SUM(V87:V89)</f>
        <v>2612</v>
      </c>
    </row>
    <row r="87" spans="1:22" s="90" customFormat="1" ht="16.5">
      <c r="A87" s="130"/>
      <c r="B87" s="131" t="s">
        <v>315</v>
      </c>
      <c r="C87" s="139"/>
      <c r="D87" s="108"/>
      <c r="E87" s="108"/>
      <c r="F87" s="108"/>
      <c r="G87" s="152"/>
      <c r="H87" s="152"/>
      <c r="I87" s="152"/>
      <c r="J87" s="156"/>
      <c r="K87" s="152"/>
      <c r="L87" s="152"/>
      <c r="M87" s="152"/>
      <c r="N87" s="152"/>
      <c r="O87" s="152"/>
      <c r="P87" s="152"/>
      <c r="Q87" s="152"/>
      <c r="R87" s="152"/>
      <c r="S87" s="152"/>
      <c r="T87" s="152"/>
      <c r="U87" s="152"/>
      <c r="V87" s="156"/>
    </row>
    <row r="88" spans="1:22" s="91" customFormat="1" ht="31.5">
      <c r="A88" s="120">
        <v>1</v>
      </c>
      <c r="B88" s="117" t="s">
        <v>336</v>
      </c>
      <c r="C88" s="121" t="s">
        <v>323</v>
      </c>
      <c r="D88" s="114"/>
      <c r="E88" s="114"/>
      <c r="F88" s="114"/>
      <c r="G88" s="149">
        <f>SUM(H88:J88)</f>
        <v>1250</v>
      </c>
      <c r="H88" s="149"/>
      <c r="I88" s="149"/>
      <c r="J88" s="153">
        <v>1250</v>
      </c>
      <c r="K88" s="149">
        <f>SUM(L88:N88)</f>
        <v>0</v>
      </c>
      <c r="L88" s="149"/>
      <c r="M88" s="149"/>
      <c r="N88" s="149"/>
      <c r="O88" s="149">
        <f>SUM(P88:R88)</f>
        <v>0</v>
      </c>
      <c r="P88" s="149"/>
      <c r="Q88" s="149"/>
      <c r="R88" s="149"/>
      <c r="S88" s="149">
        <f>SUM(T88:V88)</f>
        <v>612</v>
      </c>
      <c r="T88" s="149"/>
      <c r="U88" s="149"/>
      <c r="V88" s="153">
        <v>612</v>
      </c>
    </row>
    <row r="89" spans="1:22" s="91" customFormat="1" ht="31.5">
      <c r="A89" s="120">
        <v>2</v>
      </c>
      <c r="B89" s="117" t="s">
        <v>337</v>
      </c>
      <c r="C89" s="121" t="s">
        <v>338</v>
      </c>
      <c r="D89" s="114"/>
      <c r="E89" s="114"/>
      <c r="F89" s="114"/>
      <c r="G89" s="149">
        <f>SUM(H89:J89)</f>
        <v>3900</v>
      </c>
      <c r="H89" s="149"/>
      <c r="I89" s="149"/>
      <c r="J89" s="153">
        <v>3900</v>
      </c>
      <c r="K89" s="149">
        <f>SUM(L89:N89)</f>
        <v>0</v>
      </c>
      <c r="L89" s="149"/>
      <c r="M89" s="149"/>
      <c r="N89" s="149"/>
      <c r="O89" s="149">
        <f>SUM(P89:R89)</f>
        <v>0</v>
      </c>
      <c r="P89" s="149"/>
      <c r="Q89" s="149"/>
      <c r="R89" s="149"/>
      <c r="S89" s="149">
        <f>SUM(T89:V89)</f>
        <v>2000</v>
      </c>
      <c r="T89" s="149"/>
      <c r="U89" s="149"/>
      <c r="V89" s="153">
        <v>2000</v>
      </c>
    </row>
    <row r="90" spans="1:22" s="99" customFormat="1" ht="16.5">
      <c r="A90" s="122" t="s">
        <v>367</v>
      </c>
      <c r="B90" s="123" t="s">
        <v>368</v>
      </c>
      <c r="C90" s="124"/>
      <c r="D90" s="105"/>
      <c r="E90" s="105"/>
      <c r="F90" s="125"/>
      <c r="G90" s="154">
        <f aca="true" t="shared" si="31" ref="G90:U90">+G91+G101</f>
        <v>37950</v>
      </c>
      <c r="H90" s="154">
        <f t="shared" si="31"/>
        <v>0</v>
      </c>
      <c r="I90" s="154">
        <f t="shared" si="31"/>
        <v>0</v>
      </c>
      <c r="J90" s="154">
        <f t="shared" si="31"/>
        <v>37950</v>
      </c>
      <c r="K90" s="154">
        <f t="shared" si="31"/>
        <v>12176</v>
      </c>
      <c r="L90" s="154">
        <f t="shared" si="31"/>
        <v>0</v>
      </c>
      <c r="M90" s="154">
        <f t="shared" si="31"/>
        <v>0</v>
      </c>
      <c r="N90" s="154">
        <f t="shared" si="31"/>
        <v>12176</v>
      </c>
      <c r="O90" s="154">
        <f t="shared" si="31"/>
        <v>8000</v>
      </c>
      <c r="P90" s="154">
        <f t="shared" si="31"/>
        <v>0</v>
      </c>
      <c r="Q90" s="154">
        <f t="shared" si="31"/>
        <v>0</v>
      </c>
      <c r="R90" s="154">
        <f t="shared" si="31"/>
        <v>8000</v>
      </c>
      <c r="S90" s="154">
        <f t="shared" si="31"/>
        <v>15339.96</v>
      </c>
      <c r="T90" s="154">
        <f t="shared" si="31"/>
        <v>0</v>
      </c>
      <c r="U90" s="154">
        <f t="shared" si="31"/>
        <v>0</v>
      </c>
      <c r="V90" s="154">
        <f>+V91+V101</f>
        <v>15339.96</v>
      </c>
    </row>
    <row r="91" spans="1:22" s="91" customFormat="1" ht="16.5">
      <c r="A91" s="106" t="s">
        <v>19</v>
      </c>
      <c r="B91" s="131" t="s">
        <v>268</v>
      </c>
      <c r="C91" s="106"/>
      <c r="D91" s="114"/>
      <c r="E91" s="114"/>
      <c r="F91" s="114"/>
      <c r="G91" s="156">
        <f>SUM(G92:G100)</f>
        <v>14700</v>
      </c>
      <c r="H91" s="156">
        <f>SUM(H92:H100)</f>
        <v>0</v>
      </c>
      <c r="I91" s="156">
        <f>SUM(I92:I100)</f>
        <v>0</v>
      </c>
      <c r="J91" s="156">
        <f>SUM(J92:J100)</f>
        <v>14700</v>
      </c>
      <c r="K91" s="156">
        <f aca="true" t="shared" si="32" ref="K91:U91">SUM(K92:K100)</f>
        <v>12176</v>
      </c>
      <c r="L91" s="156">
        <f t="shared" si="32"/>
        <v>0</v>
      </c>
      <c r="M91" s="156">
        <f t="shared" si="32"/>
        <v>0</v>
      </c>
      <c r="N91" s="156">
        <f t="shared" si="32"/>
        <v>12176</v>
      </c>
      <c r="O91" s="156">
        <f t="shared" si="32"/>
        <v>8000</v>
      </c>
      <c r="P91" s="156">
        <f t="shared" si="32"/>
        <v>0</v>
      </c>
      <c r="Q91" s="156">
        <f t="shared" si="32"/>
        <v>0</v>
      </c>
      <c r="R91" s="156">
        <f t="shared" si="32"/>
        <v>8000</v>
      </c>
      <c r="S91" s="156">
        <f t="shared" si="32"/>
        <v>5968.259999999999</v>
      </c>
      <c r="T91" s="156">
        <f t="shared" si="32"/>
        <v>0</v>
      </c>
      <c r="U91" s="156">
        <f t="shared" si="32"/>
        <v>0</v>
      </c>
      <c r="V91" s="156">
        <f>SUM(V92:V100)</f>
        <v>5968.259999999999</v>
      </c>
    </row>
    <row r="92" spans="1:22" s="91" customFormat="1" ht="16.5">
      <c r="A92" s="106" t="s">
        <v>257</v>
      </c>
      <c r="B92" s="131" t="s">
        <v>246</v>
      </c>
      <c r="C92" s="106"/>
      <c r="D92" s="114"/>
      <c r="E92" s="114"/>
      <c r="F92" s="114"/>
      <c r="G92" s="149"/>
      <c r="H92" s="149"/>
      <c r="I92" s="149"/>
      <c r="J92" s="156"/>
      <c r="K92" s="149"/>
      <c r="L92" s="149"/>
      <c r="M92" s="149"/>
      <c r="N92" s="149"/>
      <c r="O92" s="149"/>
      <c r="P92" s="149"/>
      <c r="Q92" s="149"/>
      <c r="R92" s="149"/>
      <c r="S92" s="149"/>
      <c r="T92" s="149"/>
      <c r="U92" s="149"/>
      <c r="V92" s="156"/>
    </row>
    <row r="93" spans="1:22" s="91" customFormat="1" ht="31.5">
      <c r="A93" s="112">
        <v>1</v>
      </c>
      <c r="B93" s="140" t="s">
        <v>341</v>
      </c>
      <c r="C93" s="112" t="s">
        <v>288</v>
      </c>
      <c r="D93" s="114"/>
      <c r="E93" s="114"/>
      <c r="F93" s="114"/>
      <c r="G93" s="149">
        <f aca="true" t="shared" si="33" ref="G93:G100">SUM(H93:J93)</f>
        <v>2000</v>
      </c>
      <c r="H93" s="149"/>
      <c r="I93" s="149"/>
      <c r="J93" s="153">
        <v>2000</v>
      </c>
      <c r="K93" s="149">
        <f aca="true" t="shared" si="34" ref="K93:K100">SUM(L93:N93)</f>
        <v>1600</v>
      </c>
      <c r="L93" s="149"/>
      <c r="M93" s="149"/>
      <c r="N93" s="149">
        <v>1600</v>
      </c>
      <c r="O93" s="149">
        <f aca="true" t="shared" si="35" ref="O93:O100">SUM(P93:R93)</f>
        <v>1000</v>
      </c>
      <c r="P93" s="149"/>
      <c r="Q93" s="149"/>
      <c r="R93" s="149">
        <v>1000</v>
      </c>
      <c r="S93" s="149">
        <f aca="true" t="shared" si="36" ref="S93:S100">SUM(T93:V93)</f>
        <v>996.8</v>
      </c>
      <c r="T93" s="149"/>
      <c r="U93" s="149"/>
      <c r="V93" s="153">
        <v>996.8</v>
      </c>
    </row>
    <row r="94" spans="1:22" s="91" customFormat="1" ht="31.5">
      <c r="A94" s="112">
        <v>2</v>
      </c>
      <c r="B94" s="113" t="s">
        <v>342</v>
      </c>
      <c r="C94" s="112" t="s">
        <v>343</v>
      </c>
      <c r="D94" s="114"/>
      <c r="E94" s="114"/>
      <c r="F94" s="114"/>
      <c r="G94" s="149">
        <f t="shared" si="33"/>
        <v>3000</v>
      </c>
      <c r="H94" s="149"/>
      <c r="I94" s="149"/>
      <c r="J94" s="153">
        <v>3000</v>
      </c>
      <c r="K94" s="149">
        <f t="shared" si="34"/>
        <v>1800</v>
      </c>
      <c r="L94" s="149"/>
      <c r="M94" s="149"/>
      <c r="N94" s="149">
        <v>1800</v>
      </c>
      <c r="O94" s="149">
        <f t="shared" si="35"/>
        <v>1500</v>
      </c>
      <c r="P94" s="149"/>
      <c r="Q94" s="149"/>
      <c r="R94" s="149">
        <v>1500</v>
      </c>
      <c r="S94" s="149">
        <f t="shared" si="36"/>
        <v>1097.26</v>
      </c>
      <c r="T94" s="149"/>
      <c r="U94" s="149"/>
      <c r="V94" s="153">
        <v>1097.26</v>
      </c>
    </row>
    <row r="95" spans="1:22" s="91" customFormat="1" ht="31.5">
      <c r="A95" s="112">
        <v>3</v>
      </c>
      <c r="B95" s="113" t="s">
        <v>344</v>
      </c>
      <c r="C95" s="112" t="s">
        <v>301</v>
      </c>
      <c r="D95" s="114"/>
      <c r="E95" s="114"/>
      <c r="F95" s="114"/>
      <c r="G95" s="149">
        <f t="shared" si="33"/>
        <v>2000</v>
      </c>
      <c r="H95" s="149"/>
      <c r="I95" s="149"/>
      <c r="J95" s="153">
        <v>2000</v>
      </c>
      <c r="K95" s="149">
        <f t="shared" si="34"/>
        <v>1978.1</v>
      </c>
      <c r="L95" s="149"/>
      <c r="M95" s="149"/>
      <c r="N95" s="149">
        <v>1978.1</v>
      </c>
      <c r="O95" s="149">
        <f t="shared" si="35"/>
        <v>1000</v>
      </c>
      <c r="P95" s="149"/>
      <c r="Q95" s="149"/>
      <c r="R95" s="149">
        <v>1000</v>
      </c>
      <c r="S95" s="149">
        <f t="shared" si="36"/>
        <v>978.1</v>
      </c>
      <c r="T95" s="149"/>
      <c r="U95" s="149"/>
      <c r="V95" s="153">
        <v>978.1</v>
      </c>
    </row>
    <row r="96" spans="1:22" s="91" customFormat="1" ht="31.5">
      <c r="A96" s="112">
        <v>4</v>
      </c>
      <c r="B96" s="113" t="s">
        <v>345</v>
      </c>
      <c r="C96" s="112" t="s">
        <v>346</v>
      </c>
      <c r="D96" s="114"/>
      <c r="E96" s="114"/>
      <c r="F96" s="114"/>
      <c r="G96" s="149">
        <f t="shared" si="33"/>
        <v>2000</v>
      </c>
      <c r="H96" s="149"/>
      <c r="I96" s="149"/>
      <c r="J96" s="153">
        <v>2000</v>
      </c>
      <c r="K96" s="149">
        <f t="shared" si="34"/>
        <v>1400</v>
      </c>
      <c r="L96" s="149"/>
      <c r="M96" s="149"/>
      <c r="N96" s="149">
        <v>1400</v>
      </c>
      <c r="O96" s="149">
        <f t="shared" si="35"/>
        <v>1000</v>
      </c>
      <c r="P96" s="149"/>
      <c r="Q96" s="149"/>
      <c r="R96" s="149">
        <v>1000</v>
      </c>
      <c r="S96" s="149">
        <f t="shared" si="36"/>
        <v>998.2</v>
      </c>
      <c r="T96" s="149"/>
      <c r="U96" s="149"/>
      <c r="V96" s="153">
        <v>998.2</v>
      </c>
    </row>
    <row r="97" spans="1:22" s="91" customFormat="1" ht="31.5">
      <c r="A97" s="112">
        <v>5</v>
      </c>
      <c r="B97" s="113" t="s">
        <v>347</v>
      </c>
      <c r="C97" s="112" t="s">
        <v>305</v>
      </c>
      <c r="D97" s="114"/>
      <c r="E97" s="114"/>
      <c r="F97" s="114"/>
      <c r="G97" s="149">
        <f t="shared" si="33"/>
        <v>1500</v>
      </c>
      <c r="H97" s="149"/>
      <c r="I97" s="149"/>
      <c r="J97" s="153">
        <v>1500</v>
      </c>
      <c r="K97" s="149">
        <f t="shared" si="34"/>
        <v>1462.9</v>
      </c>
      <c r="L97" s="149"/>
      <c r="M97" s="149"/>
      <c r="N97" s="149">
        <v>1462.9</v>
      </c>
      <c r="O97" s="149">
        <f t="shared" si="35"/>
        <v>900</v>
      </c>
      <c r="P97" s="149"/>
      <c r="Q97" s="149"/>
      <c r="R97" s="149">
        <v>900</v>
      </c>
      <c r="S97" s="149">
        <f t="shared" si="36"/>
        <v>562.9</v>
      </c>
      <c r="T97" s="149"/>
      <c r="U97" s="149"/>
      <c r="V97" s="153">
        <v>562.9</v>
      </c>
    </row>
    <row r="98" spans="1:22" s="91" customFormat="1" ht="31.5">
      <c r="A98" s="112">
        <v>6</v>
      </c>
      <c r="B98" s="113" t="s">
        <v>348</v>
      </c>
      <c r="C98" s="112" t="s">
        <v>282</v>
      </c>
      <c r="D98" s="114"/>
      <c r="E98" s="114"/>
      <c r="F98" s="114"/>
      <c r="G98" s="149">
        <f t="shared" si="33"/>
        <v>1200</v>
      </c>
      <c r="H98" s="149"/>
      <c r="I98" s="149"/>
      <c r="J98" s="153">
        <v>1200</v>
      </c>
      <c r="K98" s="149">
        <f t="shared" si="34"/>
        <v>1144.5</v>
      </c>
      <c r="L98" s="149"/>
      <c r="M98" s="149"/>
      <c r="N98" s="149">
        <v>1144.5</v>
      </c>
      <c r="O98" s="149">
        <f t="shared" si="35"/>
        <v>600</v>
      </c>
      <c r="P98" s="149"/>
      <c r="Q98" s="149"/>
      <c r="R98" s="149">
        <v>600</v>
      </c>
      <c r="S98" s="149">
        <f t="shared" si="36"/>
        <v>544.5</v>
      </c>
      <c r="T98" s="149"/>
      <c r="U98" s="149"/>
      <c r="V98" s="153">
        <v>544.5</v>
      </c>
    </row>
    <row r="99" spans="1:22" s="91" customFormat="1" ht="31.5">
      <c r="A99" s="112">
        <v>7</v>
      </c>
      <c r="B99" s="113" t="s">
        <v>349</v>
      </c>
      <c r="C99" s="112" t="s">
        <v>303</v>
      </c>
      <c r="D99" s="114"/>
      <c r="E99" s="114"/>
      <c r="F99" s="114"/>
      <c r="G99" s="149">
        <f t="shared" si="33"/>
        <v>1500</v>
      </c>
      <c r="H99" s="149"/>
      <c r="I99" s="149"/>
      <c r="J99" s="153">
        <v>1500</v>
      </c>
      <c r="K99" s="149">
        <f t="shared" si="34"/>
        <v>1334.8</v>
      </c>
      <c r="L99" s="149"/>
      <c r="M99" s="149"/>
      <c r="N99" s="149">
        <v>1334.8</v>
      </c>
      <c r="O99" s="149">
        <f t="shared" si="35"/>
        <v>1200</v>
      </c>
      <c r="P99" s="149"/>
      <c r="Q99" s="149"/>
      <c r="R99" s="149">
        <v>1200</v>
      </c>
      <c r="S99" s="149">
        <f t="shared" si="36"/>
        <v>134.8</v>
      </c>
      <c r="T99" s="149"/>
      <c r="U99" s="149"/>
      <c r="V99" s="153">
        <v>134.8</v>
      </c>
    </row>
    <row r="100" spans="1:22" s="91" customFormat="1" ht="31.5">
      <c r="A100" s="112">
        <v>8</v>
      </c>
      <c r="B100" s="113" t="s">
        <v>350</v>
      </c>
      <c r="C100" s="112" t="s">
        <v>343</v>
      </c>
      <c r="D100" s="114"/>
      <c r="E100" s="114"/>
      <c r="F100" s="114"/>
      <c r="G100" s="149">
        <f t="shared" si="33"/>
        <v>1500</v>
      </c>
      <c r="H100" s="149"/>
      <c r="I100" s="149"/>
      <c r="J100" s="153">
        <v>1500</v>
      </c>
      <c r="K100" s="149">
        <f t="shared" si="34"/>
        <v>1455.7</v>
      </c>
      <c r="L100" s="149"/>
      <c r="M100" s="149"/>
      <c r="N100" s="149">
        <v>1455.7</v>
      </c>
      <c r="O100" s="149">
        <f t="shared" si="35"/>
        <v>800</v>
      </c>
      <c r="P100" s="149"/>
      <c r="Q100" s="149"/>
      <c r="R100" s="149">
        <v>800</v>
      </c>
      <c r="S100" s="149">
        <f t="shared" si="36"/>
        <v>655.7</v>
      </c>
      <c r="T100" s="149"/>
      <c r="U100" s="149"/>
      <c r="V100" s="153">
        <v>655.7</v>
      </c>
    </row>
    <row r="101" spans="1:22" s="91" customFormat="1" ht="16.5">
      <c r="A101" s="107" t="s">
        <v>20</v>
      </c>
      <c r="B101" s="107" t="s">
        <v>351</v>
      </c>
      <c r="C101" s="141"/>
      <c r="D101" s="114"/>
      <c r="E101" s="114"/>
      <c r="F101" s="114"/>
      <c r="G101" s="156">
        <f>SUM(G102:G112)</f>
        <v>23250</v>
      </c>
      <c r="H101" s="156">
        <f>SUM(H102:H112)</f>
        <v>0</v>
      </c>
      <c r="I101" s="156">
        <f>SUM(I102:I112)</f>
        <v>0</v>
      </c>
      <c r="J101" s="156">
        <f>SUM(J102:J112)</f>
        <v>23250</v>
      </c>
      <c r="K101" s="156">
        <f aca="true" t="shared" si="37" ref="K101:U101">SUM(K102:K112)</f>
        <v>0</v>
      </c>
      <c r="L101" s="156">
        <f t="shared" si="37"/>
        <v>0</v>
      </c>
      <c r="M101" s="156">
        <f t="shared" si="37"/>
        <v>0</v>
      </c>
      <c r="N101" s="156">
        <f t="shared" si="37"/>
        <v>0</v>
      </c>
      <c r="O101" s="156">
        <f t="shared" si="37"/>
        <v>0</v>
      </c>
      <c r="P101" s="156">
        <f t="shared" si="37"/>
        <v>0</v>
      </c>
      <c r="Q101" s="156">
        <f t="shared" si="37"/>
        <v>0</v>
      </c>
      <c r="R101" s="156">
        <f t="shared" si="37"/>
        <v>0</v>
      </c>
      <c r="S101" s="156">
        <f t="shared" si="37"/>
        <v>9371.7</v>
      </c>
      <c r="T101" s="156">
        <f t="shared" si="37"/>
        <v>0</v>
      </c>
      <c r="U101" s="156">
        <f t="shared" si="37"/>
        <v>0</v>
      </c>
      <c r="V101" s="156">
        <f>SUM(V102:V112)</f>
        <v>9371.7</v>
      </c>
    </row>
    <row r="102" spans="1:22" s="91" customFormat="1" ht="16.5">
      <c r="A102" s="106" t="s">
        <v>257</v>
      </c>
      <c r="B102" s="131" t="s">
        <v>246</v>
      </c>
      <c r="C102" s="106"/>
      <c r="D102" s="114"/>
      <c r="E102" s="114"/>
      <c r="F102" s="114"/>
      <c r="G102" s="149"/>
      <c r="H102" s="149"/>
      <c r="I102" s="149"/>
      <c r="J102" s="156"/>
      <c r="K102" s="149"/>
      <c r="L102" s="149"/>
      <c r="M102" s="149"/>
      <c r="N102" s="149"/>
      <c r="O102" s="149"/>
      <c r="P102" s="149"/>
      <c r="Q102" s="149"/>
      <c r="R102" s="149"/>
      <c r="S102" s="149"/>
      <c r="T102" s="149"/>
      <c r="U102" s="149"/>
      <c r="V102" s="156"/>
    </row>
    <row r="103" spans="1:22" s="91" customFormat="1" ht="31.5">
      <c r="A103" s="119">
        <v>1</v>
      </c>
      <c r="B103" s="118" t="s">
        <v>352</v>
      </c>
      <c r="C103" s="119" t="s">
        <v>284</v>
      </c>
      <c r="D103" s="114"/>
      <c r="E103" s="114"/>
      <c r="F103" s="114"/>
      <c r="G103" s="149">
        <f aca="true" t="shared" si="38" ref="G103:G112">SUM(H103:J103)</f>
        <v>2400</v>
      </c>
      <c r="H103" s="149"/>
      <c r="I103" s="149"/>
      <c r="J103" s="153">
        <v>2400</v>
      </c>
      <c r="K103" s="149">
        <f aca="true" t="shared" si="39" ref="K103:K112">SUM(L103:N103)</f>
        <v>0</v>
      </c>
      <c r="L103" s="149"/>
      <c r="M103" s="149"/>
      <c r="N103" s="149"/>
      <c r="O103" s="149">
        <f aca="true" t="shared" si="40" ref="O103:O112">SUM(P103:R103)</f>
        <v>0</v>
      </c>
      <c r="P103" s="149"/>
      <c r="Q103" s="149"/>
      <c r="R103" s="149"/>
      <c r="S103" s="149">
        <f aca="true" t="shared" si="41" ref="S103:S112">SUM(T103:V103)</f>
        <v>1000</v>
      </c>
      <c r="T103" s="149"/>
      <c r="U103" s="149"/>
      <c r="V103" s="153">
        <v>1000</v>
      </c>
    </row>
    <row r="104" spans="1:22" s="91" customFormat="1" ht="31.5">
      <c r="A104" s="119">
        <v>2</v>
      </c>
      <c r="B104" s="118" t="s">
        <v>353</v>
      </c>
      <c r="C104" s="119" t="s">
        <v>354</v>
      </c>
      <c r="D104" s="114"/>
      <c r="E104" s="114"/>
      <c r="F104" s="114"/>
      <c r="G104" s="149">
        <f t="shared" si="38"/>
        <v>2300</v>
      </c>
      <c r="H104" s="149"/>
      <c r="I104" s="149"/>
      <c r="J104" s="153">
        <v>2300</v>
      </c>
      <c r="K104" s="149">
        <f t="shared" si="39"/>
        <v>0</v>
      </c>
      <c r="L104" s="149"/>
      <c r="M104" s="149"/>
      <c r="N104" s="149"/>
      <c r="O104" s="149">
        <f t="shared" si="40"/>
        <v>0</v>
      </c>
      <c r="P104" s="149"/>
      <c r="Q104" s="149"/>
      <c r="R104" s="149"/>
      <c r="S104" s="149">
        <f t="shared" si="41"/>
        <v>971.7</v>
      </c>
      <c r="T104" s="149"/>
      <c r="U104" s="149"/>
      <c r="V104" s="153">
        <v>971.7</v>
      </c>
    </row>
    <row r="105" spans="1:22" s="91" customFormat="1" ht="47.25">
      <c r="A105" s="119">
        <v>3</v>
      </c>
      <c r="B105" s="118" t="s">
        <v>355</v>
      </c>
      <c r="C105" s="119" t="s">
        <v>356</v>
      </c>
      <c r="D105" s="114"/>
      <c r="E105" s="114"/>
      <c r="F105" s="114"/>
      <c r="G105" s="149">
        <f t="shared" si="38"/>
        <v>2650</v>
      </c>
      <c r="H105" s="149"/>
      <c r="I105" s="149"/>
      <c r="J105" s="153">
        <v>2650</v>
      </c>
      <c r="K105" s="149">
        <f t="shared" si="39"/>
        <v>0</v>
      </c>
      <c r="L105" s="149"/>
      <c r="M105" s="149"/>
      <c r="N105" s="149"/>
      <c r="O105" s="149">
        <f t="shared" si="40"/>
        <v>0</v>
      </c>
      <c r="P105" s="149"/>
      <c r="Q105" s="149"/>
      <c r="R105" s="149"/>
      <c r="S105" s="149">
        <f t="shared" si="41"/>
        <v>1100</v>
      </c>
      <c r="T105" s="149"/>
      <c r="U105" s="149"/>
      <c r="V105" s="153">
        <v>1100</v>
      </c>
    </row>
    <row r="106" spans="1:22" s="91" customFormat="1" ht="31.5">
      <c r="A106" s="119">
        <v>4</v>
      </c>
      <c r="B106" s="118" t="s">
        <v>357</v>
      </c>
      <c r="C106" s="119" t="s">
        <v>323</v>
      </c>
      <c r="D106" s="114"/>
      <c r="E106" s="114"/>
      <c r="F106" s="114"/>
      <c r="G106" s="149">
        <f t="shared" si="38"/>
        <v>2700</v>
      </c>
      <c r="H106" s="149"/>
      <c r="I106" s="149"/>
      <c r="J106" s="153">
        <v>2700</v>
      </c>
      <c r="K106" s="149">
        <f t="shared" si="39"/>
        <v>0</v>
      </c>
      <c r="L106" s="149"/>
      <c r="M106" s="149"/>
      <c r="N106" s="149"/>
      <c r="O106" s="149">
        <f t="shared" si="40"/>
        <v>0</v>
      </c>
      <c r="P106" s="149"/>
      <c r="Q106" s="149"/>
      <c r="R106" s="149"/>
      <c r="S106" s="149">
        <f t="shared" si="41"/>
        <v>1100</v>
      </c>
      <c r="T106" s="149"/>
      <c r="U106" s="149"/>
      <c r="V106" s="153">
        <v>1100</v>
      </c>
    </row>
    <row r="107" spans="1:22" s="91" customFormat="1" ht="31.5">
      <c r="A107" s="119">
        <v>5</v>
      </c>
      <c r="B107" s="118" t="s">
        <v>358</v>
      </c>
      <c r="C107" s="119" t="s">
        <v>359</v>
      </c>
      <c r="D107" s="114"/>
      <c r="E107" s="114"/>
      <c r="F107" s="114"/>
      <c r="G107" s="149">
        <f t="shared" si="38"/>
        <v>2200</v>
      </c>
      <c r="H107" s="149"/>
      <c r="I107" s="149"/>
      <c r="J107" s="153">
        <v>2200</v>
      </c>
      <c r="K107" s="149">
        <f t="shared" si="39"/>
        <v>0</v>
      </c>
      <c r="L107" s="149"/>
      <c r="M107" s="149"/>
      <c r="N107" s="149"/>
      <c r="O107" s="149">
        <f t="shared" si="40"/>
        <v>0</v>
      </c>
      <c r="P107" s="149"/>
      <c r="Q107" s="149"/>
      <c r="R107" s="149"/>
      <c r="S107" s="149">
        <f t="shared" si="41"/>
        <v>800</v>
      </c>
      <c r="T107" s="149"/>
      <c r="U107" s="149"/>
      <c r="V107" s="153">
        <v>800</v>
      </c>
    </row>
    <row r="108" spans="1:22" s="91" customFormat="1" ht="31.5">
      <c r="A108" s="119">
        <v>6</v>
      </c>
      <c r="B108" s="118" t="s">
        <v>360</v>
      </c>
      <c r="C108" s="119" t="s">
        <v>282</v>
      </c>
      <c r="D108" s="114"/>
      <c r="E108" s="114"/>
      <c r="F108" s="114"/>
      <c r="G108" s="149">
        <f t="shared" si="38"/>
        <v>2100</v>
      </c>
      <c r="H108" s="149"/>
      <c r="I108" s="149"/>
      <c r="J108" s="153">
        <v>2100</v>
      </c>
      <c r="K108" s="149">
        <f t="shared" si="39"/>
        <v>0</v>
      </c>
      <c r="L108" s="149"/>
      <c r="M108" s="149"/>
      <c r="N108" s="149"/>
      <c r="O108" s="149">
        <f t="shared" si="40"/>
        <v>0</v>
      </c>
      <c r="P108" s="149"/>
      <c r="Q108" s="149"/>
      <c r="R108" s="149"/>
      <c r="S108" s="149">
        <f t="shared" si="41"/>
        <v>800</v>
      </c>
      <c r="T108" s="149"/>
      <c r="U108" s="149"/>
      <c r="V108" s="153">
        <v>800</v>
      </c>
    </row>
    <row r="109" spans="1:22" s="91" customFormat="1" ht="31.5">
      <c r="A109" s="119">
        <v>7</v>
      </c>
      <c r="B109" s="118" t="s">
        <v>361</v>
      </c>
      <c r="C109" s="119" t="s">
        <v>362</v>
      </c>
      <c r="D109" s="114"/>
      <c r="E109" s="114"/>
      <c r="F109" s="114"/>
      <c r="G109" s="149">
        <f t="shared" si="38"/>
        <v>2000</v>
      </c>
      <c r="H109" s="149"/>
      <c r="I109" s="149"/>
      <c r="J109" s="153">
        <v>2000</v>
      </c>
      <c r="K109" s="149">
        <f t="shared" si="39"/>
        <v>0</v>
      </c>
      <c r="L109" s="149"/>
      <c r="M109" s="149"/>
      <c r="N109" s="149"/>
      <c r="O109" s="149">
        <f t="shared" si="40"/>
        <v>0</v>
      </c>
      <c r="P109" s="149"/>
      <c r="Q109" s="149"/>
      <c r="R109" s="149"/>
      <c r="S109" s="149">
        <f t="shared" si="41"/>
        <v>800</v>
      </c>
      <c r="T109" s="149"/>
      <c r="U109" s="149"/>
      <c r="V109" s="153">
        <v>800</v>
      </c>
    </row>
    <row r="110" spans="1:22" s="91" customFormat="1" ht="31.5">
      <c r="A110" s="119">
        <v>8</v>
      </c>
      <c r="B110" s="118" t="s">
        <v>363</v>
      </c>
      <c r="C110" s="119" t="s">
        <v>301</v>
      </c>
      <c r="D110" s="114"/>
      <c r="E110" s="114"/>
      <c r="F110" s="114"/>
      <c r="G110" s="149">
        <f t="shared" si="38"/>
        <v>2000</v>
      </c>
      <c r="H110" s="149"/>
      <c r="I110" s="149"/>
      <c r="J110" s="153">
        <v>2000</v>
      </c>
      <c r="K110" s="149">
        <f t="shared" si="39"/>
        <v>0</v>
      </c>
      <c r="L110" s="149"/>
      <c r="M110" s="149"/>
      <c r="N110" s="149"/>
      <c r="O110" s="149">
        <f t="shared" si="40"/>
        <v>0</v>
      </c>
      <c r="P110" s="149"/>
      <c r="Q110" s="149"/>
      <c r="R110" s="149"/>
      <c r="S110" s="149">
        <f t="shared" si="41"/>
        <v>800</v>
      </c>
      <c r="T110" s="149"/>
      <c r="U110" s="149"/>
      <c r="V110" s="153">
        <v>800</v>
      </c>
    </row>
    <row r="111" spans="1:22" s="91" customFormat="1" ht="16.5">
      <c r="A111" s="119">
        <v>9</v>
      </c>
      <c r="B111" s="118" t="s">
        <v>364</v>
      </c>
      <c r="C111" s="119" t="s">
        <v>288</v>
      </c>
      <c r="D111" s="114"/>
      <c r="E111" s="114"/>
      <c r="F111" s="114"/>
      <c r="G111" s="149">
        <f t="shared" si="38"/>
        <v>2300</v>
      </c>
      <c r="H111" s="149"/>
      <c r="I111" s="149"/>
      <c r="J111" s="153">
        <v>2300</v>
      </c>
      <c r="K111" s="149">
        <f t="shared" si="39"/>
        <v>0</v>
      </c>
      <c r="L111" s="149"/>
      <c r="M111" s="149"/>
      <c r="N111" s="149"/>
      <c r="O111" s="149">
        <f t="shared" si="40"/>
        <v>0</v>
      </c>
      <c r="P111" s="149"/>
      <c r="Q111" s="149"/>
      <c r="R111" s="149"/>
      <c r="S111" s="149">
        <f t="shared" si="41"/>
        <v>900</v>
      </c>
      <c r="T111" s="149"/>
      <c r="U111" s="149"/>
      <c r="V111" s="153">
        <v>900</v>
      </c>
    </row>
    <row r="112" spans="1:22" s="94" customFormat="1" ht="31.5">
      <c r="A112" s="119">
        <v>10</v>
      </c>
      <c r="B112" s="118" t="s">
        <v>365</v>
      </c>
      <c r="C112" s="119" t="s">
        <v>366</v>
      </c>
      <c r="D112" s="142"/>
      <c r="E112" s="142"/>
      <c r="F112" s="142"/>
      <c r="G112" s="149">
        <f t="shared" si="38"/>
        <v>2600</v>
      </c>
      <c r="H112" s="160"/>
      <c r="I112" s="160"/>
      <c r="J112" s="153">
        <v>2600</v>
      </c>
      <c r="K112" s="149">
        <f t="shared" si="39"/>
        <v>0</v>
      </c>
      <c r="L112" s="160"/>
      <c r="M112" s="160"/>
      <c r="N112" s="160"/>
      <c r="O112" s="149">
        <f t="shared" si="40"/>
        <v>0</v>
      </c>
      <c r="P112" s="160"/>
      <c r="Q112" s="160"/>
      <c r="R112" s="160"/>
      <c r="S112" s="149">
        <f t="shared" si="41"/>
        <v>1100</v>
      </c>
      <c r="T112" s="160"/>
      <c r="U112" s="160"/>
      <c r="V112" s="153">
        <v>1100</v>
      </c>
    </row>
    <row r="113" spans="1:22" s="91" customFormat="1" ht="16.5">
      <c r="A113" s="143"/>
      <c r="B113" s="144"/>
      <c r="C113" s="145"/>
      <c r="D113" s="145"/>
      <c r="E113" s="145"/>
      <c r="F113" s="145"/>
      <c r="G113" s="167"/>
      <c r="H113" s="167"/>
      <c r="I113" s="167"/>
      <c r="J113" s="167"/>
      <c r="K113" s="167"/>
      <c r="L113" s="167"/>
      <c r="M113" s="167"/>
      <c r="N113" s="167"/>
      <c r="O113" s="167"/>
      <c r="P113" s="167"/>
      <c r="Q113" s="167"/>
      <c r="R113" s="167"/>
      <c r="S113" s="167"/>
      <c r="T113" s="167"/>
      <c r="U113" s="167"/>
      <c r="V113" s="167"/>
    </row>
    <row r="114" spans="1:22" s="91" customFormat="1" ht="15.75">
      <c r="A114" s="95"/>
      <c r="C114" s="96"/>
      <c r="D114" s="96"/>
      <c r="E114" s="96"/>
      <c r="F114" s="96"/>
      <c r="G114" s="97"/>
      <c r="H114" s="97"/>
      <c r="I114" s="97"/>
      <c r="J114" s="97"/>
      <c r="K114" s="97"/>
      <c r="L114" s="97"/>
      <c r="M114" s="97"/>
      <c r="N114" s="97"/>
      <c r="O114" s="97"/>
      <c r="P114" s="97"/>
      <c r="Q114" s="97"/>
      <c r="R114" s="97"/>
      <c r="S114" s="97"/>
      <c r="T114" s="97"/>
      <c r="U114" s="97"/>
      <c r="V114" s="97"/>
    </row>
    <row r="115" s="91" customFormat="1" ht="15.75">
      <c r="A115" s="98"/>
    </row>
    <row r="116" s="91" customFormat="1" ht="15.75">
      <c r="A116" s="98"/>
    </row>
    <row r="117" s="91" customFormat="1" ht="15.75">
      <c r="A117" s="98"/>
    </row>
    <row r="118" s="91" customFormat="1" ht="15.75">
      <c r="A118" s="98"/>
    </row>
    <row r="119" s="91" customFormat="1" ht="15.75">
      <c r="A119" s="98"/>
    </row>
    <row r="120" s="91" customFormat="1" ht="15.75">
      <c r="A120" s="98"/>
    </row>
    <row r="121" s="91" customFormat="1" ht="15.75">
      <c r="A121" s="98"/>
    </row>
    <row r="122" s="91" customFormat="1" ht="15.75">
      <c r="A122" s="98"/>
    </row>
    <row r="123" s="91" customFormat="1" ht="15.75">
      <c r="A123" s="98"/>
    </row>
    <row r="124" s="91" customFormat="1" ht="15.75">
      <c r="A124" s="98"/>
    </row>
    <row r="125" s="91" customFormat="1" ht="15.75">
      <c r="A125" s="98"/>
    </row>
    <row r="126" s="91" customFormat="1" ht="15.75">
      <c r="A126" s="98"/>
    </row>
    <row r="127" s="91" customFormat="1" ht="15.75">
      <c r="A127" s="98"/>
    </row>
    <row r="128" s="91" customFormat="1" ht="15.75">
      <c r="A128" s="98"/>
    </row>
    <row r="129" s="91" customFormat="1" ht="15.75">
      <c r="A129" s="98"/>
    </row>
    <row r="130" s="91" customFormat="1" ht="15.75">
      <c r="A130" s="98"/>
    </row>
    <row r="131" s="91" customFormat="1" ht="15.75">
      <c r="A131" s="98"/>
    </row>
    <row r="132" s="91" customFormat="1" ht="15.75">
      <c r="A132" s="98"/>
    </row>
    <row r="133" s="91" customFormat="1" ht="15.75">
      <c r="A133" s="98"/>
    </row>
    <row r="134" s="91" customFormat="1" ht="15.75">
      <c r="A134" s="98"/>
    </row>
    <row r="135" s="91" customFormat="1" ht="15.75">
      <c r="A135" s="98"/>
    </row>
    <row r="136" s="91" customFormat="1" ht="15.75">
      <c r="A136" s="98"/>
    </row>
    <row r="137" s="91" customFormat="1" ht="15.75">
      <c r="A137" s="98"/>
    </row>
    <row r="138" s="91" customFormat="1" ht="15.75">
      <c r="A138" s="98"/>
    </row>
    <row r="139" s="91" customFormat="1" ht="15.75">
      <c r="A139" s="98"/>
    </row>
    <row r="140" s="91" customFormat="1" ht="15.75">
      <c r="A140" s="98"/>
    </row>
    <row r="141" s="91" customFormat="1" ht="15.75">
      <c r="A141" s="98"/>
    </row>
    <row r="142" s="91" customFormat="1" ht="15.75">
      <c r="A142" s="98"/>
    </row>
    <row r="143" s="91" customFormat="1" ht="15.75">
      <c r="A143" s="98"/>
    </row>
    <row r="144" s="91" customFormat="1" ht="15.75">
      <c r="A144" s="98"/>
    </row>
    <row r="145" s="91" customFormat="1" ht="15.75">
      <c r="A145" s="98"/>
    </row>
    <row r="146" s="91" customFormat="1" ht="15.75">
      <c r="A146" s="98"/>
    </row>
    <row r="147" s="91" customFormat="1" ht="15.75">
      <c r="A147" s="98"/>
    </row>
    <row r="148" s="91" customFormat="1" ht="15.75">
      <c r="A148" s="98"/>
    </row>
    <row r="149" s="91" customFormat="1" ht="15.75">
      <c r="A149" s="98"/>
    </row>
    <row r="150" s="91" customFormat="1" ht="15.75">
      <c r="A150" s="98"/>
    </row>
    <row r="151" s="91" customFormat="1" ht="15.75">
      <c r="A151" s="98"/>
    </row>
    <row r="152" s="91" customFormat="1" ht="15.75">
      <c r="A152" s="98"/>
    </row>
    <row r="153" s="91" customFormat="1" ht="15.75">
      <c r="A153" s="98"/>
    </row>
    <row r="154" s="91" customFormat="1" ht="15.75">
      <c r="A154" s="98"/>
    </row>
    <row r="155" s="91" customFormat="1" ht="15.75">
      <c r="A155" s="98"/>
    </row>
    <row r="156" s="91" customFormat="1" ht="15.75">
      <c r="A156" s="98"/>
    </row>
    <row r="157" s="91" customFormat="1" ht="15.75">
      <c r="A157" s="98"/>
    </row>
    <row r="158" s="91" customFormat="1" ht="15.75">
      <c r="A158" s="98"/>
    </row>
    <row r="159" s="91" customFormat="1" ht="15.75">
      <c r="A159" s="98"/>
    </row>
    <row r="160" s="91" customFormat="1" ht="15.75">
      <c r="A160" s="98"/>
    </row>
    <row r="161" s="91" customFormat="1" ht="15.75">
      <c r="A161" s="98"/>
    </row>
    <row r="162" s="91" customFormat="1" ht="15.75">
      <c r="A162" s="98"/>
    </row>
    <row r="163" s="91" customFormat="1" ht="15.75">
      <c r="A163" s="98"/>
    </row>
    <row r="164" s="91" customFormat="1" ht="15.75">
      <c r="A164" s="98"/>
    </row>
    <row r="165" s="91" customFormat="1" ht="15.75">
      <c r="A165" s="98"/>
    </row>
    <row r="166" s="91" customFormat="1" ht="15.75">
      <c r="A166" s="98"/>
    </row>
    <row r="167" s="91" customFormat="1" ht="15.75">
      <c r="A167" s="98"/>
    </row>
    <row r="168" s="91" customFormat="1" ht="15.75">
      <c r="A168" s="98"/>
    </row>
    <row r="169" s="91" customFormat="1" ht="15.75">
      <c r="A169" s="98"/>
    </row>
    <row r="170" s="91" customFormat="1" ht="15.75">
      <c r="A170" s="98"/>
    </row>
    <row r="171" s="91" customFormat="1" ht="15.75">
      <c r="A171" s="98"/>
    </row>
    <row r="172" s="91" customFormat="1" ht="15.75">
      <c r="A172" s="98"/>
    </row>
    <row r="173" s="91" customFormat="1" ht="15.75">
      <c r="A173" s="98"/>
    </row>
    <row r="174" s="91" customFormat="1" ht="15.75">
      <c r="A174" s="98"/>
    </row>
    <row r="175" s="91" customFormat="1" ht="15.75">
      <c r="A175" s="98"/>
    </row>
    <row r="176" s="91" customFormat="1" ht="15.75">
      <c r="A176" s="98"/>
    </row>
    <row r="177" s="91" customFormat="1" ht="15.75">
      <c r="A177" s="98"/>
    </row>
    <row r="178" s="91" customFormat="1" ht="15.75">
      <c r="A178" s="98"/>
    </row>
    <row r="179" s="91" customFormat="1" ht="15.75">
      <c r="A179" s="98"/>
    </row>
    <row r="180" s="91" customFormat="1" ht="15.75">
      <c r="A180" s="98"/>
    </row>
    <row r="181" s="91" customFormat="1" ht="15.75">
      <c r="A181" s="98"/>
    </row>
    <row r="182" s="91" customFormat="1" ht="15.75">
      <c r="A182" s="98"/>
    </row>
    <row r="183" s="91" customFormat="1" ht="15.75">
      <c r="A183" s="98"/>
    </row>
    <row r="184" s="91" customFormat="1" ht="15.75">
      <c r="A184" s="98"/>
    </row>
    <row r="185" spans="1:22" ht="15.75">
      <c r="A185" s="80"/>
      <c r="C185" s="78"/>
      <c r="D185" s="78"/>
      <c r="E185" s="78"/>
      <c r="F185" s="78"/>
      <c r="G185" s="78"/>
      <c r="H185" s="78"/>
      <c r="I185" s="78"/>
      <c r="J185" s="78"/>
      <c r="K185" s="78"/>
      <c r="L185" s="78"/>
      <c r="M185" s="78"/>
      <c r="N185" s="78"/>
      <c r="O185" s="78"/>
      <c r="P185" s="78"/>
      <c r="Q185" s="78"/>
      <c r="R185" s="78"/>
      <c r="S185" s="78"/>
      <c r="T185" s="78"/>
      <c r="U185" s="78"/>
      <c r="V185" s="78"/>
    </row>
    <row r="186" spans="1:22" ht="15.75">
      <c r="A186" s="80"/>
      <c r="C186" s="78"/>
      <c r="D186" s="78"/>
      <c r="E186" s="78"/>
      <c r="F186" s="78"/>
      <c r="G186" s="78"/>
      <c r="H186" s="78"/>
      <c r="I186" s="78"/>
      <c r="J186" s="78"/>
      <c r="K186" s="78"/>
      <c r="L186" s="78"/>
      <c r="M186" s="78"/>
      <c r="N186" s="78"/>
      <c r="O186" s="78"/>
      <c r="P186" s="78"/>
      <c r="Q186" s="78"/>
      <c r="R186" s="78"/>
      <c r="S186" s="78"/>
      <c r="T186" s="78"/>
      <c r="U186" s="78"/>
      <c r="V186" s="78"/>
    </row>
    <row r="187" spans="1:22" ht="15.75">
      <c r="A187" s="80"/>
      <c r="C187" s="78"/>
      <c r="D187" s="78"/>
      <c r="E187" s="78"/>
      <c r="F187" s="78"/>
      <c r="G187" s="78"/>
      <c r="H187" s="78"/>
      <c r="I187" s="78"/>
      <c r="J187" s="78"/>
      <c r="K187" s="78"/>
      <c r="L187" s="78"/>
      <c r="M187" s="78"/>
      <c r="N187" s="78"/>
      <c r="O187" s="78"/>
      <c r="P187" s="78"/>
      <c r="Q187" s="78"/>
      <c r="R187" s="78"/>
      <c r="S187" s="78"/>
      <c r="T187" s="78"/>
      <c r="U187" s="78"/>
      <c r="V187" s="78"/>
    </row>
    <row r="188" spans="1:22" ht="15.75">
      <c r="A188" s="80"/>
      <c r="C188" s="78"/>
      <c r="D188" s="78"/>
      <c r="E188" s="78"/>
      <c r="F188" s="78"/>
      <c r="G188" s="78"/>
      <c r="H188" s="78"/>
      <c r="I188" s="78"/>
      <c r="J188" s="78"/>
      <c r="K188" s="78"/>
      <c r="L188" s="78"/>
      <c r="M188" s="78"/>
      <c r="N188" s="78"/>
      <c r="O188" s="78"/>
      <c r="P188" s="78"/>
      <c r="Q188" s="78"/>
      <c r="R188" s="78"/>
      <c r="S188" s="78"/>
      <c r="T188" s="78"/>
      <c r="U188" s="78"/>
      <c r="V188" s="78"/>
    </row>
    <row r="189" spans="1:22" ht="15.75">
      <c r="A189" s="80"/>
      <c r="C189" s="78"/>
      <c r="D189" s="78"/>
      <c r="E189" s="78"/>
      <c r="F189" s="78"/>
      <c r="G189" s="78"/>
      <c r="H189" s="78"/>
      <c r="I189" s="78"/>
      <c r="J189" s="78"/>
      <c r="K189" s="78"/>
      <c r="L189" s="78"/>
      <c r="M189" s="78"/>
      <c r="N189" s="78"/>
      <c r="O189" s="78"/>
      <c r="P189" s="78"/>
      <c r="Q189" s="78"/>
      <c r="R189" s="78"/>
      <c r="S189" s="78"/>
      <c r="T189" s="78"/>
      <c r="U189" s="78"/>
      <c r="V189" s="78"/>
    </row>
    <row r="190" spans="1:22" ht="15.75">
      <c r="A190" s="80"/>
      <c r="C190" s="78"/>
      <c r="D190" s="78"/>
      <c r="E190" s="78"/>
      <c r="F190" s="78"/>
      <c r="G190" s="78"/>
      <c r="H190" s="78"/>
      <c r="I190" s="78"/>
      <c r="J190" s="78"/>
      <c r="K190" s="78"/>
      <c r="L190" s="78"/>
      <c r="M190" s="78"/>
      <c r="N190" s="78"/>
      <c r="O190" s="78"/>
      <c r="P190" s="78"/>
      <c r="Q190" s="78"/>
      <c r="R190" s="78"/>
      <c r="S190" s="78"/>
      <c r="T190" s="78"/>
      <c r="U190" s="78"/>
      <c r="V190" s="78"/>
    </row>
    <row r="191" spans="1:22" ht="15.75">
      <c r="A191" s="80"/>
      <c r="C191" s="78"/>
      <c r="D191" s="78"/>
      <c r="E191" s="78"/>
      <c r="F191" s="78"/>
      <c r="G191" s="78"/>
      <c r="H191" s="78"/>
      <c r="I191" s="78"/>
      <c r="J191" s="78"/>
      <c r="K191" s="78"/>
      <c r="L191" s="78"/>
      <c r="M191" s="78"/>
      <c r="N191" s="78"/>
      <c r="O191" s="78"/>
      <c r="P191" s="78"/>
      <c r="Q191" s="78"/>
      <c r="R191" s="78"/>
      <c r="S191" s="78"/>
      <c r="T191" s="78"/>
      <c r="U191" s="78"/>
      <c r="V191" s="78"/>
    </row>
    <row r="192" spans="1:22" ht="15.75">
      <c r="A192" s="80"/>
      <c r="C192" s="78"/>
      <c r="D192" s="78"/>
      <c r="E192" s="78"/>
      <c r="F192" s="78"/>
      <c r="G192" s="78"/>
      <c r="H192" s="78"/>
      <c r="I192" s="78"/>
      <c r="J192" s="78"/>
      <c r="K192" s="78"/>
      <c r="L192" s="78"/>
      <c r="M192" s="78"/>
      <c r="N192" s="78"/>
      <c r="O192" s="78"/>
      <c r="P192" s="78"/>
      <c r="Q192" s="78"/>
      <c r="R192" s="78"/>
      <c r="S192" s="78"/>
      <c r="T192" s="78"/>
      <c r="U192" s="78"/>
      <c r="V192" s="78"/>
    </row>
    <row r="193" spans="1:22" ht="15.75">
      <c r="A193" s="80"/>
      <c r="C193" s="78"/>
      <c r="D193" s="78"/>
      <c r="E193" s="78"/>
      <c r="F193" s="78"/>
      <c r="G193" s="78"/>
      <c r="H193" s="78"/>
      <c r="I193" s="78"/>
      <c r="J193" s="78"/>
      <c r="K193" s="78"/>
      <c r="L193" s="78"/>
      <c r="M193" s="78"/>
      <c r="N193" s="78"/>
      <c r="O193" s="78"/>
      <c r="P193" s="78"/>
      <c r="Q193" s="78"/>
      <c r="R193" s="78"/>
      <c r="S193" s="78"/>
      <c r="T193" s="78"/>
      <c r="U193" s="78"/>
      <c r="V193" s="78"/>
    </row>
    <row r="194" spans="1:22" ht="15.75">
      <c r="A194" s="80"/>
      <c r="C194" s="78"/>
      <c r="D194" s="78"/>
      <c r="E194" s="78"/>
      <c r="F194" s="78"/>
      <c r="G194" s="78"/>
      <c r="H194" s="78"/>
      <c r="I194" s="78"/>
      <c r="J194" s="78"/>
      <c r="K194" s="78"/>
      <c r="L194" s="78"/>
      <c r="M194" s="78"/>
      <c r="N194" s="78"/>
      <c r="O194" s="78"/>
      <c r="P194" s="78"/>
      <c r="Q194" s="78"/>
      <c r="R194" s="78"/>
      <c r="S194" s="78"/>
      <c r="T194" s="78"/>
      <c r="U194" s="78"/>
      <c r="V194" s="78"/>
    </row>
    <row r="195" spans="1:22" ht="15.75">
      <c r="A195" s="80"/>
      <c r="C195" s="78"/>
      <c r="D195" s="78"/>
      <c r="E195" s="78"/>
      <c r="F195" s="78"/>
      <c r="G195" s="78"/>
      <c r="H195" s="78"/>
      <c r="I195" s="78"/>
      <c r="J195" s="78"/>
      <c r="K195" s="78"/>
      <c r="L195" s="78"/>
      <c r="M195" s="78"/>
      <c r="N195" s="78"/>
      <c r="O195" s="78"/>
      <c r="P195" s="78"/>
      <c r="Q195" s="78"/>
      <c r="R195" s="78"/>
      <c r="S195" s="78"/>
      <c r="T195" s="78"/>
      <c r="U195" s="78"/>
      <c r="V195" s="78"/>
    </row>
    <row r="196" spans="1:22" ht="15.75">
      <c r="A196" s="80"/>
      <c r="C196" s="78"/>
      <c r="D196" s="78"/>
      <c r="E196" s="78"/>
      <c r="F196" s="78"/>
      <c r="G196" s="78"/>
      <c r="H196" s="78"/>
      <c r="I196" s="78"/>
      <c r="J196" s="78"/>
      <c r="K196" s="78"/>
      <c r="L196" s="78"/>
      <c r="M196" s="78"/>
      <c r="N196" s="78"/>
      <c r="O196" s="78"/>
      <c r="P196" s="78"/>
      <c r="Q196" s="78"/>
      <c r="R196" s="78"/>
      <c r="S196" s="78"/>
      <c r="T196" s="78"/>
      <c r="U196" s="78"/>
      <c r="V196" s="78"/>
    </row>
    <row r="197" spans="1:22" ht="15.75">
      <c r="A197" s="80"/>
      <c r="C197" s="78"/>
      <c r="D197" s="78"/>
      <c r="E197" s="78"/>
      <c r="F197" s="78"/>
      <c r="G197" s="78"/>
      <c r="H197" s="78"/>
      <c r="I197" s="78"/>
      <c r="J197" s="78"/>
      <c r="K197" s="78"/>
      <c r="L197" s="78"/>
      <c r="M197" s="78"/>
      <c r="N197" s="78"/>
      <c r="O197" s="78"/>
      <c r="P197" s="78"/>
      <c r="Q197" s="78"/>
      <c r="R197" s="78"/>
      <c r="S197" s="78"/>
      <c r="T197" s="78"/>
      <c r="U197" s="78"/>
      <c r="V197" s="78"/>
    </row>
    <row r="198" spans="1:22" ht="15.75">
      <c r="A198" s="80"/>
      <c r="C198" s="78"/>
      <c r="D198" s="78"/>
      <c r="E198" s="78"/>
      <c r="F198" s="78"/>
      <c r="G198" s="78"/>
      <c r="H198" s="78"/>
      <c r="I198" s="78"/>
      <c r="J198" s="78"/>
      <c r="K198" s="78"/>
      <c r="L198" s="78"/>
      <c r="M198" s="78"/>
      <c r="N198" s="78"/>
      <c r="O198" s="78"/>
      <c r="P198" s="78"/>
      <c r="Q198" s="78"/>
      <c r="R198" s="78"/>
      <c r="S198" s="78"/>
      <c r="T198" s="78"/>
      <c r="U198" s="78"/>
      <c r="V198" s="78"/>
    </row>
    <row r="199" spans="1:22" ht="15.75">
      <c r="A199" s="80"/>
      <c r="C199" s="78"/>
      <c r="D199" s="78"/>
      <c r="E199" s="78"/>
      <c r="F199" s="78"/>
      <c r="G199" s="78"/>
      <c r="H199" s="78"/>
      <c r="I199" s="78"/>
      <c r="J199" s="78"/>
      <c r="K199" s="78"/>
      <c r="L199" s="78"/>
      <c r="M199" s="78"/>
      <c r="N199" s="78"/>
      <c r="O199" s="78"/>
      <c r="P199" s="78"/>
      <c r="Q199" s="78"/>
      <c r="R199" s="78"/>
      <c r="S199" s="78"/>
      <c r="T199" s="78"/>
      <c r="U199" s="78"/>
      <c r="V199" s="78"/>
    </row>
    <row r="200" spans="1:22" ht="15.75">
      <c r="A200" s="80"/>
      <c r="C200" s="78"/>
      <c r="D200" s="78"/>
      <c r="E200" s="78"/>
      <c r="F200" s="78"/>
      <c r="G200" s="78"/>
      <c r="H200" s="78"/>
      <c r="I200" s="78"/>
      <c r="J200" s="78"/>
      <c r="K200" s="78"/>
      <c r="L200" s="78"/>
      <c r="M200" s="78"/>
      <c r="N200" s="78"/>
      <c r="O200" s="78"/>
      <c r="P200" s="78"/>
      <c r="Q200" s="78"/>
      <c r="R200" s="78"/>
      <c r="S200" s="78"/>
      <c r="T200" s="78"/>
      <c r="U200" s="78"/>
      <c r="V200" s="78"/>
    </row>
    <row r="201" spans="1:22" ht="15.75">
      <c r="A201" s="80"/>
      <c r="C201" s="78"/>
      <c r="D201" s="78"/>
      <c r="E201" s="78"/>
      <c r="F201" s="78"/>
      <c r="G201" s="78"/>
      <c r="H201" s="78"/>
      <c r="I201" s="78"/>
      <c r="J201" s="78"/>
      <c r="K201" s="78"/>
      <c r="L201" s="78"/>
      <c r="M201" s="78"/>
      <c r="N201" s="78"/>
      <c r="O201" s="78"/>
      <c r="P201" s="78"/>
      <c r="Q201" s="78"/>
      <c r="R201" s="78"/>
      <c r="S201" s="78"/>
      <c r="T201" s="78"/>
      <c r="U201" s="78"/>
      <c r="V201" s="78"/>
    </row>
    <row r="202" spans="1:22" ht="15.75">
      <c r="A202" s="80"/>
      <c r="C202" s="78"/>
      <c r="D202" s="78"/>
      <c r="E202" s="78"/>
      <c r="F202" s="78"/>
      <c r="G202" s="78"/>
      <c r="H202" s="78"/>
      <c r="I202" s="78"/>
      <c r="J202" s="78"/>
      <c r="K202" s="78"/>
      <c r="L202" s="78"/>
      <c r="M202" s="78"/>
      <c r="N202" s="78"/>
      <c r="O202" s="78"/>
      <c r="P202" s="78"/>
      <c r="Q202" s="78"/>
      <c r="R202" s="78"/>
      <c r="S202" s="78"/>
      <c r="T202" s="78"/>
      <c r="U202" s="78"/>
      <c r="V202" s="78"/>
    </row>
    <row r="203" spans="1:22" ht="15.75">
      <c r="A203" s="80"/>
      <c r="C203" s="78"/>
      <c r="D203" s="78"/>
      <c r="E203" s="78"/>
      <c r="F203" s="78"/>
      <c r="G203" s="78"/>
      <c r="H203" s="78"/>
      <c r="I203" s="78"/>
      <c r="J203" s="78"/>
      <c r="K203" s="78"/>
      <c r="L203" s="78"/>
      <c r="M203" s="78"/>
      <c r="N203" s="78"/>
      <c r="O203" s="78"/>
      <c r="P203" s="78"/>
      <c r="Q203" s="78"/>
      <c r="R203" s="78"/>
      <c r="S203" s="78"/>
      <c r="T203" s="78"/>
      <c r="U203" s="78"/>
      <c r="V203" s="78"/>
    </row>
    <row r="204" spans="1:22" ht="15.75">
      <c r="A204" s="80"/>
      <c r="C204" s="78"/>
      <c r="D204" s="78"/>
      <c r="E204" s="78"/>
      <c r="F204" s="78"/>
      <c r="G204" s="78"/>
      <c r="H204" s="78"/>
      <c r="I204" s="78"/>
      <c r="J204" s="78"/>
      <c r="K204" s="78"/>
      <c r="L204" s="78"/>
      <c r="M204" s="78"/>
      <c r="N204" s="78"/>
      <c r="O204" s="78"/>
      <c r="P204" s="78"/>
      <c r="Q204" s="78"/>
      <c r="R204" s="78"/>
      <c r="S204" s="78"/>
      <c r="T204" s="78"/>
      <c r="U204" s="78"/>
      <c r="V204" s="78"/>
    </row>
    <row r="205" spans="1:22" ht="15.75">
      <c r="A205" s="80"/>
      <c r="C205" s="78"/>
      <c r="D205" s="78"/>
      <c r="E205" s="78"/>
      <c r="F205" s="78"/>
      <c r="G205" s="78"/>
      <c r="H205" s="78"/>
      <c r="I205" s="78"/>
      <c r="J205" s="78"/>
      <c r="K205" s="78"/>
      <c r="L205" s="78"/>
      <c r="M205" s="78"/>
      <c r="N205" s="78"/>
      <c r="O205" s="78"/>
      <c r="P205" s="78"/>
      <c r="Q205" s="78"/>
      <c r="R205" s="78"/>
      <c r="S205" s="78"/>
      <c r="T205" s="78"/>
      <c r="U205" s="78"/>
      <c r="V205" s="78"/>
    </row>
    <row r="206" spans="1:22" ht="15.75">
      <c r="A206" s="80"/>
      <c r="C206" s="78"/>
      <c r="D206" s="78"/>
      <c r="E206" s="78"/>
      <c r="F206" s="78"/>
      <c r="G206" s="78"/>
      <c r="H206" s="78"/>
      <c r="I206" s="78"/>
      <c r="J206" s="78"/>
      <c r="K206" s="78"/>
      <c r="L206" s="78"/>
      <c r="M206" s="78"/>
      <c r="N206" s="78"/>
      <c r="O206" s="78"/>
      <c r="P206" s="78"/>
      <c r="Q206" s="78"/>
      <c r="R206" s="78"/>
      <c r="S206" s="78"/>
      <c r="T206" s="78"/>
      <c r="U206" s="78"/>
      <c r="V206" s="78"/>
    </row>
    <row r="207" spans="1:22" ht="15.75">
      <c r="A207" s="80"/>
      <c r="C207" s="78"/>
      <c r="D207" s="78"/>
      <c r="E207" s="78"/>
      <c r="F207" s="78"/>
      <c r="G207" s="78"/>
      <c r="H207" s="78"/>
      <c r="I207" s="78"/>
      <c r="J207" s="78"/>
      <c r="K207" s="78"/>
      <c r="L207" s="78"/>
      <c r="M207" s="78"/>
      <c r="N207" s="78"/>
      <c r="O207" s="78"/>
      <c r="P207" s="78"/>
      <c r="Q207" s="78"/>
      <c r="R207" s="78"/>
      <c r="S207" s="78"/>
      <c r="T207" s="78"/>
      <c r="U207" s="78"/>
      <c r="V207" s="78"/>
    </row>
    <row r="208" spans="1:22" ht="15.75">
      <c r="A208" s="80"/>
      <c r="C208" s="78"/>
      <c r="D208" s="78"/>
      <c r="E208" s="78"/>
      <c r="F208" s="78"/>
      <c r="G208" s="78"/>
      <c r="H208" s="78"/>
      <c r="I208" s="78"/>
      <c r="J208" s="78"/>
      <c r="K208" s="78"/>
      <c r="L208" s="78"/>
      <c r="M208" s="78"/>
      <c r="N208" s="78"/>
      <c r="O208" s="78"/>
      <c r="P208" s="78"/>
      <c r="Q208" s="78"/>
      <c r="R208" s="78"/>
      <c r="S208" s="78"/>
      <c r="T208" s="78"/>
      <c r="U208" s="78"/>
      <c r="V208" s="78"/>
    </row>
    <row r="209" spans="1:22" ht="15.75">
      <c r="A209" s="80"/>
      <c r="C209" s="78"/>
      <c r="D209" s="78"/>
      <c r="E209" s="78"/>
      <c r="F209" s="78"/>
      <c r="G209" s="78"/>
      <c r="H209" s="78"/>
      <c r="I209" s="78"/>
      <c r="J209" s="78"/>
      <c r="K209" s="78"/>
      <c r="L209" s="78"/>
      <c r="M209" s="78"/>
      <c r="N209" s="78"/>
      <c r="O209" s="78"/>
      <c r="P209" s="78"/>
      <c r="Q209" s="78"/>
      <c r="R209" s="78"/>
      <c r="S209" s="78"/>
      <c r="T209" s="78"/>
      <c r="U209" s="78"/>
      <c r="V209" s="78"/>
    </row>
    <row r="210" spans="1:22" ht="15.75">
      <c r="A210" s="80"/>
      <c r="C210" s="78"/>
      <c r="D210" s="78"/>
      <c r="E210" s="78"/>
      <c r="F210" s="78"/>
      <c r="G210" s="78"/>
      <c r="H210" s="78"/>
      <c r="I210" s="78"/>
      <c r="J210" s="78"/>
      <c r="K210" s="78"/>
      <c r="L210" s="78"/>
      <c r="M210" s="78"/>
      <c r="N210" s="78"/>
      <c r="O210" s="78"/>
      <c r="P210" s="78"/>
      <c r="Q210" s="78"/>
      <c r="R210" s="78"/>
      <c r="S210" s="78"/>
      <c r="T210" s="78"/>
      <c r="U210" s="78"/>
      <c r="V210" s="78"/>
    </row>
    <row r="211" spans="1:22" ht="15.75">
      <c r="A211" s="80"/>
      <c r="C211" s="78"/>
      <c r="D211" s="78"/>
      <c r="E211" s="78"/>
      <c r="F211" s="78"/>
      <c r="G211" s="78"/>
      <c r="H211" s="78"/>
      <c r="I211" s="78"/>
      <c r="J211" s="78"/>
      <c r="K211" s="78"/>
      <c r="L211" s="78"/>
      <c r="M211" s="78"/>
      <c r="N211" s="78"/>
      <c r="O211" s="78"/>
      <c r="P211" s="78"/>
      <c r="Q211" s="78"/>
      <c r="R211" s="78"/>
      <c r="S211" s="78"/>
      <c r="T211" s="78"/>
      <c r="U211" s="78"/>
      <c r="V211" s="78"/>
    </row>
    <row r="212" spans="1:22" ht="15.75">
      <c r="A212" s="80"/>
      <c r="C212" s="78"/>
      <c r="D212" s="78"/>
      <c r="E212" s="78"/>
      <c r="F212" s="78"/>
      <c r="G212" s="78"/>
      <c r="H212" s="78"/>
      <c r="I212" s="78"/>
      <c r="J212" s="78"/>
      <c r="K212" s="78"/>
      <c r="L212" s="78"/>
      <c r="M212" s="78"/>
      <c r="N212" s="78"/>
      <c r="O212" s="78"/>
      <c r="P212" s="78"/>
      <c r="Q212" s="78"/>
      <c r="R212" s="78"/>
      <c r="S212" s="78"/>
      <c r="T212" s="78"/>
      <c r="U212" s="78"/>
      <c r="V212" s="78"/>
    </row>
    <row r="213" spans="1:22" ht="15.75">
      <c r="A213" s="80"/>
      <c r="C213" s="78"/>
      <c r="D213" s="78"/>
      <c r="E213" s="78"/>
      <c r="F213" s="78"/>
      <c r="G213" s="78"/>
      <c r="H213" s="78"/>
      <c r="I213" s="78"/>
      <c r="J213" s="78"/>
      <c r="K213" s="78"/>
      <c r="L213" s="78"/>
      <c r="M213" s="78"/>
      <c r="N213" s="78"/>
      <c r="O213" s="78"/>
      <c r="P213" s="78"/>
      <c r="Q213" s="78"/>
      <c r="R213" s="78"/>
      <c r="S213" s="78"/>
      <c r="T213" s="78"/>
      <c r="U213" s="78"/>
      <c r="V213" s="78"/>
    </row>
    <row r="214" spans="1:22" ht="15.75">
      <c r="A214" s="80"/>
      <c r="C214" s="78"/>
      <c r="D214" s="78"/>
      <c r="E214" s="78"/>
      <c r="F214" s="78"/>
      <c r="G214" s="78"/>
      <c r="H214" s="78"/>
      <c r="I214" s="78"/>
      <c r="J214" s="78"/>
      <c r="K214" s="78"/>
      <c r="L214" s="78"/>
      <c r="M214" s="78"/>
      <c r="N214" s="78"/>
      <c r="O214" s="78"/>
      <c r="P214" s="78"/>
      <c r="Q214" s="78"/>
      <c r="R214" s="78"/>
      <c r="S214" s="78"/>
      <c r="T214" s="78"/>
      <c r="U214" s="78"/>
      <c r="V214" s="78"/>
    </row>
    <row r="215" spans="1:22" ht="15.75">
      <c r="A215" s="80"/>
      <c r="C215" s="78"/>
      <c r="D215" s="78"/>
      <c r="E215" s="78"/>
      <c r="F215" s="78"/>
      <c r="G215" s="78"/>
      <c r="H215" s="78"/>
      <c r="I215" s="78"/>
      <c r="J215" s="78"/>
      <c r="K215" s="78"/>
      <c r="L215" s="78"/>
      <c r="M215" s="78"/>
      <c r="N215" s="78"/>
      <c r="O215" s="78"/>
      <c r="P215" s="78"/>
      <c r="Q215" s="78"/>
      <c r="R215" s="78"/>
      <c r="S215" s="78"/>
      <c r="T215" s="78"/>
      <c r="U215" s="78"/>
      <c r="V215" s="78"/>
    </row>
    <row r="216" spans="1:22" ht="15.75">
      <c r="A216" s="80"/>
      <c r="C216" s="78"/>
      <c r="D216" s="78"/>
      <c r="E216" s="78"/>
      <c r="F216" s="78"/>
      <c r="G216" s="78"/>
      <c r="H216" s="78"/>
      <c r="I216" s="78"/>
      <c r="J216" s="78"/>
      <c r="K216" s="78"/>
      <c r="L216" s="78"/>
      <c r="M216" s="78"/>
      <c r="N216" s="78"/>
      <c r="O216" s="78"/>
      <c r="P216" s="78"/>
      <c r="Q216" s="78"/>
      <c r="R216" s="78"/>
      <c r="S216" s="78"/>
      <c r="T216" s="78"/>
      <c r="U216" s="78"/>
      <c r="V216" s="78"/>
    </row>
    <row r="217" spans="1:22" ht="15.75">
      <c r="A217" s="80"/>
      <c r="C217" s="78"/>
      <c r="D217" s="78"/>
      <c r="E217" s="78"/>
      <c r="F217" s="78"/>
      <c r="G217" s="78"/>
      <c r="H217" s="78"/>
      <c r="I217" s="78"/>
      <c r="J217" s="78"/>
      <c r="K217" s="78"/>
      <c r="L217" s="78"/>
      <c r="M217" s="78"/>
      <c r="N217" s="78"/>
      <c r="O217" s="78"/>
      <c r="P217" s="78"/>
      <c r="Q217" s="78"/>
      <c r="R217" s="78"/>
      <c r="S217" s="78"/>
      <c r="T217" s="78"/>
      <c r="U217" s="78"/>
      <c r="V217" s="78"/>
    </row>
    <row r="218" spans="1:22" ht="15.75">
      <c r="A218" s="80"/>
      <c r="C218" s="78"/>
      <c r="D218" s="78"/>
      <c r="E218" s="78"/>
      <c r="F218" s="78"/>
      <c r="G218" s="78"/>
      <c r="H218" s="78"/>
      <c r="I218" s="78"/>
      <c r="J218" s="78"/>
      <c r="K218" s="78"/>
      <c r="L218" s="78"/>
      <c r="M218" s="78"/>
      <c r="N218" s="78"/>
      <c r="O218" s="78"/>
      <c r="P218" s="78"/>
      <c r="Q218" s="78"/>
      <c r="R218" s="78"/>
      <c r="S218" s="78"/>
      <c r="T218" s="78"/>
      <c r="U218" s="78"/>
      <c r="V218" s="78"/>
    </row>
    <row r="219" spans="1:22" ht="15.75">
      <c r="A219" s="80"/>
      <c r="C219" s="78"/>
      <c r="D219" s="78"/>
      <c r="E219" s="78"/>
      <c r="F219" s="78"/>
      <c r="G219" s="78"/>
      <c r="H219" s="78"/>
      <c r="I219" s="78"/>
      <c r="J219" s="78"/>
      <c r="K219" s="78"/>
      <c r="L219" s="78"/>
      <c r="M219" s="78"/>
      <c r="N219" s="78"/>
      <c r="O219" s="78"/>
      <c r="P219" s="78"/>
      <c r="Q219" s="78"/>
      <c r="R219" s="78"/>
      <c r="S219" s="78"/>
      <c r="T219" s="78"/>
      <c r="U219" s="78"/>
      <c r="V219" s="78"/>
    </row>
    <row r="220" spans="1:22" ht="15.75">
      <c r="A220" s="80"/>
      <c r="C220" s="78"/>
      <c r="D220" s="78"/>
      <c r="E220" s="78"/>
      <c r="F220" s="78"/>
      <c r="G220" s="78"/>
      <c r="H220" s="78"/>
      <c r="I220" s="78"/>
      <c r="J220" s="78"/>
      <c r="K220" s="78"/>
      <c r="L220" s="78"/>
      <c r="M220" s="78"/>
      <c r="N220" s="78"/>
      <c r="O220" s="78"/>
      <c r="P220" s="78"/>
      <c r="Q220" s="78"/>
      <c r="R220" s="78"/>
      <c r="S220" s="78"/>
      <c r="T220" s="78"/>
      <c r="U220" s="78"/>
      <c r="V220" s="78"/>
    </row>
    <row r="221" spans="1:22" ht="15.75">
      <c r="A221" s="80"/>
      <c r="C221" s="78"/>
      <c r="D221" s="78"/>
      <c r="E221" s="78"/>
      <c r="F221" s="78"/>
      <c r="G221" s="78"/>
      <c r="H221" s="78"/>
      <c r="I221" s="78"/>
      <c r="J221" s="78"/>
      <c r="K221" s="78"/>
      <c r="L221" s="78"/>
      <c r="M221" s="78"/>
      <c r="N221" s="78"/>
      <c r="O221" s="78"/>
      <c r="P221" s="78"/>
      <c r="Q221" s="78"/>
      <c r="R221" s="78"/>
      <c r="S221" s="78"/>
      <c r="T221" s="78"/>
      <c r="U221" s="78"/>
      <c r="V221" s="78"/>
    </row>
    <row r="222" spans="1:22" ht="15.75">
      <c r="A222" s="80"/>
      <c r="C222" s="78"/>
      <c r="D222" s="78"/>
      <c r="E222" s="78"/>
      <c r="F222" s="78"/>
      <c r="G222" s="78"/>
      <c r="H222" s="78"/>
      <c r="I222" s="78"/>
      <c r="J222" s="78"/>
      <c r="K222" s="78"/>
      <c r="L222" s="78"/>
      <c r="M222" s="78"/>
      <c r="N222" s="78"/>
      <c r="O222" s="78"/>
      <c r="P222" s="78"/>
      <c r="Q222" s="78"/>
      <c r="R222" s="78"/>
      <c r="S222" s="78"/>
      <c r="T222" s="78"/>
      <c r="U222" s="78"/>
      <c r="V222" s="78"/>
    </row>
    <row r="223" spans="1:22" ht="15.75">
      <c r="A223" s="80"/>
      <c r="C223" s="78"/>
      <c r="D223" s="78"/>
      <c r="E223" s="78"/>
      <c r="F223" s="78"/>
      <c r="G223" s="78"/>
      <c r="H223" s="78"/>
      <c r="I223" s="78"/>
      <c r="J223" s="78"/>
      <c r="K223" s="78"/>
      <c r="L223" s="78"/>
      <c r="M223" s="78"/>
      <c r="N223" s="78"/>
      <c r="O223" s="78"/>
      <c r="P223" s="78"/>
      <c r="Q223" s="78"/>
      <c r="R223" s="78"/>
      <c r="S223" s="78"/>
      <c r="T223" s="78"/>
      <c r="U223" s="78"/>
      <c r="V223" s="78"/>
    </row>
    <row r="224" spans="1:22" ht="15.75">
      <c r="A224" s="80"/>
      <c r="C224" s="78"/>
      <c r="D224" s="78"/>
      <c r="E224" s="78"/>
      <c r="F224" s="78"/>
      <c r="G224" s="78"/>
      <c r="H224" s="78"/>
      <c r="I224" s="78"/>
      <c r="J224" s="78"/>
      <c r="K224" s="78"/>
      <c r="L224" s="78"/>
      <c r="M224" s="78"/>
      <c r="N224" s="78"/>
      <c r="O224" s="78"/>
      <c r="P224" s="78"/>
      <c r="Q224" s="78"/>
      <c r="R224" s="78"/>
      <c r="S224" s="78"/>
      <c r="T224" s="78"/>
      <c r="U224" s="78"/>
      <c r="V224" s="78"/>
    </row>
    <row r="225" spans="1:22" ht="15.75">
      <c r="A225" s="80"/>
      <c r="C225" s="78"/>
      <c r="D225" s="78"/>
      <c r="E225" s="78"/>
      <c r="F225" s="78"/>
      <c r="G225" s="78"/>
      <c r="H225" s="78"/>
      <c r="I225" s="78"/>
      <c r="J225" s="78"/>
      <c r="K225" s="78"/>
      <c r="L225" s="78"/>
      <c r="M225" s="78"/>
      <c r="N225" s="78"/>
      <c r="O225" s="78"/>
      <c r="P225" s="78"/>
      <c r="Q225" s="78"/>
      <c r="R225" s="78"/>
      <c r="S225" s="78"/>
      <c r="T225" s="78"/>
      <c r="U225" s="78"/>
      <c r="V225" s="78"/>
    </row>
    <row r="226" spans="1:22" ht="15.75">
      <c r="A226" s="80"/>
      <c r="C226" s="78"/>
      <c r="D226" s="78"/>
      <c r="E226" s="78"/>
      <c r="F226" s="78"/>
      <c r="G226" s="78"/>
      <c r="H226" s="78"/>
      <c r="I226" s="78"/>
      <c r="J226" s="78"/>
      <c r="K226" s="78"/>
      <c r="L226" s="78"/>
      <c r="M226" s="78"/>
      <c r="N226" s="78"/>
      <c r="O226" s="78"/>
      <c r="P226" s="78"/>
      <c r="Q226" s="78"/>
      <c r="R226" s="78"/>
      <c r="S226" s="78"/>
      <c r="T226" s="78"/>
      <c r="U226" s="78"/>
      <c r="V226" s="78"/>
    </row>
    <row r="227" spans="1:22" ht="15.75">
      <c r="A227" s="80"/>
      <c r="C227" s="78"/>
      <c r="D227" s="78"/>
      <c r="E227" s="78"/>
      <c r="F227" s="78"/>
      <c r="G227" s="78"/>
      <c r="H227" s="78"/>
      <c r="I227" s="78"/>
      <c r="J227" s="78"/>
      <c r="K227" s="78"/>
      <c r="L227" s="78"/>
      <c r="M227" s="78"/>
      <c r="N227" s="78"/>
      <c r="O227" s="78"/>
      <c r="P227" s="78"/>
      <c r="Q227" s="78"/>
      <c r="R227" s="78"/>
      <c r="S227" s="78"/>
      <c r="T227" s="78"/>
      <c r="U227" s="78"/>
      <c r="V227" s="78"/>
    </row>
    <row r="228" spans="1:22" ht="15.75">
      <c r="A228" s="80"/>
      <c r="C228" s="78"/>
      <c r="D228" s="78"/>
      <c r="E228" s="78"/>
      <c r="F228" s="78"/>
      <c r="G228" s="78"/>
      <c r="H228" s="78"/>
      <c r="I228" s="78"/>
      <c r="J228" s="78"/>
      <c r="K228" s="78"/>
      <c r="L228" s="78"/>
      <c r="M228" s="78"/>
      <c r="N228" s="78"/>
      <c r="O228" s="78"/>
      <c r="P228" s="78"/>
      <c r="Q228" s="78"/>
      <c r="R228" s="78"/>
      <c r="S228" s="78"/>
      <c r="T228" s="78"/>
      <c r="U228" s="78"/>
      <c r="V228" s="78"/>
    </row>
    <row r="229" spans="1:22" ht="15.75">
      <c r="A229" s="80"/>
      <c r="C229" s="78"/>
      <c r="D229" s="78"/>
      <c r="E229" s="78"/>
      <c r="F229" s="78"/>
      <c r="G229" s="78"/>
      <c r="H229" s="78"/>
      <c r="I229" s="78"/>
      <c r="J229" s="78"/>
      <c r="K229" s="78"/>
      <c r="L229" s="78"/>
      <c r="M229" s="78"/>
      <c r="N229" s="78"/>
      <c r="O229" s="78"/>
      <c r="P229" s="78"/>
      <c r="Q229" s="78"/>
      <c r="R229" s="78"/>
      <c r="S229" s="78"/>
      <c r="T229" s="78"/>
      <c r="U229" s="78"/>
      <c r="V229" s="78"/>
    </row>
    <row r="230" spans="1:22" ht="15.75">
      <c r="A230" s="80"/>
      <c r="C230" s="78"/>
      <c r="D230" s="78"/>
      <c r="E230" s="78"/>
      <c r="F230" s="78"/>
      <c r="G230" s="78"/>
      <c r="H230" s="78"/>
      <c r="I230" s="78"/>
      <c r="J230" s="78"/>
      <c r="K230" s="78"/>
      <c r="L230" s="78"/>
      <c r="M230" s="78"/>
      <c r="N230" s="78"/>
      <c r="O230" s="78"/>
      <c r="P230" s="78"/>
      <c r="Q230" s="78"/>
      <c r="R230" s="78"/>
      <c r="S230" s="78"/>
      <c r="T230" s="78"/>
      <c r="U230" s="78"/>
      <c r="V230" s="78"/>
    </row>
    <row r="231" spans="1:22" ht="15.75">
      <c r="A231" s="80"/>
      <c r="C231" s="78"/>
      <c r="D231" s="78"/>
      <c r="E231" s="78"/>
      <c r="F231" s="78"/>
      <c r="G231" s="78"/>
      <c r="H231" s="78"/>
      <c r="I231" s="78"/>
      <c r="J231" s="78"/>
      <c r="K231" s="78"/>
      <c r="L231" s="78"/>
      <c r="M231" s="78"/>
      <c r="N231" s="78"/>
      <c r="O231" s="78"/>
      <c r="P231" s="78"/>
      <c r="Q231" s="78"/>
      <c r="R231" s="78"/>
      <c r="S231" s="78"/>
      <c r="T231" s="78"/>
      <c r="U231" s="78"/>
      <c r="V231" s="78"/>
    </row>
    <row r="232" spans="1:22" ht="15.75">
      <c r="A232" s="80"/>
      <c r="C232" s="78"/>
      <c r="D232" s="78"/>
      <c r="E232" s="78"/>
      <c r="F232" s="78"/>
      <c r="G232" s="78"/>
      <c r="H232" s="78"/>
      <c r="I232" s="78"/>
      <c r="J232" s="78"/>
      <c r="K232" s="78"/>
      <c r="L232" s="78"/>
      <c r="M232" s="78"/>
      <c r="N232" s="78"/>
      <c r="O232" s="78"/>
      <c r="P232" s="78"/>
      <c r="Q232" s="78"/>
      <c r="R232" s="78"/>
      <c r="S232" s="78"/>
      <c r="T232" s="78"/>
      <c r="U232" s="78"/>
      <c r="V232" s="78"/>
    </row>
    <row r="233" spans="1:22" ht="15.75">
      <c r="A233" s="80"/>
      <c r="C233" s="78"/>
      <c r="D233" s="78"/>
      <c r="E233" s="78"/>
      <c r="F233" s="78"/>
      <c r="G233" s="78"/>
      <c r="H233" s="78"/>
      <c r="I233" s="78"/>
      <c r="J233" s="78"/>
      <c r="K233" s="78"/>
      <c r="L233" s="78"/>
      <c r="M233" s="78"/>
      <c r="N233" s="78"/>
      <c r="O233" s="78"/>
      <c r="P233" s="78"/>
      <c r="Q233" s="78"/>
      <c r="R233" s="78"/>
      <c r="S233" s="78"/>
      <c r="T233" s="78"/>
      <c r="U233" s="78"/>
      <c r="V233" s="78"/>
    </row>
    <row r="234" spans="1:22" ht="15.75">
      <c r="A234" s="80"/>
      <c r="C234" s="78"/>
      <c r="D234" s="78"/>
      <c r="E234" s="78"/>
      <c r="F234" s="78"/>
      <c r="G234" s="78"/>
      <c r="H234" s="78"/>
      <c r="I234" s="78"/>
      <c r="J234" s="78"/>
      <c r="K234" s="78"/>
      <c r="L234" s="78"/>
      <c r="M234" s="78"/>
      <c r="N234" s="78"/>
      <c r="O234" s="78"/>
      <c r="P234" s="78"/>
      <c r="Q234" s="78"/>
      <c r="R234" s="78"/>
      <c r="S234" s="78"/>
      <c r="T234" s="78"/>
      <c r="U234" s="78"/>
      <c r="V234" s="78"/>
    </row>
    <row r="235" spans="1:22" ht="15.75">
      <c r="A235" s="80"/>
      <c r="C235" s="78"/>
      <c r="D235" s="78"/>
      <c r="E235" s="78"/>
      <c r="F235" s="78"/>
      <c r="G235" s="78"/>
      <c r="H235" s="78"/>
      <c r="I235" s="78"/>
      <c r="J235" s="78"/>
      <c r="K235" s="78"/>
      <c r="L235" s="78"/>
      <c r="M235" s="78"/>
      <c r="N235" s="78"/>
      <c r="O235" s="78"/>
      <c r="P235" s="78"/>
      <c r="Q235" s="78"/>
      <c r="R235" s="78"/>
      <c r="S235" s="78"/>
      <c r="T235" s="78"/>
      <c r="U235" s="78"/>
      <c r="V235" s="78"/>
    </row>
    <row r="236" spans="1:22" ht="15.75">
      <c r="A236" s="80"/>
      <c r="C236" s="78"/>
      <c r="D236" s="78"/>
      <c r="E236" s="78"/>
      <c r="F236" s="78"/>
      <c r="G236" s="78"/>
      <c r="H236" s="78"/>
      <c r="I236" s="78"/>
      <c r="J236" s="78"/>
      <c r="K236" s="78"/>
      <c r="L236" s="78"/>
      <c r="M236" s="78"/>
      <c r="N236" s="78"/>
      <c r="O236" s="78"/>
      <c r="P236" s="78"/>
      <c r="Q236" s="78"/>
      <c r="R236" s="78"/>
      <c r="S236" s="78"/>
      <c r="T236" s="78"/>
      <c r="U236" s="78"/>
      <c r="V236" s="78"/>
    </row>
    <row r="237" spans="1:22" ht="15.75">
      <c r="A237" s="80"/>
      <c r="C237" s="78"/>
      <c r="D237" s="78"/>
      <c r="E237" s="78"/>
      <c r="F237" s="78"/>
      <c r="G237" s="78"/>
      <c r="H237" s="78"/>
      <c r="I237" s="78"/>
      <c r="J237" s="78"/>
      <c r="K237" s="78"/>
      <c r="L237" s="78"/>
      <c r="M237" s="78"/>
      <c r="N237" s="78"/>
      <c r="O237" s="78"/>
      <c r="P237" s="78"/>
      <c r="Q237" s="78"/>
      <c r="R237" s="78"/>
      <c r="S237" s="78"/>
      <c r="T237" s="78"/>
      <c r="U237" s="78"/>
      <c r="V237" s="78"/>
    </row>
    <row r="238" spans="1:22" ht="15.75">
      <c r="A238" s="80"/>
      <c r="C238" s="78"/>
      <c r="D238" s="78"/>
      <c r="E238" s="78"/>
      <c r="F238" s="78"/>
      <c r="G238" s="78"/>
      <c r="H238" s="78"/>
      <c r="I238" s="78"/>
      <c r="J238" s="78"/>
      <c r="K238" s="78"/>
      <c r="L238" s="78"/>
      <c r="M238" s="78"/>
      <c r="N238" s="78"/>
      <c r="O238" s="78"/>
      <c r="P238" s="78"/>
      <c r="Q238" s="78"/>
      <c r="R238" s="78"/>
      <c r="S238" s="78"/>
      <c r="T238" s="78"/>
      <c r="U238" s="78"/>
      <c r="V238" s="78"/>
    </row>
    <row r="239" spans="1:22" ht="15.75">
      <c r="A239" s="80"/>
      <c r="C239" s="78"/>
      <c r="D239" s="78"/>
      <c r="E239" s="78"/>
      <c r="F239" s="78"/>
      <c r="G239" s="78"/>
      <c r="H239" s="78"/>
      <c r="I239" s="78"/>
      <c r="J239" s="78"/>
      <c r="K239" s="78"/>
      <c r="L239" s="78"/>
      <c r="M239" s="78"/>
      <c r="N239" s="78"/>
      <c r="O239" s="78"/>
      <c r="P239" s="78"/>
      <c r="Q239" s="78"/>
      <c r="R239" s="78"/>
      <c r="S239" s="78"/>
      <c r="T239" s="78"/>
      <c r="U239" s="78"/>
      <c r="V239" s="78"/>
    </row>
    <row r="240" spans="1:22" ht="15.75">
      <c r="A240" s="80"/>
      <c r="C240" s="78"/>
      <c r="D240" s="78"/>
      <c r="E240" s="78"/>
      <c r="F240" s="78"/>
      <c r="G240" s="78"/>
      <c r="H240" s="78"/>
      <c r="I240" s="78"/>
      <c r="J240" s="78"/>
      <c r="K240" s="78"/>
      <c r="L240" s="78"/>
      <c r="M240" s="78"/>
      <c r="N240" s="78"/>
      <c r="O240" s="78"/>
      <c r="P240" s="78"/>
      <c r="Q240" s="78"/>
      <c r="R240" s="78"/>
      <c r="S240" s="78"/>
      <c r="T240" s="78"/>
      <c r="U240" s="78"/>
      <c r="V240" s="78"/>
    </row>
    <row r="241" spans="1:22" ht="15.75">
      <c r="A241" s="80"/>
      <c r="C241" s="78"/>
      <c r="D241" s="78"/>
      <c r="E241" s="78"/>
      <c r="F241" s="78"/>
      <c r="G241" s="78"/>
      <c r="H241" s="78"/>
      <c r="I241" s="78"/>
      <c r="J241" s="78"/>
      <c r="K241" s="78"/>
      <c r="L241" s="78"/>
      <c r="M241" s="78"/>
      <c r="N241" s="78"/>
      <c r="O241" s="78"/>
      <c r="P241" s="78"/>
      <c r="Q241" s="78"/>
      <c r="R241" s="78"/>
      <c r="S241" s="78"/>
      <c r="T241" s="78"/>
      <c r="U241" s="78"/>
      <c r="V241" s="78"/>
    </row>
    <row r="242" spans="1:22" ht="15.75">
      <c r="A242" s="80"/>
      <c r="C242" s="78"/>
      <c r="D242" s="78"/>
      <c r="E242" s="78"/>
      <c r="F242" s="78"/>
      <c r="G242" s="78"/>
      <c r="H242" s="78"/>
      <c r="I242" s="78"/>
      <c r="J242" s="78"/>
      <c r="K242" s="78"/>
      <c r="L242" s="78"/>
      <c r="M242" s="78"/>
      <c r="N242" s="78"/>
      <c r="O242" s="78"/>
      <c r="P242" s="78"/>
      <c r="Q242" s="78"/>
      <c r="R242" s="78"/>
      <c r="S242" s="78"/>
      <c r="T242" s="78"/>
      <c r="U242" s="78"/>
      <c r="V242" s="78"/>
    </row>
    <row r="243" spans="1:22" ht="15.75">
      <c r="A243" s="80"/>
      <c r="C243" s="78"/>
      <c r="D243" s="78"/>
      <c r="E243" s="78"/>
      <c r="F243" s="78"/>
      <c r="G243" s="78"/>
      <c r="H243" s="78"/>
      <c r="I243" s="78"/>
      <c r="J243" s="78"/>
      <c r="K243" s="78"/>
      <c r="L243" s="78"/>
      <c r="M243" s="78"/>
      <c r="N243" s="78"/>
      <c r="O243" s="78"/>
      <c r="P243" s="78"/>
      <c r="Q243" s="78"/>
      <c r="R243" s="78"/>
      <c r="S243" s="78"/>
      <c r="T243" s="78"/>
      <c r="U243" s="78"/>
      <c r="V243" s="78"/>
    </row>
    <row r="244" spans="1:22" ht="15.75">
      <c r="A244" s="80"/>
      <c r="C244" s="78"/>
      <c r="D244" s="78"/>
      <c r="E244" s="78"/>
      <c r="F244" s="78"/>
      <c r="G244" s="78"/>
      <c r="H244" s="78"/>
      <c r="I244" s="78"/>
      <c r="J244" s="78"/>
      <c r="K244" s="78"/>
      <c r="L244" s="78"/>
      <c r="M244" s="78"/>
      <c r="N244" s="78"/>
      <c r="O244" s="78"/>
      <c r="P244" s="78"/>
      <c r="Q244" s="78"/>
      <c r="R244" s="78"/>
      <c r="S244" s="78"/>
      <c r="T244" s="78"/>
      <c r="U244" s="78"/>
      <c r="V244" s="78"/>
    </row>
    <row r="245" spans="1:22" ht="15.75">
      <c r="A245" s="80"/>
      <c r="C245" s="78"/>
      <c r="D245" s="78"/>
      <c r="E245" s="78"/>
      <c r="F245" s="78"/>
      <c r="G245" s="78"/>
      <c r="H245" s="78"/>
      <c r="I245" s="78"/>
      <c r="J245" s="78"/>
      <c r="K245" s="78"/>
      <c r="L245" s="78"/>
      <c r="M245" s="78"/>
      <c r="N245" s="78"/>
      <c r="O245" s="78"/>
      <c r="P245" s="78"/>
      <c r="Q245" s="78"/>
      <c r="R245" s="78"/>
      <c r="S245" s="78"/>
      <c r="T245" s="78"/>
      <c r="U245" s="78"/>
      <c r="V245" s="78"/>
    </row>
    <row r="246" spans="1:22" ht="15.75">
      <c r="A246" s="80"/>
      <c r="C246" s="78"/>
      <c r="D246" s="78"/>
      <c r="E246" s="78"/>
      <c r="F246" s="78"/>
      <c r="G246" s="78"/>
      <c r="H246" s="78"/>
      <c r="I246" s="78"/>
      <c r="J246" s="78"/>
      <c r="K246" s="78"/>
      <c r="L246" s="78"/>
      <c r="M246" s="78"/>
      <c r="N246" s="78"/>
      <c r="O246" s="78"/>
      <c r="P246" s="78"/>
      <c r="Q246" s="78"/>
      <c r="R246" s="78"/>
      <c r="S246" s="78"/>
      <c r="T246" s="78"/>
      <c r="U246" s="78"/>
      <c r="V246" s="78"/>
    </row>
    <row r="247" spans="1:22" ht="15.75">
      <c r="A247" s="80"/>
      <c r="C247" s="78"/>
      <c r="D247" s="78"/>
      <c r="E247" s="78"/>
      <c r="F247" s="78"/>
      <c r="G247" s="78"/>
      <c r="H247" s="78"/>
      <c r="I247" s="78"/>
      <c r="J247" s="78"/>
      <c r="K247" s="78"/>
      <c r="L247" s="78"/>
      <c r="M247" s="78"/>
      <c r="N247" s="78"/>
      <c r="O247" s="78"/>
      <c r="P247" s="78"/>
      <c r="Q247" s="78"/>
      <c r="R247" s="78"/>
      <c r="S247" s="78"/>
      <c r="T247" s="78"/>
      <c r="U247" s="78"/>
      <c r="V247" s="78"/>
    </row>
    <row r="248" spans="1:22" ht="15.75">
      <c r="A248" s="80"/>
      <c r="C248" s="78"/>
      <c r="D248" s="78"/>
      <c r="E248" s="78"/>
      <c r="F248" s="78"/>
      <c r="G248" s="78"/>
      <c r="H248" s="78"/>
      <c r="I248" s="78"/>
      <c r="J248" s="78"/>
      <c r="K248" s="78"/>
      <c r="L248" s="78"/>
      <c r="M248" s="78"/>
      <c r="N248" s="78"/>
      <c r="O248" s="78"/>
      <c r="P248" s="78"/>
      <c r="Q248" s="78"/>
      <c r="R248" s="78"/>
      <c r="S248" s="78"/>
      <c r="T248" s="78"/>
      <c r="U248" s="78"/>
      <c r="V248" s="78"/>
    </row>
    <row r="249" spans="1:22" ht="15.75">
      <c r="A249" s="80"/>
      <c r="C249" s="78"/>
      <c r="D249" s="78"/>
      <c r="E249" s="78"/>
      <c r="F249" s="78"/>
      <c r="G249" s="78"/>
      <c r="H249" s="78"/>
      <c r="I249" s="78"/>
      <c r="J249" s="78"/>
      <c r="K249" s="78"/>
      <c r="L249" s="78"/>
      <c r="M249" s="78"/>
      <c r="N249" s="78"/>
      <c r="O249" s="78"/>
      <c r="P249" s="78"/>
      <c r="Q249" s="78"/>
      <c r="R249" s="78"/>
      <c r="S249" s="78"/>
      <c r="T249" s="78"/>
      <c r="U249" s="78"/>
      <c r="V249" s="78"/>
    </row>
    <row r="250" spans="1:22" ht="15.75">
      <c r="A250" s="80"/>
      <c r="C250" s="78"/>
      <c r="D250" s="78"/>
      <c r="E250" s="78"/>
      <c r="F250" s="78"/>
      <c r="G250" s="78"/>
      <c r="H250" s="78"/>
      <c r="I250" s="78"/>
      <c r="J250" s="78"/>
      <c r="K250" s="78"/>
      <c r="L250" s="78"/>
      <c r="M250" s="78"/>
      <c r="N250" s="78"/>
      <c r="O250" s="78"/>
      <c r="P250" s="78"/>
      <c r="Q250" s="78"/>
      <c r="R250" s="78"/>
      <c r="S250" s="78"/>
      <c r="T250" s="78"/>
      <c r="U250" s="78"/>
      <c r="V250" s="78"/>
    </row>
    <row r="251" spans="1:22" ht="15.75">
      <c r="A251" s="80"/>
      <c r="C251" s="78"/>
      <c r="D251" s="78"/>
      <c r="E251" s="78"/>
      <c r="F251" s="78"/>
      <c r="G251" s="78"/>
      <c r="H251" s="78"/>
      <c r="I251" s="78"/>
      <c r="J251" s="78"/>
      <c r="K251" s="78"/>
      <c r="L251" s="78"/>
      <c r="M251" s="78"/>
      <c r="N251" s="78"/>
      <c r="O251" s="78"/>
      <c r="P251" s="78"/>
      <c r="Q251" s="78"/>
      <c r="R251" s="78"/>
      <c r="S251" s="78"/>
      <c r="T251" s="78"/>
      <c r="U251" s="78"/>
      <c r="V251" s="78"/>
    </row>
    <row r="252" spans="1:22" ht="15.75">
      <c r="A252" s="80"/>
      <c r="C252" s="78"/>
      <c r="D252" s="78"/>
      <c r="E252" s="78"/>
      <c r="F252" s="78"/>
      <c r="G252" s="78"/>
      <c r="H252" s="78"/>
      <c r="I252" s="78"/>
      <c r="J252" s="78"/>
      <c r="K252" s="78"/>
      <c r="L252" s="78"/>
      <c r="M252" s="78"/>
      <c r="N252" s="78"/>
      <c r="O252" s="78"/>
      <c r="P252" s="78"/>
      <c r="Q252" s="78"/>
      <c r="R252" s="78"/>
      <c r="S252" s="78"/>
      <c r="T252" s="78"/>
      <c r="U252" s="78"/>
      <c r="V252" s="78"/>
    </row>
    <row r="253" spans="1:22" ht="15.75">
      <c r="A253" s="80"/>
      <c r="C253" s="78"/>
      <c r="D253" s="78"/>
      <c r="E253" s="78"/>
      <c r="F253" s="78"/>
      <c r="G253" s="78"/>
      <c r="H253" s="78"/>
      <c r="I253" s="78"/>
      <c r="J253" s="78"/>
      <c r="K253" s="78"/>
      <c r="L253" s="78"/>
      <c r="M253" s="78"/>
      <c r="N253" s="78"/>
      <c r="O253" s="78"/>
      <c r="P253" s="78"/>
      <c r="Q253" s="78"/>
      <c r="R253" s="78"/>
      <c r="S253" s="78"/>
      <c r="T253" s="78"/>
      <c r="U253" s="78"/>
      <c r="V253" s="78"/>
    </row>
    <row r="254" spans="1:22" ht="15.75">
      <c r="A254" s="80"/>
      <c r="C254" s="78"/>
      <c r="D254" s="78"/>
      <c r="E254" s="78"/>
      <c r="F254" s="78"/>
      <c r="G254" s="78"/>
      <c r="H254" s="78"/>
      <c r="I254" s="78"/>
      <c r="J254" s="78"/>
      <c r="K254" s="78"/>
      <c r="L254" s="78"/>
      <c r="M254" s="78"/>
      <c r="N254" s="78"/>
      <c r="O254" s="78"/>
      <c r="P254" s="78"/>
      <c r="Q254" s="78"/>
      <c r="R254" s="78"/>
      <c r="S254" s="78"/>
      <c r="T254" s="78"/>
      <c r="U254" s="78"/>
      <c r="V254" s="78"/>
    </row>
    <row r="255" spans="1:22" ht="15.75">
      <c r="A255" s="80"/>
      <c r="C255" s="78"/>
      <c r="D255" s="78"/>
      <c r="E255" s="78"/>
      <c r="F255" s="78"/>
      <c r="G255" s="78"/>
      <c r="H255" s="78"/>
      <c r="I255" s="78"/>
      <c r="J255" s="78"/>
      <c r="K255" s="78"/>
      <c r="L255" s="78"/>
      <c r="M255" s="78"/>
      <c r="N255" s="78"/>
      <c r="O255" s="78"/>
      <c r="P255" s="78"/>
      <c r="Q255" s="78"/>
      <c r="R255" s="78"/>
      <c r="S255" s="78"/>
      <c r="T255" s="78"/>
      <c r="U255" s="78"/>
      <c r="V255" s="78"/>
    </row>
    <row r="256" spans="1:22" ht="15.75">
      <c r="A256" s="80"/>
      <c r="C256" s="78"/>
      <c r="D256" s="78"/>
      <c r="E256" s="78"/>
      <c r="F256" s="78"/>
      <c r="G256" s="78"/>
      <c r="H256" s="78"/>
      <c r="I256" s="78"/>
      <c r="J256" s="78"/>
      <c r="K256" s="78"/>
      <c r="L256" s="78"/>
      <c r="M256" s="78"/>
      <c r="N256" s="78"/>
      <c r="O256" s="78"/>
      <c r="P256" s="78"/>
      <c r="Q256" s="78"/>
      <c r="R256" s="78"/>
      <c r="S256" s="78"/>
      <c r="T256" s="78"/>
      <c r="U256" s="78"/>
      <c r="V256" s="78"/>
    </row>
    <row r="257" spans="1:22" ht="15.75">
      <c r="A257" s="80"/>
      <c r="C257" s="78"/>
      <c r="D257" s="78"/>
      <c r="E257" s="78"/>
      <c r="F257" s="78"/>
      <c r="G257" s="78"/>
      <c r="H257" s="78"/>
      <c r="I257" s="78"/>
      <c r="J257" s="78"/>
      <c r="K257" s="78"/>
      <c r="L257" s="78"/>
      <c r="M257" s="78"/>
      <c r="N257" s="78"/>
      <c r="O257" s="78"/>
      <c r="P257" s="78"/>
      <c r="Q257" s="78"/>
      <c r="R257" s="78"/>
      <c r="S257" s="78"/>
      <c r="T257" s="78"/>
      <c r="U257" s="78"/>
      <c r="V257" s="78"/>
    </row>
    <row r="258" spans="1:22" ht="15.75">
      <c r="A258" s="80"/>
      <c r="C258" s="78"/>
      <c r="D258" s="78"/>
      <c r="E258" s="78"/>
      <c r="F258" s="78"/>
      <c r="G258" s="78"/>
      <c r="H258" s="78"/>
      <c r="I258" s="78"/>
      <c r="J258" s="78"/>
      <c r="K258" s="78"/>
      <c r="L258" s="78"/>
      <c r="M258" s="78"/>
      <c r="N258" s="78"/>
      <c r="O258" s="78"/>
      <c r="P258" s="78"/>
      <c r="Q258" s="78"/>
      <c r="R258" s="78"/>
      <c r="S258" s="78"/>
      <c r="T258" s="78"/>
      <c r="U258" s="78"/>
      <c r="V258" s="78"/>
    </row>
    <row r="259" spans="1:22" ht="15.75">
      <c r="A259" s="80"/>
      <c r="C259" s="78"/>
      <c r="D259" s="78"/>
      <c r="E259" s="78"/>
      <c r="F259" s="78"/>
      <c r="G259" s="78"/>
      <c r="H259" s="78"/>
      <c r="I259" s="78"/>
      <c r="J259" s="78"/>
      <c r="K259" s="78"/>
      <c r="L259" s="78"/>
      <c r="M259" s="78"/>
      <c r="N259" s="78"/>
      <c r="O259" s="78"/>
      <c r="P259" s="78"/>
      <c r="Q259" s="78"/>
      <c r="R259" s="78"/>
      <c r="S259" s="78"/>
      <c r="T259" s="78"/>
      <c r="U259" s="78"/>
      <c r="V259" s="78"/>
    </row>
    <row r="260" spans="1:22" ht="15.75">
      <c r="A260" s="80"/>
      <c r="C260" s="78"/>
      <c r="D260" s="78"/>
      <c r="E260" s="78"/>
      <c r="F260" s="78"/>
      <c r="G260" s="78"/>
      <c r="H260" s="78"/>
      <c r="I260" s="78"/>
      <c r="J260" s="78"/>
      <c r="K260" s="78"/>
      <c r="L260" s="78"/>
      <c r="M260" s="78"/>
      <c r="N260" s="78"/>
      <c r="O260" s="78"/>
      <c r="P260" s="78"/>
      <c r="Q260" s="78"/>
      <c r="R260" s="78"/>
      <c r="S260" s="78"/>
      <c r="T260" s="78"/>
      <c r="U260" s="78"/>
      <c r="V260" s="78"/>
    </row>
    <row r="261" spans="1:22" ht="15.75">
      <c r="A261" s="80"/>
      <c r="C261" s="78"/>
      <c r="D261" s="78"/>
      <c r="E261" s="78"/>
      <c r="F261" s="78"/>
      <c r="G261" s="78"/>
      <c r="H261" s="78"/>
      <c r="I261" s="78"/>
      <c r="J261" s="78"/>
      <c r="K261" s="78"/>
      <c r="L261" s="78"/>
      <c r="M261" s="78"/>
      <c r="N261" s="78"/>
      <c r="O261" s="78"/>
      <c r="P261" s="78"/>
      <c r="Q261" s="78"/>
      <c r="R261" s="78"/>
      <c r="S261" s="78"/>
      <c r="T261" s="78"/>
      <c r="U261" s="78"/>
      <c r="V261" s="78"/>
    </row>
    <row r="262" spans="1:22" ht="15.75">
      <c r="A262" s="80"/>
      <c r="C262" s="78"/>
      <c r="D262" s="78"/>
      <c r="E262" s="78"/>
      <c r="F262" s="78"/>
      <c r="G262" s="78"/>
      <c r="H262" s="78"/>
      <c r="I262" s="78"/>
      <c r="J262" s="78"/>
      <c r="K262" s="78"/>
      <c r="L262" s="78"/>
      <c r="M262" s="78"/>
      <c r="N262" s="78"/>
      <c r="O262" s="78"/>
      <c r="P262" s="78"/>
      <c r="Q262" s="78"/>
      <c r="R262" s="78"/>
      <c r="S262" s="78"/>
      <c r="T262" s="78"/>
      <c r="U262" s="78"/>
      <c r="V262" s="78"/>
    </row>
    <row r="263" spans="1:22" ht="15.75">
      <c r="A263" s="80"/>
      <c r="C263" s="78"/>
      <c r="D263" s="78"/>
      <c r="E263" s="78"/>
      <c r="F263" s="78"/>
      <c r="G263" s="78"/>
      <c r="H263" s="78"/>
      <c r="I263" s="78"/>
      <c r="J263" s="78"/>
      <c r="K263" s="78"/>
      <c r="L263" s="78"/>
      <c r="M263" s="78"/>
      <c r="N263" s="78"/>
      <c r="O263" s="78"/>
      <c r="P263" s="78"/>
      <c r="Q263" s="78"/>
      <c r="R263" s="78"/>
      <c r="S263" s="78"/>
      <c r="T263" s="78"/>
      <c r="U263" s="78"/>
      <c r="V263" s="78"/>
    </row>
    <row r="264" spans="1:22" ht="15.75">
      <c r="A264" s="80"/>
      <c r="C264" s="78"/>
      <c r="D264" s="78"/>
      <c r="E264" s="78"/>
      <c r="F264" s="78"/>
      <c r="G264" s="78"/>
      <c r="H264" s="78"/>
      <c r="I264" s="78"/>
      <c r="J264" s="78"/>
      <c r="K264" s="78"/>
      <c r="L264" s="78"/>
      <c r="M264" s="78"/>
      <c r="N264" s="78"/>
      <c r="O264" s="78"/>
      <c r="P264" s="78"/>
      <c r="Q264" s="78"/>
      <c r="R264" s="78"/>
      <c r="S264" s="78"/>
      <c r="T264" s="78"/>
      <c r="U264" s="78"/>
      <c r="V264" s="78"/>
    </row>
    <row r="265" spans="1:22" ht="15.75">
      <c r="A265" s="80"/>
      <c r="C265" s="78"/>
      <c r="D265" s="78"/>
      <c r="E265" s="78"/>
      <c r="F265" s="78"/>
      <c r="G265" s="78"/>
      <c r="H265" s="78"/>
      <c r="I265" s="78"/>
      <c r="J265" s="78"/>
      <c r="K265" s="78"/>
      <c r="L265" s="78"/>
      <c r="M265" s="78"/>
      <c r="N265" s="78"/>
      <c r="O265" s="78"/>
      <c r="P265" s="78"/>
      <c r="Q265" s="78"/>
      <c r="R265" s="78"/>
      <c r="S265" s="78"/>
      <c r="T265" s="78"/>
      <c r="U265" s="78"/>
      <c r="V265" s="78"/>
    </row>
    <row r="266" spans="1:22" ht="15.75">
      <c r="A266" s="80"/>
      <c r="C266" s="78"/>
      <c r="D266" s="78"/>
      <c r="E266" s="78"/>
      <c r="F266" s="78"/>
      <c r="G266" s="78"/>
      <c r="H266" s="78"/>
      <c r="I266" s="78"/>
      <c r="J266" s="78"/>
      <c r="K266" s="78"/>
      <c r="L266" s="78"/>
      <c r="M266" s="78"/>
      <c r="N266" s="78"/>
      <c r="O266" s="78"/>
      <c r="P266" s="78"/>
      <c r="Q266" s="78"/>
      <c r="R266" s="78"/>
      <c r="S266" s="78"/>
      <c r="T266" s="78"/>
      <c r="U266" s="78"/>
      <c r="V266" s="78"/>
    </row>
    <row r="267" spans="1:22" ht="15.75">
      <c r="A267" s="80"/>
      <c r="C267" s="78"/>
      <c r="D267" s="78"/>
      <c r="E267" s="78"/>
      <c r="F267" s="78"/>
      <c r="G267" s="78"/>
      <c r="H267" s="78"/>
      <c r="I267" s="78"/>
      <c r="J267" s="78"/>
      <c r="K267" s="78"/>
      <c r="L267" s="78"/>
      <c r="M267" s="78"/>
      <c r="N267" s="78"/>
      <c r="O267" s="78"/>
      <c r="P267" s="78"/>
      <c r="Q267" s="78"/>
      <c r="R267" s="78"/>
      <c r="S267" s="78"/>
      <c r="T267" s="78"/>
      <c r="U267" s="78"/>
      <c r="V267" s="78"/>
    </row>
    <row r="268" spans="1:22" ht="15.75">
      <c r="A268" s="80"/>
      <c r="C268" s="78"/>
      <c r="D268" s="78"/>
      <c r="E268" s="78"/>
      <c r="F268" s="78"/>
      <c r="G268" s="78"/>
      <c r="H268" s="78"/>
      <c r="I268" s="78"/>
      <c r="J268" s="78"/>
      <c r="K268" s="78"/>
      <c r="L268" s="78"/>
      <c r="M268" s="78"/>
      <c r="N268" s="78"/>
      <c r="O268" s="78"/>
      <c r="P268" s="78"/>
      <c r="Q268" s="78"/>
      <c r="R268" s="78"/>
      <c r="S268" s="78"/>
      <c r="T268" s="78"/>
      <c r="U268" s="78"/>
      <c r="V268" s="78"/>
    </row>
  </sheetData>
  <sheetProtection/>
  <mergeCells count="35">
    <mergeCell ref="T1:V1"/>
    <mergeCell ref="U6:V6"/>
    <mergeCell ref="A4:V4"/>
    <mergeCell ref="A5:V5"/>
    <mergeCell ref="A7:A12"/>
    <mergeCell ref="B7:B12"/>
    <mergeCell ref="C7:C12"/>
    <mergeCell ref="D7:D12"/>
    <mergeCell ref="E7:E12"/>
    <mergeCell ref="F7:J7"/>
    <mergeCell ref="G9:G12"/>
    <mergeCell ref="H9:J9"/>
    <mergeCell ref="H10:H12"/>
    <mergeCell ref="I10:I12"/>
    <mergeCell ref="J10:J12"/>
    <mergeCell ref="F8:F12"/>
    <mergeCell ref="G8:J8"/>
    <mergeCell ref="K7:N8"/>
    <mergeCell ref="K9:K12"/>
    <mergeCell ref="L9:N9"/>
    <mergeCell ref="L10:L12"/>
    <mergeCell ref="M10:M12"/>
    <mergeCell ref="N10:N12"/>
    <mergeCell ref="O7:R8"/>
    <mergeCell ref="O9:O12"/>
    <mergeCell ref="P9:R9"/>
    <mergeCell ref="P10:P12"/>
    <mergeCell ref="Q10:Q12"/>
    <mergeCell ref="R10:R12"/>
    <mergeCell ref="S7:V8"/>
    <mergeCell ref="S9:S12"/>
    <mergeCell ref="T9:V9"/>
    <mergeCell ref="T10:T12"/>
    <mergeCell ref="U10:U12"/>
    <mergeCell ref="V10:V12"/>
  </mergeCells>
  <printOptions horizontalCentered="1"/>
  <pageMargins left="0.1968503937007874" right="0.1968503937007874" top="0.5118110236220472" bottom="0.5118110236220472" header="0.2362204724409449" footer="0.2362204724409449"/>
  <pageSetup horizontalDpi="600" verticalDpi="600" orientation="landscape" paperSize="9" scale="58"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sheetPr>
    <tabColor rgb="FF002060"/>
  </sheetPr>
  <dimension ref="A1:N43"/>
  <sheetViews>
    <sheetView tabSelected="1" zoomScalePageLayoutView="0" workbookViewId="0" topLeftCell="A13">
      <selection activeCell="B14" sqref="B14"/>
    </sheetView>
  </sheetViews>
  <sheetFormatPr defaultColWidth="8.796875" defaultRowHeight="15"/>
  <cols>
    <col min="1" max="1" width="9.69921875" style="178" customWidth="1"/>
    <col min="2" max="2" width="49.3984375" style="178" customWidth="1"/>
    <col min="3" max="3" width="20.59765625" style="178" customWidth="1"/>
    <col min="4" max="30" width="0" style="178" hidden="1" customWidth="1"/>
    <col min="31" max="16384" width="9" style="178" customWidth="1"/>
  </cols>
  <sheetData>
    <row r="1" spans="1:5" s="168" customFormat="1" ht="21" customHeight="1">
      <c r="A1" s="190"/>
      <c r="B1" s="190"/>
      <c r="C1" s="190" t="s">
        <v>189</v>
      </c>
      <c r="E1" s="168" t="s">
        <v>219</v>
      </c>
    </row>
    <row r="2" spans="1:3" s="168" customFormat="1" ht="17.25" customHeight="1">
      <c r="A2" s="55" t="s">
        <v>187</v>
      </c>
      <c r="C2" s="191"/>
    </row>
    <row r="3" spans="1:3" s="168" customFormat="1" ht="17.25" customHeight="1">
      <c r="A3" s="55" t="s">
        <v>188</v>
      </c>
      <c r="C3" s="191"/>
    </row>
    <row r="4" spans="1:3" ht="21" customHeight="1">
      <c r="A4" s="369" t="s">
        <v>112</v>
      </c>
      <c r="B4" s="369"/>
      <c r="C4" s="369"/>
    </row>
    <row r="5" spans="1:3" ht="21" customHeight="1">
      <c r="A5" s="369" t="s">
        <v>370</v>
      </c>
      <c r="B5" s="369"/>
      <c r="C5" s="369"/>
    </row>
    <row r="6" spans="1:3" s="168" customFormat="1" ht="21" customHeight="1">
      <c r="A6" s="368" t="str">
        <f>'BIEU 81'!A5:C5</f>
        <v>(Kèm theo Quyết định số               /QĐ-UBND ngày  18/01/2021 của UBND huyện)</v>
      </c>
      <c r="B6" s="368"/>
      <c r="C6" s="368"/>
    </row>
    <row r="7" spans="1:14" ht="23.25" customHeight="1">
      <c r="A7" s="171"/>
      <c r="B7" s="171"/>
      <c r="C7" s="192" t="s">
        <v>68</v>
      </c>
      <c r="D7" s="176"/>
      <c r="E7" s="176"/>
      <c r="F7" s="176"/>
      <c r="G7" s="176"/>
      <c r="H7" s="176"/>
      <c r="I7" s="176"/>
      <c r="J7" s="176"/>
      <c r="K7" s="176"/>
      <c r="L7" s="176"/>
      <c r="M7" s="176"/>
      <c r="N7" s="176"/>
    </row>
    <row r="8" spans="1:14" ht="13.5" customHeight="1">
      <c r="A8" s="367" t="s">
        <v>55</v>
      </c>
      <c r="B8" s="365" t="s">
        <v>4</v>
      </c>
      <c r="C8" s="367" t="s">
        <v>229</v>
      </c>
      <c r="D8" s="176"/>
      <c r="E8" s="176"/>
      <c r="F8" s="176"/>
      <c r="G8" s="176"/>
      <c r="H8" s="176"/>
      <c r="I8" s="176"/>
      <c r="J8" s="176"/>
      <c r="K8" s="176"/>
      <c r="L8" s="176"/>
      <c r="M8" s="176"/>
      <c r="N8" s="176"/>
    </row>
    <row r="9" spans="1:14" ht="13.5" customHeight="1">
      <c r="A9" s="367"/>
      <c r="B9" s="365"/>
      <c r="C9" s="367"/>
      <c r="D9" s="176"/>
      <c r="E9" s="176"/>
      <c r="F9" s="176"/>
      <c r="G9" s="176"/>
      <c r="H9" s="176"/>
      <c r="I9" s="176"/>
      <c r="J9" s="176"/>
      <c r="K9" s="176"/>
      <c r="L9" s="176"/>
      <c r="M9" s="176"/>
      <c r="N9" s="176"/>
    </row>
    <row r="10" spans="1:14" ht="23.25" customHeight="1">
      <c r="A10" s="189" t="s">
        <v>6</v>
      </c>
      <c r="B10" s="200" t="s">
        <v>113</v>
      </c>
      <c r="C10" s="193"/>
      <c r="D10" s="194"/>
      <c r="E10" s="179"/>
      <c r="F10" s="179"/>
      <c r="G10" s="179"/>
      <c r="H10" s="176"/>
      <c r="I10" s="176"/>
      <c r="J10" s="176"/>
      <c r="K10" s="176"/>
      <c r="L10" s="176"/>
      <c r="M10" s="176"/>
      <c r="N10" s="176"/>
    </row>
    <row r="11" spans="1:14" s="182" customFormat="1" ht="23.25" customHeight="1">
      <c r="A11" s="189" t="s">
        <v>19</v>
      </c>
      <c r="B11" s="200" t="s">
        <v>0</v>
      </c>
      <c r="C11" s="201">
        <f>C12+C13+C16+C17+C18</f>
        <v>678486</v>
      </c>
      <c r="D11" s="175"/>
      <c r="E11" s="181"/>
      <c r="F11" s="175"/>
      <c r="G11" s="195"/>
      <c r="H11" s="181"/>
      <c r="I11" s="179"/>
      <c r="J11" s="179"/>
      <c r="K11" s="179"/>
      <c r="L11" s="181"/>
      <c r="M11" s="181"/>
      <c r="N11" s="181"/>
    </row>
    <row r="12" spans="1:12" ht="23.25" customHeight="1">
      <c r="A12" s="202">
        <v>1</v>
      </c>
      <c r="B12" s="203" t="s">
        <v>50</v>
      </c>
      <c r="C12" s="193">
        <f>50200-C28</f>
        <v>45200</v>
      </c>
      <c r="D12" s="194"/>
      <c r="E12" s="176"/>
      <c r="F12" s="179"/>
      <c r="G12" s="196"/>
      <c r="H12" s="176"/>
      <c r="I12" s="179"/>
      <c r="J12" s="176"/>
      <c r="K12" s="176"/>
      <c r="L12" s="176"/>
    </row>
    <row r="13" spans="1:12" ht="23.25" customHeight="1">
      <c r="A13" s="204">
        <f>A12+1</f>
        <v>2</v>
      </c>
      <c r="B13" s="203" t="s">
        <v>44</v>
      </c>
      <c r="C13" s="193">
        <f>C14+C15</f>
        <v>633286</v>
      </c>
      <c r="D13" s="194"/>
      <c r="E13" s="176"/>
      <c r="F13" s="179"/>
      <c r="G13" s="196"/>
      <c r="H13" s="176"/>
      <c r="I13" s="176"/>
      <c r="J13" s="176"/>
      <c r="K13" s="176"/>
      <c r="L13" s="176"/>
    </row>
    <row r="14" spans="1:12" ht="23.25" customHeight="1">
      <c r="A14" s="202" t="s">
        <v>15</v>
      </c>
      <c r="B14" s="203" t="s">
        <v>64</v>
      </c>
      <c r="C14" s="193">
        <v>633248</v>
      </c>
      <c r="D14" s="179"/>
      <c r="E14" s="176"/>
      <c r="F14" s="179"/>
      <c r="G14" s="196"/>
      <c r="H14" s="176"/>
      <c r="I14" s="176"/>
      <c r="J14" s="176"/>
      <c r="K14" s="176"/>
      <c r="L14" s="176"/>
    </row>
    <row r="15" spans="1:12" ht="23.25" customHeight="1">
      <c r="A15" s="202" t="s">
        <v>15</v>
      </c>
      <c r="B15" s="203" t="s">
        <v>66</v>
      </c>
      <c r="C15" s="193">
        <v>38</v>
      </c>
      <c r="D15" s="179"/>
      <c r="E15" s="176"/>
      <c r="F15" s="179"/>
      <c r="G15" s="196"/>
      <c r="H15" s="176"/>
      <c r="I15" s="176"/>
      <c r="J15" s="176"/>
      <c r="K15" s="176"/>
      <c r="L15" s="176"/>
    </row>
    <row r="16" spans="1:12" ht="23.25" customHeight="1">
      <c r="A16" s="204">
        <v>3</v>
      </c>
      <c r="B16" s="203" t="s">
        <v>230</v>
      </c>
      <c r="C16" s="193"/>
      <c r="D16" s="194"/>
      <c r="E16" s="176"/>
      <c r="F16" s="179"/>
      <c r="G16" s="196"/>
      <c r="H16" s="176"/>
      <c r="I16" s="176"/>
      <c r="J16" s="176"/>
      <c r="K16" s="176"/>
      <c r="L16" s="176"/>
    </row>
    <row r="17" spans="1:14" ht="23.25" customHeight="1">
      <c r="A17" s="204">
        <f>A16+1</f>
        <v>4</v>
      </c>
      <c r="B17" s="203" t="s">
        <v>232</v>
      </c>
      <c r="C17" s="193"/>
      <c r="D17" s="194"/>
      <c r="E17" s="176"/>
      <c r="F17" s="179"/>
      <c r="G17" s="196"/>
      <c r="H17" s="176"/>
      <c r="I17" s="176"/>
      <c r="J17" s="179"/>
      <c r="K17" s="176"/>
      <c r="L17" s="176"/>
      <c r="M17" s="176"/>
      <c r="N17" s="176"/>
    </row>
    <row r="18" spans="1:14" ht="23.25" customHeight="1">
      <c r="A18" s="204">
        <v>5</v>
      </c>
      <c r="B18" s="203" t="s">
        <v>43</v>
      </c>
      <c r="C18" s="193"/>
      <c r="D18" s="194"/>
      <c r="E18" s="176"/>
      <c r="F18" s="179"/>
      <c r="G18" s="196"/>
      <c r="H18" s="176"/>
      <c r="I18" s="176"/>
      <c r="J18" s="179"/>
      <c r="K18" s="176"/>
      <c r="L18" s="176"/>
      <c r="M18" s="176"/>
      <c r="N18" s="176"/>
    </row>
    <row r="19" spans="1:14" s="182" customFormat="1" ht="23.25" customHeight="1">
      <c r="A19" s="189" t="s">
        <v>20</v>
      </c>
      <c r="B19" s="200" t="s">
        <v>49</v>
      </c>
      <c r="C19" s="205">
        <f>C20+C21+C24+C25</f>
        <v>678486</v>
      </c>
      <c r="D19" s="183"/>
      <c r="E19" s="181"/>
      <c r="F19" s="175"/>
      <c r="G19" s="195"/>
      <c r="H19" s="181"/>
      <c r="I19" s="179"/>
      <c r="J19" s="179"/>
      <c r="K19" s="179"/>
      <c r="L19" s="181"/>
      <c r="M19" s="181"/>
      <c r="N19" s="181"/>
    </row>
    <row r="20" spans="1:14" ht="23.25" customHeight="1">
      <c r="A20" s="202">
        <v>1</v>
      </c>
      <c r="B20" s="203" t="s">
        <v>114</v>
      </c>
      <c r="C20" s="193">
        <f>C11-C21</f>
        <v>595015</v>
      </c>
      <c r="D20" s="179"/>
      <c r="E20" s="176"/>
      <c r="F20" s="179"/>
      <c r="G20" s="196"/>
      <c r="H20" s="176"/>
      <c r="I20" s="179"/>
      <c r="J20" s="179"/>
      <c r="K20" s="179"/>
      <c r="L20" s="176"/>
      <c r="M20" s="176"/>
      <c r="N20" s="176"/>
    </row>
    <row r="21" spans="1:14" ht="23.25" customHeight="1">
      <c r="A21" s="204">
        <f>A20+1</f>
        <v>2</v>
      </c>
      <c r="B21" s="203" t="s">
        <v>63</v>
      </c>
      <c r="C21" s="206">
        <f>C22+C23</f>
        <v>83471</v>
      </c>
      <c r="D21" s="194"/>
      <c r="E21" s="176"/>
      <c r="F21" s="179"/>
      <c r="G21" s="196"/>
      <c r="H21" s="176"/>
      <c r="I21" s="176"/>
      <c r="J21" s="176"/>
      <c r="K21" s="176"/>
      <c r="L21" s="176"/>
      <c r="M21" s="176"/>
      <c r="N21" s="176"/>
    </row>
    <row r="22" spans="1:14" ht="23.25" customHeight="1">
      <c r="A22" s="202" t="s">
        <v>15</v>
      </c>
      <c r="B22" s="203" t="s">
        <v>1</v>
      </c>
      <c r="C22" s="207">
        <v>83471</v>
      </c>
      <c r="D22" s="194"/>
      <c r="E22" s="176"/>
      <c r="F22" s="179"/>
      <c r="G22" s="196"/>
      <c r="H22" s="176"/>
      <c r="I22" s="176"/>
      <c r="J22" s="176"/>
      <c r="K22" s="176"/>
      <c r="L22" s="176"/>
      <c r="M22" s="176"/>
      <c r="N22" s="176"/>
    </row>
    <row r="23" spans="1:13" ht="23.25" customHeight="1">
      <c r="A23" s="202" t="s">
        <v>15</v>
      </c>
      <c r="B23" s="203" t="s">
        <v>67</v>
      </c>
      <c r="C23" s="207"/>
      <c r="D23" s="176"/>
      <c r="E23" s="179"/>
      <c r="F23" s="196"/>
      <c r="G23" s="176"/>
      <c r="H23" s="176"/>
      <c r="I23" s="176"/>
      <c r="J23" s="176"/>
      <c r="K23" s="176"/>
      <c r="L23" s="176"/>
      <c r="M23" s="176"/>
    </row>
    <row r="24" spans="1:14" ht="23.25" customHeight="1">
      <c r="A24" s="202">
        <v>3</v>
      </c>
      <c r="B24" s="203" t="s">
        <v>203</v>
      </c>
      <c r="C24" s="207"/>
      <c r="D24" s="194"/>
      <c r="E24" s="176"/>
      <c r="F24" s="179"/>
      <c r="G24" s="196"/>
      <c r="H24" s="176"/>
      <c r="I24" s="176"/>
      <c r="J24" s="179"/>
      <c r="K24" s="176"/>
      <c r="L24" s="176"/>
      <c r="M24" s="176"/>
      <c r="N24" s="176"/>
    </row>
    <row r="25" spans="1:14" ht="23.25" customHeight="1">
      <c r="A25" s="204">
        <v>4</v>
      </c>
      <c r="B25" s="203" t="s">
        <v>58</v>
      </c>
      <c r="C25" s="193"/>
      <c r="D25" s="194"/>
      <c r="E25" s="176"/>
      <c r="F25" s="179"/>
      <c r="G25" s="179"/>
      <c r="H25" s="176"/>
      <c r="I25" s="176"/>
      <c r="J25" s="179"/>
      <c r="K25" s="176"/>
      <c r="L25" s="176"/>
      <c r="M25" s="176"/>
      <c r="N25" s="176"/>
    </row>
    <row r="26" spans="1:14" s="185" customFormat="1" ht="23.25" customHeight="1">
      <c r="A26" s="189" t="s">
        <v>7</v>
      </c>
      <c r="B26" s="208" t="s">
        <v>115</v>
      </c>
      <c r="C26" s="205"/>
      <c r="D26" s="183"/>
      <c r="E26" s="184"/>
      <c r="F26" s="183"/>
      <c r="G26" s="183"/>
      <c r="H26" s="184"/>
      <c r="I26" s="176"/>
      <c r="J26" s="176"/>
      <c r="K26" s="184"/>
      <c r="L26" s="184"/>
      <c r="M26" s="184"/>
      <c r="N26" s="184"/>
    </row>
    <row r="27" spans="1:14" s="185" customFormat="1" ht="23.25" customHeight="1">
      <c r="A27" s="209" t="s">
        <v>19</v>
      </c>
      <c r="B27" s="210" t="s">
        <v>2</v>
      </c>
      <c r="C27" s="211">
        <f>+C28+C29+C33+C32</f>
        <v>88471</v>
      </c>
      <c r="D27" s="197"/>
      <c r="E27" s="184"/>
      <c r="F27" s="183"/>
      <c r="G27" s="195"/>
      <c r="H27" s="184"/>
      <c r="I27" s="184"/>
      <c r="J27" s="184"/>
      <c r="K27" s="184"/>
      <c r="L27" s="184"/>
      <c r="M27" s="184"/>
      <c r="N27" s="184"/>
    </row>
    <row r="28" spans="1:14" ht="23.25" customHeight="1">
      <c r="A28" s="212">
        <v>1</v>
      </c>
      <c r="B28" s="213" t="s">
        <v>50</v>
      </c>
      <c r="C28" s="214">
        <v>5000</v>
      </c>
      <c r="D28" s="198"/>
      <c r="E28" s="176"/>
      <c r="F28" s="194"/>
      <c r="G28" s="196"/>
      <c r="H28" s="176"/>
      <c r="I28" s="176"/>
      <c r="J28" s="176"/>
      <c r="K28" s="176"/>
      <c r="L28" s="176"/>
      <c r="M28" s="176"/>
      <c r="N28" s="176"/>
    </row>
    <row r="29" spans="1:14" ht="23.25" customHeight="1">
      <c r="A29" s="215">
        <f>A28+1</f>
        <v>2</v>
      </c>
      <c r="B29" s="213" t="s">
        <v>44</v>
      </c>
      <c r="C29" s="214">
        <f>SUM(C30:C31)</f>
        <v>83471</v>
      </c>
      <c r="D29" s="198"/>
      <c r="E29" s="176"/>
      <c r="F29" s="194"/>
      <c r="G29" s="196"/>
      <c r="H29" s="176"/>
      <c r="I29" s="176"/>
      <c r="J29" s="176"/>
      <c r="K29" s="176"/>
      <c r="L29" s="176"/>
      <c r="M29" s="176"/>
      <c r="N29" s="176"/>
    </row>
    <row r="30" spans="1:14" ht="23.25" customHeight="1">
      <c r="A30" s="212" t="s">
        <v>15</v>
      </c>
      <c r="B30" s="213" t="s">
        <v>64</v>
      </c>
      <c r="C30" s="214">
        <f>C22</f>
        <v>83471</v>
      </c>
      <c r="D30" s="198"/>
      <c r="E30" s="176"/>
      <c r="F30" s="194"/>
      <c r="G30" s="196"/>
      <c r="H30" s="176"/>
      <c r="I30" s="176"/>
      <c r="J30" s="176"/>
      <c r="K30" s="176"/>
      <c r="L30" s="176"/>
      <c r="M30" s="176"/>
      <c r="N30" s="176"/>
    </row>
    <row r="31" spans="1:14" ht="23.25" customHeight="1">
      <c r="A31" s="212" t="s">
        <v>15</v>
      </c>
      <c r="B31" s="213" t="s">
        <v>66</v>
      </c>
      <c r="C31" s="216"/>
      <c r="D31" s="198"/>
      <c r="E31" s="176"/>
      <c r="F31" s="194"/>
      <c r="G31" s="196"/>
      <c r="H31" s="176"/>
      <c r="I31" s="176"/>
      <c r="J31" s="176"/>
      <c r="K31" s="176"/>
      <c r="L31" s="176"/>
      <c r="M31" s="176"/>
      <c r="N31" s="176"/>
    </row>
    <row r="32" spans="1:14" ht="23.25" customHeight="1">
      <c r="A32" s="215">
        <v>3</v>
      </c>
      <c r="B32" s="213" t="s">
        <v>232</v>
      </c>
      <c r="C32" s="216"/>
      <c r="D32" s="198"/>
      <c r="E32" s="176"/>
      <c r="F32" s="194"/>
      <c r="G32" s="196"/>
      <c r="H32" s="176"/>
      <c r="I32" s="176"/>
      <c r="J32" s="176"/>
      <c r="K32" s="176"/>
      <c r="L32" s="176"/>
      <c r="M32" s="176"/>
      <c r="N32" s="176"/>
    </row>
    <row r="33" spans="1:14" ht="23.25" customHeight="1">
      <c r="A33" s="215">
        <v>4</v>
      </c>
      <c r="B33" s="213" t="s">
        <v>43</v>
      </c>
      <c r="C33" s="216"/>
      <c r="D33" s="198"/>
      <c r="E33" s="176"/>
      <c r="F33" s="199"/>
      <c r="G33" s="196"/>
      <c r="H33" s="176"/>
      <c r="I33" s="176"/>
      <c r="J33" s="176"/>
      <c r="K33" s="176"/>
      <c r="L33" s="176"/>
      <c r="M33" s="176"/>
      <c r="N33" s="176"/>
    </row>
    <row r="34" spans="1:14" s="185" customFormat="1" ht="23.25" customHeight="1">
      <c r="A34" s="209" t="s">
        <v>20</v>
      </c>
      <c r="B34" s="210" t="s">
        <v>49</v>
      </c>
      <c r="C34" s="211">
        <f>C35+C36+C37</f>
        <v>88471</v>
      </c>
      <c r="D34" s="197"/>
      <c r="E34" s="184"/>
      <c r="F34" s="183"/>
      <c r="G34" s="195"/>
      <c r="H34" s="184"/>
      <c r="I34" s="184"/>
      <c r="J34" s="184"/>
      <c r="K34" s="184"/>
      <c r="L34" s="184"/>
      <c r="M34" s="184"/>
      <c r="N34" s="184"/>
    </row>
    <row r="35" spans="1:14" ht="23.25" customHeight="1">
      <c r="A35" s="212">
        <v>1</v>
      </c>
      <c r="B35" s="213" t="s">
        <v>116</v>
      </c>
      <c r="C35" s="214">
        <f>C27</f>
        <v>88471</v>
      </c>
      <c r="D35" s="198"/>
      <c r="E35" s="176"/>
      <c r="F35" s="194"/>
      <c r="G35" s="196"/>
      <c r="H35" s="176"/>
      <c r="I35" s="176"/>
      <c r="J35" s="176"/>
      <c r="K35" s="176"/>
      <c r="L35" s="176"/>
      <c r="M35" s="176"/>
      <c r="N35" s="176"/>
    </row>
    <row r="36" spans="1:14" ht="23.25" customHeight="1">
      <c r="A36" s="212">
        <v>2</v>
      </c>
      <c r="B36" s="203" t="s">
        <v>203</v>
      </c>
      <c r="C36" s="214"/>
      <c r="D36" s="198"/>
      <c r="E36" s="176"/>
      <c r="F36" s="194"/>
      <c r="G36" s="196"/>
      <c r="H36" s="176"/>
      <c r="I36" s="179"/>
      <c r="J36" s="176"/>
      <c r="K36" s="176"/>
      <c r="L36" s="176"/>
      <c r="M36" s="176"/>
      <c r="N36" s="176"/>
    </row>
    <row r="37" spans="1:14" ht="23.25" customHeight="1">
      <c r="A37" s="215">
        <v>3</v>
      </c>
      <c r="B37" s="213" t="s">
        <v>58</v>
      </c>
      <c r="C37" s="217"/>
      <c r="D37" s="198"/>
      <c r="E37" s="176"/>
      <c r="F37" s="183"/>
      <c r="G37" s="179"/>
      <c r="H37" s="176"/>
      <c r="I37" s="176"/>
      <c r="J37" s="176"/>
      <c r="K37" s="176"/>
      <c r="L37" s="176"/>
      <c r="M37" s="176"/>
      <c r="N37" s="176"/>
    </row>
    <row r="38" spans="4:14" ht="18.75">
      <c r="D38" s="184"/>
      <c r="E38" s="176"/>
      <c r="F38" s="176"/>
      <c r="G38" s="176"/>
      <c r="H38" s="176"/>
      <c r="I38" s="176"/>
      <c r="J38" s="176"/>
      <c r="K38" s="176"/>
      <c r="L38" s="176"/>
      <c r="M38" s="176"/>
      <c r="N38" s="176"/>
    </row>
    <row r="39" spans="4:14" ht="18.75">
      <c r="D39" s="176"/>
      <c r="E39" s="176"/>
      <c r="F39" s="176"/>
      <c r="G39" s="176"/>
      <c r="H39" s="176"/>
      <c r="I39" s="176"/>
      <c r="J39" s="176"/>
      <c r="K39" s="176"/>
      <c r="L39" s="176"/>
      <c r="M39" s="176"/>
      <c r="N39" s="176"/>
    </row>
    <row r="40" spans="4:14" ht="18.75">
      <c r="D40" s="176"/>
      <c r="E40" s="176"/>
      <c r="F40" s="176"/>
      <c r="G40" s="176"/>
      <c r="H40" s="176"/>
      <c r="I40" s="176"/>
      <c r="J40" s="176"/>
      <c r="K40" s="176"/>
      <c r="L40" s="176"/>
      <c r="M40" s="176"/>
      <c r="N40" s="176"/>
    </row>
    <row r="41" spans="4:14" ht="18.75">
      <c r="D41" s="176"/>
      <c r="E41" s="176"/>
      <c r="F41" s="176"/>
      <c r="G41" s="176"/>
      <c r="H41" s="176"/>
      <c r="I41" s="176"/>
      <c r="J41" s="176"/>
      <c r="K41" s="176"/>
      <c r="L41" s="176"/>
      <c r="M41" s="176"/>
      <c r="N41" s="176"/>
    </row>
    <row r="42" spans="4:14" ht="18.75">
      <c r="D42" s="176"/>
      <c r="E42" s="176"/>
      <c r="F42" s="176"/>
      <c r="G42" s="176"/>
      <c r="H42" s="176"/>
      <c r="I42" s="176"/>
      <c r="J42" s="176"/>
      <c r="K42" s="176"/>
      <c r="L42" s="176"/>
      <c r="M42" s="176"/>
      <c r="N42" s="176"/>
    </row>
    <row r="43" spans="4:14" ht="18.75">
      <c r="D43" s="176"/>
      <c r="E43" s="176"/>
      <c r="F43" s="176"/>
      <c r="G43" s="176"/>
      <c r="H43" s="176"/>
      <c r="I43" s="176"/>
      <c r="J43" s="176"/>
      <c r="K43" s="176"/>
      <c r="L43" s="176"/>
      <c r="M43" s="176"/>
      <c r="N43" s="176"/>
    </row>
  </sheetData>
  <sheetProtection/>
  <mergeCells count="6">
    <mergeCell ref="A6:C6"/>
    <mergeCell ref="A8:A9"/>
    <mergeCell ref="B8:B9"/>
    <mergeCell ref="C8:C9"/>
    <mergeCell ref="A5:C5"/>
    <mergeCell ref="A4:C4"/>
  </mergeCells>
  <printOptions/>
  <pageMargins left="0.91" right="0.1968503937007874" top="0.5118110236220472" bottom="0.2362204724409449"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002060"/>
  </sheetPr>
  <dimension ref="A1:K35"/>
  <sheetViews>
    <sheetView zoomScalePageLayoutView="0" workbookViewId="0" topLeftCell="A16">
      <selection activeCell="D12" sqref="D12"/>
    </sheetView>
  </sheetViews>
  <sheetFormatPr defaultColWidth="8.796875" defaultRowHeight="15"/>
  <cols>
    <col min="1" max="1" width="7.19921875" style="168" customWidth="1"/>
    <col min="2" max="2" width="41" style="168" customWidth="1"/>
    <col min="3" max="3" width="13.5" style="168" customWidth="1"/>
    <col min="4" max="4" width="14" style="168" customWidth="1"/>
    <col min="5" max="5" width="8.59765625" style="168" hidden="1" customWidth="1"/>
    <col min="6" max="22" width="0" style="168" hidden="1" customWidth="1"/>
    <col min="23" max="16384" width="9" style="168" customWidth="1"/>
  </cols>
  <sheetData>
    <row r="1" spans="1:6" ht="20.25" customHeight="1">
      <c r="A1" s="190"/>
      <c r="B1" s="218"/>
      <c r="C1" s="190" t="s">
        <v>190</v>
      </c>
      <c r="D1" s="191"/>
      <c r="F1" s="168" t="s">
        <v>220</v>
      </c>
    </row>
    <row r="2" spans="1:4" ht="18.75" customHeight="1">
      <c r="A2" s="55" t="s">
        <v>187</v>
      </c>
      <c r="C2" s="191"/>
      <c r="D2" s="191"/>
    </row>
    <row r="3" spans="1:4" ht="18.75" customHeight="1">
      <c r="A3" s="55" t="s">
        <v>188</v>
      </c>
      <c r="C3" s="191"/>
      <c r="D3" s="191"/>
    </row>
    <row r="4" spans="1:4" ht="22.5" customHeight="1">
      <c r="A4" s="369" t="s">
        <v>371</v>
      </c>
      <c r="B4" s="369"/>
      <c r="C4" s="369"/>
      <c r="D4" s="369"/>
    </row>
    <row r="5" spans="1:4" ht="21" customHeight="1">
      <c r="A5" s="368" t="str">
        <f>'BIEU 81'!A5:C5</f>
        <v>(Kèm theo Quyết định số               /QĐ-UBND ngày  18/01/2021 của UBND huyện)</v>
      </c>
      <c r="B5" s="368"/>
      <c r="C5" s="368"/>
      <c r="D5" s="368"/>
    </row>
    <row r="6" spans="1:4" ht="19.5" customHeight="1">
      <c r="A6" s="171"/>
      <c r="B6" s="171"/>
      <c r="C6" s="371" t="s">
        <v>68</v>
      </c>
      <c r="D6" s="371"/>
    </row>
    <row r="7" spans="1:9" s="232" customFormat="1" ht="32.25" customHeight="1">
      <c r="A7" s="367" t="s">
        <v>55</v>
      </c>
      <c r="B7" s="367" t="s">
        <v>4</v>
      </c>
      <c r="C7" s="367" t="s">
        <v>229</v>
      </c>
      <c r="D7" s="370"/>
      <c r="E7" s="228"/>
      <c r="F7" s="228"/>
      <c r="G7" s="230"/>
      <c r="H7" s="231"/>
      <c r="I7" s="230"/>
    </row>
    <row r="8" spans="1:9" s="232" customFormat="1" ht="50.25" customHeight="1">
      <c r="A8" s="367"/>
      <c r="B8" s="367"/>
      <c r="C8" s="188" t="s">
        <v>191</v>
      </c>
      <c r="D8" s="188" t="s">
        <v>233</v>
      </c>
      <c r="E8" s="229"/>
      <c r="F8" s="229"/>
      <c r="G8" s="230"/>
      <c r="H8" s="231"/>
      <c r="I8" s="230"/>
    </row>
    <row r="9" spans="1:9" s="232" customFormat="1" ht="25.5" customHeight="1">
      <c r="A9" s="188"/>
      <c r="B9" s="233" t="s">
        <v>84</v>
      </c>
      <c r="C9" s="234">
        <f>C10+C33</f>
        <v>53000</v>
      </c>
      <c r="D9" s="234">
        <f>D10+D33</f>
        <v>50200</v>
      </c>
      <c r="E9" s="235"/>
      <c r="F9" s="235"/>
      <c r="G9" s="236"/>
      <c r="H9" s="231"/>
      <c r="I9" s="230"/>
    </row>
    <row r="10" spans="1:9" s="232" customFormat="1" ht="23.25" customHeight="1">
      <c r="A10" s="188" t="s">
        <v>19</v>
      </c>
      <c r="B10" s="233" t="s">
        <v>8</v>
      </c>
      <c r="C10" s="234">
        <f>C11+C17+C19+C15+C20+C21+C16+C28+C22+C27+C18+C29+C32</f>
        <v>53000</v>
      </c>
      <c r="D10" s="234">
        <f>D11+D17+D19+D15+D20+D21+D16+D28+D22+D27+D18+D29+D32</f>
        <v>50200</v>
      </c>
      <c r="E10" s="235"/>
      <c r="F10" s="235"/>
      <c r="G10" s="230"/>
      <c r="H10" s="231"/>
      <c r="I10" s="230"/>
    </row>
    <row r="11" spans="1:9" s="232" customFormat="1" ht="23.25" customHeight="1">
      <c r="A11" s="237">
        <v>1</v>
      </c>
      <c r="B11" s="238" t="s">
        <v>3</v>
      </c>
      <c r="C11" s="239">
        <f>SUM(C12:C14)</f>
        <v>22700</v>
      </c>
      <c r="D11" s="239">
        <f>SUM(D12:D14)</f>
        <v>22700</v>
      </c>
      <c r="E11" s="240"/>
      <c r="F11" s="240"/>
      <c r="G11" s="230"/>
      <c r="H11" s="231"/>
      <c r="I11" s="230"/>
    </row>
    <row r="12" spans="1:9" s="247" customFormat="1" ht="23.25" customHeight="1">
      <c r="A12" s="241" t="s">
        <v>15</v>
      </c>
      <c r="B12" s="242" t="s">
        <v>158</v>
      </c>
      <c r="C12" s="243">
        <v>9950</v>
      </c>
      <c r="D12" s="243">
        <v>9950</v>
      </c>
      <c r="E12" s="244"/>
      <c r="F12" s="244"/>
      <c r="G12" s="245"/>
      <c r="H12" s="246"/>
      <c r="I12" s="245"/>
    </row>
    <row r="13" spans="1:9" s="247" customFormat="1" ht="23.25" customHeight="1">
      <c r="A13" s="241" t="s">
        <v>15</v>
      </c>
      <c r="B13" s="242" t="s">
        <v>159</v>
      </c>
      <c r="C13" s="243">
        <v>1000</v>
      </c>
      <c r="D13" s="243">
        <v>1000</v>
      </c>
      <c r="E13" s="244"/>
      <c r="F13" s="244"/>
      <c r="G13" s="245"/>
      <c r="H13" s="246"/>
      <c r="I13" s="245"/>
    </row>
    <row r="14" spans="1:9" s="247" customFormat="1" ht="23.25" customHeight="1">
      <c r="A14" s="241" t="s">
        <v>15</v>
      </c>
      <c r="B14" s="242" t="s">
        <v>160</v>
      </c>
      <c r="C14" s="243">
        <v>11750</v>
      </c>
      <c r="D14" s="243">
        <v>11750</v>
      </c>
      <c r="E14" s="244"/>
      <c r="F14" s="244"/>
      <c r="G14" s="245"/>
      <c r="H14" s="246"/>
      <c r="I14" s="245"/>
    </row>
    <row r="15" spans="1:9" s="232" customFormat="1" ht="23.25" customHeight="1">
      <c r="A15" s="237">
        <v>2</v>
      </c>
      <c r="B15" s="238" t="s">
        <v>9</v>
      </c>
      <c r="C15" s="239">
        <v>5500</v>
      </c>
      <c r="D15" s="239">
        <v>5500</v>
      </c>
      <c r="E15" s="240"/>
      <c r="F15" s="240"/>
      <c r="G15" s="230"/>
      <c r="H15" s="231"/>
      <c r="I15" s="230"/>
    </row>
    <row r="16" spans="1:9" s="232" customFormat="1" ht="23.25" customHeight="1">
      <c r="A16" s="237">
        <v>3</v>
      </c>
      <c r="B16" s="238" t="s">
        <v>11</v>
      </c>
      <c r="C16" s="239">
        <v>50</v>
      </c>
      <c r="D16" s="239">
        <v>50</v>
      </c>
      <c r="E16" s="240"/>
      <c r="F16" s="240"/>
      <c r="G16" s="230"/>
      <c r="H16" s="231"/>
      <c r="I16" s="230"/>
    </row>
    <row r="17" spans="1:9" s="232" customFormat="1" ht="23.25" customHeight="1">
      <c r="A17" s="237">
        <v>4</v>
      </c>
      <c r="B17" s="238" t="s">
        <v>12</v>
      </c>
      <c r="C17" s="239">
        <v>1700</v>
      </c>
      <c r="D17" s="239">
        <v>1700</v>
      </c>
      <c r="E17" s="240"/>
      <c r="F17" s="240"/>
      <c r="G17" s="230"/>
      <c r="H17" s="231"/>
      <c r="I17" s="230"/>
    </row>
    <row r="18" spans="1:9" s="232" customFormat="1" ht="23.25" customHeight="1">
      <c r="A18" s="237">
        <v>5</v>
      </c>
      <c r="B18" s="238" t="s">
        <v>17</v>
      </c>
      <c r="C18" s="239">
        <v>100</v>
      </c>
      <c r="D18" s="239">
        <v>100</v>
      </c>
      <c r="E18" s="240"/>
      <c r="F18" s="240"/>
      <c r="G18" s="230"/>
      <c r="H18" s="231"/>
      <c r="I18" s="230"/>
    </row>
    <row r="19" spans="1:9" s="232" customFormat="1" ht="23.25" customHeight="1" hidden="1">
      <c r="A19" s="237">
        <f>A17+1</f>
        <v>5</v>
      </c>
      <c r="B19" s="238" t="s">
        <v>13</v>
      </c>
      <c r="C19" s="239"/>
      <c r="D19" s="239"/>
      <c r="E19" s="240"/>
      <c r="F19" s="240"/>
      <c r="G19" s="230"/>
      <c r="H19" s="231"/>
      <c r="I19" s="230"/>
    </row>
    <row r="20" spans="1:9" s="232" customFormat="1" ht="23.25" customHeight="1">
      <c r="A20" s="237">
        <v>6</v>
      </c>
      <c r="B20" s="238" t="s">
        <v>14</v>
      </c>
      <c r="C20" s="248">
        <v>1300</v>
      </c>
      <c r="D20" s="248">
        <v>1300</v>
      </c>
      <c r="E20" s="249"/>
      <c r="F20" s="249"/>
      <c r="G20" s="230"/>
      <c r="H20" s="231"/>
      <c r="I20" s="230"/>
    </row>
    <row r="21" spans="1:9" s="232" customFormat="1" ht="23.25" customHeight="1" hidden="1">
      <c r="A21" s="237">
        <f>A20+1</f>
        <v>7</v>
      </c>
      <c r="B21" s="238" t="s">
        <v>10</v>
      </c>
      <c r="C21" s="239"/>
      <c r="D21" s="239"/>
      <c r="E21" s="240"/>
      <c r="F21" s="240"/>
      <c r="G21" s="230"/>
      <c r="H21" s="231"/>
      <c r="I21" s="230"/>
    </row>
    <row r="22" spans="1:9" s="232" customFormat="1" ht="23.25" customHeight="1">
      <c r="A22" s="237">
        <v>7</v>
      </c>
      <c r="B22" s="238" t="s">
        <v>16</v>
      </c>
      <c r="C22" s="239">
        <f>C23+C26</f>
        <v>20000</v>
      </c>
      <c r="D22" s="239">
        <f>D23+D26</f>
        <v>18250</v>
      </c>
      <c r="E22" s="240"/>
      <c r="F22" s="240"/>
      <c r="G22" s="230"/>
      <c r="H22" s="231"/>
      <c r="I22" s="230"/>
    </row>
    <row r="23" spans="1:9" s="247" customFormat="1" ht="23.25" customHeight="1">
      <c r="A23" s="241" t="s">
        <v>15</v>
      </c>
      <c r="B23" s="242" t="s">
        <v>161</v>
      </c>
      <c r="C23" s="250">
        <f>C24+C25</f>
        <v>2000</v>
      </c>
      <c r="D23" s="250">
        <f>D24+D25</f>
        <v>250</v>
      </c>
      <c r="E23" s="244"/>
      <c r="F23" s="244"/>
      <c r="G23" s="245"/>
      <c r="H23" s="246"/>
      <c r="I23" s="245"/>
    </row>
    <row r="24" spans="1:9" s="247" customFormat="1" ht="45.75" customHeight="1">
      <c r="A24" s="242"/>
      <c r="B24" s="242" t="s">
        <v>162</v>
      </c>
      <c r="C24" s="250">
        <v>1750</v>
      </c>
      <c r="D24" s="250"/>
      <c r="E24" s="244"/>
      <c r="F24" s="244"/>
      <c r="G24" s="245"/>
      <c r="H24" s="246"/>
      <c r="I24" s="245"/>
    </row>
    <row r="25" spans="1:9" s="247" customFormat="1" ht="23.25" customHeight="1">
      <c r="A25" s="241"/>
      <c r="B25" s="242" t="s">
        <v>163</v>
      </c>
      <c r="C25" s="250">
        <v>250</v>
      </c>
      <c r="D25" s="250">
        <v>250</v>
      </c>
      <c r="E25" s="244"/>
      <c r="F25" s="244"/>
      <c r="G25" s="245"/>
      <c r="H25" s="246"/>
      <c r="I25" s="245"/>
    </row>
    <row r="26" spans="1:9" s="247" customFormat="1" ht="23.25" customHeight="1">
      <c r="A26" s="241" t="s">
        <v>15</v>
      </c>
      <c r="B26" s="242" t="s">
        <v>164</v>
      </c>
      <c r="C26" s="250">
        <v>18000</v>
      </c>
      <c r="D26" s="250">
        <v>18000</v>
      </c>
      <c r="E26" s="244"/>
      <c r="F26" s="244"/>
      <c r="G26" s="245"/>
      <c r="H26" s="246"/>
      <c r="I26" s="245"/>
    </row>
    <row r="27" spans="1:9" s="232" customFormat="1" ht="23.25" customHeight="1" hidden="1">
      <c r="A27" s="237">
        <f>A22+1</f>
        <v>8</v>
      </c>
      <c r="B27" s="238" t="s">
        <v>32</v>
      </c>
      <c r="C27" s="239"/>
      <c r="D27" s="239"/>
      <c r="E27" s="240"/>
      <c r="F27" s="240"/>
      <c r="G27" s="230"/>
      <c r="H27" s="231"/>
      <c r="I27" s="230"/>
    </row>
    <row r="28" spans="1:9" s="232" customFormat="1" ht="23.25" customHeight="1">
      <c r="A28" s="237">
        <v>8</v>
      </c>
      <c r="B28" s="238" t="s">
        <v>31</v>
      </c>
      <c r="C28" s="239"/>
      <c r="D28" s="239"/>
      <c r="E28" s="240"/>
      <c r="F28" s="240"/>
      <c r="G28" s="230"/>
      <c r="H28" s="231"/>
      <c r="I28" s="230"/>
    </row>
    <row r="29" spans="1:9" s="232" customFormat="1" ht="23.25" customHeight="1">
      <c r="A29" s="237">
        <v>9</v>
      </c>
      <c r="B29" s="238" t="s">
        <v>18</v>
      </c>
      <c r="C29" s="239">
        <f>C30+C31</f>
        <v>1600</v>
      </c>
      <c r="D29" s="239">
        <f>D30+D31</f>
        <v>550</v>
      </c>
      <c r="E29" s="240"/>
      <c r="F29" s="240"/>
      <c r="G29" s="230"/>
      <c r="H29" s="231"/>
      <c r="I29" s="230"/>
    </row>
    <row r="30" spans="1:9" s="247" customFormat="1" ht="23.25" customHeight="1">
      <c r="A30" s="241" t="s">
        <v>15</v>
      </c>
      <c r="B30" s="242" t="s">
        <v>204</v>
      </c>
      <c r="C30" s="250">
        <v>1050</v>
      </c>
      <c r="D30" s="250"/>
      <c r="E30" s="244"/>
      <c r="F30" s="244"/>
      <c r="G30" s="245"/>
      <c r="H30" s="246"/>
      <c r="I30" s="245"/>
    </row>
    <row r="31" spans="1:9" s="247" customFormat="1" ht="23.25" customHeight="1">
      <c r="A31" s="241" t="s">
        <v>15</v>
      </c>
      <c r="B31" s="242" t="s">
        <v>165</v>
      </c>
      <c r="C31" s="250">
        <v>550</v>
      </c>
      <c r="D31" s="250">
        <v>550</v>
      </c>
      <c r="E31" s="244"/>
      <c r="F31" s="244"/>
      <c r="G31" s="245"/>
      <c r="H31" s="246"/>
      <c r="I31" s="245"/>
    </row>
    <row r="32" spans="1:9" s="232" customFormat="1" ht="23.25" customHeight="1">
      <c r="A32" s="237">
        <f>A29+1</f>
        <v>10</v>
      </c>
      <c r="B32" s="238" t="s">
        <v>60</v>
      </c>
      <c r="C32" s="239">
        <v>50</v>
      </c>
      <c r="D32" s="239">
        <v>50</v>
      </c>
      <c r="E32" s="240"/>
      <c r="F32" s="240"/>
      <c r="G32" s="230"/>
      <c r="H32" s="231"/>
      <c r="I32" s="230"/>
    </row>
    <row r="33" spans="1:9" s="178" customFormat="1" ht="23.25" customHeight="1" hidden="1">
      <c r="A33" s="221" t="s">
        <v>20</v>
      </c>
      <c r="B33" s="222" t="s">
        <v>48</v>
      </c>
      <c r="C33" s="223"/>
      <c r="D33" s="224"/>
      <c r="E33" s="219"/>
      <c r="F33" s="219"/>
      <c r="G33" s="176"/>
      <c r="H33" s="220"/>
      <c r="I33" s="176"/>
    </row>
    <row r="34" spans="1:9" ht="18.75">
      <c r="A34" s="225"/>
      <c r="B34" s="226"/>
      <c r="E34" s="172"/>
      <c r="F34" s="172"/>
      <c r="G34" s="172"/>
      <c r="H34" s="227"/>
      <c r="I34" s="172"/>
    </row>
    <row r="35" spans="1:11" ht="18.75">
      <c r="A35" s="225"/>
      <c r="B35" s="226"/>
      <c r="G35" s="172"/>
      <c r="H35" s="172"/>
      <c r="I35" s="172"/>
      <c r="J35" s="172"/>
      <c r="K35" s="172"/>
    </row>
  </sheetData>
  <sheetProtection/>
  <mergeCells count="6">
    <mergeCell ref="A7:A8"/>
    <mergeCell ref="B7:B8"/>
    <mergeCell ref="C7:D7"/>
    <mergeCell ref="A4:D4"/>
    <mergeCell ref="A5:D5"/>
    <mergeCell ref="C6:D6"/>
  </mergeCells>
  <printOptions horizontalCentered="1"/>
  <pageMargins left="0.37" right="0" top="0.15" bottom="0.17" header="0.41" footer="0.2"/>
  <pageSetup fitToHeight="5" horizontalDpi="600" verticalDpi="600" orientation="portrait" paperSize="9" r:id="rId1"/>
  <headerFooter alignWithMargins="0">
    <oddHeader xml:space="preserve">&amp;C                                                                                                                                  </oddHeader>
    <oddFooter>&amp;C&amp;".VnTime,Italic"&amp;8
</oddFooter>
  </headerFooter>
</worksheet>
</file>

<file path=xl/worksheets/sheet4.xml><?xml version="1.0" encoding="utf-8"?>
<worksheet xmlns="http://schemas.openxmlformats.org/spreadsheetml/2006/main" xmlns:r="http://schemas.openxmlformats.org/officeDocument/2006/relationships">
  <sheetPr>
    <tabColor rgb="FF002060"/>
  </sheetPr>
  <dimension ref="A1:G56"/>
  <sheetViews>
    <sheetView zoomScalePageLayoutView="0" workbookViewId="0" topLeftCell="A1">
      <selection activeCell="AH10" sqref="AH10"/>
    </sheetView>
  </sheetViews>
  <sheetFormatPr defaultColWidth="8.796875" defaultRowHeight="15"/>
  <cols>
    <col min="1" max="1" width="5.09765625" style="4" customWidth="1"/>
    <col min="2" max="2" width="49" style="4" customWidth="1"/>
    <col min="3" max="5" width="10.3984375" style="4" customWidth="1"/>
    <col min="6" max="32" width="0" style="4" hidden="1" customWidth="1"/>
    <col min="33" max="16384" width="9" style="4" customWidth="1"/>
  </cols>
  <sheetData>
    <row r="1" spans="1:7" ht="17.25" customHeight="1">
      <c r="A1" s="1"/>
      <c r="B1" s="1"/>
      <c r="C1" s="373" t="s">
        <v>193</v>
      </c>
      <c r="D1" s="373"/>
      <c r="E1" s="373"/>
      <c r="G1" s="10" t="s">
        <v>221</v>
      </c>
    </row>
    <row r="2" spans="1:5" ht="18" customHeight="1">
      <c r="A2" s="42" t="s">
        <v>187</v>
      </c>
      <c r="B2" s="1"/>
      <c r="C2" s="32"/>
      <c r="D2" s="32"/>
      <c r="E2" s="32"/>
    </row>
    <row r="3" spans="1:5" ht="16.5" customHeight="1">
      <c r="A3" s="42" t="s">
        <v>188</v>
      </c>
      <c r="B3" s="5"/>
      <c r="C3" s="2"/>
      <c r="D3" s="2"/>
      <c r="E3" s="2"/>
    </row>
    <row r="4" spans="1:5" s="10" customFormat="1" ht="21" customHeight="1">
      <c r="A4" s="375" t="s">
        <v>192</v>
      </c>
      <c r="B4" s="375"/>
      <c r="C4" s="375"/>
      <c r="D4" s="375"/>
      <c r="E4" s="375"/>
    </row>
    <row r="5" spans="1:5" s="10" customFormat="1" ht="21" customHeight="1">
      <c r="A5" s="375" t="s">
        <v>372</v>
      </c>
      <c r="B5" s="375"/>
      <c r="C5" s="375"/>
      <c r="D5" s="375"/>
      <c r="E5" s="375"/>
    </row>
    <row r="6" spans="1:5" ht="21" customHeight="1">
      <c r="A6" s="39" t="str">
        <f>'BIEU 81'!A5:C5</f>
        <v>(Kèm theo Quyết định số               /QĐ-UBND ngày  18/01/2021 của UBND huyện)</v>
      </c>
      <c r="B6" s="1"/>
      <c r="C6" s="2"/>
      <c r="D6" s="2"/>
      <c r="E6" s="2"/>
    </row>
    <row r="7" spans="1:5" ht="6.75" customHeight="1" hidden="1">
      <c r="A7" s="7"/>
      <c r="B7" s="7"/>
      <c r="C7" s="2"/>
      <c r="D7" s="2"/>
      <c r="E7" s="2"/>
    </row>
    <row r="8" spans="1:5" ht="19.5" customHeight="1">
      <c r="A8" s="8"/>
      <c r="B8" s="8"/>
      <c r="C8" s="9"/>
      <c r="D8" s="374" t="s">
        <v>68</v>
      </c>
      <c r="E8" s="374"/>
    </row>
    <row r="9" spans="1:6" s="10" customFormat="1" ht="21.75" customHeight="1">
      <c r="A9" s="372" t="s">
        <v>55</v>
      </c>
      <c r="B9" s="372" t="s">
        <v>4</v>
      </c>
      <c r="C9" s="372" t="s">
        <v>205</v>
      </c>
      <c r="D9" s="372" t="s">
        <v>45</v>
      </c>
      <c r="E9" s="372"/>
      <c r="F9" s="4"/>
    </row>
    <row r="10" spans="1:6" s="10" customFormat="1" ht="53.25" customHeight="1">
      <c r="A10" s="372"/>
      <c r="B10" s="372"/>
      <c r="C10" s="372"/>
      <c r="D10" s="76" t="s">
        <v>119</v>
      </c>
      <c r="E10" s="76" t="s">
        <v>120</v>
      </c>
      <c r="F10" s="4"/>
    </row>
    <row r="11" spans="1:5" s="17" customFormat="1" ht="17.25" customHeight="1">
      <c r="A11" s="16" t="s">
        <v>6</v>
      </c>
      <c r="B11" s="16" t="s">
        <v>7</v>
      </c>
      <c r="C11" s="16" t="s">
        <v>46</v>
      </c>
      <c r="D11" s="16">
        <v>2</v>
      </c>
      <c r="E11" s="16">
        <f>D11+1</f>
        <v>3</v>
      </c>
    </row>
    <row r="12" spans="1:5" s="9" customFormat="1" ht="19.5" customHeight="1">
      <c r="A12" s="251"/>
      <c r="B12" s="252" t="s">
        <v>103</v>
      </c>
      <c r="C12" s="253">
        <f>C13+C41+C56</f>
        <v>683486</v>
      </c>
      <c r="D12" s="253">
        <f>D13+D41+D56</f>
        <v>595015</v>
      </c>
      <c r="E12" s="253">
        <f>E13+E41+E56</f>
        <v>88471</v>
      </c>
    </row>
    <row r="13" spans="1:5" s="9" customFormat="1" ht="19.5" customHeight="1">
      <c r="A13" s="251" t="s">
        <v>6</v>
      </c>
      <c r="B13" s="252" t="s">
        <v>85</v>
      </c>
      <c r="C13" s="253">
        <f>C14+C25+C39+C40</f>
        <v>683448</v>
      </c>
      <c r="D13" s="253">
        <f>D14+D25+D39+D40</f>
        <v>594977</v>
      </c>
      <c r="E13" s="253">
        <f>E14+E25+E39+E40</f>
        <v>88471</v>
      </c>
    </row>
    <row r="14" spans="1:5" s="9" customFormat="1" ht="19.5" customHeight="1">
      <c r="A14" s="251" t="s">
        <v>19</v>
      </c>
      <c r="B14" s="252" t="s">
        <v>42</v>
      </c>
      <c r="C14" s="254">
        <f>D14+E14</f>
        <v>38659</v>
      </c>
      <c r="D14" s="254">
        <f>D15+D24</f>
        <v>35239</v>
      </c>
      <c r="E14" s="254">
        <f>E15+E24</f>
        <v>3420</v>
      </c>
    </row>
    <row r="15" spans="1:5" s="11" customFormat="1" ht="19.5" customHeight="1">
      <c r="A15" s="255">
        <v>1</v>
      </c>
      <c r="B15" s="256" t="s">
        <v>61</v>
      </c>
      <c r="C15" s="48">
        <f>C16</f>
        <v>38659</v>
      </c>
      <c r="D15" s="48">
        <f>D16</f>
        <v>35239</v>
      </c>
      <c r="E15" s="48">
        <f>E16</f>
        <v>3420</v>
      </c>
    </row>
    <row r="16" spans="1:5" s="14" customFormat="1" ht="19.5" customHeight="1">
      <c r="A16" s="257"/>
      <c r="B16" s="258" t="s">
        <v>110</v>
      </c>
      <c r="C16" s="259">
        <f>SUM(C17:C20)</f>
        <v>38659</v>
      </c>
      <c r="D16" s="259">
        <f>SUM(D17:D20)</f>
        <v>35239</v>
      </c>
      <c r="E16" s="259">
        <f>SUM(E17:E20)</f>
        <v>3420</v>
      </c>
    </row>
    <row r="17" spans="1:5" s="11" customFormat="1" ht="19.5" customHeight="1">
      <c r="A17" s="260" t="s">
        <v>15</v>
      </c>
      <c r="B17" s="261" t="s">
        <v>234</v>
      </c>
      <c r="C17" s="262">
        <f>D17+E17</f>
        <v>6334</v>
      </c>
      <c r="D17" s="262">
        <v>6334</v>
      </c>
      <c r="E17" s="262"/>
    </row>
    <row r="18" spans="1:5" s="11" customFormat="1" ht="19.5" customHeight="1">
      <c r="A18" s="260" t="s">
        <v>15</v>
      </c>
      <c r="B18" s="261" t="s">
        <v>235</v>
      </c>
      <c r="C18" s="262">
        <f>D18+E18</f>
        <v>0</v>
      </c>
      <c r="D18" s="262"/>
      <c r="E18" s="262"/>
    </row>
    <row r="19" spans="1:5" s="11" customFormat="1" ht="19.5" customHeight="1">
      <c r="A19" s="260" t="s">
        <v>15</v>
      </c>
      <c r="B19" s="261" t="s">
        <v>94</v>
      </c>
      <c r="C19" s="262">
        <f>D19+E19</f>
        <v>32125</v>
      </c>
      <c r="D19" s="262">
        <f>13005+15700</f>
        <v>28705</v>
      </c>
      <c r="E19" s="262">
        <v>3420</v>
      </c>
    </row>
    <row r="20" spans="1:5" s="11" customFormat="1" ht="19.5" customHeight="1">
      <c r="A20" s="255" t="s">
        <v>15</v>
      </c>
      <c r="B20" s="261" t="s">
        <v>236</v>
      </c>
      <c r="C20" s="262">
        <f>D20+E20</f>
        <v>200</v>
      </c>
      <c r="D20" s="262">
        <v>200</v>
      </c>
      <c r="E20" s="262"/>
    </row>
    <row r="21" spans="1:5" s="49" customFormat="1" ht="19.5" customHeight="1">
      <c r="A21" s="263"/>
      <c r="B21" s="264" t="s">
        <v>111</v>
      </c>
      <c r="C21" s="265">
        <f>C22+C23</f>
        <v>38659</v>
      </c>
      <c r="D21" s="265">
        <f>D22+D23</f>
        <v>35239</v>
      </c>
      <c r="E21" s="265">
        <f>E22+E23</f>
        <v>3420</v>
      </c>
    </row>
    <row r="22" spans="1:5" s="11" customFormat="1" ht="19.5" customHeight="1">
      <c r="A22" s="260" t="s">
        <v>15</v>
      </c>
      <c r="B22" s="266" t="s">
        <v>237</v>
      </c>
      <c r="C22" s="262">
        <f>D22+E22</f>
        <v>22234</v>
      </c>
      <c r="D22" s="262">
        <v>22234</v>
      </c>
      <c r="E22" s="262"/>
    </row>
    <row r="23" spans="1:5" s="11" customFormat="1" ht="19.5" customHeight="1">
      <c r="A23" s="260" t="s">
        <v>15</v>
      </c>
      <c r="B23" s="266" t="s">
        <v>238</v>
      </c>
      <c r="C23" s="262">
        <f>D23+E23</f>
        <v>16425</v>
      </c>
      <c r="D23" s="262">
        <v>13005</v>
      </c>
      <c r="E23" s="262">
        <v>3420</v>
      </c>
    </row>
    <row r="24" spans="1:5" s="9" customFormat="1" ht="19.5" customHeight="1">
      <c r="A24" s="255">
        <v>2</v>
      </c>
      <c r="B24" s="256" t="s">
        <v>109</v>
      </c>
      <c r="C24" s="262"/>
      <c r="D24" s="48"/>
      <c r="E24" s="48"/>
    </row>
    <row r="25" spans="1:6" s="9" customFormat="1" ht="19.5" customHeight="1">
      <c r="A25" s="251" t="s">
        <v>20</v>
      </c>
      <c r="B25" s="252" t="s">
        <v>25</v>
      </c>
      <c r="C25" s="253">
        <f>SUM(C26:C38)</f>
        <v>632755</v>
      </c>
      <c r="D25" s="253">
        <f>SUM(D26:D38)</f>
        <v>549407</v>
      </c>
      <c r="E25" s="253">
        <f>SUM(E26:E38)</f>
        <v>83348</v>
      </c>
      <c r="F25" s="23"/>
    </row>
    <row r="26" spans="1:5" s="9" customFormat="1" ht="19.5" customHeight="1">
      <c r="A26" s="255">
        <v>1</v>
      </c>
      <c r="B26" s="256" t="s">
        <v>145</v>
      </c>
      <c r="C26" s="48">
        <f>D26+E26</f>
        <v>400105</v>
      </c>
      <c r="D26" s="48">
        <v>398744</v>
      </c>
      <c r="E26" s="48">
        <v>1361</v>
      </c>
    </row>
    <row r="27" spans="1:5" ht="19.5" customHeight="1">
      <c r="A27" s="255">
        <v>2</v>
      </c>
      <c r="B27" s="256" t="s">
        <v>33</v>
      </c>
      <c r="C27" s="48">
        <f>D27+E27</f>
        <v>600</v>
      </c>
      <c r="D27" s="48">
        <v>600</v>
      </c>
      <c r="E27" s="48"/>
    </row>
    <row r="28" spans="1:5" s="9" customFormat="1" ht="19.5" customHeight="1">
      <c r="A28" s="255">
        <v>3</v>
      </c>
      <c r="B28" s="256" t="s">
        <v>34</v>
      </c>
      <c r="C28" s="48">
        <f>D28+E28</f>
        <v>6363</v>
      </c>
      <c r="D28" s="48">
        <v>3684</v>
      </c>
      <c r="E28" s="48">
        <v>2679</v>
      </c>
    </row>
    <row r="29" spans="1:5" s="9" customFormat="1" ht="19.5" customHeight="1">
      <c r="A29" s="255">
        <v>4</v>
      </c>
      <c r="B29" s="256" t="s">
        <v>35</v>
      </c>
      <c r="C29" s="48">
        <f aca="true" t="shared" si="0" ref="C29:C40">D29+E29</f>
        <v>2613</v>
      </c>
      <c r="D29" s="48">
        <v>2613</v>
      </c>
      <c r="E29" s="48"/>
    </row>
    <row r="30" spans="1:5" s="9" customFormat="1" ht="19.5" customHeight="1">
      <c r="A30" s="255">
        <v>5</v>
      </c>
      <c r="B30" s="256" t="s">
        <v>36</v>
      </c>
      <c r="C30" s="48">
        <f t="shared" si="0"/>
        <v>1616</v>
      </c>
      <c r="D30" s="48">
        <v>1616</v>
      </c>
      <c r="E30" s="48"/>
    </row>
    <row r="31" spans="1:5" s="9" customFormat="1" ht="19.5" customHeight="1">
      <c r="A31" s="255">
        <v>6</v>
      </c>
      <c r="B31" s="256" t="s">
        <v>37</v>
      </c>
      <c r="C31" s="48">
        <f t="shared" si="0"/>
        <v>3095</v>
      </c>
      <c r="D31" s="48">
        <v>1578</v>
      </c>
      <c r="E31" s="48">
        <v>1517</v>
      </c>
    </row>
    <row r="32" spans="1:5" s="9" customFormat="1" ht="19.5" customHeight="1">
      <c r="A32" s="255">
        <v>7</v>
      </c>
      <c r="B32" s="256" t="s">
        <v>38</v>
      </c>
      <c r="C32" s="48">
        <f t="shared" si="0"/>
        <v>5523</v>
      </c>
      <c r="D32" s="48">
        <v>5523</v>
      </c>
      <c r="E32" s="48"/>
    </row>
    <row r="33" spans="1:5" s="9" customFormat="1" ht="19.5" customHeight="1">
      <c r="A33" s="255">
        <v>8</v>
      </c>
      <c r="B33" s="256" t="s">
        <v>39</v>
      </c>
      <c r="C33" s="48">
        <f t="shared" si="0"/>
        <v>956</v>
      </c>
      <c r="D33" s="48">
        <v>956</v>
      </c>
      <c r="E33" s="48"/>
    </row>
    <row r="34" spans="1:5" ht="19.5" customHeight="1">
      <c r="A34" s="255">
        <v>9</v>
      </c>
      <c r="B34" s="256" t="s">
        <v>40</v>
      </c>
      <c r="C34" s="48">
        <f t="shared" si="0"/>
        <v>2500</v>
      </c>
      <c r="D34" s="48">
        <v>2500</v>
      </c>
      <c r="E34" s="48"/>
    </row>
    <row r="35" spans="1:5" ht="19.5" customHeight="1">
      <c r="A35" s="255">
        <v>10</v>
      </c>
      <c r="B35" s="256" t="s">
        <v>185</v>
      </c>
      <c r="C35" s="48">
        <f t="shared" si="0"/>
        <v>77341</v>
      </c>
      <c r="D35" s="48">
        <v>74977</v>
      </c>
      <c r="E35" s="48">
        <v>2364</v>
      </c>
    </row>
    <row r="36" spans="1:5" ht="19.5" customHeight="1">
      <c r="A36" s="255">
        <v>11</v>
      </c>
      <c r="B36" s="256" t="s">
        <v>156</v>
      </c>
      <c r="C36" s="48">
        <f t="shared" si="0"/>
        <v>104845</v>
      </c>
      <c r="D36" s="48">
        <v>31010</v>
      </c>
      <c r="E36" s="48">
        <v>73835</v>
      </c>
    </row>
    <row r="37" spans="1:5" ht="19.5" customHeight="1">
      <c r="A37" s="255">
        <v>12</v>
      </c>
      <c r="B37" s="256" t="s">
        <v>26</v>
      </c>
      <c r="C37" s="48">
        <f t="shared" si="0"/>
        <v>24776</v>
      </c>
      <c r="D37" s="48">
        <v>23184</v>
      </c>
      <c r="E37" s="48">
        <v>1592</v>
      </c>
    </row>
    <row r="38" spans="1:5" ht="19.5" customHeight="1">
      <c r="A38" s="255">
        <v>13</v>
      </c>
      <c r="B38" s="256" t="s">
        <v>41</v>
      </c>
      <c r="C38" s="48">
        <f t="shared" si="0"/>
        <v>2422</v>
      </c>
      <c r="D38" s="267">
        <v>2422</v>
      </c>
      <c r="E38" s="48"/>
    </row>
    <row r="39" spans="1:5" ht="19.5" customHeight="1">
      <c r="A39" s="251" t="s">
        <v>21</v>
      </c>
      <c r="B39" s="252" t="s">
        <v>27</v>
      </c>
      <c r="C39" s="253">
        <f t="shared" si="0"/>
        <v>12034</v>
      </c>
      <c r="D39" s="253">
        <v>10331</v>
      </c>
      <c r="E39" s="253">
        <v>1703</v>
      </c>
    </row>
    <row r="40" spans="1:5" ht="21" customHeight="1" hidden="1">
      <c r="A40" s="251" t="s">
        <v>22</v>
      </c>
      <c r="B40" s="252" t="s">
        <v>62</v>
      </c>
      <c r="C40" s="253">
        <f t="shared" si="0"/>
        <v>0</v>
      </c>
      <c r="D40" s="253"/>
      <c r="E40" s="253"/>
    </row>
    <row r="41" spans="1:5" ht="19.5" customHeight="1">
      <c r="A41" s="251" t="s">
        <v>7</v>
      </c>
      <c r="B41" s="268" t="s">
        <v>86</v>
      </c>
      <c r="C41" s="253">
        <f>C42+C45</f>
        <v>38</v>
      </c>
      <c r="D41" s="253">
        <f>D42+D45</f>
        <v>38</v>
      </c>
      <c r="E41" s="253">
        <f>E42+E45</f>
        <v>0</v>
      </c>
    </row>
    <row r="42" spans="1:5" ht="21" customHeight="1" hidden="1">
      <c r="A42" s="251" t="s">
        <v>19</v>
      </c>
      <c r="B42" s="252" t="s">
        <v>82</v>
      </c>
      <c r="C42" s="253">
        <f>C43+C44</f>
        <v>0</v>
      </c>
      <c r="D42" s="253">
        <f>D43+D44</f>
        <v>0</v>
      </c>
      <c r="E42" s="253">
        <f>E43+E44</f>
        <v>0</v>
      </c>
    </row>
    <row r="43" spans="1:5" ht="21" customHeight="1" hidden="1">
      <c r="A43" s="255">
        <v>1</v>
      </c>
      <c r="B43" s="256" t="s">
        <v>146</v>
      </c>
      <c r="C43" s="48">
        <f>D43+E43</f>
        <v>0</v>
      </c>
      <c r="D43" s="48"/>
      <c r="E43" s="48"/>
    </row>
    <row r="44" spans="1:5" ht="21" customHeight="1" hidden="1">
      <c r="A44" s="255">
        <v>2</v>
      </c>
      <c r="B44" s="256" t="s">
        <v>147</v>
      </c>
      <c r="C44" s="48">
        <f>D44+E44</f>
        <v>0</v>
      </c>
      <c r="D44" s="267"/>
      <c r="E44" s="267"/>
    </row>
    <row r="45" spans="1:5" ht="19.5" customHeight="1">
      <c r="A45" s="251" t="s">
        <v>19</v>
      </c>
      <c r="B45" s="252" t="s">
        <v>202</v>
      </c>
      <c r="C45" s="253">
        <f>C46+C48</f>
        <v>38</v>
      </c>
      <c r="D45" s="253">
        <f>D46+D48</f>
        <v>38</v>
      </c>
      <c r="E45" s="253">
        <f>E46+E48</f>
        <v>0</v>
      </c>
    </row>
    <row r="46" spans="1:5" ht="21" customHeight="1" hidden="1">
      <c r="A46" s="251"/>
      <c r="B46" s="269" t="s">
        <v>148</v>
      </c>
      <c r="C46" s="253">
        <f>C47</f>
        <v>0</v>
      </c>
      <c r="D46" s="253">
        <f>D47</f>
        <v>0</v>
      </c>
      <c r="E46" s="253">
        <f>E47</f>
        <v>0</v>
      </c>
    </row>
    <row r="47" spans="1:5" ht="37.5" customHeight="1" hidden="1">
      <c r="A47" s="255">
        <v>1</v>
      </c>
      <c r="B47" s="270" t="s">
        <v>149</v>
      </c>
      <c r="C47" s="48">
        <f>D47+E47</f>
        <v>0</v>
      </c>
      <c r="D47" s="48"/>
      <c r="E47" s="271"/>
    </row>
    <row r="48" spans="1:5" ht="19.5" customHeight="1">
      <c r="A48" s="251">
        <v>1</v>
      </c>
      <c r="B48" s="252" t="s">
        <v>150</v>
      </c>
      <c r="C48" s="253">
        <f>SUM(C49:C55)</f>
        <v>38</v>
      </c>
      <c r="D48" s="253">
        <f>SUM(D49:D55)</f>
        <v>38</v>
      </c>
      <c r="E48" s="253">
        <f>SUM(E49:E55)</f>
        <v>0</v>
      </c>
    </row>
    <row r="49" spans="1:5" ht="37.5" customHeight="1" hidden="1">
      <c r="A49" s="255">
        <v>1</v>
      </c>
      <c r="B49" s="272" t="s">
        <v>151</v>
      </c>
      <c r="C49" s="48">
        <f aca="true" t="shared" si="1" ref="C49:C55">D49+E49</f>
        <v>0</v>
      </c>
      <c r="D49" s="48"/>
      <c r="E49" s="48"/>
    </row>
    <row r="50" spans="1:5" ht="19.5" customHeight="1">
      <c r="A50" s="255"/>
      <c r="B50" s="256" t="s">
        <v>152</v>
      </c>
      <c r="C50" s="48">
        <f t="shared" si="1"/>
        <v>38</v>
      </c>
      <c r="D50" s="48">
        <v>38</v>
      </c>
      <c r="E50" s="48"/>
    </row>
    <row r="51" spans="1:5" ht="21" customHeight="1" hidden="1">
      <c r="A51" s="51">
        <v>3</v>
      </c>
      <c r="B51" s="52" t="s">
        <v>153</v>
      </c>
      <c r="C51" s="53">
        <f t="shared" si="1"/>
        <v>0</v>
      </c>
      <c r="D51" s="53"/>
      <c r="E51" s="53"/>
    </row>
    <row r="52" spans="1:5" ht="69" customHeight="1" hidden="1">
      <c r="A52" s="19">
        <v>4</v>
      </c>
      <c r="B52" s="38" t="s">
        <v>239</v>
      </c>
      <c r="C52" s="21">
        <f t="shared" si="1"/>
        <v>0</v>
      </c>
      <c r="D52" s="21"/>
      <c r="E52" s="50"/>
    </row>
    <row r="53" spans="1:5" ht="40.5" customHeight="1" hidden="1">
      <c r="A53" s="19">
        <v>5</v>
      </c>
      <c r="B53" s="38" t="s">
        <v>240</v>
      </c>
      <c r="C53" s="21">
        <f t="shared" si="1"/>
        <v>0</v>
      </c>
      <c r="D53" s="21"/>
      <c r="E53" s="50"/>
    </row>
    <row r="54" spans="1:5" ht="37.5" customHeight="1" hidden="1">
      <c r="A54" s="19">
        <v>6</v>
      </c>
      <c r="B54" s="38" t="s">
        <v>154</v>
      </c>
      <c r="C54" s="21">
        <f t="shared" si="1"/>
        <v>0</v>
      </c>
      <c r="D54" s="21"/>
      <c r="E54" s="50"/>
    </row>
    <row r="55" spans="1:5" ht="21" customHeight="1" hidden="1">
      <c r="A55" s="19">
        <v>7</v>
      </c>
      <c r="B55" s="20" t="s">
        <v>157</v>
      </c>
      <c r="C55" s="21">
        <f t="shared" si="1"/>
        <v>0</v>
      </c>
      <c r="D55" s="21"/>
      <c r="E55" s="21"/>
    </row>
    <row r="56" spans="1:5" ht="27" customHeight="1" hidden="1">
      <c r="A56" s="36" t="s">
        <v>23</v>
      </c>
      <c r="B56" s="37" t="s">
        <v>72</v>
      </c>
      <c r="C56" s="54"/>
      <c r="D56" s="54"/>
      <c r="E56" s="54"/>
    </row>
  </sheetData>
  <sheetProtection/>
  <mergeCells count="8">
    <mergeCell ref="A9:A10"/>
    <mergeCell ref="B9:B10"/>
    <mergeCell ref="C9:C10"/>
    <mergeCell ref="D9:E9"/>
    <mergeCell ref="C1:E1"/>
    <mergeCell ref="D8:E8"/>
    <mergeCell ref="A5:E5"/>
    <mergeCell ref="A4:E4"/>
  </mergeCells>
  <printOptions/>
  <pageMargins left="0.53" right="0" top="0.43" bottom="0.42"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2060"/>
  </sheetPr>
  <dimension ref="A1:E42"/>
  <sheetViews>
    <sheetView zoomScalePageLayoutView="0" workbookViewId="0" topLeftCell="A10">
      <selection activeCell="C6" sqref="C6"/>
    </sheetView>
  </sheetViews>
  <sheetFormatPr defaultColWidth="8.796875" defaultRowHeight="15"/>
  <cols>
    <col min="1" max="1" width="7.59765625" style="168" customWidth="1"/>
    <col min="2" max="2" width="47.59765625" style="168" customWidth="1"/>
    <col min="3" max="3" width="17.5" style="218" customWidth="1"/>
    <col min="4" max="27" width="0" style="168" hidden="1" customWidth="1"/>
    <col min="28" max="16384" width="9" style="168" customWidth="1"/>
  </cols>
  <sheetData>
    <row r="1" spans="1:5" ht="26.25" customHeight="1">
      <c r="A1" s="190"/>
      <c r="B1" s="378" t="s">
        <v>194</v>
      </c>
      <c r="C1" s="378"/>
      <c r="E1" s="174" t="s">
        <v>222</v>
      </c>
    </row>
    <row r="2" spans="1:3" ht="18" customHeight="1">
      <c r="A2" s="55" t="s">
        <v>187</v>
      </c>
      <c r="B2" s="273"/>
      <c r="C2" s="273"/>
    </row>
    <row r="3" spans="1:2" ht="18" customHeight="1">
      <c r="A3" s="55" t="s">
        <v>188</v>
      </c>
      <c r="B3" s="274"/>
    </row>
    <row r="4" spans="1:3" s="174" customFormat="1" ht="21" customHeight="1">
      <c r="A4" s="379" t="s">
        <v>373</v>
      </c>
      <c r="B4" s="379"/>
      <c r="C4" s="379"/>
    </row>
    <row r="5" spans="1:3" ht="21" customHeight="1">
      <c r="A5" s="368" t="str">
        <f>'BIEU 81'!A5:C5</f>
        <v>(Kèm theo Quyết định số               /QĐ-UBND ngày  18/01/2021 của UBND huyện)</v>
      </c>
      <c r="B5" s="368"/>
      <c r="C5" s="368"/>
    </row>
    <row r="6" spans="1:3" ht="18.75" customHeight="1">
      <c r="A6" s="171"/>
      <c r="B6" s="171"/>
      <c r="C6" s="275" t="s">
        <v>68</v>
      </c>
    </row>
    <row r="7" spans="1:3" ht="9.75" customHeight="1">
      <c r="A7" s="376" t="s">
        <v>55</v>
      </c>
      <c r="B7" s="376" t="s">
        <v>4</v>
      </c>
      <c r="C7" s="377" t="s">
        <v>5</v>
      </c>
    </row>
    <row r="8" spans="1:3" ht="9.75" customHeight="1">
      <c r="A8" s="376"/>
      <c r="B8" s="376"/>
      <c r="C8" s="377"/>
    </row>
    <row r="9" spans="1:3" ht="9.75" customHeight="1">
      <c r="A9" s="376"/>
      <c r="B9" s="376"/>
      <c r="C9" s="377"/>
    </row>
    <row r="10" spans="1:3" s="55" customFormat="1" ht="17.25" customHeight="1">
      <c r="A10" s="46" t="s">
        <v>6</v>
      </c>
      <c r="B10" s="46" t="s">
        <v>7</v>
      </c>
      <c r="C10" s="47">
        <v>1</v>
      </c>
    </row>
    <row r="11" spans="1:3" s="174" customFormat="1" ht="21.75" customHeight="1">
      <c r="A11" s="284"/>
      <c r="B11" s="285" t="s">
        <v>201</v>
      </c>
      <c r="C11" s="286">
        <f>C12+C15+C39</f>
        <v>678486</v>
      </c>
    </row>
    <row r="12" spans="1:3" s="174" customFormat="1" ht="21.75" customHeight="1">
      <c r="A12" s="284" t="s">
        <v>6</v>
      </c>
      <c r="B12" s="285" t="s">
        <v>143</v>
      </c>
      <c r="C12" s="286">
        <f>C13+C14</f>
        <v>83471</v>
      </c>
    </row>
    <row r="13" spans="1:3" s="174" customFormat="1" ht="21.75" customHeight="1">
      <c r="A13" s="287">
        <v>1</v>
      </c>
      <c r="B13" s="288" t="s">
        <v>144</v>
      </c>
      <c r="C13" s="289">
        <v>83471</v>
      </c>
    </row>
    <row r="14" spans="1:3" s="174" customFormat="1" ht="21.75" customHeight="1" hidden="1">
      <c r="A14" s="287">
        <v>2</v>
      </c>
      <c r="B14" s="288" t="s">
        <v>71</v>
      </c>
      <c r="C14" s="289"/>
    </row>
    <row r="15" spans="1:4" s="174" customFormat="1" ht="21.75" customHeight="1">
      <c r="A15" s="284" t="s">
        <v>7</v>
      </c>
      <c r="B15" s="285" t="s">
        <v>142</v>
      </c>
      <c r="C15" s="286">
        <f>C16+C23+C37+C38</f>
        <v>595015</v>
      </c>
      <c r="D15" s="290"/>
    </row>
    <row r="16" spans="1:3" s="174" customFormat="1" ht="21.75" customHeight="1">
      <c r="A16" s="284" t="s">
        <v>19</v>
      </c>
      <c r="B16" s="285" t="s">
        <v>42</v>
      </c>
      <c r="C16" s="286">
        <f>C17+C22</f>
        <v>35239</v>
      </c>
    </row>
    <row r="17" spans="1:5" s="291" customFormat="1" ht="21.75" customHeight="1">
      <c r="A17" s="287">
        <v>1</v>
      </c>
      <c r="B17" s="288" t="s">
        <v>61</v>
      </c>
      <c r="C17" s="289">
        <f>SUM(C18:C21)</f>
        <v>35239</v>
      </c>
      <c r="E17" s="292"/>
    </row>
    <row r="18" spans="1:3" s="291" customFormat="1" ht="21.75" customHeight="1">
      <c r="A18" s="293" t="s">
        <v>15</v>
      </c>
      <c r="B18" s="294" t="s">
        <v>234</v>
      </c>
      <c r="C18" s="289">
        <v>6334</v>
      </c>
    </row>
    <row r="19" spans="1:3" s="291" customFormat="1" ht="21.75" customHeight="1">
      <c r="A19" s="293" t="s">
        <v>15</v>
      </c>
      <c r="B19" s="294" t="s">
        <v>235</v>
      </c>
      <c r="C19" s="289"/>
    </row>
    <row r="20" spans="1:3" s="291" customFormat="1" ht="21.75" customHeight="1">
      <c r="A20" s="293" t="s">
        <v>15</v>
      </c>
      <c r="B20" s="294" t="s">
        <v>94</v>
      </c>
      <c r="C20" s="289">
        <v>28705</v>
      </c>
    </row>
    <row r="21" spans="1:3" s="291" customFormat="1" ht="21.75" customHeight="1">
      <c r="A21" s="293" t="s">
        <v>15</v>
      </c>
      <c r="B21" s="294" t="s">
        <v>236</v>
      </c>
      <c r="C21" s="289">
        <v>200</v>
      </c>
    </row>
    <row r="22" spans="1:3" s="174" customFormat="1" ht="21.75" customHeight="1">
      <c r="A22" s="293">
        <v>2</v>
      </c>
      <c r="B22" s="288" t="s">
        <v>109</v>
      </c>
      <c r="C22" s="289"/>
    </row>
    <row r="23" spans="1:3" s="174" customFormat="1" ht="21.75" customHeight="1">
      <c r="A23" s="284" t="s">
        <v>20</v>
      </c>
      <c r="B23" s="285" t="s">
        <v>25</v>
      </c>
      <c r="C23" s="286">
        <f>SUM(C24:C36)</f>
        <v>549445</v>
      </c>
    </row>
    <row r="24" spans="1:3" s="291" customFormat="1" ht="21.75" customHeight="1">
      <c r="A24" s="287">
        <v>1</v>
      </c>
      <c r="B24" s="288" t="s">
        <v>145</v>
      </c>
      <c r="C24" s="289">
        <v>398744</v>
      </c>
    </row>
    <row r="25" spans="1:3" s="291" customFormat="1" ht="21.75" customHeight="1">
      <c r="A25" s="287">
        <v>2</v>
      </c>
      <c r="B25" s="288" t="s">
        <v>33</v>
      </c>
      <c r="C25" s="289">
        <v>600</v>
      </c>
    </row>
    <row r="26" spans="1:3" s="291" customFormat="1" ht="21.75" customHeight="1">
      <c r="A26" s="287">
        <v>3</v>
      </c>
      <c r="B26" s="295" t="s">
        <v>34</v>
      </c>
      <c r="C26" s="289">
        <v>3684</v>
      </c>
    </row>
    <row r="27" spans="1:3" s="291" customFormat="1" ht="21.75" customHeight="1">
      <c r="A27" s="287">
        <v>4</v>
      </c>
      <c r="B27" s="295" t="s">
        <v>35</v>
      </c>
      <c r="C27" s="289">
        <f>2613+38</f>
        <v>2651</v>
      </c>
    </row>
    <row r="28" spans="1:3" s="291" customFormat="1" ht="21.75" customHeight="1">
      <c r="A28" s="287">
        <v>5</v>
      </c>
      <c r="B28" s="295" t="s">
        <v>36</v>
      </c>
      <c r="C28" s="289">
        <v>1616</v>
      </c>
    </row>
    <row r="29" spans="1:3" s="291" customFormat="1" ht="21.75" customHeight="1">
      <c r="A29" s="287">
        <v>6</v>
      </c>
      <c r="B29" s="295" t="s">
        <v>37</v>
      </c>
      <c r="C29" s="289">
        <v>1578</v>
      </c>
    </row>
    <row r="30" spans="1:3" s="291" customFormat="1" ht="21.75" customHeight="1">
      <c r="A30" s="287">
        <v>7</v>
      </c>
      <c r="B30" s="295" t="s">
        <v>38</v>
      </c>
      <c r="C30" s="289">
        <v>5523</v>
      </c>
    </row>
    <row r="31" spans="1:3" s="291" customFormat="1" ht="21.75" customHeight="1">
      <c r="A31" s="287">
        <v>8</v>
      </c>
      <c r="B31" s="295" t="s">
        <v>39</v>
      </c>
      <c r="C31" s="289">
        <v>956</v>
      </c>
    </row>
    <row r="32" spans="1:3" s="291" customFormat="1" ht="21.75" customHeight="1">
      <c r="A32" s="287">
        <v>9</v>
      </c>
      <c r="B32" s="295" t="s">
        <v>40</v>
      </c>
      <c r="C32" s="289">
        <v>2500</v>
      </c>
    </row>
    <row r="33" spans="1:3" s="174" customFormat="1" ht="21.75" customHeight="1">
      <c r="A33" s="287">
        <v>10</v>
      </c>
      <c r="B33" s="295" t="s">
        <v>185</v>
      </c>
      <c r="C33" s="289">
        <v>74977</v>
      </c>
    </row>
    <row r="34" spans="1:3" s="291" customFormat="1" ht="36.75" customHeight="1">
      <c r="A34" s="287">
        <v>11</v>
      </c>
      <c r="B34" s="295" t="s">
        <v>156</v>
      </c>
      <c r="C34" s="289">
        <v>31010</v>
      </c>
    </row>
    <row r="35" spans="1:3" s="174" customFormat="1" ht="21.75" customHeight="1">
      <c r="A35" s="287">
        <v>12</v>
      </c>
      <c r="B35" s="295" t="s">
        <v>26</v>
      </c>
      <c r="C35" s="289">
        <v>23184</v>
      </c>
    </row>
    <row r="36" spans="1:3" s="174" customFormat="1" ht="21.75" customHeight="1">
      <c r="A36" s="287">
        <v>13</v>
      </c>
      <c r="B36" s="295" t="s">
        <v>41</v>
      </c>
      <c r="C36" s="289">
        <v>2422</v>
      </c>
    </row>
    <row r="37" spans="1:3" s="174" customFormat="1" ht="21.75" customHeight="1">
      <c r="A37" s="284" t="s">
        <v>21</v>
      </c>
      <c r="B37" s="285" t="s">
        <v>27</v>
      </c>
      <c r="C37" s="286">
        <v>10331</v>
      </c>
    </row>
    <row r="38" spans="1:3" ht="21.75" customHeight="1" hidden="1">
      <c r="A38" s="278" t="s">
        <v>22</v>
      </c>
      <c r="B38" s="279" t="s">
        <v>62</v>
      </c>
      <c r="C38" s="280"/>
    </row>
    <row r="39" spans="1:3" ht="21.75" customHeight="1" hidden="1">
      <c r="A39" s="276" t="s">
        <v>23</v>
      </c>
      <c r="B39" s="277" t="s">
        <v>72</v>
      </c>
      <c r="C39" s="281"/>
    </row>
    <row r="40" spans="1:2" ht="18.75">
      <c r="A40" s="178"/>
      <c r="B40" s="178"/>
    </row>
    <row r="41" spans="1:2" ht="18.75">
      <c r="A41" s="178"/>
      <c r="B41" s="178"/>
    </row>
    <row r="42" spans="1:2" ht="18.75">
      <c r="A42" s="178"/>
      <c r="B42" s="178"/>
    </row>
  </sheetData>
  <sheetProtection/>
  <mergeCells count="6">
    <mergeCell ref="A7:A9"/>
    <mergeCell ref="B7:B9"/>
    <mergeCell ref="C7:C9"/>
    <mergeCell ref="B1:C1"/>
    <mergeCell ref="A4:C4"/>
    <mergeCell ref="A5:C5"/>
  </mergeCells>
  <printOptions/>
  <pageMargins left="0.95" right="0.2" top="0.5" bottom="0.46"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2060"/>
  </sheetPr>
  <dimension ref="A1:P51"/>
  <sheetViews>
    <sheetView zoomScalePageLayoutView="0" workbookViewId="0" topLeftCell="A25">
      <selection activeCell="A4" sqref="A4:M4"/>
    </sheetView>
  </sheetViews>
  <sheetFormatPr defaultColWidth="8.796875" defaultRowHeight="15"/>
  <cols>
    <col min="1" max="1" width="4.19921875" style="4" customWidth="1"/>
    <col min="2" max="2" width="31.69921875" style="4" customWidth="1"/>
    <col min="3" max="3" width="10.09765625" style="4" customWidth="1"/>
    <col min="4" max="4" width="8.69921875" style="4" customWidth="1"/>
    <col min="5" max="5" width="10.09765625" style="4" customWidth="1"/>
    <col min="6" max="6" width="8.69921875" style="4" customWidth="1"/>
    <col min="7" max="7" width="7" style="4" hidden="1" customWidth="1"/>
    <col min="8" max="8" width="8.59765625" style="4" customWidth="1"/>
    <col min="9" max="9" width="10.09765625" style="4" customWidth="1"/>
    <col min="10" max="10" width="7.5" style="4" customWidth="1"/>
    <col min="11" max="11" width="7.3984375" style="4" customWidth="1"/>
    <col min="12" max="12" width="6.19921875" style="4" customWidth="1"/>
    <col min="13" max="13" width="7.59765625" style="4" customWidth="1"/>
    <col min="14" max="14" width="9.8984375" style="4" hidden="1" customWidth="1"/>
    <col min="15" max="16" width="9.19921875" style="4" customWidth="1"/>
    <col min="17" max="16384" width="9" style="4" customWidth="1"/>
  </cols>
  <sheetData>
    <row r="1" spans="11:16" ht="15.75">
      <c r="K1" s="42" t="s">
        <v>196</v>
      </c>
      <c r="P1" s="4" t="s">
        <v>223</v>
      </c>
    </row>
    <row r="2" ht="18.75" customHeight="1">
      <c r="A2" s="42" t="s">
        <v>187</v>
      </c>
    </row>
    <row r="3" spans="1:14" ht="18.75" customHeight="1">
      <c r="A3" s="42" t="s">
        <v>188</v>
      </c>
      <c r="B3" s="1"/>
      <c r="C3" s="2"/>
      <c r="D3" s="2"/>
      <c r="E3" s="2"/>
      <c r="F3" s="3"/>
      <c r="G3" s="2"/>
      <c r="H3" s="2"/>
      <c r="I3" s="15"/>
      <c r="J3" s="15"/>
      <c r="K3" s="15"/>
      <c r="L3" s="380"/>
      <c r="M3" s="380"/>
      <c r="N3" s="380"/>
    </row>
    <row r="4" spans="1:14" ht="24" customHeight="1">
      <c r="A4" s="383" t="s">
        <v>374</v>
      </c>
      <c r="B4" s="383"/>
      <c r="C4" s="383"/>
      <c r="D4" s="383"/>
      <c r="E4" s="383"/>
      <c r="F4" s="383"/>
      <c r="G4" s="383"/>
      <c r="H4" s="383"/>
      <c r="I4" s="383"/>
      <c r="J4" s="383"/>
      <c r="K4" s="383"/>
      <c r="L4" s="383"/>
      <c r="M4" s="383"/>
      <c r="N4" s="6"/>
    </row>
    <row r="5" spans="1:14" ht="21" customHeight="1">
      <c r="A5" s="43" t="str">
        <f>'BIEU 81'!A5:C5</f>
        <v>(Kèm theo Quyết định số               /QĐ-UBND ngày  18/01/2021 của UBND huyện)</v>
      </c>
      <c r="B5" s="3"/>
      <c r="C5" s="2"/>
      <c r="D5" s="2"/>
      <c r="E5" s="2"/>
      <c r="F5" s="2"/>
      <c r="G5" s="2"/>
      <c r="H5" s="2"/>
      <c r="I5" s="2"/>
      <c r="J5" s="2"/>
      <c r="K5" s="2"/>
      <c r="L5" s="2"/>
      <c r="M5" s="2"/>
      <c r="N5" s="2"/>
    </row>
    <row r="6" spans="1:14" ht="19.5" customHeight="1">
      <c r="A6" s="8"/>
      <c r="B6" s="8"/>
      <c r="C6" s="9"/>
      <c r="D6" s="9"/>
      <c r="E6" s="9"/>
      <c r="F6" s="13"/>
      <c r="G6" s="13"/>
      <c r="H6" s="13"/>
      <c r="I6" s="13"/>
      <c r="J6" s="13"/>
      <c r="K6" s="371" t="s">
        <v>68</v>
      </c>
      <c r="L6" s="371"/>
      <c r="M6" s="371"/>
      <c r="N6" s="40" t="s">
        <v>68</v>
      </c>
    </row>
    <row r="7" spans="1:14" ht="39" customHeight="1">
      <c r="A7" s="381" t="s">
        <v>55</v>
      </c>
      <c r="B7" s="382" t="s">
        <v>29</v>
      </c>
      <c r="C7" s="382" t="s">
        <v>65</v>
      </c>
      <c r="D7" s="381" t="s">
        <v>375</v>
      </c>
      <c r="E7" s="381" t="s">
        <v>376</v>
      </c>
      <c r="F7" s="381" t="s">
        <v>69</v>
      </c>
      <c r="G7" s="381" t="s">
        <v>62</v>
      </c>
      <c r="H7" s="382" t="s">
        <v>99</v>
      </c>
      <c r="I7" s="382"/>
      <c r="J7" s="382"/>
      <c r="K7" s="381" t="s">
        <v>202</v>
      </c>
      <c r="L7" s="381"/>
      <c r="M7" s="381"/>
      <c r="N7" s="377" t="s">
        <v>70</v>
      </c>
    </row>
    <row r="8" spans="1:14" ht="19.5" customHeight="1">
      <c r="A8" s="381"/>
      <c r="B8" s="382"/>
      <c r="C8" s="382"/>
      <c r="D8" s="381"/>
      <c r="E8" s="381"/>
      <c r="F8" s="381"/>
      <c r="G8" s="381"/>
      <c r="H8" s="382" t="s">
        <v>65</v>
      </c>
      <c r="I8" s="381" t="s">
        <v>24</v>
      </c>
      <c r="J8" s="381" t="s">
        <v>25</v>
      </c>
      <c r="K8" s="382" t="s">
        <v>65</v>
      </c>
      <c r="L8" s="381" t="s">
        <v>24</v>
      </c>
      <c r="M8" s="381" t="s">
        <v>25</v>
      </c>
      <c r="N8" s="377"/>
    </row>
    <row r="9" spans="1:14" ht="19.5" customHeight="1">
      <c r="A9" s="381"/>
      <c r="B9" s="382"/>
      <c r="C9" s="382"/>
      <c r="D9" s="381"/>
      <c r="E9" s="381"/>
      <c r="F9" s="381"/>
      <c r="G9" s="381"/>
      <c r="H9" s="382"/>
      <c r="I9" s="381"/>
      <c r="J9" s="381"/>
      <c r="K9" s="382"/>
      <c r="L9" s="381"/>
      <c r="M9" s="381"/>
      <c r="N9" s="377"/>
    </row>
    <row r="10" spans="1:14" ht="18" customHeight="1">
      <c r="A10" s="381"/>
      <c r="B10" s="382"/>
      <c r="C10" s="382"/>
      <c r="D10" s="381"/>
      <c r="E10" s="381"/>
      <c r="F10" s="381"/>
      <c r="G10" s="381"/>
      <c r="H10" s="382"/>
      <c r="I10" s="381"/>
      <c r="J10" s="381"/>
      <c r="K10" s="382"/>
      <c r="L10" s="381"/>
      <c r="M10" s="381"/>
      <c r="N10" s="377"/>
    </row>
    <row r="11" spans="1:14" s="314" customFormat="1" ht="17.25" customHeight="1">
      <c r="A11" s="312" t="s">
        <v>6</v>
      </c>
      <c r="B11" s="312" t="s">
        <v>7</v>
      </c>
      <c r="C11" s="312">
        <v>1</v>
      </c>
      <c r="D11" s="313">
        <f>C11+1</f>
        <v>2</v>
      </c>
      <c r="E11" s="313">
        <f aca="true" t="shared" si="0" ref="E11:J11">D11+1</f>
        <v>3</v>
      </c>
      <c r="F11" s="313">
        <v>4</v>
      </c>
      <c r="G11" s="313">
        <f>F11+1</f>
        <v>5</v>
      </c>
      <c r="H11" s="313">
        <f t="shared" si="0"/>
        <v>6</v>
      </c>
      <c r="I11" s="313">
        <f t="shared" si="0"/>
        <v>7</v>
      </c>
      <c r="J11" s="313">
        <f t="shared" si="0"/>
        <v>8</v>
      </c>
      <c r="K11" s="313">
        <v>5</v>
      </c>
      <c r="L11" s="313">
        <v>6</v>
      </c>
      <c r="M11" s="313">
        <v>7</v>
      </c>
      <c r="N11" s="313">
        <v>12</v>
      </c>
    </row>
    <row r="12" spans="1:14" s="307" customFormat="1" ht="26.25" customHeight="1">
      <c r="A12" s="315"/>
      <c r="B12" s="316" t="s">
        <v>28</v>
      </c>
      <c r="C12" s="317">
        <f aca="true" t="shared" si="1" ref="C12:N12">C13+C39+C40+C41+C42</f>
        <v>678486</v>
      </c>
      <c r="D12" s="317">
        <f t="shared" si="1"/>
        <v>35239</v>
      </c>
      <c r="E12" s="317">
        <f t="shared" si="1"/>
        <v>631175</v>
      </c>
      <c r="F12" s="317">
        <f t="shared" si="1"/>
        <v>12034</v>
      </c>
      <c r="G12" s="317">
        <f t="shared" si="1"/>
        <v>0</v>
      </c>
      <c r="H12" s="317">
        <f t="shared" si="1"/>
        <v>0</v>
      </c>
      <c r="I12" s="317">
        <f t="shared" si="1"/>
        <v>0</v>
      </c>
      <c r="J12" s="317">
        <f t="shared" si="1"/>
        <v>0</v>
      </c>
      <c r="K12" s="317">
        <f t="shared" si="1"/>
        <v>38</v>
      </c>
      <c r="L12" s="317">
        <f t="shared" si="1"/>
        <v>0</v>
      </c>
      <c r="M12" s="317">
        <f t="shared" si="1"/>
        <v>38</v>
      </c>
      <c r="N12" s="306">
        <f t="shared" si="1"/>
        <v>0</v>
      </c>
    </row>
    <row r="13" spans="1:15" s="310" customFormat="1" ht="25.5" customHeight="1">
      <c r="A13" s="315" t="s">
        <v>19</v>
      </c>
      <c r="B13" s="316" t="s">
        <v>100</v>
      </c>
      <c r="C13" s="318">
        <f>SUM(C14:C38)</f>
        <v>584684</v>
      </c>
      <c r="D13" s="318">
        <f aca="true" t="shared" si="2" ref="D13:M13">SUM(D14:D38)</f>
        <v>35239</v>
      </c>
      <c r="E13" s="318">
        <f t="shared" si="2"/>
        <v>549407</v>
      </c>
      <c r="F13" s="318">
        <f t="shared" si="2"/>
        <v>0</v>
      </c>
      <c r="G13" s="318">
        <f t="shared" si="2"/>
        <v>0</v>
      </c>
      <c r="H13" s="318">
        <f t="shared" si="2"/>
        <v>0</v>
      </c>
      <c r="I13" s="318">
        <f t="shared" si="2"/>
        <v>0</v>
      </c>
      <c r="J13" s="318">
        <f t="shared" si="2"/>
        <v>0</v>
      </c>
      <c r="K13" s="318">
        <f t="shared" si="2"/>
        <v>38</v>
      </c>
      <c r="L13" s="318">
        <f t="shared" si="2"/>
        <v>0</v>
      </c>
      <c r="M13" s="318">
        <f t="shared" si="2"/>
        <v>38</v>
      </c>
      <c r="N13" s="308">
        <f>SUM(N16:N38)</f>
        <v>0</v>
      </c>
      <c r="O13" s="309"/>
    </row>
    <row r="14" spans="1:14" s="307" customFormat="1" ht="22.5" customHeight="1">
      <c r="A14" s="319">
        <v>1</v>
      </c>
      <c r="B14" s="320" t="s">
        <v>123</v>
      </c>
      <c r="C14" s="321">
        <f>SUM(D14:H14)+K14+N14</f>
        <v>7203</v>
      </c>
      <c r="D14" s="321"/>
      <c r="E14" s="321">
        <v>7203</v>
      </c>
      <c r="F14" s="321"/>
      <c r="G14" s="321"/>
      <c r="H14" s="321">
        <f>I14+J14</f>
        <v>0</v>
      </c>
      <c r="I14" s="321"/>
      <c r="J14" s="321"/>
      <c r="K14" s="321">
        <f>L14+M14</f>
        <v>0</v>
      </c>
      <c r="L14" s="321"/>
      <c r="M14" s="321"/>
      <c r="N14" s="311"/>
    </row>
    <row r="15" spans="1:14" s="307" customFormat="1" ht="22.5" customHeight="1">
      <c r="A15" s="319">
        <v>2</v>
      </c>
      <c r="B15" s="320" t="s">
        <v>124</v>
      </c>
      <c r="C15" s="321">
        <f>SUM(D15:H15)+K15+N15</f>
        <v>3817</v>
      </c>
      <c r="D15" s="321"/>
      <c r="E15" s="321">
        <v>3817</v>
      </c>
      <c r="F15" s="321"/>
      <c r="G15" s="321"/>
      <c r="H15" s="321">
        <f>I15+J15</f>
        <v>0</v>
      </c>
      <c r="I15" s="321"/>
      <c r="J15" s="321"/>
      <c r="K15" s="321">
        <f>L15+M15</f>
        <v>0</v>
      </c>
      <c r="L15" s="321"/>
      <c r="M15" s="321"/>
      <c r="N15" s="311"/>
    </row>
    <row r="16" spans="1:14" s="307" customFormat="1" ht="22.5" customHeight="1">
      <c r="A16" s="319">
        <v>3</v>
      </c>
      <c r="B16" s="320" t="s">
        <v>122</v>
      </c>
      <c r="C16" s="321">
        <f>SUM(D16:H16)+K16+N16</f>
        <v>9050</v>
      </c>
      <c r="D16" s="321"/>
      <c r="E16" s="321">
        <v>9050</v>
      </c>
      <c r="F16" s="321"/>
      <c r="G16" s="321"/>
      <c r="H16" s="321">
        <f>I16+J16</f>
        <v>0</v>
      </c>
      <c r="I16" s="321"/>
      <c r="J16" s="321"/>
      <c r="K16" s="321">
        <f>L16+M16</f>
        <v>0</v>
      </c>
      <c r="L16" s="321"/>
      <c r="M16" s="321"/>
      <c r="N16" s="311"/>
    </row>
    <row r="17" spans="1:14" s="307" customFormat="1" ht="22.5" customHeight="1">
      <c r="A17" s="319">
        <v>4</v>
      </c>
      <c r="B17" s="320" t="s">
        <v>241</v>
      </c>
      <c r="C17" s="321">
        <f aca="true" t="shared" si="3" ref="C17:C42">SUM(D17:H17)+K17+N17</f>
        <v>4043</v>
      </c>
      <c r="D17" s="321"/>
      <c r="E17" s="321">
        <v>4043</v>
      </c>
      <c r="F17" s="321"/>
      <c r="G17" s="321"/>
      <c r="H17" s="321">
        <f aca="true" t="shared" si="4" ref="H17:H42">I17+J17</f>
        <v>0</v>
      </c>
      <c r="I17" s="321"/>
      <c r="J17" s="321"/>
      <c r="K17" s="321">
        <f aca="true" t="shared" si="5" ref="K17:K42">L17+M17</f>
        <v>0</v>
      </c>
      <c r="L17" s="321"/>
      <c r="M17" s="321"/>
      <c r="N17" s="311"/>
    </row>
    <row r="18" spans="1:14" s="307" customFormat="1" ht="22.5" customHeight="1">
      <c r="A18" s="319">
        <v>5</v>
      </c>
      <c r="B18" s="320" t="s">
        <v>242</v>
      </c>
      <c r="C18" s="321">
        <f t="shared" si="3"/>
        <v>1309</v>
      </c>
      <c r="D18" s="321"/>
      <c r="E18" s="321">
        <v>1309</v>
      </c>
      <c r="F18" s="321"/>
      <c r="G18" s="321"/>
      <c r="H18" s="321">
        <f t="shared" si="4"/>
        <v>0</v>
      </c>
      <c r="I18" s="321"/>
      <c r="J18" s="321"/>
      <c r="K18" s="321">
        <f t="shared" si="5"/>
        <v>0</v>
      </c>
      <c r="L18" s="321"/>
      <c r="M18" s="321"/>
      <c r="N18" s="311"/>
    </row>
    <row r="19" spans="1:14" s="307" customFormat="1" ht="22.5" customHeight="1">
      <c r="A19" s="319">
        <v>6</v>
      </c>
      <c r="B19" s="320" t="s">
        <v>243</v>
      </c>
      <c r="C19" s="321">
        <f t="shared" si="3"/>
        <v>4923</v>
      </c>
      <c r="D19" s="321"/>
      <c r="E19" s="321">
        <v>4923</v>
      </c>
      <c r="F19" s="321"/>
      <c r="G19" s="321"/>
      <c r="H19" s="321">
        <f t="shared" si="4"/>
        <v>0</v>
      </c>
      <c r="I19" s="321"/>
      <c r="J19" s="321"/>
      <c r="K19" s="321">
        <f t="shared" si="5"/>
        <v>0</v>
      </c>
      <c r="L19" s="321"/>
      <c r="M19" s="321"/>
      <c r="N19" s="311"/>
    </row>
    <row r="20" spans="1:14" s="307" customFormat="1" ht="22.5" customHeight="1">
      <c r="A20" s="319">
        <v>7</v>
      </c>
      <c r="B20" s="320" t="s">
        <v>126</v>
      </c>
      <c r="C20" s="321">
        <f t="shared" si="3"/>
        <v>649</v>
      </c>
      <c r="D20" s="321"/>
      <c r="E20" s="321">
        <v>649</v>
      </c>
      <c r="F20" s="321"/>
      <c r="G20" s="321"/>
      <c r="H20" s="321">
        <f t="shared" si="4"/>
        <v>0</v>
      </c>
      <c r="I20" s="321"/>
      <c r="J20" s="321"/>
      <c r="K20" s="321">
        <f t="shared" si="5"/>
        <v>0</v>
      </c>
      <c r="L20" s="321"/>
      <c r="M20" s="321"/>
      <c r="N20" s="311"/>
    </row>
    <row r="21" spans="1:14" s="307" customFormat="1" ht="22.5" customHeight="1">
      <c r="A21" s="319">
        <v>8</v>
      </c>
      <c r="B21" s="320" t="s">
        <v>127</v>
      </c>
      <c r="C21" s="321">
        <f t="shared" si="3"/>
        <v>656</v>
      </c>
      <c r="D21" s="321"/>
      <c r="E21" s="321">
        <v>656</v>
      </c>
      <c r="F21" s="321"/>
      <c r="G21" s="321"/>
      <c r="H21" s="321">
        <f t="shared" si="4"/>
        <v>0</v>
      </c>
      <c r="I21" s="321"/>
      <c r="J21" s="321"/>
      <c r="K21" s="321">
        <f t="shared" si="5"/>
        <v>0</v>
      </c>
      <c r="L21" s="321"/>
      <c r="M21" s="321"/>
      <c r="N21" s="311"/>
    </row>
    <row r="22" spans="1:14" s="307" customFormat="1" ht="22.5" customHeight="1">
      <c r="A22" s="319">
        <v>9</v>
      </c>
      <c r="B22" s="320" t="s">
        <v>128</v>
      </c>
      <c r="C22" s="321">
        <f t="shared" si="3"/>
        <v>2112</v>
      </c>
      <c r="D22" s="321"/>
      <c r="E22" s="321">
        <v>2112</v>
      </c>
      <c r="F22" s="321"/>
      <c r="G22" s="321"/>
      <c r="H22" s="321">
        <f t="shared" si="4"/>
        <v>0</v>
      </c>
      <c r="I22" s="321"/>
      <c r="J22" s="321"/>
      <c r="K22" s="321">
        <f t="shared" si="5"/>
        <v>0</v>
      </c>
      <c r="L22" s="321"/>
      <c r="M22" s="321"/>
      <c r="N22" s="311"/>
    </row>
    <row r="23" spans="1:14" s="307" customFormat="1" ht="22.5" customHeight="1">
      <c r="A23" s="319">
        <v>10</v>
      </c>
      <c r="B23" s="320" t="s">
        <v>129</v>
      </c>
      <c r="C23" s="321">
        <f t="shared" si="3"/>
        <v>272</v>
      </c>
      <c r="D23" s="321"/>
      <c r="E23" s="321">
        <v>272</v>
      </c>
      <c r="F23" s="321"/>
      <c r="G23" s="321"/>
      <c r="H23" s="321">
        <f t="shared" si="4"/>
        <v>0</v>
      </c>
      <c r="I23" s="321"/>
      <c r="J23" s="321"/>
      <c r="K23" s="321">
        <f t="shared" si="5"/>
        <v>0</v>
      </c>
      <c r="L23" s="321"/>
      <c r="M23" s="321"/>
      <c r="N23" s="311"/>
    </row>
    <row r="24" spans="1:14" s="307" customFormat="1" ht="22.5" customHeight="1">
      <c r="A24" s="319">
        <v>11</v>
      </c>
      <c r="B24" s="320" t="s">
        <v>130</v>
      </c>
      <c r="C24" s="321">
        <f t="shared" si="3"/>
        <v>1828</v>
      </c>
      <c r="D24" s="321"/>
      <c r="E24" s="321">
        <v>1828</v>
      </c>
      <c r="F24" s="321"/>
      <c r="G24" s="321"/>
      <c r="H24" s="321">
        <f t="shared" si="4"/>
        <v>0</v>
      </c>
      <c r="I24" s="321"/>
      <c r="J24" s="321"/>
      <c r="K24" s="321">
        <f t="shared" si="5"/>
        <v>0</v>
      </c>
      <c r="L24" s="321"/>
      <c r="M24" s="321"/>
      <c r="N24" s="311"/>
    </row>
    <row r="25" spans="1:14" s="307" customFormat="1" ht="22.5" customHeight="1">
      <c r="A25" s="319">
        <v>12</v>
      </c>
      <c r="B25" s="320" t="s">
        <v>244</v>
      </c>
      <c r="C25" s="321">
        <f t="shared" si="3"/>
        <v>25532</v>
      </c>
      <c r="D25" s="321"/>
      <c r="E25" s="321">
        <v>25532</v>
      </c>
      <c r="F25" s="321"/>
      <c r="G25" s="321"/>
      <c r="H25" s="321">
        <f t="shared" si="4"/>
        <v>0</v>
      </c>
      <c r="I25" s="321"/>
      <c r="J25" s="321"/>
      <c r="K25" s="321">
        <f t="shared" si="5"/>
        <v>0</v>
      </c>
      <c r="L25" s="321"/>
      <c r="M25" s="321"/>
      <c r="N25" s="311"/>
    </row>
    <row r="26" spans="1:14" s="307" customFormat="1" ht="22.5" customHeight="1">
      <c r="A26" s="319">
        <v>13</v>
      </c>
      <c r="B26" s="320" t="s">
        <v>132</v>
      </c>
      <c r="C26" s="321">
        <f t="shared" si="3"/>
        <v>300</v>
      </c>
      <c r="D26" s="321"/>
      <c r="E26" s="321">
        <v>300</v>
      </c>
      <c r="F26" s="321"/>
      <c r="G26" s="321"/>
      <c r="H26" s="321">
        <f t="shared" si="4"/>
        <v>0</v>
      </c>
      <c r="I26" s="321"/>
      <c r="J26" s="321"/>
      <c r="K26" s="321">
        <f t="shared" si="5"/>
        <v>0</v>
      </c>
      <c r="L26" s="321"/>
      <c r="M26" s="321"/>
      <c r="N26" s="311"/>
    </row>
    <row r="27" spans="1:14" s="310" customFormat="1" ht="22.5" customHeight="1">
      <c r="A27" s="319">
        <v>14</v>
      </c>
      <c r="B27" s="320" t="s">
        <v>245</v>
      </c>
      <c r="C27" s="321">
        <f>SUM(D27:H27)+K27+N27</f>
        <v>455</v>
      </c>
      <c r="D27" s="321"/>
      <c r="E27" s="321">
        <v>455</v>
      </c>
      <c r="F27" s="321"/>
      <c r="G27" s="321"/>
      <c r="H27" s="321">
        <f>I27+J27</f>
        <v>0</v>
      </c>
      <c r="I27" s="321"/>
      <c r="J27" s="321"/>
      <c r="K27" s="321">
        <f>L27+M27</f>
        <v>0</v>
      </c>
      <c r="L27" s="321"/>
      <c r="M27" s="321"/>
      <c r="N27" s="311"/>
    </row>
    <row r="28" spans="1:14" s="307" customFormat="1" ht="22.5" customHeight="1">
      <c r="A28" s="319">
        <v>15</v>
      </c>
      <c r="B28" s="320" t="s">
        <v>246</v>
      </c>
      <c r="C28" s="321">
        <f>SUM(D28:H28)+K28+N28</f>
        <v>394462</v>
      </c>
      <c r="D28" s="321"/>
      <c r="E28" s="321">
        <v>394462</v>
      </c>
      <c r="F28" s="321"/>
      <c r="G28" s="321"/>
      <c r="H28" s="321">
        <f>I28+J28</f>
        <v>0</v>
      </c>
      <c r="I28" s="321"/>
      <c r="J28" s="321"/>
      <c r="K28" s="321">
        <f>L28+M28</f>
        <v>0</v>
      </c>
      <c r="L28" s="321"/>
      <c r="M28" s="321"/>
      <c r="N28" s="311"/>
    </row>
    <row r="29" spans="1:14" s="307" customFormat="1" ht="22.5" customHeight="1">
      <c r="A29" s="319">
        <v>16</v>
      </c>
      <c r="B29" s="320" t="s">
        <v>247</v>
      </c>
      <c r="C29" s="321">
        <f>SUM(D29:H29)+K29+N29</f>
        <v>1018</v>
      </c>
      <c r="D29" s="321"/>
      <c r="E29" s="321">
        <v>1018</v>
      </c>
      <c r="F29" s="321"/>
      <c r="G29" s="321"/>
      <c r="H29" s="321">
        <f>I29+J29</f>
        <v>0</v>
      </c>
      <c r="I29" s="321"/>
      <c r="J29" s="321"/>
      <c r="K29" s="321">
        <f>L29+M29</f>
        <v>0</v>
      </c>
      <c r="L29" s="321"/>
      <c r="M29" s="321"/>
      <c r="N29" s="311"/>
    </row>
    <row r="30" spans="1:14" s="307" customFormat="1" ht="22.5" customHeight="1">
      <c r="A30" s="319">
        <v>17</v>
      </c>
      <c r="B30" s="320" t="s">
        <v>206</v>
      </c>
      <c r="C30" s="321">
        <f>SUM(D30:H30)+K30+N30</f>
        <v>4661</v>
      </c>
      <c r="D30" s="321"/>
      <c r="E30" s="321">
        <v>4661</v>
      </c>
      <c r="F30" s="321"/>
      <c r="G30" s="321"/>
      <c r="H30" s="321">
        <f>I30+J30</f>
        <v>0</v>
      </c>
      <c r="I30" s="321"/>
      <c r="J30" s="321"/>
      <c r="K30" s="321">
        <f>L30+M30</f>
        <v>0</v>
      </c>
      <c r="L30" s="321"/>
      <c r="M30" s="321"/>
      <c r="N30" s="311"/>
    </row>
    <row r="31" spans="1:14" s="307" customFormat="1" ht="22.5" customHeight="1">
      <c r="A31" s="319">
        <v>18</v>
      </c>
      <c r="B31" s="320" t="s">
        <v>133</v>
      </c>
      <c r="C31" s="321">
        <f>SUM(D31:H31)+K31+N31</f>
        <v>121</v>
      </c>
      <c r="D31" s="321"/>
      <c r="E31" s="321">
        <v>121</v>
      </c>
      <c r="F31" s="321"/>
      <c r="G31" s="321"/>
      <c r="H31" s="321">
        <f>I31+J31</f>
        <v>0</v>
      </c>
      <c r="I31" s="321"/>
      <c r="J31" s="321"/>
      <c r="K31" s="321">
        <f>L31+M31</f>
        <v>0</v>
      </c>
      <c r="L31" s="321"/>
      <c r="M31" s="321"/>
      <c r="N31" s="311"/>
    </row>
    <row r="32" spans="1:14" s="307" customFormat="1" ht="22.5" customHeight="1">
      <c r="A32" s="319">
        <v>19</v>
      </c>
      <c r="B32" s="320" t="s">
        <v>207</v>
      </c>
      <c r="C32" s="321">
        <f t="shared" si="3"/>
        <v>5543</v>
      </c>
      <c r="D32" s="321"/>
      <c r="E32" s="321">
        <v>5543</v>
      </c>
      <c r="F32" s="321"/>
      <c r="G32" s="321"/>
      <c r="H32" s="321">
        <f t="shared" si="4"/>
        <v>0</v>
      </c>
      <c r="I32" s="321"/>
      <c r="J32" s="321"/>
      <c r="K32" s="321">
        <f t="shared" si="5"/>
        <v>0</v>
      </c>
      <c r="L32" s="321"/>
      <c r="M32" s="321"/>
      <c r="N32" s="311"/>
    </row>
    <row r="33" spans="1:14" s="307" customFormat="1" ht="22.5" customHeight="1">
      <c r="A33" s="319">
        <v>20</v>
      </c>
      <c r="B33" s="320" t="s">
        <v>208</v>
      </c>
      <c r="C33" s="321">
        <f t="shared" si="3"/>
        <v>844</v>
      </c>
      <c r="D33" s="321"/>
      <c r="E33" s="321">
        <v>844</v>
      </c>
      <c r="F33" s="321"/>
      <c r="G33" s="321"/>
      <c r="H33" s="321">
        <f t="shared" si="4"/>
        <v>0</v>
      </c>
      <c r="I33" s="321"/>
      <c r="J33" s="321"/>
      <c r="K33" s="321">
        <f t="shared" si="5"/>
        <v>0</v>
      </c>
      <c r="L33" s="321"/>
      <c r="M33" s="321"/>
      <c r="N33" s="311"/>
    </row>
    <row r="34" spans="1:14" s="307" customFormat="1" ht="39.75" customHeight="1">
      <c r="A34" s="319">
        <v>21</v>
      </c>
      <c r="B34" s="320" t="s">
        <v>248</v>
      </c>
      <c r="C34" s="321">
        <f t="shared" si="3"/>
        <v>8057</v>
      </c>
      <c r="D34" s="321"/>
      <c r="E34" s="321">
        <v>8057</v>
      </c>
      <c r="F34" s="321"/>
      <c r="G34" s="321"/>
      <c r="H34" s="321">
        <f t="shared" si="4"/>
        <v>0</v>
      </c>
      <c r="I34" s="321"/>
      <c r="J34" s="321"/>
      <c r="K34" s="321">
        <f t="shared" si="5"/>
        <v>0</v>
      </c>
      <c r="L34" s="321"/>
      <c r="M34" s="321"/>
      <c r="N34" s="311"/>
    </row>
    <row r="35" spans="1:14" s="310" customFormat="1" ht="22.5" customHeight="1">
      <c r="A35" s="319">
        <v>22</v>
      </c>
      <c r="B35" s="320" t="s">
        <v>134</v>
      </c>
      <c r="C35" s="321">
        <f t="shared" si="3"/>
        <v>2651</v>
      </c>
      <c r="D35" s="321"/>
      <c r="E35" s="321">
        <v>2613</v>
      </c>
      <c r="F35" s="321"/>
      <c r="G35" s="321"/>
      <c r="H35" s="321">
        <f t="shared" si="4"/>
        <v>0</v>
      </c>
      <c r="I35" s="321"/>
      <c r="J35" s="321"/>
      <c r="K35" s="321">
        <f t="shared" si="5"/>
        <v>38</v>
      </c>
      <c r="L35" s="321"/>
      <c r="M35" s="321">
        <v>38</v>
      </c>
      <c r="N35" s="311"/>
    </row>
    <row r="36" spans="1:14" s="310" customFormat="1" ht="22.5" customHeight="1">
      <c r="A36" s="319">
        <v>23</v>
      </c>
      <c r="B36" s="320" t="s">
        <v>249</v>
      </c>
      <c r="C36" s="321">
        <f t="shared" si="3"/>
        <v>3684</v>
      </c>
      <c r="D36" s="321"/>
      <c r="E36" s="321">
        <v>3684</v>
      </c>
      <c r="F36" s="321"/>
      <c r="G36" s="321"/>
      <c r="H36" s="321">
        <f t="shared" si="4"/>
        <v>0</v>
      </c>
      <c r="I36" s="321"/>
      <c r="J36" s="321"/>
      <c r="K36" s="321">
        <f t="shared" si="5"/>
        <v>0</v>
      </c>
      <c r="L36" s="321"/>
      <c r="M36" s="321"/>
      <c r="N36" s="311"/>
    </row>
    <row r="37" spans="1:14" s="310" customFormat="1" ht="22.5" customHeight="1">
      <c r="A37" s="319">
        <v>24</v>
      </c>
      <c r="B37" s="320" t="s">
        <v>250</v>
      </c>
      <c r="C37" s="321">
        <f t="shared" si="3"/>
        <v>96311</v>
      </c>
      <c r="D37" s="321">
        <v>35239</v>
      </c>
      <c r="E37" s="321">
        <v>61072</v>
      </c>
      <c r="F37" s="321"/>
      <c r="G37" s="321"/>
      <c r="H37" s="321">
        <f t="shared" si="4"/>
        <v>0</v>
      </c>
      <c r="I37" s="321"/>
      <c r="J37" s="321"/>
      <c r="K37" s="321">
        <f t="shared" si="5"/>
        <v>0</v>
      </c>
      <c r="L37" s="321"/>
      <c r="M37" s="321"/>
      <c r="N37" s="311"/>
    </row>
    <row r="38" spans="1:14" s="310" customFormat="1" ht="22.5" customHeight="1">
      <c r="A38" s="319">
        <v>25</v>
      </c>
      <c r="B38" s="320" t="s">
        <v>136</v>
      </c>
      <c r="C38" s="321">
        <f t="shared" si="3"/>
        <v>5183</v>
      </c>
      <c r="D38" s="321"/>
      <c r="E38" s="321">
        <v>5183</v>
      </c>
      <c r="F38" s="321"/>
      <c r="G38" s="321"/>
      <c r="H38" s="321">
        <f t="shared" si="4"/>
        <v>0</v>
      </c>
      <c r="I38" s="321"/>
      <c r="J38" s="321"/>
      <c r="K38" s="321">
        <f t="shared" si="5"/>
        <v>0</v>
      </c>
      <c r="L38" s="321"/>
      <c r="M38" s="321"/>
      <c r="N38" s="311"/>
    </row>
    <row r="39" spans="1:14" s="310" customFormat="1" ht="23.25" customHeight="1">
      <c r="A39" s="315" t="s">
        <v>20</v>
      </c>
      <c r="B39" s="316" t="s">
        <v>104</v>
      </c>
      <c r="C39" s="318">
        <f t="shared" si="3"/>
        <v>10331</v>
      </c>
      <c r="D39" s="318"/>
      <c r="E39" s="318"/>
      <c r="F39" s="318">
        <f>12034-F41</f>
        <v>10331</v>
      </c>
      <c r="G39" s="318"/>
      <c r="H39" s="318">
        <f t="shared" si="4"/>
        <v>0</v>
      </c>
      <c r="I39" s="318"/>
      <c r="J39" s="318"/>
      <c r="K39" s="318">
        <f t="shared" si="5"/>
        <v>0</v>
      </c>
      <c r="L39" s="318"/>
      <c r="M39" s="318"/>
      <c r="N39" s="308"/>
    </row>
    <row r="40" spans="1:14" s="310" customFormat="1" ht="23.25" customHeight="1" hidden="1">
      <c r="A40" s="315" t="s">
        <v>21</v>
      </c>
      <c r="B40" s="316" t="s">
        <v>105</v>
      </c>
      <c r="C40" s="318">
        <f>SUM(D40:H40)+K40+N40</f>
        <v>0</v>
      </c>
      <c r="D40" s="318"/>
      <c r="E40" s="318"/>
      <c r="F40" s="318"/>
      <c r="G40" s="318"/>
      <c r="H40" s="318">
        <f t="shared" si="4"/>
        <v>0</v>
      </c>
      <c r="I40" s="318"/>
      <c r="J40" s="318"/>
      <c r="K40" s="318">
        <f t="shared" si="5"/>
        <v>0</v>
      </c>
      <c r="L40" s="318"/>
      <c r="M40" s="318"/>
      <c r="N40" s="308"/>
    </row>
    <row r="41" spans="1:14" s="307" customFormat="1" ht="37.5" customHeight="1">
      <c r="A41" s="315" t="s">
        <v>21</v>
      </c>
      <c r="B41" s="316" t="s">
        <v>138</v>
      </c>
      <c r="C41" s="318">
        <f t="shared" si="3"/>
        <v>83471</v>
      </c>
      <c r="D41" s="321"/>
      <c r="E41" s="322">
        <f>83471-F41</f>
        <v>81768</v>
      </c>
      <c r="F41" s="322">
        <v>1703</v>
      </c>
      <c r="G41" s="321"/>
      <c r="H41" s="318">
        <f t="shared" si="4"/>
        <v>0</v>
      </c>
      <c r="I41" s="318"/>
      <c r="J41" s="318"/>
      <c r="K41" s="318">
        <f t="shared" si="5"/>
        <v>0</v>
      </c>
      <c r="L41" s="318"/>
      <c r="M41" s="318"/>
      <c r="N41" s="311"/>
    </row>
    <row r="42" spans="1:14" s="168" customFormat="1" ht="23.25" customHeight="1" hidden="1">
      <c r="A42" s="278" t="s">
        <v>231</v>
      </c>
      <c r="B42" s="296" t="s">
        <v>251</v>
      </c>
      <c r="C42" s="297">
        <f t="shared" si="3"/>
        <v>0</v>
      </c>
      <c r="D42" s="298"/>
      <c r="E42" s="298"/>
      <c r="F42" s="298"/>
      <c r="G42" s="298"/>
      <c r="H42" s="297">
        <f t="shared" si="4"/>
        <v>0</v>
      </c>
      <c r="I42" s="298"/>
      <c r="J42" s="298"/>
      <c r="K42" s="299">
        <f t="shared" si="5"/>
        <v>0</v>
      </c>
      <c r="L42" s="300"/>
      <c r="M42" s="300"/>
      <c r="N42" s="301"/>
    </row>
    <row r="43" spans="1:14" s="168" customFormat="1" ht="20.25" customHeight="1" hidden="1">
      <c r="A43" s="302"/>
      <c r="B43" s="303"/>
      <c r="C43" s="303"/>
      <c r="D43" s="304"/>
      <c r="E43" s="304"/>
      <c r="F43" s="304"/>
      <c r="G43" s="304"/>
      <c r="H43" s="304"/>
      <c r="I43" s="304"/>
      <c r="J43" s="304"/>
      <c r="K43" s="305"/>
      <c r="L43" s="305"/>
      <c r="M43" s="305"/>
      <c r="N43" s="304"/>
    </row>
    <row r="44" spans="1:14" s="168" customFormat="1" ht="18.75">
      <c r="A44" s="186"/>
      <c r="B44" s="186"/>
      <c r="C44" s="178"/>
      <c r="D44" s="178"/>
      <c r="E44" s="178"/>
      <c r="F44" s="178"/>
      <c r="G44" s="178"/>
      <c r="H44" s="178"/>
      <c r="I44" s="178"/>
      <c r="J44" s="178"/>
      <c r="K44" s="178"/>
      <c r="L44" s="178"/>
      <c r="M44" s="178"/>
      <c r="N44" s="178"/>
    </row>
    <row r="45" spans="1:14" ht="18.75">
      <c r="A45" s="9"/>
      <c r="B45" s="9"/>
      <c r="C45" s="9"/>
      <c r="D45" s="9"/>
      <c r="E45" s="9"/>
      <c r="F45" s="9"/>
      <c r="G45" s="9"/>
      <c r="H45" s="9"/>
      <c r="I45" s="9"/>
      <c r="J45" s="9"/>
      <c r="K45" s="9"/>
      <c r="L45" s="9"/>
      <c r="M45" s="9"/>
      <c r="N45" s="9"/>
    </row>
    <row r="46" spans="1:14" ht="18.75">
      <c r="A46" s="9"/>
      <c r="B46" s="9"/>
      <c r="C46" s="9"/>
      <c r="D46" s="9"/>
      <c r="E46" s="9"/>
      <c r="F46" s="9"/>
      <c r="G46" s="9"/>
      <c r="H46" s="9"/>
      <c r="I46" s="9"/>
      <c r="J46" s="9"/>
      <c r="K46" s="9"/>
      <c r="L46" s="9"/>
      <c r="M46" s="9"/>
      <c r="N46" s="9"/>
    </row>
    <row r="47" spans="1:14" ht="22.5" customHeight="1">
      <c r="A47" s="9"/>
      <c r="B47" s="9"/>
      <c r="C47" s="9"/>
      <c r="D47" s="23"/>
      <c r="E47" s="9"/>
      <c r="F47" s="9"/>
      <c r="G47" s="9"/>
      <c r="H47" s="9"/>
      <c r="I47" s="9"/>
      <c r="J47" s="9"/>
      <c r="K47" s="9"/>
      <c r="L47" s="9"/>
      <c r="M47" s="9"/>
      <c r="N47" s="9"/>
    </row>
    <row r="48" spans="1:14" ht="18.75">
      <c r="A48" s="9"/>
      <c r="B48" s="9"/>
      <c r="C48" s="9"/>
      <c r="D48" s="9"/>
      <c r="E48" s="9"/>
      <c r="F48" s="9"/>
      <c r="G48" s="9"/>
      <c r="H48" s="9"/>
      <c r="I48" s="9"/>
      <c r="J48" s="9"/>
      <c r="K48" s="9"/>
      <c r="L48" s="9"/>
      <c r="M48" s="9"/>
      <c r="N48" s="9"/>
    </row>
    <row r="49" spans="1:14" ht="18.75">
      <c r="A49" s="9"/>
      <c r="B49" s="9"/>
      <c r="C49" s="9"/>
      <c r="D49" s="9"/>
      <c r="E49" s="9"/>
      <c r="F49" s="9"/>
      <c r="G49" s="9"/>
      <c r="H49" s="9"/>
      <c r="I49" s="9"/>
      <c r="J49" s="9"/>
      <c r="K49" s="9"/>
      <c r="L49" s="9"/>
      <c r="M49" s="9"/>
      <c r="N49" s="9"/>
    </row>
    <row r="50" spans="1:14" ht="18.75">
      <c r="A50" s="9"/>
      <c r="B50" s="9"/>
      <c r="C50" s="9"/>
      <c r="D50" s="9"/>
      <c r="E50" s="9"/>
      <c r="F50" s="9"/>
      <c r="G50" s="9"/>
      <c r="H50" s="9"/>
      <c r="I50" s="9"/>
      <c r="J50" s="9"/>
      <c r="K50" s="9"/>
      <c r="L50" s="9"/>
      <c r="M50" s="9"/>
      <c r="N50" s="9"/>
    </row>
    <row r="51" spans="1:14" ht="18.75">
      <c r="A51" s="9"/>
      <c r="B51" s="9"/>
      <c r="C51" s="9"/>
      <c r="D51" s="9"/>
      <c r="E51" s="9"/>
      <c r="F51" s="9"/>
      <c r="G51" s="9"/>
      <c r="H51" s="9"/>
      <c r="I51" s="9"/>
      <c r="J51" s="9"/>
      <c r="K51" s="9"/>
      <c r="L51" s="9"/>
      <c r="M51" s="9"/>
      <c r="N51" s="9"/>
    </row>
  </sheetData>
  <sheetProtection/>
  <mergeCells count="19">
    <mergeCell ref="A4:M4"/>
    <mergeCell ref="K6:M6"/>
    <mergeCell ref="N7:N10"/>
    <mergeCell ref="H8:H10"/>
    <mergeCell ref="I8:I10"/>
    <mergeCell ref="J8:J10"/>
    <mergeCell ref="K8:K10"/>
    <mergeCell ref="L8:L10"/>
    <mergeCell ref="M8:M10"/>
    <mergeCell ref="L3:N3"/>
    <mergeCell ref="A7:A10"/>
    <mergeCell ref="B7:B10"/>
    <mergeCell ref="C7:C10"/>
    <mergeCell ref="D7:D10"/>
    <mergeCell ref="E7:E10"/>
    <mergeCell ref="F7:F10"/>
    <mergeCell ref="G7:G10"/>
    <mergeCell ref="H7:J7"/>
    <mergeCell ref="K7:M7"/>
  </mergeCells>
  <printOptions/>
  <pageMargins left="0.4330708661417323" right="0.1968503937007874" top="0.4330708661417323" bottom="0.5118110236220472" header="0.31496062992125984" footer="0.1968503937007874"/>
  <pageSetup horizontalDpi="600" verticalDpi="600" orientation="landscape" paperSize="9" scale="95" r:id="rId1"/>
  <headerFooter>
    <oddFooter>&amp;C&amp;P</oddFooter>
  </headerFooter>
</worksheet>
</file>

<file path=xl/worksheets/sheet7.xml><?xml version="1.0" encoding="utf-8"?>
<worksheet xmlns="http://schemas.openxmlformats.org/spreadsheetml/2006/main" xmlns:r="http://schemas.openxmlformats.org/officeDocument/2006/relationships">
  <sheetPr>
    <tabColor rgb="FF002060"/>
  </sheetPr>
  <dimension ref="A1:T37"/>
  <sheetViews>
    <sheetView zoomScalePageLayoutView="0" workbookViewId="0" topLeftCell="A1">
      <selection activeCell="BF15" sqref="BF15"/>
    </sheetView>
  </sheetViews>
  <sheetFormatPr defaultColWidth="8.796875" defaultRowHeight="15"/>
  <cols>
    <col min="1" max="1" width="6" style="27" customWidth="1"/>
    <col min="2" max="2" width="28.19921875" style="27" customWidth="1"/>
    <col min="3" max="3" width="11.19921875" style="27" customWidth="1"/>
    <col min="4" max="4" width="10.09765625" style="27" customWidth="1"/>
    <col min="5" max="5" width="8.59765625" style="27" hidden="1" customWidth="1"/>
    <col min="6" max="6" width="9.3984375" style="27" customWidth="1"/>
    <col min="7" max="8" width="8.59765625" style="27" hidden="1" customWidth="1"/>
    <col min="9" max="9" width="9.5" style="27" customWidth="1"/>
    <col min="10" max="12" width="8.59765625" style="27" hidden="1" customWidth="1"/>
    <col min="13" max="13" width="10.8984375" style="27" customWidth="1"/>
    <col min="14" max="14" width="11" style="27" customWidth="1"/>
    <col min="15" max="15" width="8.59765625" style="27" customWidth="1"/>
    <col min="16" max="16" width="8.59765625" style="27" hidden="1" customWidth="1"/>
    <col min="17" max="17" width="5.8984375" style="27" hidden="1" customWidth="1"/>
    <col min="18" max="18" width="7.59765625" style="27" customWidth="1"/>
    <col min="19" max="19" width="9.19921875" style="27" customWidth="1"/>
    <col min="20" max="20" width="9.19921875" style="27" hidden="1" customWidth="1"/>
    <col min="21" max="55" width="0" style="27" hidden="1" customWidth="1"/>
    <col min="56" max="16384" width="9" style="27" customWidth="1"/>
  </cols>
  <sheetData>
    <row r="1" spans="1:20" ht="18" customHeight="1">
      <c r="A1" s="24"/>
      <c r="B1" s="24"/>
      <c r="C1" s="25"/>
      <c r="D1" s="25"/>
      <c r="E1" s="25"/>
      <c r="F1" s="25"/>
      <c r="G1" s="26"/>
      <c r="H1" s="26"/>
      <c r="I1" s="26"/>
      <c r="J1" s="26"/>
      <c r="K1" s="26"/>
      <c r="L1" s="25"/>
      <c r="M1" s="25"/>
      <c r="N1" s="25"/>
      <c r="O1" s="389" t="s">
        <v>195</v>
      </c>
      <c r="P1" s="389"/>
      <c r="Q1" s="389"/>
      <c r="R1" s="389"/>
      <c r="S1" s="389"/>
      <c r="T1" s="4" t="s">
        <v>224</v>
      </c>
    </row>
    <row r="2" spans="1:18" ht="18" customHeight="1">
      <c r="A2" s="42" t="s">
        <v>187</v>
      </c>
      <c r="B2" s="24"/>
      <c r="C2" s="25"/>
      <c r="D2" s="25"/>
      <c r="E2" s="25"/>
      <c r="F2" s="25"/>
      <c r="G2" s="26"/>
      <c r="H2" s="26"/>
      <c r="I2" s="26"/>
      <c r="J2" s="26"/>
      <c r="K2" s="26"/>
      <c r="L2" s="25"/>
      <c r="M2" s="25"/>
      <c r="N2" s="25"/>
      <c r="O2" s="41"/>
      <c r="P2" s="41"/>
      <c r="Q2" s="41"/>
      <c r="R2" s="41"/>
    </row>
    <row r="3" spans="1:18" ht="18" customHeight="1">
      <c r="A3" s="42" t="s">
        <v>188</v>
      </c>
      <c r="B3" s="24"/>
      <c r="C3" s="25"/>
      <c r="D3" s="25"/>
      <c r="E3" s="25"/>
      <c r="F3" s="25"/>
      <c r="G3" s="26"/>
      <c r="H3" s="26"/>
      <c r="I3" s="26"/>
      <c r="J3" s="26"/>
      <c r="K3" s="26"/>
      <c r="L3" s="25"/>
      <c r="M3" s="25"/>
      <c r="N3" s="25"/>
      <c r="O3" s="41"/>
      <c r="P3" s="41"/>
      <c r="Q3" s="41"/>
      <c r="R3" s="41"/>
    </row>
    <row r="4" spans="1:19" s="29" customFormat="1" ht="19.5" customHeight="1">
      <c r="A4" s="387" t="s">
        <v>117</v>
      </c>
      <c r="B4" s="387"/>
      <c r="C4" s="387"/>
      <c r="D4" s="387"/>
      <c r="E4" s="387"/>
      <c r="F4" s="387"/>
      <c r="G4" s="387"/>
      <c r="H4" s="387"/>
      <c r="I4" s="387"/>
      <c r="J4" s="387"/>
      <c r="K4" s="387"/>
      <c r="L4" s="387"/>
      <c r="M4" s="387"/>
      <c r="N4" s="387"/>
      <c r="O4" s="387"/>
      <c r="P4" s="387"/>
      <c r="Q4" s="387"/>
      <c r="R4" s="387"/>
      <c r="S4" s="387"/>
    </row>
    <row r="5" spans="1:19" s="29" customFormat="1" ht="19.5" customHeight="1">
      <c r="A5" s="387" t="s">
        <v>377</v>
      </c>
      <c r="B5" s="387"/>
      <c r="C5" s="387"/>
      <c r="D5" s="387"/>
      <c r="E5" s="387"/>
      <c r="F5" s="387"/>
      <c r="G5" s="387"/>
      <c r="H5" s="387"/>
      <c r="I5" s="387"/>
      <c r="J5" s="387"/>
      <c r="K5" s="387"/>
      <c r="L5" s="387"/>
      <c r="M5" s="387"/>
      <c r="N5" s="387"/>
      <c r="O5" s="387"/>
      <c r="P5" s="387"/>
      <c r="Q5" s="387"/>
      <c r="R5" s="387"/>
      <c r="S5" s="387"/>
    </row>
    <row r="6" spans="1:19" s="35" customFormat="1" ht="18" customHeight="1">
      <c r="A6" s="388" t="str">
        <f>'BIEU 81'!A5:C5</f>
        <v>(Kèm theo Quyết định số               /QĐ-UBND ngày  18/01/2021 của UBND huyện)</v>
      </c>
      <c r="B6" s="388"/>
      <c r="C6" s="388"/>
      <c r="D6" s="388"/>
      <c r="E6" s="388"/>
      <c r="F6" s="388"/>
      <c r="G6" s="388"/>
      <c r="H6" s="388"/>
      <c r="I6" s="388"/>
      <c r="J6" s="388"/>
      <c r="K6" s="388"/>
      <c r="L6" s="388"/>
      <c r="M6" s="388"/>
      <c r="N6" s="388"/>
      <c r="O6" s="388"/>
      <c r="P6" s="388"/>
      <c r="Q6" s="388"/>
      <c r="R6" s="388"/>
      <c r="S6" s="388"/>
    </row>
    <row r="7" spans="1:19" ht="19.5" customHeight="1">
      <c r="A7" s="323"/>
      <c r="B7" s="323"/>
      <c r="G7" s="324"/>
      <c r="H7" s="324"/>
      <c r="I7" s="324"/>
      <c r="J7" s="324"/>
      <c r="K7" s="324"/>
      <c r="L7" s="324"/>
      <c r="M7" s="324"/>
      <c r="N7" s="390" t="s">
        <v>68</v>
      </c>
      <c r="O7" s="390"/>
      <c r="P7" s="390"/>
      <c r="Q7" s="390"/>
      <c r="R7" s="390"/>
      <c r="S7" s="390"/>
    </row>
    <row r="8" spans="1:19" ht="21.75" customHeight="1">
      <c r="A8" s="384" t="s">
        <v>55</v>
      </c>
      <c r="B8" s="385" t="s">
        <v>29</v>
      </c>
      <c r="C8" s="385" t="s">
        <v>65</v>
      </c>
      <c r="D8" s="384" t="s">
        <v>57</v>
      </c>
      <c r="E8" s="384" t="s">
        <v>47</v>
      </c>
      <c r="F8" s="384" t="s">
        <v>87</v>
      </c>
      <c r="G8" s="384" t="s">
        <v>88</v>
      </c>
      <c r="H8" s="384" t="s">
        <v>89</v>
      </c>
      <c r="I8" s="384" t="s">
        <v>90</v>
      </c>
      <c r="J8" s="384" t="s">
        <v>91</v>
      </c>
      <c r="K8" s="384" t="s">
        <v>92</v>
      </c>
      <c r="L8" s="384" t="s">
        <v>93</v>
      </c>
      <c r="M8" s="384" t="s">
        <v>94</v>
      </c>
      <c r="N8" s="384" t="s">
        <v>30</v>
      </c>
      <c r="O8" s="384"/>
      <c r="P8" s="384"/>
      <c r="Q8" s="384" t="s">
        <v>95</v>
      </c>
      <c r="R8" s="384" t="s">
        <v>96</v>
      </c>
      <c r="S8" s="384" t="s">
        <v>97</v>
      </c>
    </row>
    <row r="9" spans="1:19" ht="23.25" customHeight="1">
      <c r="A9" s="384"/>
      <c r="B9" s="385"/>
      <c r="C9" s="385"/>
      <c r="D9" s="384"/>
      <c r="E9" s="384"/>
      <c r="F9" s="384"/>
      <c r="G9" s="384"/>
      <c r="H9" s="384"/>
      <c r="I9" s="384"/>
      <c r="J9" s="384"/>
      <c r="K9" s="384"/>
      <c r="L9" s="384"/>
      <c r="M9" s="384"/>
      <c r="N9" s="386" t="s">
        <v>101</v>
      </c>
      <c r="O9" s="386" t="s">
        <v>102</v>
      </c>
      <c r="P9" s="384" t="s">
        <v>252</v>
      </c>
      <c r="Q9" s="384"/>
      <c r="R9" s="384"/>
      <c r="S9" s="384"/>
    </row>
    <row r="10" spans="1:19" ht="23.25" customHeight="1">
      <c r="A10" s="384"/>
      <c r="B10" s="385"/>
      <c r="C10" s="385"/>
      <c r="D10" s="384"/>
      <c r="E10" s="384"/>
      <c r="F10" s="384"/>
      <c r="G10" s="384"/>
      <c r="H10" s="384"/>
      <c r="I10" s="384"/>
      <c r="J10" s="384"/>
      <c r="K10" s="384"/>
      <c r="L10" s="384"/>
      <c r="M10" s="384"/>
      <c r="N10" s="386"/>
      <c r="O10" s="386"/>
      <c r="P10" s="384"/>
      <c r="Q10" s="384"/>
      <c r="R10" s="384"/>
      <c r="S10" s="384"/>
    </row>
    <row r="11" spans="1:19" ht="48.75" customHeight="1">
      <c r="A11" s="384"/>
      <c r="B11" s="385"/>
      <c r="C11" s="385"/>
      <c r="D11" s="384"/>
      <c r="E11" s="384"/>
      <c r="F11" s="384"/>
      <c r="G11" s="384"/>
      <c r="H11" s="384"/>
      <c r="I11" s="384"/>
      <c r="J11" s="384"/>
      <c r="K11" s="384"/>
      <c r="L11" s="384"/>
      <c r="M11" s="384"/>
      <c r="N11" s="386"/>
      <c r="O11" s="386"/>
      <c r="P11" s="384"/>
      <c r="Q11" s="384"/>
      <c r="R11" s="384"/>
      <c r="S11" s="384"/>
    </row>
    <row r="12" spans="1:19" s="30" customFormat="1" ht="17.25" customHeight="1">
      <c r="A12" s="56" t="s">
        <v>6</v>
      </c>
      <c r="B12" s="56" t="s">
        <v>7</v>
      </c>
      <c r="C12" s="56">
        <v>1</v>
      </c>
      <c r="D12" s="57">
        <v>2</v>
      </c>
      <c r="E12" s="57">
        <f>D12+1</f>
        <v>3</v>
      </c>
      <c r="F12" s="57">
        <v>3</v>
      </c>
      <c r="G12" s="57">
        <f>F12+1</f>
        <v>4</v>
      </c>
      <c r="H12" s="57">
        <f>G12+1</f>
        <v>5</v>
      </c>
      <c r="I12" s="57">
        <v>4</v>
      </c>
      <c r="J12" s="57">
        <f>I12+1</f>
        <v>5</v>
      </c>
      <c r="K12" s="57">
        <f>J12+1</f>
        <v>6</v>
      </c>
      <c r="L12" s="57">
        <f>K12+1</f>
        <v>7</v>
      </c>
      <c r="M12" s="57">
        <v>5</v>
      </c>
      <c r="N12" s="57">
        <v>6</v>
      </c>
      <c r="O12" s="57">
        <v>7</v>
      </c>
      <c r="P12" s="57">
        <v>6</v>
      </c>
      <c r="Q12" s="57">
        <v>7</v>
      </c>
      <c r="R12" s="57">
        <v>8</v>
      </c>
      <c r="S12" s="57">
        <v>9</v>
      </c>
    </row>
    <row r="13" spans="1:19" s="325" customFormat="1" ht="30.75" customHeight="1">
      <c r="A13" s="327"/>
      <c r="B13" s="328" t="s">
        <v>28</v>
      </c>
      <c r="C13" s="329">
        <f>C14+C16+C18+C20</f>
        <v>35239</v>
      </c>
      <c r="D13" s="329">
        <f aca="true" t="shared" si="0" ref="D13:S13">D14+D16+D18+D20</f>
        <v>6334</v>
      </c>
      <c r="E13" s="329">
        <f t="shared" si="0"/>
        <v>0</v>
      </c>
      <c r="F13" s="329">
        <f t="shared" si="0"/>
        <v>0</v>
      </c>
      <c r="G13" s="329">
        <f t="shared" si="0"/>
        <v>0</v>
      </c>
      <c r="H13" s="329">
        <f t="shared" si="0"/>
        <v>0</v>
      </c>
      <c r="I13" s="329">
        <f t="shared" si="0"/>
        <v>0</v>
      </c>
      <c r="J13" s="329">
        <f t="shared" si="0"/>
        <v>0</v>
      </c>
      <c r="K13" s="329">
        <f t="shared" si="0"/>
        <v>0</v>
      </c>
      <c r="L13" s="329">
        <f t="shared" si="0"/>
        <v>0</v>
      </c>
      <c r="M13" s="329">
        <f t="shared" si="0"/>
        <v>28705</v>
      </c>
      <c r="N13" s="329">
        <f t="shared" si="0"/>
        <v>20005</v>
      </c>
      <c r="O13" s="329">
        <f t="shared" si="0"/>
        <v>0</v>
      </c>
      <c r="P13" s="329">
        <f t="shared" si="0"/>
        <v>8700</v>
      </c>
      <c r="Q13" s="329">
        <f t="shared" si="0"/>
        <v>200</v>
      </c>
      <c r="R13" s="329">
        <f t="shared" si="0"/>
        <v>0</v>
      </c>
      <c r="S13" s="329">
        <f t="shared" si="0"/>
        <v>0</v>
      </c>
    </row>
    <row r="14" spans="1:19" s="326" customFormat="1" ht="38.25" customHeight="1">
      <c r="A14" s="327" t="s">
        <v>19</v>
      </c>
      <c r="B14" s="328" t="s">
        <v>237</v>
      </c>
      <c r="C14" s="329">
        <f>C15</f>
        <v>22234</v>
      </c>
      <c r="D14" s="329">
        <f aca="true" t="shared" si="1" ref="D14:S14">D15</f>
        <v>6334</v>
      </c>
      <c r="E14" s="329">
        <f t="shared" si="1"/>
        <v>0</v>
      </c>
      <c r="F14" s="329">
        <f t="shared" si="1"/>
        <v>0</v>
      </c>
      <c r="G14" s="329">
        <f t="shared" si="1"/>
        <v>0</v>
      </c>
      <c r="H14" s="329">
        <f t="shared" si="1"/>
        <v>0</v>
      </c>
      <c r="I14" s="329">
        <f t="shared" si="1"/>
        <v>0</v>
      </c>
      <c r="J14" s="329">
        <f t="shared" si="1"/>
        <v>0</v>
      </c>
      <c r="K14" s="329">
        <f t="shared" si="1"/>
        <v>0</v>
      </c>
      <c r="L14" s="329">
        <f t="shared" si="1"/>
        <v>0</v>
      </c>
      <c r="M14" s="329">
        <f t="shared" si="1"/>
        <v>15700</v>
      </c>
      <c r="N14" s="329">
        <f t="shared" si="1"/>
        <v>9200</v>
      </c>
      <c r="O14" s="329">
        <f t="shared" si="1"/>
        <v>0</v>
      </c>
      <c r="P14" s="329">
        <f t="shared" si="1"/>
        <v>6500</v>
      </c>
      <c r="Q14" s="329">
        <f t="shared" si="1"/>
        <v>200</v>
      </c>
      <c r="R14" s="329">
        <f t="shared" si="1"/>
        <v>0</v>
      </c>
      <c r="S14" s="329">
        <f t="shared" si="1"/>
        <v>0</v>
      </c>
    </row>
    <row r="15" spans="1:19" s="325" customFormat="1" ht="38.25" customHeight="1">
      <c r="A15" s="330">
        <v>1</v>
      </c>
      <c r="B15" s="331" t="s">
        <v>253</v>
      </c>
      <c r="C15" s="332">
        <f>SUM(D15:M15)+Q15+R15+S15</f>
        <v>22234</v>
      </c>
      <c r="D15" s="332">
        <v>6334</v>
      </c>
      <c r="E15" s="332"/>
      <c r="F15" s="332"/>
      <c r="G15" s="332"/>
      <c r="H15" s="332"/>
      <c r="I15" s="332"/>
      <c r="J15" s="332"/>
      <c r="K15" s="332"/>
      <c r="L15" s="332"/>
      <c r="M15" s="332">
        <f>N15+O15+P15</f>
        <v>15700</v>
      </c>
      <c r="N15" s="332">
        <v>9200</v>
      </c>
      <c r="O15" s="332"/>
      <c r="P15" s="332">
        <v>6500</v>
      </c>
      <c r="Q15" s="332">
        <v>200</v>
      </c>
      <c r="R15" s="332"/>
      <c r="S15" s="332"/>
    </row>
    <row r="16" spans="1:19" s="326" customFormat="1" ht="38.25" customHeight="1">
      <c r="A16" s="327" t="s">
        <v>20</v>
      </c>
      <c r="B16" s="328" t="s">
        <v>238</v>
      </c>
      <c r="C16" s="329">
        <f>C17</f>
        <v>13005</v>
      </c>
      <c r="D16" s="329">
        <f aca="true" t="shared" si="2" ref="D16:S16">D17</f>
        <v>0</v>
      </c>
      <c r="E16" s="329">
        <f t="shared" si="2"/>
        <v>0</v>
      </c>
      <c r="F16" s="329">
        <f t="shared" si="2"/>
        <v>0</v>
      </c>
      <c r="G16" s="329">
        <f t="shared" si="2"/>
        <v>0</v>
      </c>
      <c r="H16" s="329">
        <f t="shared" si="2"/>
        <v>0</v>
      </c>
      <c r="I16" s="329">
        <f t="shared" si="2"/>
        <v>0</v>
      </c>
      <c r="J16" s="329">
        <f t="shared" si="2"/>
        <v>0</v>
      </c>
      <c r="K16" s="329">
        <f t="shared" si="2"/>
        <v>0</v>
      </c>
      <c r="L16" s="329">
        <f t="shared" si="2"/>
        <v>0</v>
      </c>
      <c r="M16" s="329">
        <f t="shared" si="2"/>
        <v>13005</v>
      </c>
      <c r="N16" s="329">
        <f t="shared" si="2"/>
        <v>10805</v>
      </c>
      <c r="O16" s="329">
        <f t="shared" si="2"/>
        <v>0</v>
      </c>
      <c r="P16" s="329">
        <f t="shared" si="2"/>
        <v>2200</v>
      </c>
      <c r="Q16" s="329">
        <f t="shared" si="2"/>
        <v>0</v>
      </c>
      <c r="R16" s="329">
        <f t="shared" si="2"/>
        <v>0</v>
      </c>
      <c r="S16" s="329">
        <f t="shared" si="2"/>
        <v>0</v>
      </c>
    </row>
    <row r="17" spans="1:19" s="325" customFormat="1" ht="38.25" customHeight="1">
      <c r="A17" s="330">
        <v>1</v>
      </c>
      <c r="B17" s="331" t="s">
        <v>253</v>
      </c>
      <c r="C17" s="332">
        <f>SUM(D17:M17)+Q17+R17+S17</f>
        <v>13005</v>
      </c>
      <c r="D17" s="332"/>
      <c r="E17" s="332"/>
      <c r="F17" s="332"/>
      <c r="G17" s="332"/>
      <c r="H17" s="332"/>
      <c r="I17" s="332"/>
      <c r="J17" s="332"/>
      <c r="K17" s="332"/>
      <c r="L17" s="332"/>
      <c r="M17" s="332">
        <f>N17+O17+P17</f>
        <v>13005</v>
      </c>
      <c r="N17" s="332">
        <v>10805</v>
      </c>
      <c r="O17" s="332"/>
      <c r="P17" s="332">
        <v>2200</v>
      </c>
      <c r="Q17" s="332"/>
      <c r="R17" s="332"/>
      <c r="S17" s="332"/>
    </row>
    <row r="18" spans="1:19" s="33" customFormat="1" ht="30.75" customHeight="1" hidden="1">
      <c r="A18" s="61" t="s">
        <v>20</v>
      </c>
      <c r="B18" s="62" t="s">
        <v>137</v>
      </c>
      <c r="C18" s="63">
        <f>C19</f>
        <v>0</v>
      </c>
      <c r="D18" s="63">
        <f aca="true" t="shared" si="3" ref="D18:S18">D19</f>
        <v>0</v>
      </c>
      <c r="E18" s="63">
        <f t="shared" si="3"/>
        <v>0</v>
      </c>
      <c r="F18" s="63">
        <f t="shared" si="3"/>
        <v>0</v>
      </c>
      <c r="G18" s="63">
        <f t="shared" si="3"/>
        <v>0</v>
      </c>
      <c r="H18" s="63">
        <f t="shared" si="3"/>
        <v>0</v>
      </c>
      <c r="I18" s="63">
        <f t="shared" si="3"/>
        <v>0</v>
      </c>
      <c r="J18" s="63">
        <f t="shared" si="3"/>
        <v>0</v>
      </c>
      <c r="K18" s="63">
        <f t="shared" si="3"/>
        <v>0</v>
      </c>
      <c r="L18" s="63">
        <f t="shared" si="3"/>
        <v>0</v>
      </c>
      <c r="M18" s="63">
        <f t="shared" si="3"/>
        <v>0</v>
      </c>
      <c r="N18" s="63">
        <f t="shared" si="3"/>
        <v>0</v>
      </c>
      <c r="O18" s="63">
        <f t="shared" si="3"/>
        <v>0</v>
      </c>
      <c r="P18" s="63">
        <f t="shared" si="3"/>
        <v>0</v>
      </c>
      <c r="Q18" s="63">
        <f t="shared" si="3"/>
        <v>0</v>
      </c>
      <c r="R18" s="63">
        <f t="shared" si="3"/>
        <v>0</v>
      </c>
      <c r="S18" s="63">
        <f t="shared" si="3"/>
        <v>0</v>
      </c>
    </row>
    <row r="19" spans="1:19" s="9" customFormat="1" ht="30.75" customHeight="1" hidden="1">
      <c r="A19" s="64">
        <v>1</v>
      </c>
      <c r="B19" s="65" t="s">
        <v>253</v>
      </c>
      <c r="C19" s="18">
        <f>SUM(D19:M19)+Q19+R19+S19</f>
        <v>0</v>
      </c>
      <c r="D19" s="66"/>
      <c r="E19" s="66"/>
      <c r="F19" s="66"/>
      <c r="G19" s="66"/>
      <c r="H19" s="66"/>
      <c r="I19" s="66"/>
      <c r="J19" s="66"/>
      <c r="K19" s="66"/>
      <c r="L19" s="66"/>
      <c r="M19" s="58">
        <f>N19+O19+P19</f>
        <v>0</v>
      </c>
      <c r="N19" s="66"/>
      <c r="O19" s="66"/>
      <c r="P19" s="66"/>
      <c r="Q19" s="66"/>
      <c r="R19" s="66"/>
      <c r="S19" s="66"/>
    </row>
    <row r="20" spans="1:19" s="33" customFormat="1" ht="30.75" customHeight="1" hidden="1">
      <c r="A20" s="67" t="s">
        <v>21</v>
      </c>
      <c r="B20" s="68" t="s">
        <v>254</v>
      </c>
      <c r="C20" s="69">
        <f>C21</f>
        <v>0</v>
      </c>
      <c r="D20" s="69">
        <f aca="true" t="shared" si="4" ref="D20:S20">D21</f>
        <v>0</v>
      </c>
      <c r="E20" s="69">
        <f t="shared" si="4"/>
        <v>0</v>
      </c>
      <c r="F20" s="69">
        <f t="shared" si="4"/>
        <v>0</v>
      </c>
      <c r="G20" s="69">
        <f t="shared" si="4"/>
        <v>0</v>
      </c>
      <c r="H20" s="69">
        <f t="shared" si="4"/>
        <v>0</v>
      </c>
      <c r="I20" s="69">
        <f t="shared" si="4"/>
        <v>0</v>
      </c>
      <c r="J20" s="69">
        <f t="shared" si="4"/>
        <v>0</v>
      </c>
      <c r="K20" s="69">
        <f t="shared" si="4"/>
        <v>0</v>
      </c>
      <c r="L20" s="69">
        <f t="shared" si="4"/>
        <v>0</v>
      </c>
      <c r="M20" s="69">
        <f t="shared" si="4"/>
        <v>0</v>
      </c>
      <c r="N20" s="69">
        <f t="shared" si="4"/>
        <v>0</v>
      </c>
      <c r="O20" s="69">
        <f t="shared" si="4"/>
        <v>0</v>
      </c>
      <c r="P20" s="69">
        <f t="shared" si="4"/>
        <v>0</v>
      </c>
      <c r="Q20" s="69">
        <f t="shared" si="4"/>
        <v>0</v>
      </c>
      <c r="R20" s="69">
        <f t="shared" si="4"/>
        <v>0</v>
      </c>
      <c r="S20" s="69">
        <f t="shared" si="4"/>
        <v>0</v>
      </c>
    </row>
    <row r="21" spans="1:19" s="28" customFormat="1" ht="30.75" customHeight="1" hidden="1">
      <c r="A21" s="70">
        <v>1</v>
      </c>
      <c r="B21" s="71" t="s">
        <v>253</v>
      </c>
      <c r="C21" s="58">
        <f>SUM(D21:M21)+Q21+R21+S21</f>
        <v>0</v>
      </c>
      <c r="D21" s="72"/>
      <c r="E21" s="72"/>
      <c r="F21" s="72"/>
      <c r="G21" s="72"/>
      <c r="H21" s="72"/>
      <c r="I21" s="72"/>
      <c r="J21" s="72"/>
      <c r="K21" s="72"/>
      <c r="L21" s="72"/>
      <c r="M21" s="58">
        <f>N21+O21+P21</f>
        <v>0</v>
      </c>
      <c r="N21" s="72"/>
      <c r="O21" s="72"/>
      <c r="P21" s="72"/>
      <c r="Q21" s="72"/>
      <c r="R21" s="72"/>
      <c r="S21" s="58"/>
    </row>
    <row r="22" spans="1:19" ht="30.75" customHeight="1" hidden="1">
      <c r="A22" s="59"/>
      <c r="B22" s="73"/>
      <c r="C22" s="60"/>
      <c r="D22" s="60"/>
      <c r="E22" s="60"/>
      <c r="F22" s="60"/>
      <c r="G22" s="60"/>
      <c r="H22" s="60"/>
      <c r="I22" s="60"/>
      <c r="J22" s="60"/>
      <c r="K22" s="60"/>
      <c r="L22" s="60"/>
      <c r="M22" s="60"/>
      <c r="N22" s="60"/>
      <c r="O22" s="60"/>
      <c r="P22" s="60"/>
      <c r="Q22" s="60"/>
      <c r="R22" s="60"/>
      <c r="S22" s="60"/>
    </row>
    <row r="23" spans="1:19" ht="25.5" customHeight="1">
      <c r="A23" s="31"/>
      <c r="B23" s="31"/>
      <c r="C23" s="28"/>
      <c r="D23" s="28"/>
      <c r="E23" s="28"/>
      <c r="F23" s="28"/>
      <c r="G23" s="28"/>
      <c r="H23" s="28"/>
      <c r="I23" s="28"/>
      <c r="J23" s="28"/>
      <c r="K23" s="28"/>
      <c r="L23" s="28"/>
      <c r="M23" s="28"/>
      <c r="N23" s="28"/>
      <c r="O23" s="28"/>
      <c r="P23" s="28"/>
      <c r="Q23" s="28"/>
      <c r="R23" s="28"/>
      <c r="S23" s="28"/>
    </row>
    <row r="24" spans="1:18" ht="18.75">
      <c r="A24" s="31"/>
      <c r="B24" s="31"/>
      <c r="C24" s="28"/>
      <c r="D24" s="28"/>
      <c r="E24" s="28"/>
      <c r="F24" s="28"/>
      <c r="G24" s="28"/>
      <c r="H24" s="28"/>
      <c r="I24" s="28"/>
      <c r="J24" s="28"/>
      <c r="K24" s="28"/>
      <c r="L24" s="28"/>
      <c r="M24" s="28"/>
      <c r="N24" s="28"/>
      <c r="O24" s="28"/>
      <c r="P24" s="28"/>
      <c r="Q24" s="28"/>
      <c r="R24" s="28"/>
    </row>
    <row r="25" spans="1:18" ht="18.75">
      <c r="A25" s="28"/>
      <c r="B25" s="31"/>
      <c r="C25" s="28"/>
      <c r="D25" s="28"/>
      <c r="E25" s="28"/>
      <c r="F25" s="28"/>
      <c r="G25" s="28"/>
      <c r="H25" s="28"/>
      <c r="I25" s="28"/>
      <c r="J25" s="28"/>
      <c r="K25" s="28"/>
      <c r="L25" s="28"/>
      <c r="M25" s="28"/>
      <c r="N25" s="28"/>
      <c r="O25" s="28"/>
      <c r="P25" s="28"/>
      <c r="Q25" s="28"/>
      <c r="R25" s="28"/>
    </row>
    <row r="26" spans="1:18" ht="18.75">
      <c r="A26" s="28"/>
      <c r="B26" s="28"/>
      <c r="C26" s="28"/>
      <c r="D26" s="28"/>
      <c r="E26" s="28"/>
      <c r="F26" s="28"/>
      <c r="G26" s="28"/>
      <c r="H26" s="28"/>
      <c r="I26" s="28"/>
      <c r="J26" s="28"/>
      <c r="K26" s="28"/>
      <c r="L26" s="28"/>
      <c r="M26" s="28"/>
      <c r="N26" s="28"/>
      <c r="O26" s="28"/>
      <c r="P26" s="28"/>
      <c r="Q26" s="28"/>
      <c r="R26" s="28"/>
    </row>
    <row r="27" spans="1:18" ht="18.75">
      <c r="A27" s="28"/>
      <c r="B27" s="28"/>
      <c r="C27" s="28"/>
      <c r="D27" s="28"/>
      <c r="E27" s="28"/>
      <c r="F27" s="28"/>
      <c r="G27" s="28"/>
      <c r="H27" s="28"/>
      <c r="I27" s="28"/>
      <c r="J27" s="28"/>
      <c r="K27" s="28"/>
      <c r="L27" s="28"/>
      <c r="M27" s="28"/>
      <c r="N27" s="28"/>
      <c r="O27" s="28"/>
      <c r="P27" s="28"/>
      <c r="Q27" s="28"/>
      <c r="R27" s="28"/>
    </row>
    <row r="28" spans="1:18" ht="18.75">
      <c r="A28" s="28"/>
      <c r="B28" s="28"/>
      <c r="C28" s="28"/>
      <c r="D28" s="28"/>
      <c r="E28" s="28"/>
      <c r="F28" s="28"/>
      <c r="G28" s="28"/>
      <c r="H28" s="28"/>
      <c r="I28" s="28"/>
      <c r="J28" s="28"/>
      <c r="K28" s="28"/>
      <c r="L28" s="28"/>
      <c r="M28" s="28"/>
      <c r="N28" s="28"/>
      <c r="O28" s="28"/>
      <c r="P28" s="28"/>
      <c r="Q28" s="28"/>
      <c r="R28" s="28"/>
    </row>
    <row r="29" spans="1:18" ht="18.75">
      <c r="A29" s="28"/>
      <c r="B29" s="28"/>
      <c r="C29" s="28"/>
      <c r="D29" s="28"/>
      <c r="E29" s="28"/>
      <c r="F29" s="28"/>
      <c r="G29" s="28"/>
      <c r="H29" s="28"/>
      <c r="I29" s="28"/>
      <c r="J29" s="28"/>
      <c r="K29" s="28"/>
      <c r="L29" s="28"/>
      <c r="M29" s="28"/>
      <c r="N29" s="28"/>
      <c r="O29" s="28"/>
      <c r="P29" s="28"/>
      <c r="Q29" s="28"/>
      <c r="R29" s="28"/>
    </row>
    <row r="30" spans="1:18" ht="18.75">
      <c r="A30" s="28"/>
      <c r="B30" s="28"/>
      <c r="C30" s="28"/>
      <c r="D30" s="28"/>
      <c r="E30" s="28"/>
      <c r="F30" s="28"/>
      <c r="G30" s="28"/>
      <c r="H30" s="28"/>
      <c r="I30" s="28"/>
      <c r="J30" s="28"/>
      <c r="K30" s="28"/>
      <c r="L30" s="28"/>
      <c r="M30" s="28"/>
      <c r="N30" s="28"/>
      <c r="O30" s="28"/>
      <c r="P30" s="28"/>
      <c r="Q30" s="28"/>
      <c r="R30" s="28"/>
    </row>
    <row r="31" spans="1:18" ht="18.75">
      <c r="A31" s="28"/>
      <c r="B31" s="28"/>
      <c r="C31" s="28"/>
      <c r="D31" s="28"/>
      <c r="E31" s="28"/>
      <c r="F31" s="28"/>
      <c r="G31" s="28"/>
      <c r="H31" s="28"/>
      <c r="I31" s="28"/>
      <c r="J31" s="28"/>
      <c r="K31" s="28"/>
      <c r="L31" s="28"/>
      <c r="M31" s="28"/>
      <c r="N31" s="28"/>
      <c r="O31" s="28"/>
      <c r="P31" s="28"/>
      <c r="Q31" s="28"/>
      <c r="R31" s="28"/>
    </row>
    <row r="32" spans="1:18" ht="18.75">
      <c r="A32" s="28"/>
      <c r="B32" s="28"/>
      <c r="C32" s="28"/>
      <c r="D32" s="28"/>
      <c r="E32" s="28"/>
      <c r="F32" s="28"/>
      <c r="G32" s="28"/>
      <c r="H32" s="28"/>
      <c r="I32" s="28"/>
      <c r="J32" s="28"/>
      <c r="K32" s="28"/>
      <c r="L32" s="28"/>
      <c r="M32" s="28"/>
      <c r="N32" s="28"/>
      <c r="O32" s="28"/>
      <c r="P32" s="28"/>
      <c r="Q32" s="28"/>
      <c r="R32" s="28"/>
    </row>
    <row r="33" spans="1:18" ht="22.5" customHeight="1">
      <c r="A33" s="28"/>
      <c r="B33" s="28"/>
      <c r="C33" s="28"/>
      <c r="D33" s="28"/>
      <c r="E33" s="28"/>
      <c r="F33" s="28"/>
      <c r="G33" s="28"/>
      <c r="H33" s="28"/>
      <c r="I33" s="28"/>
      <c r="J33" s="28"/>
      <c r="K33" s="28"/>
      <c r="L33" s="28"/>
      <c r="M33" s="28"/>
      <c r="N33" s="28"/>
      <c r="O33" s="28"/>
      <c r="P33" s="28"/>
      <c r="Q33" s="28"/>
      <c r="R33" s="28"/>
    </row>
    <row r="34" spans="1:18" ht="18.75">
      <c r="A34" s="28"/>
      <c r="B34" s="28"/>
      <c r="C34" s="28"/>
      <c r="D34" s="28"/>
      <c r="E34" s="28"/>
      <c r="F34" s="28"/>
      <c r="G34" s="28"/>
      <c r="H34" s="28"/>
      <c r="I34" s="28"/>
      <c r="J34" s="28"/>
      <c r="K34" s="28"/>
      <c r="L34" s="28"/>
      <c r="M34" s="28"/>
      <c r="N34" s="28"/>
      <c r="O34" s="28"/>
      <c r="P34" s="28"/>
      <c r="Q34" s="28"/>
      <c r="R34" s="28"/>
    </row>
    <row r="35" spans="1:18" ht="18.75">
      <c r="A35" s="28"/>
      <c r="B35" s="28"/>
      <c r="C35" s="28"/>
      <c r="D35" s="28"/>
      <c r="E35" s="28"/>
      <c r="F35" s="28"/>
      <c r="G35" s="28"/>
      <c r="H35" s="28"/>
      <c r="I35" s="28"/>
      <c r="J35" s="28"/>
      <c r="K35" s="28"/>
      <c r="L35" s="28"/>
      <c r="M35" s="28"/>
      <c r="N35" s="28"/>
      <c r="O35" s="28"/>
      <c r="P35" s="28"/>
      <c r="Q35" s="28"/>
      <c r="R35" s="28"/>
    </row>
    <row r="36" spans="1:18" ht="18.75">
      <c r="A36" s="28"/>
      <c r="B36" s="28"/>
      <c r="C36" s="28"/>
      <c r="D36" s="28"/>
      <c r="E36" s="28"/>
      <c r="F36" s="28"/>
      <c r="G36" s="28"/>
      <c r="H36" s="28"/>
      <c r="I36" s="28"/>
      <c r="J36" s="28"/>
      <c r="K36" s="28"/>
      <c r="L36" s="28"/>
      <c r="M36" s="28"/>
      <c r="N36" s="28"/>
      <c r="O36" s="28"/>
      <c r="P36" s="28"/>
      <c r="Q36" s="28"/>
      <c r="R36" s="28"/>
    </row>
    <row r="37" spans="1:18" ht="18.75">
      <c r="A37" s="28"/>
      <c r="B37" s="28"/>
      <c r="C37" s="28"/>
      <c r="D37" s="28"/>
      <c r="E37" s="28"/>
      <c r="F37" s="28"/>
      <c r="G37" s="28"/>
      <c r="H37" s="28"/>
      <c r="I37" s="28"/>
      <c r="J37" s="28"/>
      <c r="K37" s="28"/>
      <c r="L37" s="28"/>
      <c r="M37" s="28"/>
      <c r="N37" s="28"/>
      <c r="O37" s="28"/>
      <c r="P37" s="28"/>
      <c r="Q37" s="28"/>
      <c r="R37" s="28"/>
    </row>
  </sheetData>
  <sheetProtection/>
  <mergeCells count="25">
    <mergeCell ref="A5:S5"/>
    <mergeCell ref="A4:S4"/>
    <mergeCell ref="A6:S6"/>
    <mergeCell ref="O1:S1"/>
    <mergeCell ref="N7:S7"/>
    <mergeCell ref="M8:M11"/>
    <mergeCell ref="N8:P8"/>
    <mergeCell ref="Q8:Q11"/>
    <mergeCell ref="R8:R11"/>
    <mergeCell ref="S8:S11"/>
    <mergeCell ref="N9:N11"/>
    <mergeCell ref="O9:O11"/>
    <mergeCell ref="P9:P11"/>
    <mergeCell ref="G8:G11"/>
    <mergeCell ref="H8:H11"/>
    <mergeCell ref="I8:I11"/>
    <mergeCell ref="J8:J11"/>
    <mergeCell ref="K8:K11"/>
    <mergeCell ref="L8:L11"/>
    <mergeCell ref="A8:A11"/>
    <mergeCell ref="B8:B11"/>
    <mergeCell ref="C8:C11"/>
    <mergeCell ref="D8:D11"/>
    <mergeCell ref="E8:E11"/>
    <mergeCell ref="F8:F11"/>
  </mergeCells>
  <printOptions/>
  <pageMargins left="0.5511811023622047" right="0.1968503937007874" top="0.5118110236220472" bottom="0.7480314960629921" header="0.31496062992125984" footer="0.31496062992125984"/>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tabColor rgb="FF002060"/>
  </sheetPr>
  <dimension ref="A1:U60"/>
  <sheetViews>
    <sheetView zoomScalePageLayoutView="0" workbookViewId="0" topLeftCell="A1">
      <selection activeCell="T1" sqref="T1:BE16384"/>
    </sheetView>
  </sheetViews>
  <sheetFormatPr defaultColWidth="8.796875" defaultRowHeight="15"/>
  <cols>
    <col min="1" max="1" width="4.09765625" style="168" customWidth="1"/>
    <col min="2" max="2" width="34" style="168" customWidth="1"/>
    <col min="3" max="3" width="9.5" style="346" customWidth="1"/>
    <col min="4" max="4" width="9.3984375" style="168" customWidth="1"/>
    <col min="5" max="5" width="5.5" style="168" customWidth="1"/>
    <col min="6" max="6" width="7.19921875" style="168" customWidth="1"/>
    <col min="7" max="7" width="7.09765625" style="168" customWidth="1"/>
    <col min="8" max="9" width="6.69921875" style="168" customWidth="1"/>
    <col min="10" max="10" width="7.3984375" style="168" customWidth="1"/>
    <col min="11" max="11" width="5.69921875" style="168" customWidth="1"/>
    <col min="12" max="12" width="7.5" style="168" customWidth="1"/>
    <col min="13" max="13" width="9" style="168" customWidth="1"/>
    <col min="14" max="14" width="8.8984375" style="168" customWidth="1"/>
    <col min="15" max="15" width="7.8984375" style="168" customWidth="1"/>
    <col min="16" max="18" width="8" style="168" customWidth="1"/>
    <col min="19" max="19" width="7.5" style="168" customWidth="1"/>
    <col min="20" max="21" width="9.19921875" style="168" hidden="1" customWidth="1"/>
    <col min="22" max="57" width="0" style="168" hidden="1" customWidth="1"/>
    <col min="58" max="16384" width="9" style="168" customWidth="1"/>
  </cols>
  <sheetData>
    <row r="1" spans="1:21" ht="18.75" customHeight="1">
      <c r="A1" s="190"/>
      <c r="B1" s="190"/>
      <c r="C1" s="333"/>
      <c r="D1" s="191"/>
      <c r="E1" s="191"/>
      <c r="F1" s="191"/>
      <c r="G1" s="169"/>
      <c r="H1" s="169"/>
      <c r="I1" s="169"/>
      <c r="J1" s="169"/>
      <c r="K1" s="169"/>
      <c r="L1" s="191"/>
      <c r="M1" s="191"/>
      <c r="N1" s="191"/>
      <c r="O1" s="191"/>
      <c r="P1" s="191"/>
      <c r="Q1" s="12" t="s">
        <v>197</v>
      </c>
      <c r="R1" s="12"/>
      <c r="S1" s="334"/>
      <c r="U1" s="174" t="s">
        <v>225</v>
      </c>
    </row>
    <row r="2" spans="1:19" ht="18" customHeight="1">
      <c r="A2" s="391" t="s">
        <v>187</v>
      </c>
      <c r="B2" s="391"/>
      <c r="C2" s="333"/>
      <c r="D2" s="191"/>
      <c r="E2" s="191"/>
      <c r="F2" s="191"/>
      <c r="G2" s="169"/>
      <c r="H2" s="169"/>
      <c r="I2" s="169"/>
      <c r="J2" s="169"/>
      <c r="K2" s="169"/>
      <c r="L2" s="191"/>
      <c r="M2" s="191"/>
      <c r="N2" s="191"/>
      <c r="O2" s="191"/>
      <c r="P2" s="191"/>
      <c r="Q2" s="12"/>
      <c r="R2" s="12"/>
      <c r="S2" s="334"/>
    </row>
    <row r="3" spans="1:19" ht="18" customHeight="1">
      <c r="A3" s="391" t="s">
        <v>188</v>
      </c>
      <c r="B3" s="391"/>
      <c r="C3" s="333"/>
      <c r="D3" s="191"/>
      <c r="E3" s="191"/>
      <c r="F3" s="191"/>
      <c r="G3" s="169"/>
      <c r="H3" s="169"/>
      <c r="I3" s="169"/>
      <c r="J3" s="169"/>
      <c r="K3" s="169"/>
      <c r="L3" s="191"/>
      <c r="M3" s="191"/>
      <c r="N3" s="191"/>
      <c r="O3" s="191"/>
      <c r="P3" s="191"/>
      <c r="Q3" s="12"/>
      <c r="R3" s="12"/>
      <c r="S3" s="334"/>
    </row>
    <row r="4" spans="1:19" s="178" customFormat="1" ht="21" customHeight="1">
      <c r="A4" s="369" t="s">
        <v>118</v>
      </c>
      <c r="B4" s="369"/>
      <c r="C4" s="369"/>
      <c r="D4" s="369"/>
      <c r="E4" s="369"/>
      <c r="F4" s="369"/>
      <c r="G4" s="369"/>
      <c r="H4" s="369"/>
      <c r="I4" s="369"/>
      <c r="J4" s="369"/>
      <c r="K4" s="369"/>
      <c r="L4" s="369"/>
      <c r="M4" s="369"/>
      <c r="N4" s="369"/>
      <c r="O4" s="369"/>
      <c r="P4" s="369"/>
      <c r="Q4" s="369"/>
      <c r="R4" s="369"/>
      <c r="S4" s="369"/>
    </row>
    <row r="5" spans="1:19" s="178" customFormat="1" ht="21" customHeight="1">
      <c r="A5" s="369" t="s">
        <v>378</v>
      </c>
      <c r="B5" s="369"/>
      <c r="C5" s="369"/>
      <c r="D5" s="369"/>
      <c r="E5" s="369"/>
      <c r="F5" s="369"/>
      <c r="G5" s="369"/>
      <c r="H5" s="369"/>
      <c r="I5" s="369"/>
      <c r="J5" s="369"/>
      <c r="K5" s="369"/>
      <c r="L5" s="369"/>
      <c r="M5" s="369"/>
      <c r="N5" s="369"/>
      <c r="O5" s="369"/>
      <c r="P5" s="369"/>
      <c r="Q5" s="369"/>
      <c r="R5" s="369"/>
      <c r="S5" s="369"/>
    </row>
    <row r="6" spans="1:19" ht="18" customHeight="1">
      <c r="A6" s="368" t="str">
        <f>'BIEU 81'!A5:C5</f>
        <v>(Kèm theo Quyết định số               /QĐ-UBND ngày  18/01/2021 của UBND huyện)</v>
      </c>
      <c r="B6" s="368"/>
      <c r="C6" s="368"/>
      <c r="D6" s="368"/>
      <c r="E6" s="368"/>
      <c r="F6" s="368"/>
      <c r="G6" s="368"/>
      <c r="H6" s="368"/>
      <c r="I6" s="368"/>
      <c r="J6" s="368"/>
      <c r="K6" s="368"/>
      <c r="L6" s="368"/>
      <c r="M6" s="368"/>
      <c r="N6" s="368"/>
      <c r="O6" s="368"/>
      <c r="P6" s="368"/>
      <c r="Q6" s="368"/>
      <c r="R6" s="368"/>
      <c r="S6" s="368"/>
    </row>
    <row r="7" spans="1:19" ht="19.5" customHeight="1">
      <c r="A7" s="171"/>
      <c r="B7" s="171"/>
      <c r="C7" s="185"/>
      <c r="D7" s="178"/>
      <c r="E7" s="178"/>
      <c r="F7" s="178"/>
      <c r="G7" s="335"/>
      <c r="H7" s="335"/>
      <c r="I7" s="335"/>
      <c r="J7" s="335"/>
      <c r="K7" s="335"/>
      <c r="L7" s="335"/>
      <c r="M7" s="335"/>
      <c r="N7" s="335"/>
      <c r="O7" s="335"/>
      <c r="P7" s="335"/>
      <c r="Q7" s="335"/>
      <c r="R7" s="335"/>
      <c r="S7" s="275" t="s">
        <v>68</v>
      </c>
    </row>
    <row r="8" spans="1:19" s="174" customFormat="1" ht="24" customHeight="1">
      <c r="A8" s="381" t="s">
        <v>55</v>
      </c>
      <c r="B8" s="382" t="s">
        <v>29</v>
      </c>
      <c r="C8" s="392" t="s">
        <v>65</v>
      </c>
      <c r="D8" s="381" t="s">
        <v>57</v>
      </c>
      <c r="E8" s="381" t="s">
        <v>47</v>
      </c>
      <c r="F8" s="381" t="s">
        <v>87</v>
      </c>
      <c r="G8" s="381" t="s">
        <v>88</v>
      </c>
      <c r="H8" s="381" t="s">
        <v>89</v>
      </c>
      <c r="I8" s="381" t="s">
        <v>90</v>
      </c>
      <c r="J8" s="381" t="s">
        <v>91</v>
      </c>
      <c r="K8" s="381" t="s">
        <v>92</v>
      </c>
      <c r="L8" s="381" t="s">
        <v>93</v>
      </c>
      <c r="M8" s="381" t="s">
        <v>94</v>
      </c>
      <c r="N8" s="381" t="s">
        <v>30</v>
      </c>
      <c r="O8" s="381"/>
      <c r="P8" s="381"/>
      <c r="Q8" s="381" t="s">
        <v>95</v>
      </c>
      <c r="R8" s="381" t="s">
        <v>96</v>
      </c>
      <c r="S8" s="381" t="s">
        <v>98</v>
      </c>
    </row>
    <row r="9" spans="1:19" s="174" customFormat="1" ht="24" customHeight="1">
      <c r="A9" s="381"/>
      <c r="B9" s="382"/>
      <c r="C9" s="392"/>
      <c r="D9" s="381"/>
      <c r="E9" s="381"/>
      <c r="F9" s="381"/>
      <c r="G9" s="381"/>
      <c r="H9" s="381"/>
      <c r="I9" s="381"/>
      <c r="J9" s="381"/>
      <c r="K9" s="381"/>
      <c r="L9" s="381"/>
      <c r="M9" s="381"/>
      <c r="N9" s="381" t="s">
        <v>101</v>
      </c>
      <c r="O9" s="381" t="s">
        <v>102</v>
      </c>
      <c r="P9" s="386" t="s">
        <v>252</v>
      </c>
      <c r="Q9" s="381"/>
      <c r="R9" s="381"/>
      <c r="S9" s="381"/>
    </row>
    <row r="10" spans="1:19" s="174" customFormat="1" ht="24" customHeight="1">
      <c r="A10" s="381"/>
      <c r="B10" s="382"/>
      <c r="C10" s="392"/>
      <c r="D10" s="381"/>
      <c r="E10" s="381"/>
      <c r="F10" s="381"/>
      <c r="G10" s="381"/>
      <c r="H10" s="381"/>
      <c r="I10" s="381"/>
      <c r="J10" s="381"/>
      <c r="K10" s="381"/>
      <c r="L10" s="381"/>
      <c r="M10" s="381"/>
      <c r="N10" s="381"/>
      <c r="O10" s="381"/>
      <c r="P10" s="386"/>
      <c r="Q10" s="381"/>
      <c r="R10" s="381"/>
      <c r="S10" s="381"/>
    </row>
    <row r="11" spans="1:19" s="174" customFormat="1" ht="41.25" customHeight="1">
      <c r="A11" s="381"/>
      <c r="B11" s="382"/>
      <c r="C11" s="392"/>
      <c r="D11" s="381"/>
      <c r="E11" s="381"/>
      <c r="F11" s="381"/>
      <c r="G11" s="381"/>
      <c r="H11" s="381"/>
      <c r="I11" s="381"/>
      <c r="J11" s="381"/>
      <c r="K11" s="381"/>
      <c r="L11" s="381"/>
      <c r="M11" s="381"/>
      <c r="N11" s="381"/>
      <c r="O11" s="381"/>
      <c r="P11" s="386"/>
      <c r="Q11" s="381"/>
      <c r="R11" s="381"/>
      <c r="S11" s="381"/>
    </row>
    <row r="12" spans="1:19" s="17" customFormat="1" ht="17.25" customHeight="1">
      <c r="A12" s="16" t="s">
        <v>6</v>
      </c>
      <c r="B12" s="16" t="s">
        <v>7</v>
      </c>
      <c r="C12" s="34">
        <v>1</v>
      </c>
      <c r="D12" s="22">
        <v>2</v>
      </c>
      <c r="E12" s="34">
        <v>3</v>
      </c>
      <c r="F12" s="22">
        <v>4</v>
      </c>
      <c r="G12" s="34">
        <v>5</v>
      </c>
      <c r="H12" s="22">
        <v>6</v>
      </c>
      <c r="I12" s="34">
        <v>7</v>
      </c>
      <c r="J12" s="22">
        <v>8</v>
      </c>
      <c r="K12" s="34">
        <v>9</v>
      </c>
      <c r="L12" s="22">
        <v>10</v>
      </c>
      <c r="M12" s="34">
        <v>11</v>
      </c>
      <c r="N12" s="22">
        <v>12</v>
      </c>
      <c r="O12" s="34">
        <v>13</v>
      </c>
      <c r="P12" s="22">
        <v>14</v>
      </c>
      <c r="Q12" s="34">
        <v>15</v>
      </c>
      <c r="R12" s="22">
        <v>16</v>
      </c>
      <c r="S12" s="34">
        <v>17</v>
      </c>
    </row>
    <row r="13" spans="1:19" s="338" customFormat="1" ht="24" customHeight="1">
      <c r="A13" s="336"/>
      <c r="B13" s="337" t="s">
        <v>28</v>
      </c>
      <c r="C13" s="347">
        <f aca="true" t="shared" si="0" ref="C13:S13">C14+C40+C45</f>
        <v>549445</v>
      </c>
      <c r="D13" s="348">
        <f t="shared" si="0"/>
        <v>398744</v>
      </c>
      <c r="E13" s="348">
        <f t="shared" si="0"/>
        <v>600</v>
      </c>
      <c r="F13" s="348">
        <f t="shared" si="0"/>
        <v>3684</v>
      </c>
      <c r="G13" s="348">
        <f t="shared" si="0"/>
        <v>2651</v>
      </c>
      <c r="H13" s="348">
        <f t="shared" si="0"/>
        <v>1616</v>
      </c>
      <c r="I13" s="348">
        <f t="shared" si="0"/>
        <v>1578</v>
      </c>
      <c r="J13" s="348">
        <f t="shared" si="0"/>
        <v>5523</v>
      </c>
      <c r="K13" s="348">
        <f t="shared" si="0"/>
        <v>956</v>
      </c>
      <c r="L13" s="348">
        <f t="shared" si="0"/>
        <v>2500</v>
      </c>
      <c r="M13" s="348">
        <f t="shared" si="0"/>
        <v>74977</v>
      </c>
      <c r="N13" s="348">
        <f t="shared" si="0"/>
        <v>44410</v>
      </c>
      <c r="O13" s="348">
        <f t="shared" si="0"/>
        <v>14184</v>
      </c>
      <c r="P13" s="348">
        <f t="shared" si="0"/>
        <v>16383</v>
      </c>
      <c r="Q13" s="348">
        <f t="shared" si="0"/>
        <v>31010</v>
      </c>
      <c r="R13" s="348">
        <f t="shared" si="0"/>
        <v>23184</v>
      </c>
      <c r="S13" s="348">
        <f t="shared" si="0"/>
        <v>2422</v>
      </c>
    </row>
    <row r="14" spans="1:19" s="178" customFormat="1" ht="21" customHeight="1">
      <c r="A14" s="284" t="s">
        <v>19</v>
      </c>
      <c r="B14" s="285" t="s">
        <v>139</v>
      </c>
      <c r="C14" s="349">
        <f aca="true" t="shared" si="1" ref="C14:S14">SUM(C15:C39)</f>
        <v>549407</v>
      </c>
      <c r="D14" s="350">
        <f t="shared" si="1"/>
        <v>398744</v>
      </c>
      <c r="E14" s="350">
        <f t="shared" si="1"/>
        <v>600</v>
      </c>
      <c r="F14" s="350">
        <f t="shared" si="1"/>
        <v>3684</v>
      </c>
      <c r="G14" s="350">
        <f t="shared" si="1"/>
        <v>2613</v>
      </c>
      <c r="H14" s="350">
        <f t="shared" si="1"/>
        <v>1616</v>
      </c>
      <c r="I14" s="350">
        <f t="shared" si="1"/>
        <v>1578</v>
      </c>
      <c r="J14" s="350">
        <f t="shared" si="1"/>
        <v>5523</v>
      </c>
      <c r="K14" s="350">
        <f t="shared" si="1"/>
        <v>956</v>
      </c>
      <c r="L14" s="350">
        <f t="shared" si="1"/>
        <v>2500</v>
      </c>
      <c r="M14" s="350">
        <f t="shared" si="1"/>
        <v>74977</v>
      </c>
      <c r="N14" s="350">
        <f t="shared" si="1"/>
        <v>44410</v>
      </c>
      <c r="O14" s="350">
        <f t="shared" si="1"/>
        <v>14184</v>
      </c>
      <c r="P14" s="350">
        <f t="shared" si="1"/>
        <v>16383</v>
      </c>
      <c r="Q14" s="350">
        <f t="shared" si="1"/>
        <v>31010</v>
      </c>
      <c r="R14" s="350">
        <f t="shared" si="1"/>
        <v>23184</v>
      </c>
      <c r="S14" s="350">
        <f t="shared" si="1"/>
        <v>2422</v>
      </c>
    </row>
    <row r="15" spans="1:20" s="178" customFormat="1" ht="21" customHeight="1">
      <c r="A15" s="282">
        <v>1</v>
      </c>
      <c r="B15" s="283" t="s">
        <v>123</v>
      </c>
      <c r="C15" s="349">
        <f>SUM(D15:M15)+SUM(Q15:S15)</f>
        <v>7203</v>
      </c>
      <c r="D15" s="351"/>
      <c r="E15" s="351"/>
      <c r="F15" s="351"/>
      <c r="G15" s="351"/>
      <c r="H15" s="351">
        <v>220</v>
      </c>
      <c r="I15" s="351"/>
      <c r="J15" s="351"/>
      <c r="K15" s="351"/>
      <c r="L15" s="351"/>
      <c r="M15" s="351">
        <f>N15+O15+P15</f>
        <v>0</v>
      </c>
      <c r="N15" s="351"/>
      <c r="O15" s="351"/>
      <c r="P15" s="351"/>
      <c r="Q15" s="351">
        <v>6983</v>
      </c>
      <c r="R15" s="351"/>
      <c r="S15" s="351"/>
      <c r="T15" s="339"/>
    </row>
    <row r="16" spans="1:20" s="178" customFormat="1" ht="21" customHeight="1">
      <c r="A16" s="282">
        <v>2</v>
      </c>
      <c r="B16" s="283" t="s">
        <v>124</v>
      </c>
      <c r="C16" s="349">
        <f aca="true" t="shared" si="2" ref="C16:C39">SUM(D16:M16)+SUM(Q16:S16)</f>
        <v>3817</v>
      </c>
      <c r="D16" s="351"/>
      <c r="E16" s="351"/>
      <c r="F16" s="351"/>
      <c r="G16" s="351"/>
      <c r="H16" s="351"/>
      <c r="I16" s="351"/>
      <c r="J16" s="351"/>
      <c r="K16" s="351"/>
      <c r="L16" s="351"/>
      <c r="M16" s="351">
        <f aca="true" t="shared" si="3" ref="M16:M49">N16+O16+P16</f>
        <v>0</v>
      </c>
      <c r="N16" s="351"/>
      <c r="O16" s="351"/>
      <c r="P16" s="351"/>
      <c r="Q16" s="351">
        <v>3817</v>
      </c>
      <c r="R16" s="351"/>
      <c r="S16" s="351"/>
      <c r="T16" s="339"/>
    </row>
    <row r="17" spans="1:20" s="178" customFormat="1" ht="21" customHeight="1">
      <c r="A17" s="282">
        <v>3</v>
      </c>
      <c r="B17" s="283" t="s">
        <v>122</v>
      </c>
      <c r="C17" s="349">
        <f t="shared" si="2"/>
        <v>9050</v>
      </c>
      <c r="D17" s="351"/>
      <c r="E17" s="351"/>
      <c r="F17" s="351"/>
      <c r="G17" s="351"/>
      <c r="H17" s="351"/>
      <c r="I17" s="351"/>
      <c r="J17" s="351"/>
      <c r="K17" s="351"/>
      <c r="L17" s="351"/>
      <c r="M17" s="351">
        <f t="shared" si="3"/>
        <v>0</v>
      </c>
      <c r="N17" s="351"/>
      <c r="O17" s="351"/>
      <c r="P17" s="351"/>
      <c r="Q17" s="351">
        <v>9050</v>
      </c>
      <c r="R17" s="351"/>
      <c r="S17" s="351"/>
      <c r="T17" s="339"/>
    </row>
    <row r="18" spans="1:20" s="178" customFormat="1" ht="21" customHeight="1">
      <c r="A18" s="282">
        <v>4</v>
      </c>
      <c r="B18" s="283" t="s">
        <v>241</v>
      </c>
      <c r="C18" s="349">
        <f t="shared" si="2"/>
        <v>4043</v>
      </c>
      <c r="D18" s="351"/>
      <c r="E18" s="351"/>
      <c r="F18" s="351"/>
      <c r="G18" s="351"/>
      <c r="H18" s="351"/>
      <c r="I18" s="351"/>
      <c r="J18" s="351"/>
      <c r="K18" s="351"/>
      <c r="L18" s="351"/>
      <c r="M18" s="351">
        <f t="shared" si="3"/>
        <v>2611</v>
      </c>
      <c r="N18" s="351"/>
      <c r="O18" s="351">
        <v>2611</v>
      </c>
      <c r="P18" s="351"/>
      <c r="Q18" s="351">
        <v>1432</v>
      </c>
      <c r="R18" s="351"/>
      <c r="S18" s="351"/>
      <c r="T18" s="339"/>
    </row>
    <row r="19" spans="1:20" s="178" customFormat="1" ht="21" customHeight="1">
      <c r="A19" s="282">
        <v>5</v>
      </c>
      <c r="B19" s="283" t="s">
        <v>242</v>
      </c>
      <c r="C19" s="349">
        <f t="shared" si="2"/>
        <v>1309</v>
      </c>
      <c r="D19" s="351"/>
      <c r="E19" s="351"/>
      <c r="F19" s="351"/>
      <c r="G19" s="351"/>
      <c r="H19" s="351"/>
      <c r="I19" s="351"/>
      <c r="J19" s="351"/>
      <c r="K19" s="351"/>
      <c r="L19" s="351"/>
      <c r="M19" s="351">
        <f t="shared" si="3"/>
        <v>0</v>
      </c>
      <c r="N19" s="351"/>
      <c r="O19" s="351"/>
      <c r="P19" s="351"/>
      <c r="Q19" s="351">
        <v>1309</v>
      </c>
      <c r="R19" s="351"/>
      <c r="S19" s="351"/>
      <c r="T19" s="339"/>
    </row>
    <row r="20" spans="1:20" s="178" customFormat="1" ht="21" customHeight="1">
      <c r="A20" s="282">
        <v>6</v>
      </c>
      <c r="B20" s="283" t="s">
        <v>243</v>
      </c>
      <c r="C20" s="349">
        <f t="shared" si="2"/>
        <v>4923</v>
      </c>
      <c r="D20" s="351"/>
      <c r="E20" s="351"/>
      <c r="F20" s="351"/>
      <c r="G20" s="351"/>
      <c r="H20" s="351"/>
      <c r="I20" s="351"/>
      <c r="J20" s="351"/>
      <c r="K20" s="351"/>
      <c r="L20" s="351">
        <v>2500</v>
      </c>
      <c r="M20" s="351">
        <f t="shared" si="3"/>
        <v>1445</v>
      </c>
      <c r="N20" s="351"/>
      <c r="O20" s="351"/>
      <c r="P20" s="351">
        <v>1445</v>
      </c>
      <c r="Q20" s="351">
        <v>978</v>
      </c>
      <c r="R20" s="351"/>
      <c r="S20" s="351"/>
      <c r="T20" s="339"/>
    </row>
    <row r="21" spans="1:20" s="178" customFormat="1" ht="21" customHeight="1">
      <c r="A21" s="282">
        <v>7</v>
      </c>
      <c r="B21" s="283" t="s">
        <v>126</v>
      </c>
      <c r="C21" s="349">
        <f t="shared" si="2"/>
        <v>649</v>
      </c>
      <c r="D21" s="351"/>
      <c r="E21" s="351"/>
      <c r="F21" s="351"/>
      <c r="G21" s="351"/>
      <c r="H21" s="351"/>
      <c r="I21" s="351"/>
      <c r="J21" s="351"/>
      <c r="K21" s="351"/>
      <c r="L21" s="351"/>
      <c r="M21" s="351">
        <f t="shared" si="3"/>
        <v>0</v>
      </c>
      <c r="N21" s="351"/>
      <c r="O21" s="351"/>
      <c r="P21" s="351"/>
      <c r="Q21" s="351">
        <v>649</v>
      </c>
      <c r="R21" s="351"/>
      <c r="S21" s="351"/>
      <c r="T21" s="339"/>
    </row>
    <row r="22" spans="1:20" s="178" customFormat="1" ht="21" customHeight="1">
      <c r="A22" s="282">
        <v>8</v>
      </c>
      <c r="B22" s="283" t="s">
        <v>127</v>
      </c>
      <c r="C22" s="349">
        <f t="shared" si="2"/>
        <v>656</v>
      </c>
      <c r="D22" s="351"/>
      <c r="E22" s="351"/>
      <c r="F22" s="351"/>
      <c r="G22" s="351"/>
      <c r="H22" s="351"/>
      <c r="I22" s="351"/>
      <c r="J22" s="351"/>
      <c r="K22" s="351"/>
      <c r="L22" s="351"/>
      <c r="M22" s="351">
        <f t="shared" si="3"/>
        <v>0</v>
      </c>
      <c r="N22" s="351"/>
      <c r="O22" s="351"/>
      <c r="P22" s="351"/>
      <c r="Q22" s="351">
        <v>656</v>
      </c>
      <c r="R22" s="351"/>
      <c r="S22" s="351"/>
      <c r="T22" s="339"/>
    </row>
    <row r="23" spans="1:20" s="178" customFormat="1" ht="21" customHeight="1">
      <c r="A23" s="282">
        <v>9</v>
      </c>
      <c r="B23" s="283" t="s">
        <v>128</v>
      </c>
      <c r="C23" s="349">
        <f t="shared" si="2"/>
        <v>2112</v>
      </c>
      <c r="D23" s="351"/>
      <c r="E23" s="351">
        <v>600</v>
      </c>
      <c r="F23" s="351"/>
      <c r="G23" s="351"/>
      <c r="H23" s="351"/>
      <c r="I23" s="351"/>
      <c r="J23" s="351"/>
      <c r="K23" s="351"/>
      <c r="L23" s="351"/>
      <c r="M23" s="351">
        <f t="shared" si="3"/>
        <v>580</v>
      </c>
      <c r="N23" s="351"/>
      <c r="O23" s="351"/>
      <c r="P23" s="351">
        <v>580</v>
      </c>
      <c r="Q23" s="351">
        <v>932</v>
      </c>
      <c r="R23" s="351"/>
      <c r="S23" s="351"/>
      <c r="T23" s="339"/>
    </row>
    <row r="24" spans="1:20" s="178" customFormat="1" ht="21" customHeight="1">
      <c r="A24" s="282">
        <v>10</v>
      </c>
      <c r="B24" s="283" t="s">
        <v>129</v>
      </c>
      <c r="C24" s="349">
        <f t="shared" si="2"/>
        <v>272</v>
      </c>
      <c r="D24" s="351"/>
      <c r="E24" s="351"/>
      <c r="F24" s="351"/>
      <c r="G24" s="351"/>
      <c r="H24" s="351"/>
      <c r="I24" s="351"/>
      <c r="J24" s="351"/>
      <c r="K24" s="351"/>
      <c r="L24" s="351"/>
      <c r="M24" s="351">
        <f t="shared" si="3"/>
        <v>0</v>
      </c>
      <c r="N24" s="351"/>
      <c r="O24" s="351"/>
      <c r="P24" s="351"/>
      <c r="Q24" s="351">
        <v>272</v>
      </c>
      <c r="R24" s="351"/>
      <c r="S24" s="351"/>
      <c r="T24" s="339"/>
    </row>
    <row r="25" spans="1:20" s="178" customFormat="1" ht="21" customHeight="1">
      <c r="A25" s="282">
        <v>11</v>
      </c>
      <c r="B25" s="283" t="s">
        <v>130</v>
      </c>
      <c r="C25" s="349">
        <f t="shared" si="2"/>
        <v>1828</v>
      </c>
      <c r="D25" s="351"/>
      <c r="E25" s="351"/>
      <c r="F25" s="351"/>
      <c r="G25" s="351"/>
      <c r="H25" s="351"/>
      <c r="I25" s="351"/>
      <c r="J25" s="351"/>
      <c r="K25" s="351"/>
      <c r="L25" s="351"/>
      <c r="M25" s="351">
        <f t="shared" si="3"/>
        <v>0</v>
      </c>
      <c r="N25" s="351"/>
      <c r="O25" s="351"/>
      <c r="P25" s="351"/>
      <c r="Q25" s="351">
        <v>1828</v>
      </c>
      <c r="R25" s="351"/>
      <c r="S25" s="351"/>
      <c r="T25" s="339"/>
    </row>
    <row r="26" spans="1:20" s="178" customFormat="1" ht="21" customHeight="1">
      <c r="A26" s="282">
        <v>12</v>
      </c>
      <c r="B26" s="283" t="s">
        <v>244</v>
      </c>
      <c r="C26" s="349">
        <f t="shared" si="2"/>
        <v>25532</v>
      </c>
      <c r="D26" s="351"/>
      <c r="E26" s="351"/>
      <c r="F26" s="351"/>
      <c r="G26" s="351"/>
      <c r="H26" s="351">
        <v>1396</v>
      </c>
      <c r="I26" s="351"/>
      <c r="J26" s="351"/>
      <c r="K26" s="351"/>
      <c r="L26" s="351"/>
      <c r="M26" s="351">
        <f t="shared" si="3"/>
        <v>0</v>
      </c>
      <c r="N26" s="351"/>
      <c r="O26" s="351"/>
      <c r="P26" s="351"/>
      <c r="Q26" s="351">
        <v>1091</v>
      </c>
      <c r="R26" s="351">
        <v>23045</v>
      </c>
      <c r="S26" s="351"/>
      <c r="T26" s="339"/>
    </row>
    <row r="27" spans="1:20" s="178" customFormat="1" ht="21" customHeight="1">
      <c r="A27" s="282">
        <v>13</v>
      </c>
      <c r="B27" s="283" t="s">
        <v>132</v>
      </c>
      <c r="C27" s="349">
        <f t="shared" si="2"/>
        <v>300</v>
      </c>
      <c r="D27" s="351"/>
      <c r="E27" s="351"/>
      <c r="F27" s="351"/>
      <c r="G27" s="351"/>
      <c r="H27" s="351"/>
      <c r="I27" s="351"/>
      <c r="J27" s="351"/>
      <c r="K27" s="351"/>
      <c r="L27" s="351"/>
      <c r="M27" s="351">
        <f t="shared" si="3"/>
        <v>0</v>
      </c>
      <c r="N27" s="351"/>
      <c r="O27" s="351"/>
      <c r="P27" s="351"/>
      <c r="Q27" s="351">
        <v>161</v>
      </c>
      <c r="R27" s="351">
        <v>139</v>
      </c>
      <c r="S27" s="351"/>
      <c r="T27" s="339"/>
    </row>
    <row r="28" spans="1:20" s="178" customFormat="1" ht="21" customHeight="1">
      <c r="A28" s="282">
        <v>14</v>
      </c>
      <c r="B28" s="283" t="s">
        <v>245</v>
      </c>
      <c r="C28" s="349">
        <f t="shared" si="2"/>
        <v>455</v>
      </c>
      <c r="D28" s="351"/>
      <c r="E28" s="351"/>
      <c r="F28" s="351"/>
      <c r="G28" s="351"/>
      <c r="H28" s="351"/>
      <c r="I28" s="351"/>
      <c r="J28" s="351"/>
      <c r="K28" s="351"/>
      <c r="L28" s="351"/>
      <c r="M28" s="351">
        <f t="shared" si="3"/>
        <v>0</v>
      </c>
      <c r="N28" s="351"/>
      <c r="O28" s="351"/>
      <c r="P28" s="351"/>
      <c r="Q28" s="351">
        <v>455</v>
      </c>
      <c r="R28" s="351"/>
      <c r="S28" s="351"/>
      <c r="T28" s="339"/>
    </row>
    <row r="29" spans="1:20" s="178" customFormat="1" ht="21" customHeight="1">
      <c r="A29" s="282">
        <v>15</v>
      </c>
      <c r="B29" s="283" t="s">
        <v>246</v>
      </c>
      <c r="C29" s="349">
        <f t="shared" si="2"/>
        <v>394462</v>
      </c>
      <c r="D29" s="351">
        <v>393065</v>
      </c>
      <c r="E29" s="351"/>
      <c r="F29" s="351"/>
      <c r="G29" s="351"/>
      <c r="H29" s="351"/>
      <c r="I29" s="351"/>
      <c r="J29" s="351"/>
      <c r="K29" s="351"/>
      <c r="L29" s="351"/>
      <c r="M29" s="351">
        <f t="shared" si="3"/>
        <v>0</v>
      </c>
      <c r="N29" s="351"/>
      <c r="O29" s="351"/>
      <c r="P29" s="351"/>
      <c r="Q29" s="351">
        <v>1397</v>
      </c>
      <c r="R29" s="351"/>
      <c r="S29" s="351"/>
      <c r="T29" s="339"/>
    </row>
    <row r="30" spans="1:20" s="178" customFormat="1" ht="21" customHeight="1">
      <c r="A30" s="282">
        <v>16</v>
      </c>
      <c r="B30" s="283" t="s">
        <v>247</v>
      </c>
      <c r="C30" s="349">
        <f t="shared" si="2"/>
        <v>1018</v>
      </c>
      <c r="D30" s="351">
        <v>1018</v>
      </c>
      <c r="E30" s="351"/>
      <c r="F30" s="351"/>
      <c r="G30" s="351"/>
      <c r="H30" s="351"/>
      <c r="I30" s="351"/>
      <c r="J30" s="351"/>
      <c r="K30" s="351"/>
      <c r="L30" s="351"/>
      <c r="M30" s="351">
        <f t="shared" si="3"/>
        <v>0</v>
      </c>
      <c r="N30" s="351"/>
      <c r="O30" s="351"/>
      <c r="P30" s="351"/>
      <c r="Q30" s="351"/>
      <c r="R30" s="351"/>
      <c r="S30" s="351"/>
      <c r="T30" s="339"/>
    </row>
    <row r="31" spans="1:20" s="178" customFormat="1" ht="21" customHeight="1">
      <c r="A31" s="282">
        <v>17</v>
      </c>
      <c r="B31" s="283" t="s">
        <v>206</v>
      </c>
      <c r="C31" s="349">
        <f t="shared" si="2"/>
        <v>4661</v>
      </c>
      <c r="D31" s="351">
        <v>4661</v>
      </c>
      <c r="E31" s="351"/>
      <c r="F31" s="351"/>
      <c r="G31" s="351"/>
      <c r="H31" s="351"/>
      <c r="I31" s="351"/>
      <c r="J31" s="351"/>
      <c r="K31" s="351"/>
      <c r="L31" s="351"/>
      <c r="M31" s="351">
        <f t="shared" si="3"/>
        <v>0</v>
      </c>
      <c r="N31" s="351"/>
      <c r="O31" s="351"/>
      <c r="P31" s="351"/>
      <c r="Q31" s="351"/>
      <c r="R31" s="351"/>
      <c r="S31" s="351"/>
      <c r="T31" s="339"/>
    </row>
    <row r="32" spans="1:20" s="178" customFormat="1" ht="21" customHeight="1">
      <c r="A32" s="282">
        <v>18</v>
      </c>
      <c r="B32" s="283" t="s">
        <v>133</v>
      </c>
      <c r="C32" s="349">
        <f t="shared" si="2"/>
        <v>121</v>
      </c>
      <c r="D32" s="351"/>
      <c r="E32" s="351"/>
      <c r="F32" s="351"/>
      <c r="G32" s="351"/>
      <c r="H32" s="351"/>
      <c r="I32" s="351"/>
      <c r="J32" s="351"/>
      <c r="K32" s="351"/>
      <c r="L32" s="351"/>
      <c r="M32" s="351">
        <f t="shared" si="3"/>
        <v>121</v>
      </c>
      <c r="N32" s="351"/>
      <c r="O32" s="351"/>
      <c r="P32" s="351">
        <v>121</v>
      </c>
      <c r="Q32" s="351"/>
      <c r="R32" s="351"/>
      <c r="S32" s="351"/>
      <c r="T32" s="339"/>
    </row>
    <row r="33" spans="1:20" s="178" customFormat="1" ht="21" customHeight="1">
      <c r="A33" s="282">
        <v>19</v>
      </c>
      <c r="B33" s="283" t="s">
        <v>207</v>
      </c>
      <c r="C33" s="349">
        <f t="shared" si="2"/>
        <v>5543</v>
      </c>
      <c r="D33" s="351"/>
      <c r="E33" s="351"/>
      <c r="F33" s="351"/>
      <c r="G33" s="351"/>
      <c r="H33" s="351"/>
      <c r="I33" s="351"/>
      <c r="J33" s="351"/>
      <c r="K33" s="351"/>
      <c r="L33" s="351"/>
      <c r="M33" s="351">
        <f t="shared" si="3"/>
        <v>5543</v>
      </c>
      <c r="N33" s="351"/>
      <c r="O33" s="351"/>
      <c r="P33" s="351">
        <v>5543</v>
      </c>
      <c r="Q33" s="351"/>
      <c r="R33" s="351"/>
      <c r="S33" s="351"/>
      <c r="T33" s="339"/>
    </row>
    <row r="34" spans="1:20" s="178" customFormat="1" ht="21" customHeight="1">
      <c r="A34" s="282">
        <v>20</v>
      </c>
      <c r="B34" s="283" t="s">
        <v>208</v>
      </c>
      <c r="C34" s="349">
        <f t="shared" si="2"/>
        <v>844</v>
      </c>
      <c r="D34" s="351"/>
      <c r="E34" s="351"/>
      <c r="F34" s="351"/>
      <c r="G34" s="351"/>
      <c r="H34" s="351"/>
      <c r="I34" s="351"/>
      <c r="J34" s="351"/>
      <c r="K34" s="351"/>
      <c r="L34" s="351"/>
      <c r="M34" s="351">
        <f t="shared" si="3"/>
        <v>844</v>
      </c>
      <c r="N34" s="351"/>
      <c r="O34" s="351"/>
      <c r="P34" s="351">
        <v>844</v>
      </c>
      <c r="Q34" s="351"/>
      <c r="R34" s="351"/>
      <c r="S34" s="351"/>
      <c r="T34" s="339"/>
    </row>
    <row r="35" spans="1:20" s="178" customFormat="1" ht="36.75" customHeight="1">
      <c r="A35" s="282">
        <v>21</v>
      </c>
      <c r="B35" s="340" t="s">
        <v>248</v>
      </c>
      <c r="C35" s="349">
        <f t="shared" si="2"/>
        <v>8057</v>
      </c>
      <c r="D35" s="351"/>
      <c r="E35" s="351"/>
      <c r="F35" s="351"/>
      <c r="G35" s="351"/>
      <c r="H35" s="351"/>
      <c r="I35" s="351">
        <v>1578</v>
      </c>
      <c r="J35" s="351">
        <v>5523</v>
      </c>
      <c r="K35" s="351">
        <v>956</v>
      </c>
      <c r="L35" s="351"/>
      <c r="M35" s="351">
        <f t="shared" si="3"/>
        <v>0</v>
      </c>
      <c r="N35" s="351"/>
      <c r="O35" s="351"/>
      <c r="P35" s="351"/>
      <c r="Q35" s="351"/>
      <c r="R35" s="351"/>
      <c r="S35" s="351"/>
      <c r="T35" s="339"/>
    </row>
    <row r="36" spans="1:20" s="178" customFormat="1" ht="21" customHeight="1">
      <c r="A36" s="282">
        <v>22</v>
      </c>
      <c r="B36" s="283" t="s">
        <v>134</v>
      </c>
      <c r="C36" s="349">
        <f t="shared" si="2"/>
        <v>2613</v>
      </c>
      <c r="D36" s="351"/>
      <c r="E36" s="351"/>
      <c r="F36" s="351"/>
      <c r="G36" s="351">
        <v>2613</v>
      </c>
      <c r="H36" s="351"/>
      <c r="I36" s="351"/>
      <c r="J36" s="351"/>
      <c r="K36" s="351"/>
      <c r="L36" s="351"/>
      <c r="M36" s="351">
        <f t="shared" si="3"/>
        <v>0</v>
      </c>
      <c r="N36" s="351"/>
      <c r="O36" s="351"/>
      <c r="P36" s="351"/>
      <c r="Q36" s="351"/>
      <c r="R36" s="351"/>
      <c r="S36" s="351"/>
      <c r="T36" s="339"/>
    </row>
    <row r="37" spans="1:20" s="178" customFormat="1" ht="21" customHeight="1">
      <c r="A37" s="282">
        <v>23</v>
      </c>
      <c r="B37" s="283" t="s">
        <v>249</v>
      </c>
      <c r="C37" s="349">
        <f t="shared" si="2"/>
        <v>3684</v>
      </c>
      <c r="D37" s="351"/>
      <c r="E37" s="351"/>
      <c r="F37" s="351">
        <v>3684</v>
      </c>
      <c r="G37" s="351"/>
      <c r="H37" s="351"/>
      <c r="I37" s="351"/>
      <c r="J37" s="351"/>
      <c r="K37" s="351"/>
      <c r="L37" s="351"/>
      <c r="M37" s="351">
        <f t="shared" si="3"/>
        <v>0</v>
      </c>
      <c r="N37" s="351"/>
      <c r="O37" s="351"/>
      <c r="P37" s="351"/>
      <c r="Q37" s="351"/>
      <c r="R37" s="351"/>
      <c r="S37" s="351"/>
      <c r="T37" s="339"/>
    </row>
    <row r="38" spans="1:20" s="178" customFormat="1" ht="21" customHeight="1">
      <c r="A38" s="282">
        <v>24</v>
      </c>
      <c r="B38" s="283" t="s">
        <v>250</v>
      </c>
      <c r="C38" s="349">
        <f t="shared" si="2"/>
        <v>61072</v>
      </c>
      <c r="D38" s="351"/>
      <c r="E38" s="351"/>
      <c r="F38" s="351"/>
      <c r="G38" s="351"/>
      <c r="H38" s="351"/>
      <c r="I38" s="351"/>
      <c r="J38" s="351"/>
      <c r="K38" s="351"/>
      <c r="L38" s="351"/>
      <c r="M38" s="351">
        <f t="shared" si="3"/>
        <v>61072</v>
      </c>
      <c r="N38" s="351">
        <v>44410</v>
      </c>
      <c r="O38" s="351">
        <f>2612+6600</f>
        <v>9212</v>
      </c>
      <c r="P38" s="351">
        <v>7450</v>
      </c>
      <c r="Q38" s="351"/>
      <c r="R38" s="351"/>
      <c r="S38" s="351"/>
      <c r="T38" s="339"/>
    </row>
    <row r="39" spans="1:20" s="178" customFormat="1" ht="21" customHeight="1">
      <c r="A39" s="282">
        <v>25</v>
      </c>
      <c r="B39" s="283" t="s">
        <v>136</v>
      </c>
      <c r="C39" s="349">
        <f t="shared" si="2"/>
        <v>5183</v>
      </c>
      <c r="D39" s="351"/>
      <c r="E39" s="351"/>
      <c r="F39" s="351"/>
      <c r="G39" s="351"/>
      <c r="H39" s="351"/>
      <c r="I39" s="351"/>
      <c r="J39" s="351"/>
      <c r="K39" s="351"/>
      <c r="L39" s="351"/>
      <c r="M39" s="351">
        <f t="shared" si="3"/>
        <v>2761</v>
      </c>
      <c r="N39" s="351"/>
      <c r="O39" s="351">
        <v>2361</v>
      </c>
      <c r="P39" s="351">
        <v>400</v>
      </c>
      <c r="Q39" s="351"/>
      <c r="R39" s="351"/>
      <c r="S39" s="351">
        <v>2422</v>
      </c>
      <c r="T39" s="339"/>
    </row>
    <row r="40" spans="1:19" s="182" customFormat="1" ht="21" customHeight="1" hidden="1">
      <c r="A40" s="284" t="s">
        <v>20</v>
      </c>
      <c r="B40" s="285" t="s">
        <v>140</v>
      </c>
      <c r="C40" s="349">
        <f>SUM(D40:M40)+SUM(Q40:S40)</f>
        <v>0</v>
      </c>
      <c r="D40" s="350">
        <f>SUM(D41:D44)</f>
        <v>0</v>
      </c>
      <c r="E40" s="350">
        <f aca="true" t="shared" si="4" ref="E40:S40">SUM(E41:E44)</f>
        <v>0</v>
      </c>
      <c r="F40" s="350">
        <f t="shared" si="4"/>
        <v>0</v>
      </c>
      <c r="G40" s="350">
        <f t="shared" si="4"/>
        <v>0</v>
      </c>
      <c r="H40" s="350">
        <f t="shared" si="4"/>
        <v>0</v>
      </c>
      <c r="I40" s="350">
        <f t="shared" si="4"/>
        <v>0</v>
      </c>
      <c r="J40" s="350">
        <f t="shared" si="4"/>
        <v>0</v>
      </c>
      <c r="K40" s="350">
        <f t="shared" si="4"/>
        <v>0</v>
      </c>
      <c r="L40" s="350">
        <f t="shared" si="4"/>
        <v>0</v>
      </c>
      <c r="M40" s="350">
        <f t="shared" si="4"/>
        <v>0</v>
      </c>
      <c r="N40" s="350">
        <f t="shared" si="4"/>
        <v>0</v>
      </c>
      <c r="O40" s="350">
        <f t="shared" si="4"/>
        <v>0</v>
      </c>
      <c r="P40" s="350">
        <f t="shared" si="4"/>
        <v>0</v>
      </c>
      <c r="Q40" s="350">
        <f t="shared" si="4"/>
        <v>0</v>
      </c>
      <c r="R40" s="350">
        <f t="shared" si="4"/>
        <v>0</v>
      </c>
      <c r="S40" s="350">
        <f t="shared" si="4"/>
        <v>0</v>
      </c>
    </row>
    <row r="41" spans="1:19" s="182" customFormat="1" ht="21" customHeight="1" hidden="1">
      <c r="A41" s="287">
        <v>1</v>
      </c>
      <c r="B41" s="288" t="s">
        <v>135</v>
      </c>
      <c r="C41" s="349">
        <f>SUM(D41:M41)+SUM(Q41:S41)</f>
        <v>0</v>
      </c>
      <c r="D41" s="350"/>
      <c r="E41" s="350"/>
      <c r="F41" s="350"/>
      <c r="G41" s="350"/>
      <c r="H41" s="350"/>
      <c r="I41" s="350"/>
      <c r="J41" s="350"/>
      <c r="K41" s="350"/>
      <c r="L41" s="350"/>
      <c r="M41" s="351">
        <f>N41+O41+P41</f>
        <v>0</v>
      </c>
      <c r="N41" s="351"/>
      <c r="O41" s="350"/>
      <c r="P41" s="350"/>
      <c r="Q41" s="350"/>
      <c r="R41" s="350"/>
      <c r="S41" s="350"/>
    </row>
    <row r="42" spans="1:19" s="182" customFormat="1" ht="21" customHeight="1" hidden="1">
      <c r="A42" s="287">
        <v>2</v>
      </c>
      <c r="B42" s="288" t="s">
        <v>121</v>
      </c>
      <c r="C42" s="349">
        <f aca="true" t="shared" si="5" ref="C42:C49">SUM(D42:M42)+SUM(Q42:S42)</f>
        <v>0</v>
      </c>
      <c r="D42" s="350"/>
      <c r="E42" s="350"/>
      <c r="F42" s="350"/>
      <c r="G42" s="350"/>
      <c r="H42" s="350"/>
      <c r="I42" s="351"/>
      <c r="J42" s="350"/>
      <c r="K42" s="350"/>
      <c r="L42" s="350"/>
      <c r="M42" s="351">
        <f t="shared" si="3"/>
        <v>0</v>
      </c>
      <c r="N42" s="351"/>
      <c r="O42" s="350"/>
      <c r="P42" s="350"/>
      <c r="Q42" s="350"/>
      <c r="R42" s="350"/>
      <c r="S42" s="350"/>
    </row>
    <row r="43" spans="1:19" s="182" customFormat="1" ht="21" customHeight="1" hidden="1">
      <c r="A43" s="287">
        <v>3</v>
      </c>
      <c r="B43" s="288" t="s">
        <v>131</v>
      </c>
      <c r="C43" s="349">
        <f t="shared" si="5"/>
        <v>0</v>
      </c>
      <c r="D43" s="350"/>
      <c r="E43" s="350"/>
      <c r="F43" s="350"/>
      <c r="G43" s="350"/>
      <c r="H43" s="350"/>
      <c r="I43" s="350"/>
      <c r="J43" s="350"/>
      <c r="K43" s="350"/>
      <c r="L43" s="350"/>
      <c r="M43" s="351">
        <f t="shared" si="3"/>
        <v>0</v>
      </c>
      <c r="N43" s="351"/>
      <c r="O43" s="350"/>
      <c r="P43" s="350"/>
      <c r="Q43" s="351"/>
      <c r="R43" s="351"/>
      <c r="S43" s="350"/>
    </row>
    <row r="44" spans="1:19" s="182" customFormat="1" ht="21" customHeight="1" hidden="1">
      <c r="A44" s="287">
        <v>4</v>
      </c>
      <c r="B44" s="288" t="s">
        <v>125</v>
      </c>
      <c r="C44" s="349">
        <f t="shared" si="5"/>
        <v>0</v>
      </c>
      <c r="D44" s="350"/>
      <c r="E44" s="350"/>
      <c r="F44" s="350"/>
      <c r="G44" s="350"/>
      <c r="H44" s="350"/>
      <c r="I44" s="350"/>
      <c r="J44" s="350"/>
      <c r="K44" s="350"/>
      <c r="L44" s="350"/>
      <c r="M44" s="351">
        <f t="shared" si="3"/>
        <v>0</v>
      </c>
      <c r="N44" s="351"/>
      <c r="O44" s="350"/>
      <c r="P44" s="350"/>
      <c r="Q44" s="351"/>
      <c r="R44" s="350"/>
      <c r="S44" s="350"/>
    </row>
    <row r="45" spans="1:19" s="182" customFormat="1" ht="21" customHeight="1">
      <c r="A45" s="284" t="s">
        <v>20</v>
      </c>
      <c r="B45" s="341" t="s">
        <v>141</v>
      </c>
      <c r="C45" s="349">
        <f t="shared" si="5"/>
        <v>38</v>
      </c>
      <c r="D45" s="350">
        <f aca="true" t="shared" si="6" ref="D45:L45">SUM(D46:D49)</f>
        <v>0</v>
      </c>
      <c r="E45" s="350">
        <f t="shared" si="6"/>
        <v>0</v>
      </c>
      <c r="F45" s="350">
        <f t="shared" si="6"/>
        <v>0</v>
      </c>
      <c r="G45" s="350">
        <f t="shared" si="6"/>
        <v>38</v>
      </c>
      <c r="H45" s="350">
        <f t="shared" si="6"/>
        <v>0</v>
      </c>
      <c r="I45" s="350">
        <f t="shared" si="6"/>
        <v>0</v>
      </c>
      <c r="J45" s="350">
        <f t="shared" si="6"/>
        <v>0</v>
      </c>
      <c r="K45" s="350">
        <f t="shared" si="6"/>
        <v>0</v>
      </c>
      <c r="L45" s="350">
        <f t="shared" si="6"/>
        <v>0</v>
      </c>
      <c r="M45" s="350">
        <f>SUM(M46:M49)</f>
        <v>0</v>
      </c>
      <c r="N45" s="350">
        <f aca="true" t="shared" si="7" ref="N45:S45">SUM(N46:N49)</f>
        <v>0</v>
      </c>
      <c r="O45" s="350">
        <f t="shared" si="7"/>
        <v>0</v>
      </c>
      <c r="P45" s="350">
        <f t="shared" si="7"/>
        <v>0</v>
      </c>
      <c r="Q45" s="350">
        <f t="shared" si="7"/>
        <v>0</v>
      </c>
      <c r="R45" s="350">
        <f t="shared" si="7"/>
        <v>0</v>
      </c>
      <c r="S45" s="350">
        <f t="shared" si="7"/>
        <v>0</v>
      </c>
    </row>
    <row r="46" spans="1:19" s="174" customFormat="1" ht="21" customHeight="1" hidden="1">
      <c r="A46" s="287">
        <v>1</v>
      </c>
      <c r="B46" s="288" t="s">
        <v>131</v>
      </c>
      <c r="C46" s="349">
        <f t="shared" si="5"/>
        <v>0</v>
      </c>
      <c r="D46" s="351"/>
      <c r="E46" s="351"/>
      <c r="F46" s="351"/>
      <c r="G46" s="351"/>
      <c r="H46" s="351"/>
      <c r="I46" s="351"/>
      <c r="J46" s="351"/>
      <c r="K46" s="351"/>
      <c r="L46" s="351"/>
      <c r="M46" s="351">
        <f t="shared" si="3"/>
        <v>0</v>
      </c>
      <c r="N46" s="351"/>
      <c r="O46" s="351"/>
      <c r="P46" s="351"/>
      <c r="Q46" s="351"/>
      <c r="R46" s="351"/>
      <c r="S46" s="351"/>
    </row>
    <row r="47" spans="1:19" s="174" customFormat="1" ht="21" customHeight="1" hidden="1">
      <c r="A47" s="287">
        <v>2</v>
      </c>
      <c r="B47" s="288" t="s">
        <v>125</v>
      </c>
      <c r="C47" s="349">
        <f t="shared" si="5"/>
        <v>0</v>
      </c>
      <c r="D47" s="351"/>
      <c r="E47" s="351"/>
      <c r="F47" s="351"/>
      <c r="G47" s="351"/>
      <c r="H47" s="351"/>
      <c r="I47" s="351"/>
      <c r="J47" s="351"/>
      <c r="K47" s="351"/>
      <c r="L47" s="351"/>
      <c r="M47" s="351">
        <f t="shared" si="3"/>
        <v>0</v>
      </c>
      <c r="N47" s="351"/>
      <c r="O47" s="351"/>
      <c r="P47" s="351"/>
      <c r="Q47" s="351"/>
      <c r="R47" s="351"/>
      <c r="S47" s="351"/>
    </row>
    <row r="48" spans="1:19" s="174" customFormat="1" ht="21" customHeight="1">
      <c r="A48" s="287">
        <v>1</v>
      </c>
      <c r="B48" s="288" t="s">
        <v>134</v>
      </c>
      <c r="C48" s="349">
        <f t="shared" si="5"/>
        <v>38</v>
      </c>
      <c r="D48" s="351"/>
      <c r="E48" s="351"/>
      <c r="F48" s="351"/>
      <c r="G48" s="351">
        <v>38</v>
      </c>
      <c r="H48" s="351"/>
      <c r="I48" s="351"/>
      <c r="J48" s="351"/>
      <c r="K48" s="351"/>
      <c r="L48" s="351"/>
      <c r="M48" s="351">
        <f t="shared" si="3"/>
        <v>0</v>
      </c>
      <c r="N48" s="351"/>
      <c r="O48" s="351"/>
      <c r="P48" s="351"/>
      <c r="Q48" s="351"/>
      <c r="R48" s="351"/>
      <c r="S48" s="351"/>
    </row>
    <row r="49" spans="1:19" s="174" customFormat="1" ht="21" customHeight="1" hidden="1">
      <c r="A49" s="342">
        <v>4</v>
      </c>
      <c r="B49" s="343" t="s">
        <v>255</v>
      </c>
      <c r="C49" s="344">
        <f t="shared" si="5"/>
        <v>0</v>
      </c>
      <c r="D49" s="345"/>
      <c r="E49" s="345"/>
      <c r="F49" s="345"/>
      <c r="G49" s="345"/>
      <c r="H49" s="345"/>
      <c r="I49" s="345"/>
      <c r="J49" s="345"/>
      <c r="K49" s="345"/>
      <c r="L49" s="345"/>
      <c r="M49" s="345">
        <f t="shared" si="3"/>
        <v>0</v>
      </c>
      <c r="N49" s="345"/>
      <c r="O49" s="345"/>
      <c r="P49" s="345"/>
      <c r="Q49" s="345"/>
      <c r="R49" s="345"/>
      <c r="S49" s="345"/>
    </row>
    <row r="50" spans="1:19" ht="18.75">
      <c r="A50" s="178"/>
      <c r="B50" s="186"/>
      <c r="C50" s="185"/>
      <c r="D50" s="178"/>
      <c r="E50" s="178"/>
      <c r="F50" s="178"/>
      <c r="G50" s="178"/>
      <c r="H50" s="178"/>
      <c r="I50" s="178"/>
      <c r="J50" s="178"/>
      <c r="K50" s="178"/>
      <c r="L50" s="178"/>
      <c r="M50" s="178"/>
      <c r="N50" s="178"/>
      <c r="O50" s="178"/>
      <c r="P50" s="178"/>
      <c r="Q50" s="178"/>
      <c r="R50" s="178"/>
      <c r="S50" s="178"/>
    </row>
    <row r="51" spans="1:19" ht="18.75">
      <c r="A51" s="178"/>
      <c r="B51" s="178"/>
      <c r="C51" s="185"/>
      <c r="D51" s="178"/>
      <c r="E51" s="178"/>
      <c r="F51" s="178"/>
      <c r="G51" s="178"/>
      <c r="H51" s="178"/>
      <c r="I51" s="178"/>
      <c r="J51" s="178"/>
      <c r="K51" s="178"/>
      <c r="L51" s="178"/>
      <c r="M51" s="178"/>
      <c r="N51" s="178"/>
      <c r="O51" s="178"/>
      <c r="P51" s="178"/>
      <c r="Q51" s="178"/>
      <c r="R51" s="178"/>
      <c r="S51" s="178"/>
    </row>
    <row r="52" spans="1:19" ht="18.75">
      <c r="A52" s="178"/>
      <c r="B52" s="178"/>
      <c r="C52" s="185"/>
      <c r="D52" s="178"/>
      <c r="E52" s="178"/>
      <c r="F52" s="178"/>
      <c r="G52" s="178"/>
      <c r="H52" s="178"/>
      <c r="I52" s="178"/>
      <c r="J52" s="178"/>
      <c r="K52" s="178"/>
      <c r="L52" s="178"/>
      <c r="M52" s="178"/>
      <c r="N52" s="178"/>
      <c r="O52" s="178"/>
      <c r="P52" s="178"/>
      <c r="Q52" s="178"/>
      <c r="R52" s="178"/>
      <c r="S52" s="178"/>
    </row>
    <row r="53" spans="1:19" ht="18.75">
      <c r="A53" s="178"/>
      <c r="B53" s="178"/>
      <c r="C53" s="185"/>
      <c r="D53" s="178"/>
      <c r="E53" s="178"/>
      <c r="F53" s="178"/>
      <c r="G53" s="178"/>
      <c r="H53" s="178"/>
      <c r="I53" s="178"/>
      <c r="J53" s="178"/>
      <c r="K53" s="178"/>
      <c r="L53" s="178"/>
      <c r="M53" s="178"/>
      <c r="N53" s="178"/>
      <c r="O53" s="178"/>
      <c r="P53" s="178"/>
      <c r="Q53" s="178"/>
      <c r="R53" s="178"/>
      <c r="S53" s="178"/>
    </row>
    <row r="54" spans="1:19" ht="18.75">
      <c r="A54" s="178"/>
      <c r="B54" s="178"/>
      <c r="C54" s="185"/>
      <c r="D54" s="178"/>
      <c r="E54" s="178"/>
      <c r="F54" s="178"/>
      <c r="G54" s="178"/>
      <c r="H54" s="178"/>
      <c r="I54" s="178"/>
      <c r="J54" s="178"/>
      <c r="K54" s="178"/>
      <c r="L54" s="178"/>
      <c r="M54" s="178"/>
      <c r="N54" s="178"/>
      <c r="O54" s="178"/>
      <c r="P54" s="178"/>
      <c r="Q54" s="178"/>
      <c r="R54" s="178"/>
      <c r="S54" s="178"/>
    </row>
    <row r="55" spans="1:19" ht="18.75">
      <c r="A55" s="178"/>
      <c r="B55" s="178"/>
      <c r="C55" s="185"/>
      <c r="D55" s="178"/>
      <c r="E55" s="178"/>
      <c r="F55" s="178"/>
      <c r="G55" s="178"/>
      <c r="H55" s="178"/>
      <c r="I55" s="178"/>
      <c r="J55" s="178"/>
      <c r="K55" s="178"/>
      <c r="L55" s="178"/>
      <c r="M55" s="178"/>
      <c r="N55" s="178"/>
      <c r="O55" s="178"/>
      <c r="P55" s="178"/>
      <c r="Q55" s="178"/>
      <c r="R55" s="178"/>
      <c r="S55" s="178"/>
    </row>
    <row r="56" spans="1:19" ht="22.5" customHeight="1">
      <c r="A56" s="178"/>
      <c r="B56" s="178"/>
      <c r="C56" s="185"/>
      <c r="D56" s="178"/>
      <c r="E56" s="178"/>
      <c r="F56" s="178"/>
      <c r="G56" s="178"/>
      <c r="H56" s="178"/>
      <c r="I56" s="178"/>
      <c r="J56" s="178"/>
      <c r="K56" s="178"/>
      <c r="L56" s="178"/>
      <c r="M56" s="178"/>
      <c r="N56" s="178"/>
      <c r="O56" s="178"/>
      <c r="P56" s="178"/>
      <c r="Q56" s="178"/>
      <c r="R56" s="178"/>
      <c r="S56" s="178"/>
    </row>
    <row r="57" spans="1:19" ht="18.75">
      <c r="A57" s="178"/>
      <c r="B57" s="178"/>
      <c r="C57" s="185"/>
      <c r="D57" s="178"/>
      <c r="E57" s="178"/>
      <c r="F57" s="178"/>
      <c r="G57" s="178"/>
      <c r="H57" s="178"/>
      <c r="I57" s="178"/>
      <c r="J57" s="178"/>
      <c r="K57" s="178"/>
      <c r="L57" s="178"/>
      <c r="M57" s="178"/>
      <c r="N57" s="178"/>
      <c r="O57" s="178"/>
      <c r="P57" s="178"/>
      <c r="Q57" s="178"/>
      <c r="R57" s="178"/>
      <c r="S57" s="178"/>
    </row>
    <row r="58" spans="1:19" ht="18.75">
      <c r="A58" s="178"/>
      <c r="B58" s="178"/>
      <c r="C58" s="185"/>
      <c r="D58" s="178"/>
      <c r="E58" s="178"/>
      <c r="F58" s="178"/>
      <c r="G58" s="178"/>
      <c r="H58" s="178"/>
      <c r="I58" s="178"/>
      <c r="J58" s="178"/>
      <c r="K58" s="178"/>
      <c r="L58" s="178"/>
      <c r="M58" s="178"/>
      <c r="N58" s="178"/>
      <c r="O58" s="178"/>
      <c r="P58" s="178"/>
      <c r="Q58" s="178"/>
      <c r="R58" s="178"/>
      <c r="S58" s="178"/>
    </row>
    <row r="59" spans="1:19" ht="18.75">
      <c r="A59" s="178"/>
      <c r="B59" s="178"/>
      <c r="C59" s="185"/>
      <c r="D59" s="178"/>
      <c r="E59" s="178"/>
      <c r="F59" s="178"/>
      <c r="G59" s="178"/>
      <c r="H59" s="178"/>
      <c r="I59" s="178"/>
      <c r="J59" s="178"/>
      <c r="K59" s="178"/>
      <c r="L59" s="178"/>
      <c r="M59" s="178"/>
      <c r="N59" s="178"/>
      <c r="O59" s="178"/>
      <c r="P59" s="178"/>
      <c r="Q59" s="178"/>
      <c r="R59" s="178"/>
      <c r="S59" s="178"/>
    </row>
    <row r="60" spans="1:19" ht="18.75">
      <c r="A60" s="178"/>
      <c r="B60" s="178"/>
      <c r="C60" s="185"/>
      <c r="D60" s="178"/>
      <c r="E60" s="178"/>
      <c r="F60" s="178"/>
      <c r="G60" s="178"/>
      <c r="H60" s="178"/>
      <c r="I60" s="178"/>
      <c r="J60" s="178"/>
      <c r="K60" s="178"/>
      <c r="L60" s="178"/>
      <c r="M60" s="178"/>
      <c r="N60" s="178"/>
      <c r="O60" s="178"/>
      <c r="P60" s="178"/>
      <c r="Q60" s="178"/>
      <c r="R60" s="178"/>
      <c r="S60" s="178"/>
    </row>
  </sheetData>
  <sheetProtection/>
  <mergeCells count="25">
    <mergeCell ref="A6:S6"/>
    <mergeCell ref="Q8:Q11"/>
    <mergeCell ref="R8:R11"/>
    <mergeCell ref="S8:S11"/>
    <mergeCell ref="N9:N11"/>
    <mergeCell ref="O9:O11"/>
    <mergeCell ref="P9:P11"/>
    <mergeCell ref="I8:I11"/>
    <mergeCell ref="J8:J11"/>
    <mergeCell ref="K8:K11"/>
    <mergeCell ref="L8:L11"/>
    <mergeCell ref="M8:M11"/>
    <mergeCell ref="N8:P8"/>
    <mergeCell ref="G8:G11"/>
    <mergeCell ref="H8:H11"/>
    <mergeCell ref="E8:E11"/>
    <mergeCell ref="F8:F11"/>
    <mergeCell ref="A2:B2"/>
    <mergeCell ref="A3:B3"/>
    <mergeCell ref="A8:A11"/>
    <mergeCell ref="B8:B11"/>
    <mergeCell ref="C8:C11"/>
    <mergeCell ref="D8:D11"/>
    <mergeCell ref="A5:S5"/>
    <mergeCell ref="A4:S4"/>
  </mergeCells>
  <printOptions/>
  <pageMargins left="0.1968503937007874" right="0" top="0.4330708661417323" bottom="0.7086614173228347" header="0.2755905511811024" footer="0.31496062992125984"/>
  <pageSetup horizontalDpi="600" verticalDpi="600" orientation="landscape"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2060"/>
  </sheetPr>
  <dimension ref="A1:M34"/>
  <sheetViews>
    <sheetView zoomScalePageLayoutView="0" workbookViewId="0" topLeftCell="A1">
      <selection activeCell="L1" sqref="L1:AY16384"/>
    </sheetView>
  </sheetViews>
  <sheetFormatPr defaultColWidth="8.796875" defaultRowHeight="15"/>
  <cols>
    <col min="1" max="1" width="4.19921875" style="0" customWidth="1"/>
    <col min="2" max="2" width="12.5" style="0" customWidth="1"/>
    <col min="3" max="3" width="8.69921875" style="0" customWidth="1"/>
    <col min="4" max="4" width="8.5" style="0" customWidth="1"/>
    <col min="5" max="5" width="8" style="0" customWidth="1"/>
    <col min="6" max="6" width="7.8984375" style="0" customWidth="1"/>
    <col min="7" max="7" width="8.59765625" style="0" customWidth="1"/>
    <col min="8" max="8" width="9.09765625" style="0" bestFit="1" customWidth="1"/>
    <col min="9" max="9" width="9.09765625" style="0" hidden="1" customWidth="1"/>
    <col min="10" max="10" width="9.5" style="0" hidden="1" customWidth="1"/>
    <col min="11" max="11" width="8.8984375" style="0" customWidth="1"/>
    <col min="12" max="51" width="0" style="0" hidden="1" customWidth="1"/>
  </cols>
  <sheetData>
    <row r="1" spans="1:13" ht="18.75">
      <c r="A1" s="44"/>
      <c r="B1" s="44"/>
      <c r="G1" s="373" t="s">
        <v>198</v>
      </c>
      <c r="H1" s="373"/>
      <c r="I1" s="373"/>
      <c r="J1" s="373"/>
      <c r="K1" s="373"/>
      <c r="M1" s="45" t="s">
        <v>226</v>
      </c>
    </row>
    <row r="2" spans="1:2" ht="18.75">
      <c r="A2" s="42" t="s">
        <v>187</v>
      </c>
      <c r="B2" s="44"/>
    </row>
    <row r="3" spans="1:2" ht="18.75">
      <c r="A3" s="42" t="s">
        <v>188</v>
      </c>
      <c r="B3" s="44"/>
    </row>
    <row r="4" spans="1:11" ht="22.5" customHeight="1">
      <c r="A4" s="383" t="s">
        <v>199</v>
      </c>
      <c r="B4" s="383"/>
      <c r="C4" s="383"/>
      <c r="D4" s="383"/>
      <c r="E4" s="383"/>
      <c r="F4" s="383"/>
      <c r="G4" s="383"/>
      <c r="H4" s="383"/>
      <c r="I4" s="383"/>
      <c r="J4" s="383"/>
      <c r="K4" s="383"/>
    </row>
    <row r="5" spans="1:11" ht="20.25" customHeight="1">
      <c r="A5" s="383" t="s">
        <v>379</v>
      </c>
      <c r="B5" s="383"/>
      <c r="C5" s="383"/>
      <c r="D5" s="383"/>
      <c r="E5" s="383"/>
      <c r="F5" s="383"/>
      <c r="G5" s="383"/>
      <c r="H5" s="383"/>
      <c r="I5" s="383"/>
      <c r="J5" s="383"/>
      <c r="K5" s="383"/>
    </row>
    <row r="6" spans="1:11" ht="18.75" customHeight="1">
      <c r="A6" s="397" t="str">
        <f>'BIEU 81'!A5:C5</f>
        <v>(Kèm theo Quyết định số               /QĐ-UBND ngày  18/01/2021 của UBND huyện)</v>
      </c>
      <c r="B6" s="397"/>
      <c r="C6" s="397"/>
      <c r="D6" s="397"/>
      <c r="E6" s="397"/>
      <c r="F6" s="397"/>
      <c r="G6" s="397"/>
      <c r="H6" s="397"/>
      <c r="I6" s="397"/>
      <c r="J6" s="397"/>
      <c r="K6" s="397"/>
    </row>
    <row r="7" spans="1:11" ht="23.25" customHeight="1">
      <c r="A7" s="9"/>
      <c r="H7" s="395" t="s">
        <v>68</v>
      </c>
      <c r="I7" s="395"/>
      <c r="J7" s="395"/>
      <c r="K7" s="395"/>
    </row>
    <row r="8" spans="1:11" s="45" customFormat="1" ht="22.5" customHeight="1">
      <c r="A8" s="393" t="s">
        <v>55</v>
      </c>
      <c r="B8" s="396" t="s">
        <v>29</v>
      </c>
      <c r="C8" s="393" t="s">
        <v>51</v>
      </c>
      <c r="D8" s="393" t="s">
        <v>52</v>
      </c>
      <c r="E8" s="393" t="s">
        <v>209</v>
      </c>
      <c r="F8" s="393"/>
      <c r="G8" s="393"/>
      <c r="H8" s="393" t="s">
        <v>210</v>
      </c>
      <c r="I8" s="393" t="s">
        <v>211</v>
      </c>
      <c r="J8" s="393" t="s">
        <v>59</v>
      </c>
      <c r="K8" s="393" t="s">
        <v>54</v>
      </c>
    </row>
    <row r="9" spans="1:11" s="45" customFormat="1" ht="22.5" customHeight="1">
      <c r="A9" s="393"/>
      <c r="B9" s="396"/>
      <c r="C9" s="393"/>
      <c r="D9" s="393"/>
      <c r="E9" s="393" t="s">
        <v>53</v>
      </c>
      <c r="F9" s="393" t="s">
        <v>212</v>
      </c>
      <c r="G9" s="394"/>
      <c r="H9" s="393"/>
      <c r="I9" s="393"/>
      <c r="J9" s="393"/>
      <c r="K9" s="393"/>
    </row>
    <row r="10" spans="1:11" s="45" customFormat="1" ht="27.75" customHeight="1">
      <c r="A10" s="393"/>
      <c r="B10" s="396"/>
      <c r="C10" s="393"/>
      <c r="D10" s="393"/>
      <c r="E10" s="393"/>
      <c r="F10" s="393" t="s">
        <v>213</v>
      </c>
      <c r="G10" s="393" t="s">
        <v>214</v>
      </c>
      <c r="H10" s="393"/>
      <c r="I10" s="393"/>
      <c r="J10" s="393"/>
      <c r="K10" s="393"/>
    </row>
    <row r="11" spans="1:11" s="45" customFormat="1" ht="27.75" customHeight="1">
      <c r="A11" s="393"/>
      <c r="B11" s="396"/>
      <c r="C11" s="393"/>
      <c r="D11" s="393"/>
      <c r="E11" s="393"/>
      <c r="F11" s="393"/>
      <c r="G11" s="394"/>
      <c r="H11" s="393"/>
      <c r="I11" s="393"/>
      <c r="J11" s="393"/>
      <c r="K11" s="393"/>
    </row>
    <row r="12" spans="1:11" s="45" customFormat="1" ht="27.75" customHeight="1">
      <c r="A12" s="393"/>
      <c r="B12" s="396"/>
      <c r="C12" s="393"/>
      <c r="D12" s="393"/>
      <c r="E12" s="393"/>
      <c r="F12" s="393"/>
      <c r="G12" s="394"/>
      <c r="H12" s="393"/>
      <c r="I12" s="393"/>
      <c r="J12" s="393"/>
      <c r="K12" s="393"/>
    </row>
    <row r="13" spans="1:11" s="45" customFormat="1" ht="18.75" customHeight="1">
      <c r="A13" s="352" t="s">
        <v>6</v>
      </c>
      <c r="B13" s="352" t="s">
        <v>7</v>
      </c>
      <c r="C13" s="352">
        <v>1</v>
      </c>
      <c r="D13" s="352" t="s">
        <v>215</v>
      </c>
      <c r="E13" s="352">
        <v>3</v>
      </c>
      <c r="F13" s="352">
        <f>E13+1</f>
        <v>4</v>
      </c>
      <c r="G13" s="352">
        <f>F13+1</f>
        <v>5</v>
      </c>
      <c r="H13" s="352">
        <f>G13+1</f>
        <v>6</v>
      </c>
      <c r="I13" s="352">
        <f>H13+1</f>
        <v>7</v>
      </c>
      <c r="J13" s="352">
        <f>I13+1</f>
        <v>8</v>
      </c>
      <c r="K13" s="352" t="s">
        <v>216</v>
      </c>
    </row>
    <row r="14" spans="1:11" s="45" customFormat="1" ht="27.75" customHeight="1">
      <c r="A14" s="353"/>
      <c r="B14" s="354" t="s">
        <v>28</v>
      </c>
      <c r="C14" s="355">
        <f aca="true" t="shared" si="0" ref="C14:K14">SUM(C15:C33)</f>
        <v>88471</v>
      </c>
      <c r="D14" s="355">
        <f t="shared" si="0"/>
        <v>5000</v>
      </c>
      <c r="E14" s="355">
        <f t="shared" si="0"/>
        <v>1400</v>
      </c>
      <c r="F14" s="355">
        <f t="shared" si="0"/>
        <v>18000</v>
      </c>
      <c r="G14" s="355">
        <f t="shared" si="0"/>
        <v>3600</v>
      </c>
      <c r="H14" s="355">
        <f t="shared" si="0"/>
        <v>83471</v>
      </c>
      <c r="I14" s="355">
        <f t="shared" si="0"/>
        <v>0</v>
      </c>
      <c r="J14" s="355">
        <f t="shared" si="0"/>
        <v>0</v>
      </c>
      <c r="K14" s="355">
        <f t="shared" si="0"/>
        <v>88471</v>
      </c>
    </row>
    <row r="15" spans="1:11" s="45" customFormat="1" ht="25.5" customHeight="1">
      <c r="A15" s="356">
        <v>1</v>
      </c>
      <c r="B15" s="265" t="s">
        <v>166</v>
      </c>
      <c r="C15" s="357">
        <f>D15+H15</f>
        <v>5699</v>
      </c>
      <c r="D15" s="357">
        <f>+E15+G15</f>
        <v>145</v>
      </c>
      <c r="E15" s="357">
        <v>145</v>
      </c>
      <c r="F15" s="357">
        <f>+G15/80*100</f>
        <v>0</v>
      </c>
      <c r="G15" s="357"/>
      <c r="H15" s="357">
        <v>5554</v>
      </c>
      <c r="I15" s="357"/>
      <c r="J15" s="357"/>
      <c r="K15" s="357">
        <f>D15+H15+I15+J15</f>
        <v>5699</v>
      </c>
    </row>
    <row r="16" spans="1:11" s="45" customFormat="1" ht="25.5" customHeight="1">
      <c r="A16" s="356">
        <v>2</v>
      </c>
      <c r="B16" s="265" t="s">
        <v>167</v>
      </c>
      <c r="C16" s="357">
        <f aca="true" t="shared" si="1" ref="C16:C33">D16+H16</f>
        <v>4239</v>
      </c>
      <c r="D16" s="357">
        <f>+E16+G16</f>
        <v>23</v>
      </c>
      <c r="E16" s="357">
        <v>23</v>
      </c>
      <c r="F16" s="357">
        <f>+G16/80*100</f>
        <v>0</v>
      </c>
      <c r="G16" s="357"/>
      <c r="H16" s="357">
        <v>4216</v>
      </c>
      <c r="I16" s="357"/>
      <c r="J16" s="357"/>
      <c r="K16" s="357">
        <f>D16+H16+I16+J16</f>
        <v>4239</v>
      </c>
    </row>
    <row r="17" spans="1:11" s="45" customFormat="1" ht="25.5" customHeight="1">
      <c r="A17" s="356">
        <v>3</v>
      </c>
      <c r="B17" s="265" t="s">
        <v>168</v>
      </c>
      <c r="C17" s="357">
        <f t="shared" si="1"/>
        <v>4471</v>
      </c>
      <c r="D17" s="357">
        <f aca="true" t="shared" si="2" ref="D17:D33">+E17+G17</f>
        <v>40</v>
      </c>
      <c r="E17" s="357">
        <v>40</v>
      </c>
      <c r="F17" s="357">
        <f>+G17/80*100</f>
        <v>0</v>
      </c>
      <c r="G17" s="357"/>
      <c r="H17" s="357">
        <v>4431</v>
      </c>
      <c r="I17" s="357"/>
      <c r="J17" s="357"/>
      <c r="K17" s="357">
        <f aca="true" t="shared" si="3" ref="K17:K33">D17+H17+I17+J17</f>
        <v>4471</v>
      </c>
    </row>
    <row r="18" spans="1:11" s="45" customFormat="1" ht="25.5" customHeight="1">
      <c r="A18" s="356">
        <v>4</v>
      </c>
      <c r="B18" s="265" t="s">
        <v>169</v>
      </c>
      <c r="C18" s="357">
        <f t="shared" si="1"/>
        <v>5109</v>
      </c>
      <c r="D18" s="357">
        <f t="shared" si="2"/>
        <v>135</v>
      </c>
      <c r="E18" s="357">
        <v>135</v>
      </c>
      <c r="F18" s="357">
        <f>+G18/80*100</f>
        <v>0</v>
      </c>
      <c r="G18" s="357"/>
      <c r="H18" s="357">
        <v>4974</v>
      </c>
      <c r="I18" s="357"/>
      <c r="J18" s="357"/>
      <c r="K18" s="357">
        <f t="shared" si="3"/>
        <v>5109</v>
      </c>
    </row>
    <row r="19" spans="1:11" s="45" customFormat="1" ht="25.5" customHeight="1">
      <c r="A19" s="356">
        <v>5</v>
      </c>
      <c r="B19" s="265" t="s">
        <v>170</v>
      </c>
      <c r="C19" s="357">
        <f t="shared" si="1"/>
        <v>4564</v>
      </c>
      <c r="D19" s="357">
        <f t="shared" si="2"/>
        <v>100</v>
      </c>
      <c r="E19" s="357">
        <v>100</v>
      </c>
      <c r="F19" s="357">
        <f>+G19/80*100</f>
        <v>0</v>
      </c>
      <c r="G19" s="357"/>
      <c r="H19" s="357">
        <v>4464</v>
      </c>
      <c r="I19" s="357"/>
      <c r="J19" s="357"/>
      <c r="K19" s="357">
        <f t="shared" si="3"/>
        <v>4564</v>
      </c>
    </row>
    <row r="20" spans="1:11" s="45" customFormat="1" ht="25.5" customHeight="1">
      <c r="A20" s="356">
        <v>6</v>
      </c>
      <c r="B20" s="265" t="s">
        <v>171</v>
      </c>
      <c r="C20" s="357">
        <f t="shared" si="1"/>
        <v>8279</v>
      </c>
      <c r="D20" s="358">
        <f>+E20+G20</f>
        <v>4120</v>
      </c>
      <c r="E20" s="357">
        <v>520</v>
      </c>
      <c r="F20" s="357">
        <f>+G20/20*100</f>
        <v>18000</v>
      </c>
      <c r="G20" s="357">
        <v>3600</v>
      </c>
      <c r="H20" s="357">
        <v>4159</v>
      </c>
      <c r="I20" s="357"/>
      <c r="J20" s="357"/>
      <c r="K20" s="357">
        <f t="shared" si="3"/>
        <v>8279</v>
      </c>
    </row>
    <row r="21" spans="1:11" s="45" customFormat="1" ht="25.5" customHeight="1">
      <c r="A21" s="356">
        <v>7</v>
      </c>
      <c r="B21" s="265" t="s">
        <v>172</v>
      </c>
      <c r="C21" s="357">
        <f t="shared" si="1"/>
        <v>4681</v>
      </c>
      <c r="D21" s="357">
        <f t="shared" si="2"/>
        <v>80</v>
      </c>
      <c r="E21" s="357">
        <v>80</v>
      </c>
      <c r="F21" s="357"/>
      <c r="G21" s="357"/>
      <c r="H21" s="357">
        <v>4601</v>
      </c>
      <c r="I21" s="357"/>
      <c r="J21" s="357"/>
      <c r="K21" s="357">
        <f t="shared" si="3"/>
        <v>4681</v>
      </c>
    </row>
    <row r="22" spans="1:11" s="45" customFormat="1" ht="25.5" customHeight="1">
      <c r="A22" s="356">
        <v>8</v>
      </c>
      <c r="B22" s="265" t="s">
        <v>173</v>
      </c>
      <c r="C22" s="357">
        <f t="shared" si="1"/>
        <v>4574</v>
      </c>
      <c r="D22" s="357">
        <f t="shared" si="2"/>
        <v>30</v>
      </c>
      <c r="E22" s="357">
        <v>30</v>
      </c>
      <c r="F22" s="357"/>
      <c r="G22" s="357"/>
      <c r="H22" s="357">
        <v>4544</v>
      </c>
      <c r="I22" s="357"/>
      <c r="J22" s="357"/>
      <c r="K22" s="357">
        <f t="shared" si="3"/>
        <v>4574</v>
      </c>
    </row>
    <row r="23" spans="1:11" s="45" customFormat="1" ht="25.5" customHeight="1">
      <c r="A23" s="356">
        <v>9</v>
      </c>
      <c r="B23" s="265" t="s">
        <v>174</v>
      </c>
      <c r="C23" s="357">
        <f t="shared" si="1"/>
        <v>4309</v>
      </c>
      <c r="D23" s="357">
        <f t="shared" si="2"/>
        <v>90</v>
      </c>
      <c r="E23" s="357">
        <v>90</v>
      </c>
      <c r="F23" s="357"/>
      <c r="G23" s="357"/>
      <c r="H23" s="357">
        <v>4219</v>
      </c>
      <c r="I23" s="357"/>
      <c r="J23" s="357"/>
      <c r="K23" s="357">
        <f t="shared" si="3"/>
        <v>4309</v>
      </c>
    </row>
    <row r="24" spans="1:11" s="45" customFormat="1" ht="25.5" customHeight="1">
      <c r="A24" s="356">
        <v>10</v>
      </c>
      <c r="B24" s="265" t="s">
        <v>175</v>
      </c>
      <c r="C24" s="357">
        <f t="shared" si="1"/>
        <v>4196</v>
      </c>
      <c r="D24" s="357">
        <f t="shared" si="2"/>
        <v>20</v>
      </c>
      <c r="E24" s="357">
        <v>20</v>
      </c>
      <c r="F24" s="357"/>
      <c r="G24" s="357"/>
      <c r="H24" s="357">
        <v>4176</v>
      </c>
      <c r="I24" s="357"/>
      <c r="J24" s="357"/>
      <c r="K24" s="357">
        <f t="shared" si="3"/>
        <v>4196</v>
      </c>
    </row>
    <row r="25" spans="1:11" s="45" customFormat="1" ht="25.5" customHeight="1">
      <c r="A25" s="356">
        <v>11</v>
      </c>
      <c r="B25" s="265" t="s">
        <v>176</v>
      </c>
      <c r="C25" s="357">
        <f t="shared" si="1"/>
        <v>4131</v>
      </c>
      <c r="D25" s="357">
        <f t="shared" si="2"/>
        <v>30</v>
      </c>
      <c r="E25" s="357">
        <v>30</v>
      </c>
      <c r="F25" s="357"/>
      <c r="G25" s="357"/>
      <c r="H25" s="357">
        <v>4101</v>
      </c>
      <c r="I25" s="357"/>
      <c r="J25" s="357"/>
      <c r="K25" s="357">
        <f t="shared" si="3"/>
        <v>4131</v>
      </c>
    </row>
    <row r="26" spans="1:11" s="45" customFormat="1" ht="25.5" customHeight="1">
      <c r="A26" s="356">
        <v>12</v>
      </c>
      <c r="B26" s="265" t="s">
        <v>177</v>
      </c>
      <c r="C26" s="357">
        <f t="shared" si="1"/>
        <v>3969</v>
      </c>
      <c r="D26" s="357">
        <f t="shared" si="2"/>
        <v>17</v>
      </c>
      <c r="E26" s="357">
        <v>17</v>
      </c>
      <c r="F26" s="357"/>
      <c r="G26" s="357"/>
      <c r="H26" s="357">
        <v>3952</v>
      </c>
      <c r="I26" s="357"/>
      <c r="J26" s="357"/>
      <c r="K26" s="357">
        <f t="shared" si="3"/>
        <v>3969</v>
      </c>
    </row>
    <row r="27" spans="1:11" s="45" customFormat="1" ht="25.5" customHeight="1">
      <c r="A27" s="356">
        <v>13</v>
      </c>
      <c r="B27" s="265" t="s">
        <v>178</v>
      </c>
      <c r="C27" s="357">
        <f t="shared" si="1"/>
        <v>4004</v>
      </c>
      <c r="D27" s="357">
        <f t="shared" si="2"/>
        <v>17</v>
      </c>
      <c r="E27" s="357">
        <v>17</v>
      </c>
      <c r="F27" s="357"/>
      <c r="G27" s="357"/>
      <c r="H27" s="357">
        <v>3987</v>
      </c>
      <c r="I27" s="357"/>
      <c r="J27" s="357"/>
      <c r="K27" s="357">
        <f t="shared" si="3"/>
        <v>4004</v>
      </c>
    </row>
    <row r="28" spans="1:11" s="45" customFormat="1" ht="25.5" customHeight="1">
      <c r="A28" s="356">
        <v>14</v>
      </c>
      <c r="B28" s="265" t="s">
        <v>179</v>
      </c>
      <c r="C28" s="357">
        <f t="shared" si="1"/>
        <v>4290</v>
      </c>
      <c r="D28" s="357">
        <f t="shared" si="2"/>
        <v>20</v>
      </c>
      <c r="E28" s="357">
        <v>20</v>
      </c>
      <c r="F28" s="357"/>
      <c r="G28" s="357"/>
      <c r="H28" s="357">
        <v>4270</v>
      </c>
      <c r="I28" s="357"/>
      <c r="J28" s="357"/>
      <c r="K28" s="357">
        <f t="shared" si="3"/>
        <v>4290</v>
      </c>
    </row>
    <row r="29" spans="1:11" s="45" customFormat="1" ht="25.5" customHeight="1">
      <c r="A29" s="356">
        <v>15</v>
      </c>
      <c r="B29" s="265" t="s">
        <v>180</v>
      </c>
      <c r="C29" s="357">
        <f t="shared" si="1"/>
        <v>4551</v>
      </c>
      <c r="D29" s="357">
        <f t="shared" si="2"/>
        <v>15</v>
      </c>
      <c r="E29" s="357">
        <v>15</v>
      </c>
      <c r="F29" s="357"/>
      <c r="G29" s="357"/>
      <c r="H29" s="357">
        <v>4536</v>
      </c>
      <c r="I29" s="357"/>
      <c r="J29" s="357"/>
      <c r="K29" s="357">
        <f t="shared" si="3"/>
        <v>4551</v>
      </c>
    </row>
    <row r="30" spans="1:12" s="74" customFormat="1" ht="25.5" customHeight="1">
      <c r="A30" s="356">
        <v>16</v>
      </c>
      <c r="B30" s="265" t="s">
        <v>181</v>
      </c>
      <c r="C30" s="357">
        <f t="shared" si="1"/>
        <v>3750</v>
      </c>
      <c r="D30" s="357">
        <f t="shared" si="2"/>
        <v>15</v>
      </c>
      <c r="E30" s="357">
        <v>15</v>
      </c>
      <c r="F30" s="357"/>
      <c r="G30" s="357"/>
      <c r="H30" s="357">
        <v>3735</v>
      </c>
      <c r="I30" s="357"/>
      <c r="J30" s="357"/>
      <c r="K30" s="357">
        <f t="shared" si="3"/>
        <v>3750</v>
      </c>
      <c r="L30" s="45"/>
    </row>
    <row r="31" spans="1:12" s="74" customFormat="1" ht="25.5" customHeight="1">
      <c r="A31" s="356">
        <v>17</v>
      </c>
      <c r="B31" s="265" t="s">
        <v>182</v>
      </c>
      <c r="C31" s="357">
        <f t="shared" si="1"/>
        <v>4652</v>
      </c>
      <c r="D31" s="357">
        <f t="shared" si="2"/>
        <v>23</v>
      </c>
      <c r="E31" s="357">
        <v>23</v>
      </c>
      <c r="F31" s="357"/>
      <c r="G31" s="357"/>
      <c r="H31" s="357">
        <v>4629</v>
      </c>
      <c r="I31" s="357"/>
      <c r="J31" s="357"/>
      <c r="K31" s="357">
        <f t="shared" si="3"/>
        <v>4652</v>
      </c>
      <c r="L31" s="45"/>
    </row>
    <row r="32" spans="1:12" s="74" customFormat="1" ht="25.5" customHeight="1">
      <c r="A32" s="356">
        <v>18</v>
      </c>
      <c r="B32" s="265" t="s">
        <v>183</v>
      </c>
      <c r="C32" s="357">
        <f t="shared" si="1"/>
        <v>4695</v>
      </c>
      <c r="D32" s="357">
        <f t="shared" si="2"/>
        <v>55</v>
      </c>
      <c r="E32" s="357">
        <v>55</v>
      </c>
      <c r="F32" s="357">
        <f>+G32/80*100</f>
        <v>0</v>
      </c>
      <c r="G32" s="357"/>
      <c r="H32" s="357">
        <v>4640</v>
      </c>
      <c r="I32" s="357"/>
      <c r="J32" s="357"/>
      <c r="K32" s="357">
        <f t="shared" si="3"/>
        <v>4695</v>
      </c>
      <c r="L32" s="45"/>
    </row>
    <row r="33" spans="1:12" s="74" customFormat="1" ht="25.5" customHeight="1">
      <c r="A33" s="356">
        <v>19</v>
      </c>
      <c r="B33" s="265" t="s">
        <v>184</v>
      </c>
      <c r="C33" s="357">
        <f t="shared" si="1"/>
        <v>4308</v>
      </c>
      <c r="D33" s="357">
        <f t="shared" si="2"/>
        <v>25</v>
      </c>
      <c r="E33" s="357">
        <v>25</v>
      </c>
      <c r="F33" s="357"/>
      <c r="G33" s="357"/>
      <c r="H33" s="357">
        <v>4283</v>
      </c>
      <c r="I33" s="357"/>
      <c r="J33" s="357"/>
      <c r="K33" s="357">
        <f t="shared" si="3"/>
        <v>4308</v>
      </c>
      <c r="L33" s="45"/>
    </row>
    <row r="34" spans="1:12" s="74" customFormat="1" ht="18.75">
      <c r="A34" s="75"/>
      <c r="B34" s="45"/>
      <c r="C34" s="45"/>
      <c r="D34" s="45"/>
      <c r="E34" s="45"/>
      <c r="F34" s="45"/>
      <c r="G34" s="45"/>
      <c r="H34" s="45"/>
      <c r="I34" s="45"/>
      <c r="J34" s="45"/>
      <c r="K34" s="45"/>
      <c r="L34" s="45"/>
    </row>
  </sheetData>
  <sheetProtection/>
  <mergeCells count="18">
    <mergeCell ref="A6:K6"/>
    <mergeCell ref="H8:H12"/>
    <mergeCell ref="I8:I12"/>
    <mergeCell ref="J8:J12"/>
    <mergeCell ref="K8:K12"/>
    <mergeCell ref="E9:E12"/>
    <mergeCell ref="F9:G9"/>
    <mergeCell ref="F10:F12"/>
    <mergeCell ref="G10:G12"/>
    <mergeCell ref="G1:K1"/>
    <mergeCell ref="H7:K7"/>
    <mergeCell ref="A8:A12"/>
    <mergeCell ref="B8:B12"/>
    <mergeCell ref="C8:C12"/>
    <mergeCell ref="D8:D12"/>
    <mergeCell ref="E8:G8"/>
    <mergeCell ref="A5:K5"/>
    <mergeCell ref="A4:K4"/>
  </mergeCells>
  <printOptions/>
  <pageMargins left="0.7" right="0.2" top="0.25" bottom="0.2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Admin</cp:lastModifiedBy>
  <cp:lastPrinted>2021-01-20T03:38:15Z</cp:lastPrinted>
  <dcterms:created xsi:type="dcterms:W3CDTF">2001-01-04T01:21:32Z</dcterms:created>
  <dcterms:modified xsi:type="dcterms:W3CDTF">2021-01-20T13:19:43Z</dcterms:modified>
  <cp:category/>
  <cp:version/>
  <cp:contentType/>
  <cp:contentStatus/>
</cp:coreProperties>
</file>