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1340" windowHeight="6705" tabRatio="698" activeTab="6"/>
  </bookViews>
  <sheets>
    <sheet name="Biểu 96" sheetId="1" r:id="rId1"/>
    <sheet name="Biểu 98" sheetId="2" r:id="rId2"/>
    <sheet name="Biểu 97" sheetId="3" r:id="rId3"/>
    <sheet name="Biểu 99" sheetId="4" r:id="rId4"/>
    <sheet name="Biểu 100" sheetId="5" r:id="rId5"/>
    <sheet name="Biểu 101" sheetId="6" r:id="rId6"/>
    <sheet name="Biểu 102" sheetId="7" r:id="rId7"/>
  </sheets>
  <externalReferences>
    <externalReference r:id="rId10"/>
    <externalReference r:id="rId11"/>
  </externalReferences>
  <definedNames>
    <definedName name="ADP">#REF!</definedName>
    <definedName name="AKHAC">#REF!</definedName>
    <definedName name="ALTINH">#REF!</definedName>
    <definedName name="ANN">#REF!</definedName>
    <definedName name="ANQD">#REF!</definedName>
    <definedName name="ANQQH">'[2]Dt 2001'!#REF!</definedName>
    <definedName name="ANSNN">'[2]Dt 2001'!#REF!</definedName>
    <definedName name="ANSNNxnk">'[2]Dt 2001'!#REF!</definedName>
    <definedName name="Anguon">'[2]Dt 2001'!#REF!</definedName>
    <definedName name="APC">'[2]Dt 2001'!#REF!</definedName>
    <definedName name="ATW">#REF!</definedName>
    <definedName name="Can_doi">#REF!</definedName>
    <definedName name="DNNN">#REF!</definedName>
    <definedName name="Khac">#REF!</definedName>
    <definedName name="Khong_can_doi">#REF!</definedName>
    <definedName name="NQD">#REF!</definedName>
    <definedName name="NQQH">'[2]Dt 2001'!#REF!</definedName>
    <definedName name="NSNN">'[2]Dt 2001'!#REF!</definedName>
    <definedName name="PC">'[2]Dt 2001'!#REF!</definedName>
    <definedName name="_xlnm.Print_Area" localSheetId="0">'Biểu 96'!$A$1:$E$28</definedName>
    <definedName name="PRINT_AREA_MI">#REF!</definedName>
    <definedName name="_xlnm.Print_Titles" localSheetId="2">'Biểu 97'!$6:$7</definedName>
    <definedName name="_xlnm.Print_Titles" localSheetId="1">'Biểu 98'!$6:$10</definedName>
    <definedName name="_xlnm.Print_Titles" localSheetId="3">'Biểu 99'!$6:$8</definedName>
    <definedName name="Phan_cap">#REF!</definedName>
    <definedName name="Phi_le_phi">#REF!</definedName>
    <definedName name="TW">#REF!</definedName>
  </definedNames>
  <calcPr fullCalcOnLoad="1"/>
</workbook>
</file>

<file path=xl/sharedStrings.xml><?xml version="1.0" encoding="utf-8"?>
<sst xmlns="http://schemas.openxmlformats.org/spreadsheetml/2006/main" count="1120" uniqueCount="522">
  <si>
    <t>Nội dung</t>
  </si>
  <si>
    <t>Dự toán</t>
  </si>
  <si>
    <t>A</t>
  </si>
  <si>
    <t>B</t>
  </si>
  <si>
    <t>Thu nội địa</t>
  </si>
  <si>
    <t>Lệ phí trước bạ</t>
  </si>
  <si>
    <t>Thuế sử dụng đất phi nông nghiệp</t>
  </si>
  <si>
    <t>Thuế thu nhập cá nhân</t>
  </si>
  <si>
    <t>-</t>
  </si>
  <si>
    <t>Thu khác ngân sách</t>
  </si>
  <si>
    <t>I</t>
  </si>
  <si>
    <t>II</t>
  </si>
  <si>
    <t>III</t>
  </si>
  <si>
    <t>IV</t>
  </si>
  <si>
    <t>V</t>
  </si>
  <si>
    <t>C</t>
  </si>
  <si>
    <t>Chi đầu tư phát triển</t>
  </si>
  <si>
    <t>Chi thường xuyên</t>
  </si>
  <si>
    <t>Dự phòng ngân sách</t>
  </si>
  <si>
    <t xml:space="preserve">Chi đầu tư phát triển </t>
  </si>
  <si>
    <t>Thu kết dư</t>
  </si>
  <si>
    <t>Thu bổ sung từ ngân sách cấp trên</t>
  </si>
  <si>
    <t>Bao gồm</t>
  </si>
  <si>
    <t>1=2+3</t>
  </si>
  <si>
    <t>4=5+6</t>
  </si>
  <si>
    <t>phương</t>
  </si>
  <si>
    <t>7=4/1</t>
  </si>
  <si>
    <t>8=5/2</t>
  </si>
  <si>
    <t>9=6/3</t>
  </si>
  <si>
    <t>3=2/1</t>
  </si>
  <si>
    <t xml:space="preserve">Dự toán </t>
  </si>
  <si>
    <t>Thu NSĐP được hưởng theo phân cấp</t>
  </si>
  <si>
    <t>Thu NSĐP hưởng 100%</t>
  </si>
  <si>
    <t>Tổng chi cân đối NSĐP</t>
  </si>
  <si>
    <t>Quyết toán</t>
  </si>
  <si>
    <t>STT</t>
  </si>
  <si>
    <t>5=3/1</t>
  </si>
  <si>
    <t>6=4/2</t>
  </si>
  <si>
    <t>Chi chuyển nguồn sang năm sau</t>
  </si>
  <si>
    <t>Thu chuyển nguồn từ năm trước chuyển sang</t>
  </si>
  <si>
    <t>Chi đầu tư cho các dự án</t>
  </si>
  <si>
    <t>Chi tạo nguồn, điều chỉnh tiền lương</t>
  </si>
  <si>
    <t>Thu bổ sung cân đối ngân sách</t>
  </si>
  <si>
    <t>Chi khoa học và công nghệ</t>
  </si>
  <si>
    <t>Thu bổ sung có mục tiêu</t>
  </si>
  <si>
    <t>4=2/1</t>
  </si>
  <si>
    <t>So sánh (%)</t>
  </si>
  <si>
    <t>Bổ sung có mục tiêu</t>
  </si>
  <si>
    <t xml:space="preserve">CHI CHUYỂN NGUỒN SANG NĂM SAU </t>
  </si>
  <si>
    <t>Chi các chương trình mục tiêu</t>
  </si>
  <si>
    <t>Chi các chương trình mục tiêu quốc gia</t>
  </si>
  <si>
    <t>CHI CÁC CHƯƠNG TRÌNH MỤC TIÊU</t>
  </si>
  <si>
    <t>Chi y tế, dân số và gia đình</t>
  </si>
  <si>
    <t>Chi văn hóa thông tin</t>
  </si>
  <si>
    <t>Chi các hoạt động kinh tế</t>
  </si>
  <si>
    <t>Chi giáo dục - đào tạo và dạy nghề</t>
  </si>
  <si>
    <t>Thu NSĐP hưởng từ các khoản thu phân chia</t>
  </si>
  <si>
    <t>Trong đó: Chia theo lĩnh vực</t>
  </si>
  <si>
    <t>Trong đó: Chia theo nguồn vốn</t>
  </si>
  <si>
    <t xml:space="preserve">Nội dung </t>
  </si>
  <si>
    <t>Ngân sách cấp  huyện</t>
  </si>
  <si>
    <t>Ngân sách xã</t>
  </si>
  <si>
    <t>- Thuế giá trị gia tăng</t>
  </si>
  <si>
    <t>- Thuế thu nhập doanh nghiệp</t>
  </si>
  <si>
    <t>- Thuế tài nguyên</t>
  </si>
  <si>
    <t xml:space="preserve">- </t>
  </si>
  <si>
    <t>Bổ sung cân đối</t>
  </si>
  <si>
    <t>CTMTQG giảm nghèo bền vững</t>
  </si>
  <si>
    <t>Đơn vị: đồng</t>
  </si>
  <si>
    <t>Thu từ khu vực doanh nghiệp nhà nước do địa phương quản lý</t>
  </si>
  <si>
    <t>Thu từ khu vực kinh tế ngoài quốc doanh</t>
  </si>
  <si>
    <t>Phí, lệ phí</t>
  </si>
  <si>
    <t>Tiền sử dụng đất</t>
  </si>
  <si>
    <t xml:space="preserve"> - Thu từ đấu giá QSD đất</t>
  </si>
  <si>
    <t xml:space="preserve"> - Thu cấp QSD đất</t>
  </si>
  <si>
    <t xml:space="preserve"> + Thu cấp QSD đất trên địa bàn thị trấn</t>
  </si>
  <si>
    <t xml:space="preserve"> + Thu cấp QSD đất trên địa bàn các xã</t>
  </si>
  <si>
    <t>Thu tiền thuê đất, mặt nước</t>
  </si>
  <si>
    <t xml:space="preserve"> - Thu khác ngân sách trung ương</t>
  </si>
  <si>
    <t xml:space="preserve">  + Thu khác tỉnh hưởng</t>
  </si>
  <si>
    <t xml:space="preserve">  + Thu khác huyện hưởng</t>
  </si>
  <si>
    <t xml:space="preserve">  + Thu khác xã hưởng</t>
  </si>
  <si>
    <t>Thu từ quỹ đất công ích và thu hoa lợi công sản khác</t>
  </si>
  <si>
    <t>THU CHUYỂN GIAO NGÂN SÁCH</t>
  </si>
  <si>
    <t xml:space="preserve">Bổ sung cân đối </t>
  </si>
  <si>
    <t>2.1</t>
  </si>
  <si>
    <t xml:space="preserve">Bổ sung có mục tiêu bằng nguồn vốn trong nước </t>
  </si>
  <si>
    <t>2.2</t>
  </si>
  <si>
    <t>Bổ sung có mục tiêu bằng nguồn vốn ngoài nước</t>
  </si>
  <si>
    <t>Thu từ ngân sách cấp dưới nộp lên</t>
  </si>
  <si>
    <t>D</t>
  </si>
  <si>
    <t>CHI NỘP NGÂN SÁCH CẤP TRÊN</t>
  </si>
  <si>
    <t>Chi nộp trả cấp trên</t>
  </si>
  <si>
    <t>Thu cấp dưới nộp lên</t>
  </si>
  <si>
    <t>KẾT DƯ NSĐP</t>
  </si>
  <si>
    <t>THU CHUYỂN NGUỒN</t>
  </si>
  <si>
    <t>THU KẾT DƯ NGÂN SÁCH</t>
  </si>
  <si>
    <t xml:space="preserve"> +  Duy tu bảo dưỡng cơ sở hạ tầng</t>
  </si>
  <si>
    <t>Vốn đầu tư</t>
  </si>
  <si>
    <t>Chương trình MT tái cơ cấu KTNN và phòng chống giảm nhẹ thiên tai, ổn định đời sống dân cư (CT theo QĐ 1776)</t>
  </si>
  <si>
    <t>Vốn sự nghiệp</t>
  </si>
  <si>
    <t>CTMT đảm bảo trật tự ATGT, phòng cháy chữa cháy, phòng chống tội phạm và ma túy</t>
  </si>
  <si>
    <t>Kinh phí thực hiện đảm bảo trật tự ATGT</t>
  </si>
  <si>
    <t>CTMT phát triển lâm nghiệp bền vững</t>
  </si>
  <si>
    <t>CHI NS CẤP HUYỆN THEO LĨNH VỰC</t>
  </si>
  <si>
    <t>Quốc phòng</t>
  </si>
  <si>
    <t>Sự nghiệp kinh tế</t>
  </si>
  <si>
    <t>Chi đảm bảo xã hội</t>
  </si>
  <si>
    <t>Các khoản chi khác theo quy định của pháp luật</t>
  </si>
  <si>
    <t>Biểu số 99/CK-NSNN</t>
  </si>
  <si>
    <t>Biểu số 98/CK-NSNN</t>
  </si>
  <si>
    <t>Biểu số 97/CK-NSNN</t>
  </si>
  <si>
    <t>Biểu số 96/CK-NSNN</t>
  </si>
  <si>
    <t xml:space="preserve">Tên đơn vị </t>
  </si>
  <si>
    <t>Chuyển nguồn</t>
  </si>
  <si>
    <t>Tổng số</t>
  </si>
  <si>
    <t>Chi thường xuyên (không kể CTMTQG)</t>
  </si>
  <si>
    <t>An ninh</t>
  </si>
  <si>
    <t>SN giáo dục và đào tạo dạy nghề</t>
  </si>
  <si>
    <t>Sự nghiệp y tế</t>
  </si>
  <si>
    <t>Sự nghiệp khoa học CN</t>
  </si>
  <si>
    <t>SN văn hóa thông tin</t>
  </si>
  <si>
    <t>SN phát thanh truyền hình</t>
  </si>
  <si>
    <t>SN thể dục thể thao</t>
  </si>
  <si>
    <t>Sự nghiệp môi trường</t>
  </si>
  <si>
    <t>Hỗ trợ các hội</t>
  </si>
  <si>
    <t>Chi khác ngân sách</t>
  </si>
  <si>
    <t xml:space="preserve">SN giáo dục  </t>
  </si>
  <si>
    <t>SNĐT và dạy nghề</t>
  </si>
  <si>
    <t>Chăm sóc bảo vệ sức khỏe CBCS</t>
  </si>
  <si>
    <t>BHYT CCB, QĐ 62, TNXP</t>
  </si>
  <si>
    <t>BHYT bảo trợ xã hội</t>
  </si>
  <si>
    <t>nghiÖp</t>
  </si>
  <si>
    <t>HT tiền điện hộ nghèo, hộ CS</t>
  </si>
  <si>
    <t>Chính sách người có uy tín</t>
  </si>
  <si>
    <t>Các hoạt động ĐBXH khác</t>
  </si>
  <si>
    <t>SN nông nghiệp</t>
  </si>
  <si>
    <t>SN thủy lợi</t>
  </si>
  <si>
    <t>SN giao thông</t>
  </si>
  <si>
    <t>SN kinh tế khác</t>
  </si>
  <si>
    <t>lý</t>
  </si>
  <si>
    <t>HTHS khuyết tật theo TT 42</t>
  </si>
  <si>
    <t>ĐT nghề cho LĐ nông thôn</t>
  </si>
  <si>
    <t>Sự nghiệp đào tạo</t>
  </si>
  <si>
    <t>PTTH</t>
  </si>
  <si>
    <t xml:space="preserve">thÓ </t>
  </si>
  <si>
    <t>HT sản xuất NN</t>
  </si>
  <si>
    <t>Thủy lợi phí</t>
  </si>
  <si>
    <t>Chi thường xuyên của các đơn vị SNKT</t>
  </si>
  <si>
    <t>hµnh</t>
  </si>
  <si>
    <t>thao</t>
  </si>
  <si>
    <t>chÝnh</t>
  </si>
  <si>
    <t xml:space="preserve">B </t>
  </si>
  <si>
    <t>TỔNG SỐ</t>
  </si>
  <si>
    <t>Văn phòng HĐND-UBND</t>
  </si>
  <si>
    <t xml:space="preserve"> - Chi đầu tư phát triển</t>
  </si>
  <si>
    <t xml:space="preserve"> - Chi thường xuyên</t>
  </si>
  <si>
    <t>Huyện ủy</t>
  </si>
  <si>
    <t>Đoàn thể</t>
  </si>
  <si>
    <t>Phòng Tài chính KH</t>
  </si>
  <si>
    <t>Phòng Tài nguyên MT</t>
  </si>
  <si>
    <t>Thanh tra</t>
  </si>
  <si>
    <t>Phòng Tư pháp</t>
  </si>
  <si>
    <t>Phòng Y tế</t>
  </si>
  <si>
    <t>Phòng Nội vụ</t>
  </si>
  <si>
    <t>Phòng LĐTBXH</t>
  </si>
  <si>
    <t>Phòng Dân tộc</t>
  </si>
  <si>
    <t>Phòng Giáo dục-ĐT</t>
  </si>
  <si>
    <t>Nhà khách</t>
  </si>
  <si>
    <t>Phòng Văn hóa-TT</t>
  </si>
  <si>
    <t>Trung tâm GDNN-GDTX</t>
  </si>
  <si>
    <t>Công an</t>
  </si>
  <si>
    <t>Ban CHQS huyện</t>
  </si>
  <si>
    <t>Các khoản chi từ NS</t>
  </si>
  <si>
    <t>Chi nộp ngân sách cấp trên</t>
  </si>
  <si>
    <t>Các khoản chưa phân bổ</t>
  </si>
  <si>
    <t>Kết dư</t>
  </si>
  <si>
    <t>Trong đó</t>
  </si>
  <si>
    <t>Biểu số 100/CK-NSNN</t>
  </si>
  <si>
    <t>Đơn vi: đồng</t>
  </si>
  <si>
    <t>Bổ  sung cân đối ngân sách</t>
  </si>
  <si>
    <t>Gồm</t>
  </si>
  <si>
    <t>Vốn sự nghiệp thực hiện các chế độ, chính sách</t>
  </si>
  <si>
    <t>Vốn thực hiện các CTMT quốc gia</t>
  </si>
  <si>
    <t>Vốn ngoài nước</t>
  </si>
  <si>
    <t>Vốn trong nước</t>
  </si>
  <si>
    <t>20=12/4</t>
  </si>
  <si>
    <t>21=13/5</t>
  </si>
  <si>
    <t>1</t>
  </si>
  <si>
    <t>Xã Quài Tở</t>
  </si>
  <si>
    <t>2</t>
  </si>
  <si>
    <t>Xã Mường Thín</t>
  </si>
  <si>
    <t>3</t>
  </si>
  <si>
    <t>Xã Chiềng Sinh</t>
  </si>
  <si>
    <t>4</t>
  </si>
  <si>
    <t>Xã Quài Cang</t>
  </si>
  <si>
    <t>5</t>
  </si>
  <si>
    <t>Xã Mùn Chung</t>
  </si>
  <si>
    <t>6</t>
  </si>
  <si>
    <t>Thi trấn Tuần Giáo</t>
  </si>
  <si>
    <t>7</t>
  </si>
  <si>
    <t>Xã Mường Mùn</t>
  </si>
  <si>
    <t>8</t>
  </si>
  <si>
    <t>Xã Phình Sáng</t>
  </si>
  <si>
    <t>9</t>
  </si>
  <si>
    <t>Xã Chiềng Đông</t>
  </si>
  <si>
    <t>10</t>
  </si>
  <si>
    <t>Xã Mường Khong</t>
  </si>
  <si>
    <t>11</t>
  </si>
  <si>
    <t>Xã Rạng Đông</t>
  </si>
  <si>
    <t>12</t>
  </si>
  <si>
    <t>Xã Nà Tòng</t>
  </si>
  <si>
    <t>13</t>
  </si>
  <si>
    <t>Xã Ta Ma</t>
  </si>
  <si>
    <t>14</t>
  </si>
  <si>
    <t>Xã Tỏa Tình</t>
  </si>
  <si>
    <t>15</t>
  </si>
  <si>
    <t>Xã Pú Xi</t>
  </si>
  <si>
    <t>16</t>
  </si>
  <si>
    <t>Xã Tênh Phông</t>
  </si>
  <si>
    <t>17</t>
  </si>
  <si>
    <t>Xã Pú Nhung</t>
  </si>
  <si>
    <t>18</t>
  </si>
  <si>
    <t>Xã Quài Nưa</t>
  </si>
  <si>
    <t>19</t>
  </si>
  <si>
    <t>Xã Nà Sáy</t>
  </si>
  <si>
    <t xml:space="preserve">Nội dung   </t>
  </si>
  <si>
    <t>Chương trình mục tiêu quốc gia giảm nghèo bền vững</t>
  </si>
  <si>
    <t>Chương trình mục tiêu quốc gia nông thôn mới</t>
  </si>
  <si>
    <t>Đầu tư phát triển</t>
  </si>
  <si>
    <t>Kinh phí sự nghiệp</t>
  </si>
  <si>
    <t>Chia ra</t>
  </si>
  <si>
    <t>21=4/1</t>
  </si>
  <si>
    <t>22=5/2</t>
  </si>
  <si>
    <t>23=6/3</t>
  </si>
  <si>
    <t>Ngân sách cấp huyện</t>
  </si>
  <si>
    <t>Biểu số 101/CK-NSNN</t>
  </si>
  <si>
    <t>Biểu số 102/CK-NSNN</t>
  </si>
  <si>
    <t>Biểu 61</t>
  </si>
  <si>
    <t>Phòng Lao động TBXH</t>
  </si>
  <si>
    <t>Phòng NN và PTNT</t>
  </si>
  <si>
    <t>biểu 59</t>
  </si>
  <si>
    <t>Chi đầu tư phát triển (không kể CTMTQG)</t>
  </si>
  <si>
    <t>Chi chương trình mục tiêu quốc gia</t>
  </si>
  <si>
    <t>Chi chuyển nguồn sang ngân sách năm sau</t>
  </si>
  <si>
    <t>HTHBHSBT theo NĐ 116</t>
  </si>
  <si>
    <t>HT học sinh dân tộc rất ít người theo NĐ 57</t>
  </si>
  <si>
    <t>CS bảo vệ và phát triển đất trồng lúa</t>
  </si>
  <si>
    <t>Đề án OCOP</t>
  </si>
  <si>
    <t>Trung tâm quản lý đất đai</t>
  </si>
  <si>
    <t>biểu 52</t>
  </si>
  <si>
    <t>TỔNG CHI CẤP HUYỆN</t>
  </si>
  <si>
    <t xml:space="preserve">CHI BS CHO NGÂN SÁCH CẤP DƯỚI </t>
  </si>
  <si>
    <t>Chi an ninh và trật tự an toàn xã hội</t>
  </si>
  <si>
    <t>Chi thể dục thể thao</t>
  </si>
  <si>
    <t>Chi bảo vệ môi trường</t>
  </si>
  <si>
    <t>biểu 53</t>
  </si>
  <si>
    <t>TỔNG CHI NGÂN SÁCH ĐỊA PHƯƠNG</t>
  </si>
  <si>
    <t>CHI CÂN ĐỐI NSĐP</t>
  </si>
  <si>
    <t>*</t>
  </si>
  <si>
    <t>CTMT phát triển hệ thống trợ giúp xã hội</t>
  </si>
  <si>
    <t>CTMT Giáo dục nghề nghiệp - việc làm và an toàn lao động</t>
  </si>
  <si>
    <t>Tổng thu NSNN</t>
  </si>
  <si>
    <t>Thu NSĐP</t>
  </si>
  <si>
    <t xml:space="preserve">Thu NSĐP </t>
  </si>
  <si>
    <t>biểu 50</t>
  </si>
  <si>
    <t>TỔNG SỐ (A+B+C+D)</t>
  </si>
  <si>
    <t>THU NGÂN SÁCH NHÀ NƯỚC</t>
  </si>
  <si>
    <t>Trong đó: + Phạt VPHC lĩnh vực ATGT</t>
  </si>
  <si>
    <t>biểu 48</t>
  </si>
  <si>
    <t>TỔNG NGUỒN THU NSĐP</t>
  </si>
  <si>
    <t>TỔNG CHI NSĐP</t>
  </si>
  <si>
    <t>Thu từ khu vực doanh nghiệp nhà nước do Trung ương quản lý</t>
  </si>
  <si>
    <t xml:space="preserve">     + Phạt VPHC do ngành thuế thực hiện</t>
  </si>
  <si>
    <t xml:space="preserve">     + Thu tịch thu</t>
  </si>
  <si>
    <t xml:space="preserve"> - Thu khác ngân sách địa phương</t>
  </si>
  <si>
    <t>Chi đầu tư từ nguồn tăng thu từ hoạt động xổ số kiến thiết</t>
  </si>
  <si>
    <t>Dự án 1: Chương trình 30a</t>
  </si>
  <si>
    <t>Đảm bảo xã hội</t>
  </si>
  <si>
    <t>CT theo QĐ 293, 275</t>
  </si>
  <si>
    <t>CT 135 vốn nước ngoài</t>
  </si>
  <si>
    <t>HTCP học tập</t>
  </si>
  <si>
    <t xml:space="preserve">Miễn giảm HP </t>
  </si>
  <si>
    <t xml:space="preserve">HT trẻ ăn trưa 3-5 tuổi </t>
  </si>
  <si>
    <t>Khoán BV rừng khoanh nuôi tái sinh</t>
  </si>
  <si>
    <t>Phòng Kinh tế Hạ tầng</t>
  </si>
  <si>
    <t>Phòng KT Hạ tầng</t>
  </si>
  <si>
    <t>Phòng Giáo dục và ĐT</t>
  </si>
  <si>
    <t>Trung tâm chính trị</t>
  </si>
  <si>
    <t>Trung tâm dịch vụ NN</t>
  </si>
  <si>
    <t>Trung tâm VHTTTH</t>
  </si>
  <si>
    <t>Ban QLDACCT</t>
  </si>
  <si>
    <t>Tổng cộng</t>
  </si>
  <si>
    <t>Chi BS cho NS cấp dưới</t>
  </si>
  <si>
    <t>Tổng thu B02-01</t>
  </si>
  <si>
    <t>Chênh lệch</t>
  </si>
  <si>
    <t>Vốn đầu tư để thực hiện các CTMT, nhiệm vụ</t>
  </si>
  <si>
    <t>3=4+5</t>
  </si>
  <si>
    <t>11=12+13</t>
  </si>
  <si>
    <t>17=9/1</t>
  </si>
  <si>
    <t>18=10/2</t>
  </si>
  <si>
    <t>19=11/3</t>
  </si>
  <si>
    <t>22=14/6</t>
  </si>
  <si>
    <t>23=15/7</t>
  </si>
  <si>
    <t>24=16/8</t>
  </si>
  <si>
    <t>Phòng Nông nghiệp và PTNT</t>
  </si>
  <si>
    <t>Phòng Văn hóa và TT</t>
  </si>
  <si>
    <t>Ban QLDA các CT</t>
  </si>
  <si>
    <t>Ngân sách</t>
  </si>
  <si>
    <t>- Phí, lệ phí do cơ quan nhà nước TW thu</t>
  </si>
  <si>
    <t>- Phí, lệ phí do cơ quan nhà nước huyện thu</t>
  </si>
  <si>
    <t>- Phí, lệ phí do cơ quan xã thu</t>
  </si>
  <si>
    <t>Trong đó:  + Phí BVMT đối với khai thác khoáng sản</t>
  </si>
  <si>
    <t xml:space="preserve">                + Phí BVMT đối với nước thải</t>
  </si>
  <si>
    <t>Chi hoạt động của cơ quan QLNN, Đảng, ĐT</t>
  </si>
  <si>
    <t>Đầu tư XDCB vốn trong nước</t>
  </si>
  <si>
    <t>Đầu tư từ nguồn thu tiền sử dụng đất</t>
  </si>
  <si>
    <t>Chi quốc phòng</t>
  </si>
  <si>
    <t>Chi phát thanh, truyền hình</t>
  </si>
  <si>
    <t>Khắc phục hậu quả thiên tai năm 2020 (Nguồn dự phòng NSTW)</t>
  </si>
  <si>
    <t>Chi đầu tư (không kể CTMT
QG)</t>
  </si>
  <si>
    <t>Chi thường xuyên (không kể CTMT
QG)</t>
  </si>
  <si>
    <t>Chi CTMT quốc gia</t>
  </si>
  <si>
    <t>Chi CT MT, nhiệm vụ khác</t>
  </si>
  <si>
    <t>Kinh phí phòng chống dịch Covid-19</t>
  </si>
  <si>
    <t>Công trình thủy lợi</t>
  </si>
  <si>
    <t xml:space="preserve">10% thu tiền SD đất, tiền thuê đất </t>
  </si>
  <si>
    <t>công trình SN Kinh tế khác</t>
  </si>
  <si>
    <t>Hỗ trợ các đơn vị ngoài NS</t>
  </si>
  <si>
    <t>Đơn vị : đồng</t>
  </si>
  <si>
    <t>Chi các chương trình MT, nhiệm vụ khác</t>
  </si>
  <si>
    <t>QUYẾT TOÁN NGUỒN THU NGÂN SÁCH NHÀ NƯỚC NĂM 2022</t>
  </si>
  <si>
    <t>Thu cấp quyền khai thác khoáng sản, tài nguyên nước</t>
  </si>
  <si>
    <t xml:space="preserve"> - Cơ quan trung ương cấp phép</t>
  </si>
  <si>
    <t xml:space="preserve"> + Trung ương hưởng (70%)</t>
  </si>
  <si>
    <t xml:space="preserve"> + Địa phương hưởng (30%)</t>
  </si>
  <si>
    <t xml:space="preserve"> - Cơ quan địa phương cấp phép</t>
  </si>
  <si>
    <t>NS địa phương</t>
  </si>
  <si>
    <t>NS cấp  huyện</t>
  </si>
  <si>
    <t>Chi đầu tư phát triển khác</t>
  </si>
  <si>
    <t>Chi các CTMTQG giai đoạn 2016-2020</t>
  </si>
  <si>
    <t xml:space="preserve"> Trong đó: - Vốn trong nước</t>
  </si>
  <si>
    <t xml:space="preserve">                - Vốn nước ngoài</t>
  </si>
  <si>
    <t>1.1</t>
  </si>
  <si>
    <t>Chi đầu tư</t>
  </si>
  <si>
    <t>Trong đó: - Vốn trong nước</t>
  </si>
  <si>
    <t xml:space="preserve">               - Vốn nước ngoài</t>
  </si>
  <si>
    <t>Chi sự nghiệp</t>
  </si>
  <si>
    <t xml:space="preserve"> - Tiểu dự án 1: Hỗ trợ đầu tư cơ sở hạ tầng các huyện nghèo</t>
  </si>
  <si>
    <t xml:space="preserve"> +  Hỗ trợ đầu tư cơ sở hạ tầng các huyện nghèo (nhóm 2- theo Quyết định 293, Quyết định 275)</t>
  </si>
  <si>
    <t xml:space="preserve"> - Tiểu dự án 4: Hỗ trợ lao động thuộc hộ nghèo, hộ cận nghèo, hộ đồng bào DTTS đi làm việc có thời hạn ở nước ngoài</t>
  </si>
  <si>
    <t xml:space="preserve"> Dự án 2: Chương trình 135</t>
  </si>
  <si>
    <t xml:space="preserve"> - Tiểu dự án 1: Hỗ trợ đầu tư cơ sở hạ tầng cho các xã ĐBKK, xã biên giới; các thôn, bản ĐBKK</t>
  </si>
  <si>
    <t xml:space="preserve"> + Hỗ trợ đầu tư cơ sở hạ tầng cho các xã ĐBKK, xã biên giới; các thôn, bản ĐBKK (Vốn trong nước)</t>
  </si>
  <si>
    <t xml:space="preserve"> + Hỗ trợ đầu tư cơ sở hạ tầng cho các xã ĐBKK, xã biên giới; các thôn, bản ĐBKK (Vốn nước ngoài)</t>
  </si>
  <si>
    <t>3. Dự án 5: Nâng cao năng lực và giám sát, đánh giá thực hiện Chương trình</t>
  </si>
  <si>
    <t xml:space="preserve"> - Hoạt động giám sát đánh giá</t>
  </si>
  <si>
    <t>1.2</t>
  </si>
  <si>
    <t>Chương trình MTQG XD nông thôn mới</t>
  </si>
  <si>
    <t xml:space="preserve">Vốn đầu tư </t>
  </si>
  <si>
    <t xml:space="preserve"> - Vốn trong nước</t>
  </si>
  <si>
    <t xml:space="preserve"> - Vốn nước ngoài</t>
  </si>
  <si>
    <t xml:space="preserve"> - Hỗ trợ trực tiếp cho các xã </t>
  </si>
  <si>
    <t xml:space="preserve"> - Hỗ trợ thực hiện Đề án OCOP</t>
  </si>
  <si>
    <t xml:space="preserve"> - Hỗ trợ đào tạo nghề cho lao động nông thôn</t>
  </si>
  <si>
    <t xml:space="preserve"> - Chi phí quản lý</t>
  </si>
  <si>
    <t>Chi các CTMTQG giai đoạn 2021-2025</t>
  </si>
  <si>
    <t>Chương trình MTQG phát triển KT-XH vùng đồng bào dân tộc thiểu số và miền núi</t>
  </si>
  <si>
    <t>Dự án 1: Giải quyết tình trạng thiếu đất ở, nhà ở, đất sản xuất và nước sinh hoạt</t>
  </si>
  <si>
    <t xml:space="preserve"> - Hỗ trợ chuyển đổi nghề </t>
  </si>
  <si>
    <t xml:space="preserve"> + Sự nghiệp giáo dục, đào tạo và dạy nghề</t>
  </si>
  <si>
    <t xml:space="preserve"> + Sự nghiệp kinh tế</t>
  </si>
  <si>
    <t xml:space="preserve"> - Hỗ trợ nước sinh hoạt phân tán</t>
  </si>
  <si>
    <t xml:space="preserve"> + Đảm bảo xã hội</t>
  </si>
  <si>
    <t>Dự án 3: Phát triển sản xuất nông, lâm nghiệp bền vững, phát huy tiềm năng, thế mạnh của các vùng miền để sản xuất hàng hóa theo chuỗi giá trị</t>
  </si>
  <si>
    <t xml:space="preserve"> - Tiểu dự án 1: Phát triển kinh tế nông, lâm nghiệp bền vững gắn với bảo vệ rừng và nâng cao thu nhập cho người dân (sự nghiệp kinh tế).</t>
  </si>
  <si>
    <t xml:space="preserve"> - Tiểu dự án 2: Hỗ trợ phát triển sản xuất theo chuỗi giá trị, vùng trồng dược liệu quý, thúc đẩy khởi sự kinh doanh, khởi nghiệp và thu hút đầu tư vùng đồng bào DTTS&amp;MN </t>
  </si>
  <si>
    <t xml:space="preserve"> + Sự nghiệp y tế</t>
  </si>
  <si>
    <t>Dự án 4: Đầu tư cơ sở hạ tầng thiết yếu, phục vụ sản xuất, đời sống trong vùng đồng bào DTTS&amp;MN và các đơn vị sự nghiệp công nghiệp của lĩnh vực</t>
  </si>
  <si>
    <t xml:space="preserve"> - Tiểu dự án 1: Đầu tư CSHT thiết yếu, phục vụ sản xuất, đời sống trong vùng đồng bào DTTS&amp;MN (sự nghiệp kinh tế)</t>
  </si>
  <si>
    <t xml:space="preserve"> + Vốn đầu tư</t>
  </si>
  <si>
    <t xml:space="preserve"> + Vốn sự nghiệp</t>
  </si>
  <si>
    <t>Dự án 5: Phát triển giáo dục nâng cao chất lượng nguồn nhân lực</t>
  </si>
  <si>
    <t xml:space="preserve"> - Tiểu dự án 1: Đổi mới hoạt động, củng cố phát triển các trường phổ thông dân tộc nội trú, trường phổ thông có học sinh bán trú và xóa mù cho người dân vùng đồng bào DTTS (sự nghiệp giáo dục, đào tạo và dạy nghề).</t>
  </si>
  <si>
    <t xml:space="preserve"> - Tiểu dự án 2: Bồi dưỡng kiến thức dân tộc, đào tạo dự bị đại học, đại học và sau đại học đáp ứng nhu cầu nhân lực cho vùng đồng bào DTTS&amp;MN (sự nghiệp giáo dục, đào tạo và dạy nghề)</t>
  </si>
  <si>
    <t xml:space="preserve"> - Tiểu dự án 3: Dự án phát triển giáo dục nghề nghiệp và giải quyết việc làm cho người lao động vùng DTTS&amp;MN (sự nghiệp giáo dục, đào tạo và dạy nghề)</t>
  </si>
  <si>
    <t xml:space="preserve"> - Tiểu dự án 4: Đào tạo nâng cao năng lực cho cộng đồng và cán bộ triển khai Chương trình ở các cấp (sự nghiệp giáo dục, đào tạo và dạy nghề).</t>
  </si>
  <si>
    <t>Dự án 6: Bảo tồn, phát huy giá trị văn hóa truyền thống tốt đẹp của các dân tộc thiểu số gắn với phát triển du lịch (sự nghiệp văn hóa thông tin)</t>
  </si>
  <si>
    <t>Dự án 7: Chăm sóc sức khỏe nhân dân, nâng cao thể trạng, tầm vóc người dân tộc thiểu số; phòng chống suy dinh dưỡng trẻ em (sự nghiệp y tế, dân số và gia đình)</t>
  </si>
  <si>
    <t>Dự án 8: Thực hiện bình đẳng và giải quyết những vấn đề cấp thiết đối với phụ nữ và trẻ em</t>
  </si>
  <si>
    <t>Dự án 9: Đầu tư phát triển nhóm dân tộc thiểu số rất ít người và nhóm dân tộc còn nhiều khó khăn</t>
  </si>
  <si>
    <t xml:space="preserve"> - Tiểu dự án 1: Đầu tư tạo sinh kế bền vững, phát triển kinh tế - xã hội nhóm dân tộc thiểu số còn nhiều khó khăn, có khó khăn đặc thù</t>
  </si>
  <si>
    <t xml:space="preserve"> + Sự nghiệp y tế, dân số và gia đình</t>
  </si>
  <si>
    <t xml:space="preserve"> + Sự nghiệp văn hóa thông tin</t>
  </si>
  <si>
    <t xml:space="preserve"> + Sự nghiệp kinh tế.</t>
  </si>
  <si>
    <t xml:space="preserve"> - Tiểu dự án 2: Giảm thiểu tình trạng tảo hôn và hôn nhân cận huyết thống trong vùng đồng bào dân tộc thiểu số và miền núi</t>
  </si>
  <si>
    <t>Dự án 10: Truyền thông, tuyên truyền, vận động trong vùng đồng bào DTTS&amp;MN. Kiểm tra, giám sát đánh giá việc tổ chức thực hiện Chương trình</t>
  </si>
  <si>
    <t xml:space="preserve"> - 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 mục tiêu quốc gia phát triển kinh tế - xã hội vùng đồng bào DTTS và miền núi giai đoạn 2021 - 2030 (sự nghiệp văn hóa thông tin)</t>
  </si>
  <si>
    <t xml:space="preserve"> - Tiểu dự án 2: Ứng dụng công nghệ thông tin hỗ trợ phát triển kinh tế - xã hội và đảm bảo an ninh trật tự vùng đồng bào dân tộc thiểu số và miền núi (sự nghiệp văn hóa thông tin).</t>
  </si>
  <si>
    <t xml:space="preserve"> - Tiểu dự án 3: Kiểm tra, giám sát, đánh giá, đào tạo, tập huấn tổ chức thực hiện Chương trình (sự nghiệp kinh tế)</t>
  </si>
  <si>
    <t>Chương trình MTQG giảm nghèo bền vững</t>
  </si>
  <si>
    <t>Dự án 1: Hỗ trợ đầu tư phát triển hạ tầng kinh tế - xã hội các huyện nghèo</t>
  </si>
  <si>
    <t xml:space="preserve"> - Tiểu dự án 1: Hỗ trợ đầu tư phát triển hạ tầng kinh tế - xã hội các huyện nghèo (sự nghiệp kinh tế)</t>
  </si>
  <si>
    <t xml:space="preserve"> - Tiểu dự án 2: Đề án hỗ trợ một số huyện nghèo thoát khỏi tình trạng nghèo, đặc biệt khó khăn (sự nghiệp kinh tế).</t>
  </si>
  <si>
    <t>Dự án 2: Đa dạng hoá sinh kế, phát triển mô hình giảm nghèo (sự nghiệp kinh tế)</t>
  </si>
  <si>
    <t>Dự án 3: Hỗ trợ phát triển sản xuất, cải thiện dinh dưỡng</t>
  </si>
  <si>
    <t xml:space="preserve"> - Tiểu dự án 1: Hỗ trợ phát triển sản xuất trong lĩnh vực nông nghiệp (Sự nghiệp kinh tế)</t>
  </si>
  <si>
    <t xml:space="preserve"> - Tiểu dự án 2: Cải thiện dinh dưỡng (Sự nghiệp y tế dân số và gia đình).</t>
  </si>
  <si>
    <t>Dự án 4: Phát triển giáo dục nghề nghiệp, việc làm bền vững</t>
  </si>
  <si>
    <t xml:space="preserve"> - Tiểu dự án 1: Phát triển giáo dục nghề nghiệp vùng nghèo, vùng khó khăn (sự nghiệp giáo dục)</t>
  </si>
  <si>
    <t xml:space="preserve">      +) Hỗ trợ cơ quan quản lý và các cơ sở giáo dục nghề nghiệp công lập</t>
  </si>
  <si>
    <t xml:space="preserve">      +) Hỗ trợ địa phương đào tạo nghề cho người lao động</t>
  </si>
  <si>
    <t xml:space="preserve"> - Tiểu dự án 2: Hỗ trợ người lao động đi làm việc ở nước ngoài theo hợp đồng (sự nghiệp kinh tế)</t>
  </si>
  <si>
    <t xml:space="preserve"> - Tiểu dự án 3: Hỗ trợ việc làm bền vững (sự nghiệp kinh tế)</t>
  </si>
  <si>
    <t>Dự án 5: Hỗ trợ nhà ở cho hộ nghèo, hộ cận nghèo trên địa bàn các huyện nghèo (sự nghiệp kinh tế)</t>
  </si>
  <si>
    <t>Dự án 6: Truyền thông và giảm nghèo về thông tin</t>
  </si>
  <si>
    <t xml:space="preserve"> - Tiểu dự án 1: Giảm nghèo về thông tin (sự nghiệp văn hóa thông tỉn)</t>
  </si>
  <si>
    <t xml:space="preserve"> - Tiểu dự án 2: Truyền thông về giảm nghèo đa chiều (sự nghiệp văn hóa, thông tin)</t>
  </si>
  <si>
    <t>Dự án 7: Nâng cao năng lực và giám sát, đánh giá Chương trình</t>
  </si>
  <si>
    <t xml:space="preserve"> - Tiểu dự án 1: Nâng cao năng lực thực hiện Chương trình (sự nghiệp giáo dục, đào tạo và dạy nghề)</t>
  </si>
  <si>
    <t xml:space="preserve"> - Tiểu dự án 2: Giám sát, đánh giá (Sự nghiệp giáo dục, đào tạo và dạy nghề)</t>
  </si>
  <si>
    <t>2.3</t>
  </si>
  <si>
    <t>Chương trình MTQG xây dựng NTM</t>
  </si>
  <si>
    <t xml:space="preserve"> * Nội dung thành phần số 2</t>
  </si>
  <si>
    <t xml:space="preserve"> * Nội dung thành phần số 3</t>
  </si>
  <si>
    <t xml:space="preserve"> - Nội dung 02: Xây dựng và phát triển hiệu quả các vùng nguyên liệu tập trung, chuyển đổi cơ cấu sản xuất, góp phần thúc đẩy chuyển đổi số trong nông nghiệp</t>
  </si>
  <si>
    <t xml:space="preserve"> - Nội dung 04: Triển khai Chương trình mỗi xã một sản phẩm (OCOP) gắn với lợi thế vùng miền; phát triển tiểu thủ công nghiệp, ngành nghề và dịch vụ nông thôn, bảo tồn và phát huy các làng nghề truyền thống ở nông thôn</t>
  </si>
  <si>
    <t xml:space="preserve"> - Nội dung 05: Nâng cao hiệu quả hoạt động của các hình thức tổ chức sản xuất (Hỗ trợ bồi dưỡng nguồn nhân lực phát triển HTX giai đoạn 2021-2025)</t>
  </si>
  <si>
    <t xml:space="preserve"> - Nội dung 06: Nâng cao hiệu quả hoạt động của các hệ thống kết nối, xúc tiến tiêu thụ nông sản</t>
  </si>
  <si>
    <t xml:space="preserve"> - Nội dung 08: Thực hiện Chương trình phát triển du lịch nông thôn trong xây dựng nông thôn mới</t>
  </si>
  <si>
    <t xml:space="preserve"> * Nội dung thành phần số 6</t>
  </si>
  <si>
    <t xml:space="preserve"> - Nội dung 01: Nâng cao hiệu quả hoạt động của hệ thống thiết chế văn hóa, thể thao cơ sở; tăng cường nâng cao chất lượng hoạt động văn hóa, thể thao nông thôn</t>
  </si>
  <si>
    <t xml:space="preserve"> * Nội dung thành phần số 7</t>
  </si>
  <si>
    <t xml:space="preserve"> - Nội dung 05: Giữ gìn và khôi phục cảnh quan truyền thống của nông thôn Việt Nam;tập trung phát triển các mô hình thôn, xóm sáng, xanh, sạch, đẹp, an toàn; khu dân cư kiểu mẫu</t>
  </si>
  <si>
    <t xml:space="preserve"> * Nội dung thành phần số 8</t>
  </si>
  <si>
    <t xml:space="preserve"> - Nội dung 01: Triển khai đề án về đào tạo, bồi dưỡng kiến thức, năng lực quản lý hành chính, quản lý kinh tế - xã hội chuyên sâu, chuyển đổi tư duy về phát triển kinh tế nông thôn cho cán bộ, công chức xã theo quy định, đáp ứng yêu cầu xây dựng NTM</t>
  </si>
  <si>
    <t xml:space="preserve"> - Nội dung 03: Triển khai hiệu quả Chương trình chuyển đổi số trong xây dựng NTM, hướng tới NTM thông minh giai đoạn 2021 - 2025</t>
  </si>
  <si>
    <t xml:space="preserve"> - Nội dung 04: Tăng cường hiệu quả công tác phổ biến, giáo dục pháp luật, hòa giải ở cơ sở, giải quyết hòa giải, mâu thuẫn ở khu vực nông thôn</t>
  </si>
  <si>
    <t xml:space="preserve"> - Nội dung 05: Nâng cao nhận thức, thông tin về trợ giúp pháp lý; tăng cường khả năng thụ hưởng dịch vụ trợ giúp pháp lý</t>
  </si>
  <si>
    <t xml:space="preserve"> - Nội dung 06: Tăng cường giải pháp nhằm đảm bảo bình đẳng giới và phòng chống bạo lực trên cơ sở giới; tăng cường chăm sóc, bảo vệ trẻ em và hỗ trợ những người dễ bị tổn thương trong các lĩnh vực của gia đình và đời sống xã hội</t>
  </si>
  <si>
    <t xml:space="preserve"> * Nội dung thành phần số 9</t>
  </si>
  <si>
    <t xml:space="preserve"> - Nội dung 01: nâng cao hiệu quả thực hiện công tác giám sát và phản biện xã hội trong xây dựng NTM; nâng cao hiệu quả việc lấy ý kiến sự hài lòng của người dân về kết quả xây dựng NTM</t>
  </si>
  <si>
    <t xml:space="preserve"> - Nội dung 02: Triển khai hiệu quả phong trào “Nông dân thi đua sản xuất kinh doanh giỏi, đoàn kết giúp nhau làm giàu và giảm nghèo bền vững”; xây dựng các Chi hội nông dân nghề nghiệp, Tổ hội nông dân nghề nghiệp </t>
  </si>
  <si>
    <t xml:space="preserve"> - Nội dung 03: Triển khai hiệu quả Đề án “Hỗ trợ phụ nữ khởi nghiệp giai đoạn 2017-2025”</t>
  </si>
  <si>
    <t xml:space="preserve"> - Nội dung 04: Thúc đẩy chương trình khởi nghiệp, thanh niên làm kinh tế; triển khai hiệu quả Chương trình trí thức trẻ tình nguyện tham gia xây dựng NTM</t>
  </si>
  <si>
    <t xml:space="preserve"> - Nội dung 05: Vun đắp, gìn giữ giá trị tốt đẹp và phát triển hệ giá trị gia đình Việt Nam; thực hiện Cuộc vận động “Xây dựng gia đình 5 không, 3 sạch”</t>
  </si>
  <si>
    <t xml:space="preserve"> * Nội dung thành phần số 10</t>
  </si>
  <si>
    <t xml:space="preserve"> - Nội dung 01: Tăng cường đảm bảo an ninh và trật tự xã hội nông thôn</t>
  </si>
  <si>
    <t xml:space="preserve"> * Nội dung thành phần số 11</t>
  </si>
  <si>
    <t xml:space="preserve"> - Nội dung 01: Nâng cao chất lượng và hiệu quả công tác kiểm tra, giám sát, đánh giá kết quả thực hiện Chương trình</t>
  </si>
  <si>
    <t>Chi các chương trình mục tiêu, nhiệm vụ khác</t>
  </si>
  <si>
    <t>NỘP TRẢ CẤP TRÊN</t>
  </si>
  <si>
    <r>
      <t xml:space="preserve"> - </t>
    </r>
    <r>
      <rPr>
        <sz val="10"/>
        <rFont val="Times New Roman"/>
        <family val="1"/>
      </rPr>
      <t>Nội dung 02: bồi dưỡng, tập huấn kiến thức, kỹ năng số và an toàn thông tin cho cán bộ cấp xã; phổ biến kiến thức, nâng cao kỹ năng số và năng lực tiếp cận thông tin cho người dân nông thôn</t>
    </r>
  </si>
  <si>
    <t>QUYẾT TOÁN CHI NGÂN SÁCH HUYỆN, CHI NGÂN SÁCH CẤP HUYỆN VÀ CHI NGÂN SÁCH XÃ THEO CƠ CẤU CHI NĂM 2022</t>
  </si>
  <si>
    <t>QUYẾT TOÁN CHI NGÂN SÁCH CẤP HUYỆN THEO LĨNH VỰC NĂM 2022</t>
  </si>
  <si>
    <t>QUYẾT TOÁN CHI NGÂN SÁCH CẤP HUYỆN CHO TỪNG CƠ QUAN, TỔ CHỨC THEO LĨNH VỰC NĂM 2022</t>
  </si>
  <si>
    <t>Chi cân đối NSĐP</t>
  </si>
  <si>
    <t>Đảng, Đoàn thể, QLNN</t>
  </si>
  <si>
    <t>Chi TX chưa PB (Tăng thu, CCTL, Đối ứng vốn SN CTMTQG, TX chưa PB)</t>
  </si>
  <si>
    <t>CTMTQG giảm nghèo 2016-2020</t>
  </si>
  <si>
    <t>CTMTQG xây dựng NTM 2016-2020</t>
  </si>
  <si>
    <t>CTMTQG phát triển KT-XH vùng đồng bào dân tộc thiểu số và miền núi 2021-2025</t>
  </si>
  <si>
    <t>CTMTQG giảm nghèo 2021-2025</t>
  </si>
  <si>
    <t>CTMTQG xây dựng NTM 2021-2025</t>
  </si>
  <si>
    <t>Chi CTMT, nhiệm vụ khác</t>
  </si>
  <si>
    <t xml:space="preserve"> SC các khu cách ly tập trung và các chốt kiểm soát dịch Covid-19</t>
  </si>
  <si>
    <t>Mua thuốc, hóa chất, … phòng, chống dịch Covid-19</t>
  </si>
  <si>
    <t>CS trợ giúp các đối tượng BTXH theo NĐ 20/2021</t>
  </si>
  <si>
    <t>Đối ứng vốn SN CTMTQG</t>
  </si>
  <si>
    <t>KT thị chính</t>
  </si>
  <si>
    <t>Vốn SN</t>
  </si>
  <si>
    <t>Khắc phục HQTT</t>
  </si>
  <si>
    <t>CTMT phát triển lâm nghiệp BV</t>
  </si>
  <si>
    <t>Vốn cân đối NSĐP</t>
  </si>
  <si>
    <t>Nguồn thu tiền sử dụng đất</t>
  </si>
  <si>
    <t>Tăng thu thực hiện năm 2022</t>
  </si>
  <si>
    <t>Ghi thu, ghi chi từ thu tiền cho thuê đất</t>
  </si>
  <si>
    <t>HT học sinh theo NĐ 81/2021</t>
  </si>
  <si>
    <t>HT học sinh theo NĐ số 105/2020</t>
  </si>
  <si>
    <t>Chi văn hóa TT</t>
  </si>
  <si>
    <t>Tiêm, phun+ tập huấn thú y, BVTV</t>
  </si>
  <si>
    <t>công trình SNGT</t>
  </si>
  <si>
    <t>Tiền điện + SC, duy tu BD đường điện</t>
  </si>
  <si>
    <t>HT ngân hàng CS + Quỹ HT nông dân</t>
  </si>
  <si>
    <t xml:space="preserve"> Quy hoạch SDĐ gđ 2021-2030 và kế hoạch SDĐ năm 2022</t>
  </si>
  <si>
    <t>Khắc phục HQTT (NST)</t>
  </si>
  <si>
    <t>Giao đất, giao rừng, cấp GCNQSD đất lâm nghiệp (NST)</t>
  </si>
  <si>
    <t xml:space="preserve"> CS phát triển cây Mắc ca theo HĐ liên kết SX (NST)</t>
  </si>
  <si>
    <t>Dự án 4</t>
  </si>
  <si>
    <t>Dự án 1</t>
  </si>
  <si>
    <t>Dự án 3</t>
  </si>
  <si>
    <t>Dự án 5</t>
  </si>
  <si>
    <t>Dự án 6</t>
  </si>
  <si>
    <t>Dự án 8</t>
  </si>
  <si>
    <t>Dự án 9</t>
  </si>
  <si>
    <t>Dự án 10</t>
  </si>
  <si>
    <t>Dự án 2</t>
  </si>
  <si>
    <t>Dự án 7</t>
  </si>
  <si>
    <t xml:space="preserve">Thành phần số 2 </t>
  </si>
  <si>
    <t>Thành phần số 2</t>
  </si>
  <si>
    <t>Thành phần số 3</t>
  </si>
  <si>
    <t>Thành phần số 11</t>
  </si>
  <si>
    <t xml:space="preserve">Tiêm, phun+ tập huấn thú y, BVTV </t>
  </si>
  <si>
    <t>Công trình SNGT</t>
  </si>
  <si>
    <t>HT GVMN dạy lớp ghép, dạy tăng cường TV</t>
  </si>
  <si>
    <t>HT kinh phí tổ chức nấu ăn</t>
  </si>
  <si>
    <t>22=11/1</t>
  </si>
  <si>
    <t>23=13/3</t>
  </si>
  <si>
    <t>24=14/4</t>
  </si>
  <si>
    <t>25=15/5</t>
  </si>
  <si>
    <t>26=18/8</t>
  </si>
  <si>
    <t>Trung tâm văn hóa TTTH</t>
  </si>
  <si>
    <t>biêu 54</t>
  </si>
  <si>
    <t>QUYẾT TOÁN CHI BỔ SUNG TỪ NGÂN SÁCH CẤP HUYỆN CHO NGÂN SÁCH TỪNG XÃ NĂM 2022</t>
  </si>
  <si>
    <t>QUYẾT TOÁN CHI CHƯƠNG TRÌNH MỤC TIÊU QUỐC GIA NĂM 2022</t>
  </si>
  <si>
    <t>Giai đoạn 2016-2020</t>
  </si>
  <si>
    <t>Giai đoạn 2021-2025</t>
  </si>
  <si>
    <t>Phòng Kinh tế và Hạ tầng</t>
  </si>
  <si>
    <t>(Kèm theo Tờ trình số  42/TTr-TCKH ngày 04 / 8 /2023 của phòng Tài chính - Kế hoạch)</t>
  </si>
  <si>
    <t xml:space="preserve"> </t>
  </si>
  <si>
    <t>(Kèm theo Quyết định số          /QĐ-UBND ngày      / 8 /2023 của UBND huyện Tuần Giáo)</t>
  </si>
  <si>
    <t xml:space="preserve">CÂN ĐỐI NGÂN SÁCH ĐỊA PHƯƠNG NĂM 2022 </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</si>
</sst>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_-* #,##0.00_-;\-* #,##0.00_-;_-* &quot;-&quot;??_-;_-@_-"/>
    <numFmt numFmtId="174" formatCode="#,##0\ &quot;F&quot;;\-#,##0\ &quot;F&quot;"/>
    <numFmt numFmtId="175" formatCode="#,##0\ &quot;F&quot;;[Red]\-#,##0\ &quot;F&quot;"/>
    <numFmt numFmtId="176" formatCode="#,##0.00\ &quot;F&quot;;\-#,##0.00\ &quot;F&quot;"/>
    <numFmt numFmtId="177" formatCode="#,##0.00\ &quot;F&quot;;[Red]\-#,##0.00\ &quot;F&quot;"/>
    <numFmt numFmtId="178" formatCode="_-* #,##0\ &quot;F&quot;_-;\-* #,##0\ &quot;F&quot;_-;_-* &quot;-&quot;\ &quot;F&quot;_-;_-@_-"/>
    <numFmt numFmtId="179" formatCode="_-* #,##0\ _F_-;\-* #,##0\ _F_-;_-* &quot;-&quot;\ _F_-;_-@_-"/>
    <numFmt numFmtId="180" formatCode="_-* #,##0.00\ &quot;F&quot;_-;\-* #,##0.00\ &quot;F&quot;_-;_-* &quot;-&quot;??\ &quot;F&quot;_-;_-@_-"/>
    <numFmt numFmtId="181" formatCode="_-* #,##0.00\ _F_-;\-* #,##0.00\ _F_-;_-* &quot;-&quot;??\ _F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0.0"/>
    <numFmt numFmtId="189" formatCode="#,##0;[Red]\-#,##0;&quot;&quot;;@"/>
    <numFmt numFmtId="190" formatCode="&quot;Yes&quot;;&quot;Yes&quot;;&quot;No&quot;"/>
    <numFmt numFmtId="191" formatCode="&quot;True&quot;;&quot;True&quot;;&quot;False&quot;"/>
    <numFmt numFmtId="192" formatCode="&quot;On&quot;;&quot;On&quot;;&quot;Off&quot;"/>
    <numFmt numFmtId="193" formatCode="[$€-2]\ #,##0.00_);[Red]\([$€-2]\ #,##0.00\)"/>
    <numFmt numFmtId="194" formatCode="#,###;[Red]\-#,###"/>
    <numFmt numFmtId="195" formatCode="#,###.0;[Red]\-#,###.0"/>
    <numFmt numFmtId="196" formatCode="#,###;\-#,###;&quot;&quot;;_(@_)"/>
    <numFmt numFmtId="197" formatCode="###,###,###"/>
    <numFmt numFmtId="198" formatCode="###,###"/>
    <numFmt numFmtId="199" formatCode="&quot;$&quot;#,##0;\-&quot;$&quot;#,##0"/>
    <numFmt numFmtId="200" formatCode="_(* #,##0_);_(* \(#,##0\);_(* &quot;-&quot;??_);_(@_)"/>
    <numFmt numFmtId="201" formatCode="0.0%"/>
    <numFmt numFmtId="202" formatCode="_(* #,##0.0_);_(* \(#,##0.0\);_(* &quot;-&quot;??_);_(@_)"/>
    <numFmt numFmtId="203" formatCode="_(* #,##0.000_);_(* \(#,##0.000\);_(* &quot;-&quot;??_);_(@_)"/>
    <numFmt numFmtId="204" formatCode="_(* #,##0.0_);_(* \(#,##0.0\);_(* &quot;-&quot;?_);_(@_)"/>
    <numFmt numFmtId="205" formatCode="#,##0\ _₫"/>
    <numFmt numFmtId="206" formatCode="0.0000%"/>
  </numFmts>
  <fonts count="85">
    <font>
      <sz val="12"/>
      <name val=".Vntime"/>
      <family val="0"/>
    </font>
    <font>
      <b/>
      <sz val="12"/>
      <name val=".Vntime"/>
      <family val="0"/>
    </font>
    <font>
      <i/>
      <sz val="12"/>
      <name val=".VnTime"/>
      <family val="0"/>
    </font>
    <font>
      <b/>
      <i/>
      <sz val="12"/>
      <name val=".VnTime"/>
      <family val="0"/>
    </font>
    <font>
      <sz val="12"/>
      <name val=".VnTime"/>
      <family val="2"/>
    </font>
    <font>
      <u val="single"/>
      <sz val="9.6"/>
      <color indexed="12"/>
      <name val=".VnTime"/>
      <family val="2"/>
    </font>
    <font>
      <u val="single"/>
      <sz val="9.6"/>
      <color indexed="36"/>
      <name val=".VnTime"/>
      <family val="2"/>
    </font>
    <font>
      <b/>
      <sz val="12"/>
      <name val="Times New Roman"/>
      <family val="1"/>
    </font>
    <font>
      <sz val="12"/>
      <name val="Times New Roman"/>
      <family val="1"/>
    </font>
    <font>
      <b/>
      <sz val="14"/>
      <name val="Times New Roman"/>
      <family val="1"/>
    </font>
    <font>
      <sz val="16"/>
      <name val="Times New Roman"/>
      <family val="1"/>
    </font>
    <font>
      <i/>
      <sz val="14"/>
      <name val="Times New Roman"/>
      <family val="1"/>
    </font>
    <font>
      <sz val="14"/>
      <name val="Times New Roman"/>
      <family val="1"/>
    </font>
    <font>
      <b/>
      <sz val="13"/>
      <name val="Times New Roman"/>
      <family val="1"/>
    </font>
    <font>
      <sz val="13"/>
      <name val="Times New Roman"/>
      <family val="1"/>
    </font>
    <font>
      <b/>
      <sz val="11"/>
      <name val="Times New Roman"/>
      <family val="1"/>
    </font>
    <font>
      <sz val="12"/>
      <name val=".VnArial Narrow"/>
      <family val="2"/>
    </font>
    <font>
      <i/>
      <sz val="12"/>
      <name val="Times New Roman"/>
      <family val="1"/>
    </font>
    <font>
      <sz val="13"/>
      <name val=".VnTime"/>
      <family val="2"/>
    </font>
    <font>
      <sz val="14"/>
      <name val=".VnTime"/>
      <family val="2"/>
    </font>
    <font>
      <sz val="9"/>
      <name val="Arial"/>
      <family val="2"/>
    </font>
    <font>
      <sz val="8"/>
      <name val=".VnTime"/>
      <family val="2"/>
    </font>
    <font>
      <sz val="11"/>
      <name val="Times New Roman"/>
      <family val="1"/>
    </font>
    <font>
      <b/>
      <sz val="10"/>
      <name val="Times New Roman"/>
      <family val="1"/>
    </font>
    <font>
      <sz val="9"/>
      <name val="Times New Roman"/>
      <family val="1"/>
    </font>
    <font>
      <sz val="10"/>
      <name val="Times New Roman"/>
      <family val="1"/>
    </font>
    <font>
      <sz val="8"/>
      <name val="Times New Roman"/>
      <family val="1"/>
    </font>
    <font>
      <sz val="10"/>
      <name val="Arial"/>
      <family val="2"/>
    </font>
    <font>
      <i/>
      <sz val="10"/>
      <name val="Times New Roman"/>
      <family val="1"/>
    </font>
    <font>
      <b/>
      <sz val="10"/>
      <name val="Times New Roman h"/>
      <family val="0"/>
    </font>
    <font>
      <b/>
      <sz val="9"/>
      <name val="Times New Roman"/>
      <family val="1"/>
    </font>
    <font>
      <b/>
      <sz val="16"/>
      <name val="Times New Roman"/>
      <family val="1"/>
    </font>
    <font>
      <i/>
      <sz val="13"/>
      <name val="Times New Roman"/>
      <family val="1"/>
    </font>
    <font>
      <sz val="20"/>
      <name val="Times New Roman"/>
      <family val="1"/>
    </font>
    <font>
      <b/>
      <i/>
      <sz val="11"/>
      <name val="Times New Roman"/>
      <family val="1"/>
    </font>
    <font>
      <i/>
      <sz val="11"/>
      <name val="Times New Roman"/>
      <family val="1"/>
    </font>
    <font>
      <sz val="11"/>
      <color indexed="8"/>
      <name val="Times New Roman"/>
      <family val="1"/>
    </font>
    <font>
      <b/>
      <sz val="11"/>
      <color indexed="8"/>
      <name val="Times New Roman"/>
      <family val="1"/>
    </font>
    <font>
      <b/>
      <sz val="8"/>
      <name val="Times New Roman"/>
      <family val="1"/>
    </font>
    <font>
      <b/>
      <sz val="20"/>
      <name val="Times New Roman"/>
      <family val="1"/>
    </font>
    <font>
      <i/>
      <sz val="16"/>
      <name val="Times New Roman"/>
      <family val="1"/>
    </font>
    <font>
      <b/>
      <sz val="11"/>
      <name val="Times New Romanh"/>
      <family val="0"/>
    </font>
    <font>
      <u val="single"/>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36"/>
      <name val="Times New Roman"/>
      <family val="1"/>
    </font>
    <font>
      <sz val="14"/>
      <color indexed="60"/>
      <name val="Times New Roman"/>
      <family val="1"/>
    </font>
    <font>
      <sz val="12"/>
      <color indexed="6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7030A0"/>
      <name val="Times New Roman"/>
      <family val="1"/>
    </font>
    <font>
      <sz val="14"/>
      <color rgb="FFC00000"/>
      <name val="Times New Roman"/>
      <family val="1"/>
    </font>
    <font>
      <sz val="12"/>
      <color rgb="FFC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style="hair"/>
    </border>
    <border>
      <left style="thin"/>
      <right style="thin"/>
      <top style="hair"/>
      <bottom style="thin"/>
    </border>
    <border>
      <left style="thin"/>
      <right style="thin"/>
      <top style="thin"/>
      <bottom style="hair"/>
    </border>
    <border>
      <left style="thin"/>
      <right style="thin"/>
      <top style="hair"/>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hair"/>
      <bottom style="hair"/>
    </border>
    <border>
      <left>
        <color indexed="63"/>
      </left>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171" fontId="4" fillId="0" borderId="0" applyFont="0" applyFill="0" applyBorder="0" applyAlignment="0" applyProtection="0"/>
    <xf numFmtId="169" fontId="4" fillId="0" borderId="0" applyFont="0" applyFill="0" applyBorder="0" applyAlignment="0" applyProtection="0"/>
    <xf numFmtId="199" fontId="20" fillId="0" borderId="0" applyProtection="0">
      <alignment/>
    </xf>
    <xf numFmtId="171" fontId="27" fillId="0" borderId="0" applyFont="0" applyFill="0" applyBorder="0" applyAlignment="0" applyProtection="0"/>
    <xf numFmtId="170" fontId="4" fillId="0" borderId="0" applyFont="0" applyFill="0" applyBorder="0" applyAlignment="0" applyProtection="0"/>
    <xf numFmtId="168" fontId="4" fillId="0" borderId="0" applyFont="0" applyFill="0" applyBorder="0" applyAlignment="0" applyProtection="0"/>
    <xf numFmtId="0" fontId="68" fillId="28" borderId="2" applyNumberFormat="0" applyAlignment="0" applyProtection="0"/>
    <xf numFmtId="0" fontId="69" fillId="0" borderId="0" applyNumberFormat="0" applyFill="0" applyBorder="0" applyAlignment="0" applyProtection="0"/>
    <xf numFmtId="0" fontId="6" fillId="0" borderId="0" applyNumberFormat="0" applyFill="0" applyBorder="0" applyAlignment="0" applyProtection="0"/>
    <xf numFmtId="0" fontId="70" fillId="29" borderId="0" applyNumberFormat="0" applyBorder="0" applyAlignment="0" applyProtection="0"/>
    <xf numFmtId="196" fontId="18" fillId="0" borderId="0" applyFont="0" applyFill="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5"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27" fillId="0" borderId="0">
      <alignment/>
      <protection/>
    </xf>
    <xf numFmtId="0" fontId="64" fillId="0" borderId="0">
      <alignment/>
      <protection/>
    </xf>
    <xf numFmtId="0" fontId="20" fillId="0" borderId="0">
      <alignment/>
      <protection/>
    </xf>
    <xf numFmtId="0" fontId="4" fillId="0" borderId="0">
      <alignment/>
      <protection/>
    </xf>
    <xf numFmtId="0" fontId="77" fillId="0" borderId="0">
      <alignment/>
      <protection/>
    </xf>
    <xf numFmtId="0" fontId="19" fillId="0" borderId="0" applyProtection="0">
      <alignment/>
    </xf>
    <xf numFmtId="0" fontId="16" fillId="0" borderId="0">
      <alignment/>
      <protection/>
    </xf>
    <xf numFmtId="0" fontId="64" fillId="0" borderId="0">
      <alignment/>
      <protection/>
    </xf>
    <xf numFmtId="0" fontId="4" fillId="32" borderId="7" applyNumberFormat="0" applyFont="0" applyAlignment="0" applyProtection="0"/>
    <xf numFmtId="0" fontId="78" fillId="27" borderId="8" applyNumberFormat="0" applyAlignment="0" applyProtection="0"/>
    <xf numFmtId="9" fontId="4"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384">
    <xf numFmtId="0" fontId="0" fillId="0" borderId="0" xfId="0" applyAlignment="1">
      <alignment/>
    </xf>
    <xf numFmtId="0" fontId="7" fillId="0" borderId="0" xfId="0" applyFont="1" applyAlignment="1">
      <alignment horizontal="centerContinuous"/>
    </xf>
    <xf numFmtId="0" fontId="8" fillId="0" borderId="0" xfId="0" applyFont="1" applyAlignment="1">
      <alignment horizontal="centerContinuous"/>
    </xf>
    <xf numFmtId="0" fontId="8" fillId="0" borderId="0" xfId="0" applyFont="1" applyAlignment="1">
      <alignment/>
    </xf>
    <xf numFmtId="0" fontId="11" fillId="0" borderId="0" xfId="0" applyFont="1" applyAlignment="1">
      <alignment horizontal="left"/>
    </xf>
    <xf numFmtId="0" fontId="12" fillId="0" borderId="0" xfId="0" applyFont="1" applyAlignment="1">
      <alignment/>
    </xf>
    <xf numFmtId="0" fontId="8" fillId="0" borderId="0" xfId="63" applyFont="1" applyAlignment="1">
      <alignment horizontal="centerContinuous"/>
      <protection/>
    </xf>
    <xf numFmtId="0" fontId="9" fillId="0" borderId="0" xfId="63" applyFont="1" applyAlignment="1">
      <alignment horizontal="centerContinuous"/>
      <protection/>
    </xf>
    <xf numFmtId="0" fontId="8" fillId="0" borderId="0" xfId="63" applyFont="1">
      <alignment/>
      <protection/>
    </xf>
    <xf numFmtId="0" fontId="11" fillId="0" borderId="0" xfId="63" applyFont="1" applyAlignment="1">
      <alignment horizontal="left"/>
      <protection/>
    </xf>
    <xf numFmtId="0" fontId="12" fillId="0" borderId="0" xfId="63" applyFont="1">
      <alignment/>
      <protection/>
    </xf>
    <xf numFmtId="0" fontId="12" fillId="0" borderId="0" xfId="0" applyFont="1" applyFill="1" applyAlignment="1">
      <alignment/>
    </xf>
    <xf numFmtId="0" fontId="8" fillId="0" borderId="0" xfId="0" applyFont="1" applyAlignment="1">
      <alignment horizontal="right"/>
    </xf>
    <xf numFmtId="0" fontId="12" fillId="0" borderId="0" xfId="0" applyFont="1" applyBorder="1" applyAlignment="1">
      <alignment/>
    </xf>
    <xf numFmtId="0" fontId="22" fillId="0" borderId="0" xfId="0" applyFont="1" applyAlignment="1">
      <alignment vertical="center"/>
    </xf>
    <xf numFmtId="0" fontId="7" fillId="0" borderId="0" xfId="0" applyFont="1" applyAlignment="1">
      <alignment horizontal="right"/>
    </xf>
    <xf numFmtId="0" fontId="7" fillId="0" borderId="0" xfId="63" applyFont="1" applyAlignment="1">
      <alignment horizontal="right"/>
      <protection/>
    </xf>
    <xf numFmtId="0" fontId="12" fillId="0" borderId="0" xfId="0" applyFont="1" applyFill="1" applyAlignment="1">
      <alignment horizontal="centerContinuous"/>
    </xf>
    <xf numFmtId="0" fontId="8" fillId="0" borderId="0" xfId="0" applyFont="1" applyFill="1" applyAlignment="1">
      <alignment/>
    </xf>
    <xf numFmtId="0" fontId="7" fillId="0" borderId="0" xfId="0" applyFont="1" applyFill="1" applyAlignment="1">
      <alignment horizontal="centerContinuous"/>
    </xf>
    <xf numFmtId="0" fontId="8" fillId="0" borderId="0" xfId="0" applyFont="1" applyFill="1" applyAlignment="1">
      <alignment horizontal="centerContinuous"/>
    </xf>
    <xf numFmtId="0" fontId="9" fillId="0" borderId="0" xfId="0" applyFont="1" applyFill="1" applyAlignment="1">
      <alignment horizontal="centerContinuous"/>
    </xf>
    <xf numFmtId="0" fontId="10" fillId="0" borderId="0" xfId="0" applyFont="1" applyFill="1" applyAlignment="1">
      <alignment horizontal="centerContinuous"/>
    </xf>
    <xf numFmtId="0" fontId="11" fillId="0" borderId="0" xfId="0" applyFont="1" applyFill="1" applyAlignment="1">
      <alignment horizontal="left"/>
    </xf>
    <xf numFmtId="3" fontId="12" fillId="0" borderId="0" xfId="0" applyNumberFormat="1" applyFont="1" applyFill="1" applyAlignment="1">
      <alignment/>
    </xf>
    <xf numFmtId="3" fontId="8" fillId="0" borderId="0" xfId="0" applyNumberFormat="1" applyFont="1" applyFill="1" applyAlignment="1">
      <alignment/>
    </xf>
    <xf numFmtId="0" fontId="14" fillId="0" borderId="0" xfId="0" applyFont="1" applyFill="1" applyAlignment="1">
      <alignment horizontal="centerContinuous"/>
    </xf>
    <xf numFmtId="0" fontId="23" fillId="0" borderId="10" xfId="0" applyFont="1" applyFill="1" applyBorder="1" applyAlignment="1">
      <alignment horizontal="left" vertical="center" wrapText="1"/>
    </xf>
    <xf numFmtId="0" fontId="17" fillId="0" borderId="0" xfId="0" applyFont="1" applyFill="1" applyAlignment="1">
      <alignment horizontal="centerContinuous"/>
    </xf>
    <xf numFmtId="0" fontId="7" fillId="0" borderId="0" xfId="0" applyFont="1" applyAlignment="1">
      <alignment horizontal="left"/>
    </xf>
    <xf numFmtId="0" fontId="25" fillId="0" borderId="0" xfId="60" applyFont="1" applyFill="1" applyAlignment="1">
      <alignment horizontal="center" vertical="center"/>
      <protection/>
    </xf>
    <xf numFmtId="0" fontId="23" fillId="0" borderId="0" xfId="0" applyFont="1" applyFill="1" applyAlignment="1">
      <alignment/>
    </xf>
    <xf numFmtId="0" fontId="33" fillId="0" borderId="0" xfId="0" applyFont="1" applyFill="1" applyAlignment="1">
      <alignment/>
    </xf>
    <xf numFmtId="200" fontId="12" fillId="0" borderId="0" xfId="0" applyNumberFormat="1" applyFont="1" applyFill="1" applyAlignment="1">
      <alignment/>
    </xf>
    <xf numFmtId="200" fontId="11" fillId="0" borderId="11" xfId="0" applyNumberFormat="1" applyFont="1" applyFill="1" applyBorder="1" applyAlignment="1">
      <alignment/>
    </xf>
    <xf numFmtId="0" fontId="11" fillId="0" borderId="11" xfId="0" applyFont="1" applyFill="1" applyBorder="1" applyAlignment="1">
      <alignment/>
    </xf>
    <xf numFmtId="200" fontId="8" fillId="0" borderId="0" xfId="0" applyNumberFormat="1" applyFont="1" applyFill="1" applyAlignment="1">
      <alignment/>
    </xf>
    <xf numFmtId="0" fontId="17" fillId="0" borderId="11" xfId="0" applyFont="1" applyFill="1" applyBorder="1" applyAlignment="1">
      <alignment/>
    </xf>
    <xf numFmtId="0" fontId="12" fillId="0" borderId="0" xfId="65" applyNumberFormat="1" applyFont="1" applyFill="1" applyBorder="1" applyAlignment="1">
      <alignment vertical="center" wrapText="1"/>
    </xf>
    <xf numFmtId="0" fontId="11" fillId="0" borderId="0" xfId="63" applyFont="1" applyBorder="1" applyAlignment="1">
      <alignment horizontal="center"/>
      <protection/>
    </xf>
    <xf numFmtId="0" fontId="17" fillId="0" borderId="11" xfId="63" applyFont="1" applyBorder="1" applyAlignment="1">
      <alignment horizontal="center"/>
      <protection/>
    </xf>
    <xf numFmtId="0" fontId="17" fillId="0" borderId="11" xfId="63" applyFont="1" applyBorder="1" applyAlignment="1">
      <alignment horizontal="right"/>
      <protection/>
    </xf>
    <xf numFmtId="0" fontId="11" fillId="0" borderId="11" xfId="63" applyFont="1" applyBorder="1" applyAlignment="1">
      <alignment/>
      <protection/>
    </xf>
    <xf numFmtId="0" fontId="11" fillId="0" borderId="11" xfId="63" applyFont="1" applyBorder="1" applyAlignment="1">
      <alignment horizontal="center"/>
      <protection/>
    </xf>
    <xf numFmtId="0" fontId="8" fillId="0" borderId="0" xfId="63" applyFont="1" applyAlignment="1">
      <alignment horizontal="center"/>
      <protection/>
    </xf>
    <xf numFmtId="0" fontId="8" fillId="0" borderId="0" xfId="0" applyFont="1" applyFill="1" applyAlignment="1">
      <alignment horizontal="center"/>
    </xf>
    <xf numFmtId="0" fontId="25" fillId="0" borderId="0" xfId="0" applyFont="1" applyFill="1" applyAlignment="1">
      <alignment/>
    </xf>
    <xf numFmtId="0" fontId="23" fillId="0" borderId="12" xfId="60" applyFont="1" applyFill="1" applyBorder="1" applyAlignment="1">
      <alignment horizontal="center" vertical="center"/>
      <protection/>
    </xf>
    <xf numFmtId="0" fontId="23" fillId="0" borderId="0" xfId="60" applyFont="1" applyFill="1" applyAlignment="1">
      <alignment horizontal="center" vertical="center"/>
      <protection/>
    </xf>
    <xf numFmtId="0" fontId="17" fillId="0" borderId="11" xfId="0" applyFont="1" applyFill="1" applyBorder="1" applyAlignment="1">
      <alignment horizontal="left"/>
    </xf>
    <xf numFmtId="0" fontId="17" fillId="0" borderId="11" xfId="63" applyFont="1" applyBorder="1" applyAlignment="1">
      <alignment/>
      <protection/>
    </xf>
    <xf numFmtId="0" fontId="22" fillId="0" borderId="0" xfId="0" applyFont="1" applyAlignment="1">
      <alignment/>
    </xf>
    <xf numFmtId="0" fontId="22" fillId="0" borderId="12" xfId="0" applyFont="1" applyFill="1" applyBorder="1" applyAlignment="1">
      <alignment horizontal="center" vertical="center"/>
    </xf>
    <xf numFmtId="3" fontId="22" fillId="0" borderId="0" xfId="0" applyNumberFormat="1" applyFont="1" applyAlignment="1">
      <alignment/>
    </xf>
    <xf numFmtId="0" fontId="34" fillId="0" borderId="0" xfId="0" applyFont="1" applyAlignment="1">
      <alignment/>
    </xf>
    <xf numFmtId="0" fontId="35" fillId="0" borderId="0" xfId="0" applyFont="1" applyAlignment="1">
      <alignment/>
    </xf>
    <xf numFmtId="200" fontId="22" fillId="0" borderId="0" xfId="0" applyNumberFormat="1" applyFont="1" applyAlignment="1">
      <alignment/>
    </xf>
    <xf numFmtId="0" fontId="23" fillId="0" borderId="0" xfId="0" applyFont="1" applyFill="1" applyAlignment="1">
      <alignment/>
    </xf>
    <xf numFmtId="0" fontId="15" fillId="0" borderId="12" xfId="63" applyFont="1" applyFill="1" applyBorder="1" applyAlignment="1">
      <alignment horizontal="center" vertical="center" wrapText="1"/>
      <protection/>
    </xf>
    <xf numFmtId="0" fontId="22" fillId="0" borderId="12" xfId="63" applyFont="1" applyFill="1" applyBorder="1" applyAlignment="1">
      <alignment horizontal="center" vertical="center"/>
      <protection/>
    </xf>
    <xf numFmtId="0" fontId="22" fillId="0" borderId="13" xfId="63" applyFont="1" applyFill="1" applyBorder="1" applyAlignment="1">
      <alignment horizontal="center" vertical="center"/>
      <protection/>
    </xf>
    <xf numFmtId="0" fontId="22" fillId="0" borderId="0" xfId="63" applyFont="1" applyFill="1" applyAlignment="1">
      <alignment vertical="center"/>
      <protection/>
    </xf>
    <xf numFmtId="0" fontId="36" fillId="0" borderId="14" xfId="0" applyFont="1" applyFill="1" applyBorder="1" applyAlignment="1">
      <alignment horizontal="center" vertical="center" wrapText="1"/>
    </xf>
    <xf numFmtId="0" fontId="37" fillId="0" borderId="14" xfId="0" applyFont="1" applyFill="1" applyBorder="1" applyAlignment="1">
      <alignment horizontal="center" vertical="center" wrapText="1"/>
    </xf>
    <xf numFmtId="200" fontId="37" fillId="0" borderId="14" xfId="41" applyNumberFormat="1" applyFont="1" applyFill="1" applyBorder="1" applyAlignment="1">
      <alignment horizontal="center" vertical="center" wrapText="1"/>
    </xf>
    <xf numFmtId="201" fontId="37" fillId="0" borderId="14" xfId="70" applyNumberFormat="1" applyFont="1" applyFill="1" applyBorder="1" applyAlignment="1">
      <alignment horizontal="center" vertical="center" wrapText="1"/>
    </xf>
    <xf numFmtId="0" fontId="7" fillId="0" borderId="0" xfId="0" applyFont="1" applyAlignment="1">
      <alignment/>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wrapText="1"/>
    </xf>
    <xf numFmtId="0" fontId="25" fillId="0" borderId="12"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0" xfId="0" applyFont="1" applyFill="1" applyAlignment="1">
      <alignment vertical="center"/>
    </xf>
    <xf numFmtId="0" fontId="17" fillId="0" borderId="11" xfId="0" applyFont="1" applyFill="1" applyBorder="1" applyAlignment="1">
      <alignment horizontal="center"/>
    </xf>
    <xf numFmtId="0" fontId="13" fillId="0" borderId="0" xfId="0" applyFont="1" applyFill="1" applyAlignment="1">
      <alignment horizontal="centerContinuous"/>
    </xf>
    <xf numFmtId="201" fontId="15" fillId="0" borderId="10" xfId="70" applyNumberFormat="1" applyFont="1" applyBorder="1" applyAlignment="1">
      <alignment horizontal="right"/>
    </xf>
    <xf numFmtId="201" fontId="22" fillId="0" borderId="10" xfId="70" applyNumberFormat="1" applyFont="1" applyBorder="1" applyAlignment="1">
      <alignment horizontal="right"/>
    </xf>
    <xf numFmtId="201" fontId="34" fillId="0" borderId="10" xfId="70" applyNumberFormat="1" applyFont="1" applyBorder="1" applyAlignment="1">
      <alignment horizontal="right"/>
    </xf>
    <xf numFmtId="201" fontId="15" fillId="0" borderId="15" xfId="70" applyNumberFormat="1" applyFont="1" applyBorder="1" applyAlignment="1">
      <alignment horizontal="right"/>
    </xf>
    <xf numFmtId="3" fontId="26" fillId="0" borderId="12" xfId="60" applyNumberFormat="1" applyFont="1" applyFill="1" applyBorder="1" applyAlignment="1">
      <alignment horizontal="center" vertical="center" wrapText="1"/>
      <protection/>
    </xf>
    <xf numFmtId="0" fontId="26" fillId="0" borderId="0" xfId="60" applyFont="1" applyFill="1" applyAlignment="1">
      <alignment horizontal="center" vertical="center"/>
      <protection/>
    </xf>
    <xf numFmtId="0" fontId="8" fillId="33" borderId="0" xfId="0" applyFont="1" applyFill="1" applyAlignment="1">
      <alignment/>
    </xf>
    <xf numFmtId="0" fontId="14" fillId="33" borderId="0" xfId="0" applyFont="1" applyFill="1" applyAlignment="1">
      <alignment/>
    </xf>
    <xf numFmtId="0" fontId="24" fillId="33" borderId="12" xfId="0" applyFont="1" applyFill="1" applyBorder="1" applyAlignment="1">
      <alignment horizontal="center" vertical="center"/>
    </xf>
    <xf numFmtId="0" fontId="26" fillId="33" borderId="12" xfId="0" applyFont="1" applyFill="1" applyBorder="1" applyAlignment="1">
      <alignment horizontal="center" vertical="center"/>
    </xf>
    <xf numFmtId="0" fontId="26" fillId="33" borderId="12" xfId="0" applyFont="1" applyFill="1" applyBorder="1" applyAlignment="1">
      <alignment horizontal="center" vertical="center" wrapText="1"/>
    </xf>
    <xf numFmtId="0" fontId="24" fillId="33" borderId="0" xfId="0" applyFont="1" applyFill="1" applyAlignment="1">
      <alignment vertical="center"/>
    </xf>
    <xf numFmtId="200" fontId="23" fillId="33" borderId="10" xfId="41" applyNumberFormat="1" applyFont="1" applyFill="1" applyBorder="1" applyAlignment="1">
      <alignment horizontal="center"/>
    </xf>
    <xf numFmtId="200" fontId="23" fillId="33" borderId="10" xfId="41" applyNumberFormat="1" applyFont="1" applyFill="1" applyBorder="1" applyAlignment="1">
      <alignment/>
    </xf>
    <xf numFmtId="3" fontId="23" fillId="33" borderId="10" xfId="41" applyNumberFormat="1" applyFont="1" applyFill="1" applyBorder="1" applyAlignment="1">
      <alignment/>
    </xf>
    <xf numFmtId="9" fontId="23" fillId="33" borderId="10" xfId="70" applyNumberFormat="1" applyFont="1" applyFill="1" applyBorder="1" applyAlignment="1">
      <alignment/>
    </xf>
    <xf numFmtId="200" fontId="9" fillId="33" borderId="0" xfId="41" applyNumberFormat="1" applyFont="1" applyFill="1" applyAlignment="1">
      <alignment/>
    </xf>
    <xf numFmtId="9" fontId="30" fillId="33" borderId="10" xfId="70" applyNumberFormat="1" applyFont="1" applyFill="1" applyBorder="1" applyAlignment="1">
      <alignment/>
    </xf>
    <xf numFmtId="0" fontId="7" fillId="0" borderId="0" xfId="0" applyFont="1" applyFill="1" applyAlignment="1">
      <alignment horizontal="left"/>
    </xf>
    <xf numFmtId="0" fontId="7" fillId="0" borderId="0" xfId="63" applyFont="1" applyFill="1" applyAlignment="1">
      <alignment horizontal="centerContinuous"/>
      <protection/>
    </xf>
    <xf numFmtId="0" fontId="8" fillId="0" borderId="0" xfId="63" applyFont="1" applyFill="1" applyAlignment="1">
      <alignment horizontal="centerContinuous"/>
      <protection/>
    </xf>
    <xf numFmtId="0" fontId="9" fillId="0" borderId="0" xfId="63" applyFont="1" applyFill="1" applyAlignment="1">
      <alignment horizontal="centerContinuous"/>
      <protection/>
    </xf>
    <xf numFmtId="0" fontId="7" fillId="0" borderId="0" xfId="63" applyFont="1" applyFill="1" applyAlignment="1">
      <alignment horizontal="right"/>
      <protection/>
    </xf>
    <xf numFmtId="0" fontId="8" fillId="0" borderId="0" xfId="63" applyFont="1" applyFill="1">
      <alignment/>
      <protection/>
    </xf>
    <xf numFmtId="0" fontId="13" fillId="0" borderId="0" xfId="63" applyFont="1" applyFill="1" applyAlignment="1">
      <alignment horizontal="centerContinuous"/>
      <protection/>
    </xf>
    <xf numFmtId="0" fontId="10" fillId="0" borderId="0" xfId="63" applyFont="1" applyFill="1" applyAlignment="1">
      <alignment horizontal="centerContinuous"/>
      <protection/>
    </xf>
    <xf numFmtId="0" fontId="17" fillId="0" borderId="0" xfId="63" applyFont="1" applyFill="1" applyAlignment="1">
      <alignment horizontal="centerContinuous"/>
      <protection/>
    </xf>
    <xf numFmtId="0" fontId="11" fillId="0" borderId="0" xfId="63" applyFont="1" applyFill="1" applyAlignment="1">
      <alignment horizontal="left"/>
      <protection/>
    </xf>
    <xf numFmtId="0" fontId="12" fillId="0" borderId="0" xfId="63" applyFont="1" applyFill="1">
      <alignment/>
      <protection/>
    </xf>
    <xf numFmtId="0" fontId="17" fillId="0" borderId="0" xfId="63" applyFont="1" applyFill="1" applyAlignment="1">
      <alignment horizontal="center"/>
      <protection/>
    </xf>
    <xf numFmtId="3" fontId="15" fillId="0" borderId="16" xfId="0" applyNumberFormat="1" applyFont="1" applyFill="1" applyBorder="1" applyAlignment="1">
      <alignment vertical="center"/>
    </xf>
    <xf numFmtId="3" fontId="15" fillId="0" borderId="10" xfId="0" applyNumberFormat="1" applyFont="1" applyFill="1" applyBorder="1" applyAlignment="1">
      <alignment vertical="center"/>
    </xf>
    <xf numFmtId="3" fontId="22" fillId="0" borderId="10" xfId="0" applyNumberFormat="1" applyFont="1" applyFill="1" applyBorder="1" applyAlignment="1">
      <alignment vertical="center"/>
    </xf>
    <xf numFmtId="3" fontId="34" fillId="0" borderId="10" xfId="0" applyNumberFormat="1" applyFont="1" applyFill="1" applyBorder="1" applyAlignment="1">
      <alignment vertical="center"/>
    </xf>
    <xf numFmtId="3" fontId="22" fillId="0" borderId="10" xfId="41" applyNumberFormat="1" applyFont="1" applyFill="1" applyBorder="1" applyAlignment="1">
      <alignment vertical="center"/>
    </xf>
    <xf numFmtId="3" fontId="15" fillId="0" borderId="17" xfId="0" applyNumberFormat="1" applyFont="1" applyFill="1" applyBorder="1" applyAlignment="1">
      <alignment vertical="center"/>
    </xf>
    <xf numFmtId="3" fontId="15" fillId="0" borderId="15" xfId="0" applyNumberFormat="1" applyFont="1" applyFill="1" applyBorder="1" applyAlignment="1">
      <alignment vertical="center"/>
    </xf>
    <xf numFmtId="0" fontId="7" fillId="0" borderId="18" xfId="0" applyFont="1" applyFill="1" applyBorder="1" applyAlignment="1">
      <alignment horizontal="center"/>
    </xf>
    <xf numFmtId="0" fontId="7" fillId="0" borderId="18" xfId="0" applyFont="1" applyFill="1" applyBorder="1" applyAlignment="1">
      <alignment/>
    </xf>
    <xf numFmtId="3" fontId="8" fillId="0" borderId="18" xfId="0" applyNumberFormat="1" applyFont="1" applyFill="1" applyBorder="1" applyAlignment="1">
      <alignment/>
    </xf>
    <xf numFmtId="3" fontId="7" fillId="0" borderId="18" xfId="0" applyNumberFormat="1" applyFont="1" applyFill="1" applyBorder="1" applyAlignment="1">
      <alignment/>
    </xf>
    <xf numFmtId="201" fontId="8" fillId="0" borderId="18" xfId="70" applyNumberFormat="1" applyFont="1" applyBorder="1" applyAlignment="1">
      <alignment/>
    </xf>
    <xf numFmtId="3" fontId="23" fillId="0" borderId="19" xfId="60" applyNumberFormat="1" applyFont="1" applyFill="1" applyBorder="1" applyAlignment="1">
      <alignment horizontal="center" vertical="center" wrapText="1"/>
      <protection/>
    </xf>
    <xf numFmtId="3" fontId="23" fillId="0" borderId="20" xfId="60" applyNumberFormat="1" applyFont="1" applyFill="1" applyBorder="1" applyAlignment="1">
      <alignment horizontal="center" vertical="center" wrapText="1"/>
      <protection/>
    </xf>
    <xf numFmtId="0" fontId="23" fillId="0" borderId="21" xfId="60" applyFont="1" applyFill="1" applyBorder="1" applyAlignment="1">
      <alignment horizontal="center" vertical="center"/>
      <protection/>
    </xf>
    <xf numFmtId="3" fontId="25" fillId="0" borderId="12" xfId="60" applyNumberFormat="1" applyFont="1" applyFill="1" applyBorder="1" applyAlignment="1">
      <alignment vertical="center"/>
      <protection/>
    </xf>
    <xf numFmtId="0" fontId="25" fillId="0" borderId="0" xfId="60" applyFont="1" applyFill="1" applyAlignment="1">
      <alignment vertical="center"/>
      <protection/>
    </xf>
    <xf numFmtId="0" fontId="82" fillId="0" borderId="0" xfId="60" applyFont="1" applyFill="1" applyAlignment="1">
      <alignment vertical="center"/>
      <protection/>
    </xf>
    <xf numFmtId="3" fontId="23" fillId="0" borderId="12" xfId="60" applyNumberFormat="1" applyFont="1" applyFill="1" applyBorder="1" applyAlignment="1">
      <alignment vertical="center"/>
      <protection/>
    </xf>
    <xf numFmtId="0" fontId="23" fillId="0" borderId="12" xfId="60" applyFont="1" applyFill="1" applyBorder="1" applyAlignment="1">
      <alignment vertical="center"/>
      <protection/>
    </xf>
    <xf numFmtId="0" fontId="25" fillId="0" borderId="12" xfId="60" applyFont="1" applyFill="1" applyBorder="1" applyAlignment="1">
      <alignment vertical="center"/>
      <protection/>
    </xf>
    <xf numFmtId="49" fontId="25" fillId="0" borderId="12" xfId="60" applyNumberFormat="1" applyFont="1" applyFill="1" applyBorder="1" applyAlignment="1">
      <alignment vertical="center" wrapText="1"/>
      <protection/>
    </xf>
    <xf numFmtId="0" fontId="23" fillId="0" borderId="0" xfId="60" applyFont="1" applyFill="1" applyAlignment="1">
      <alignment vertical="center"/>
      <protection/>
    </xf>
    <xf numFmtId="0" fontId="25" fillId="0" borderId="12" xfId="60" applyFont="1" applyFill="1" applyBorder="1" applyAlignment="1">
      <alignment horizontal="center" vertical="center"/>
      <protection/>
    </xf>
    <xf numFmtId="201" fontId="25" fillId="0" borderId="12" xfId="60" applyNumberFormat="1" applyFont="1" applyFill="1" applyBorder="1" applyAlignment="1">
      <alignment horizontal="right" vertical="center"/>
      <protection/>
    </xf>
    <xf numFmtId="49" fontId="23" fillId="0" borderId="12" xfId="60" applyNumberFormat="1" applyFont="1" applyFill="1" applyBorder="1" applyAlignment="1">
      <alignment vertical="center" wrapText="1"/>
      <protection/>
    </xf>
    <xf numFmtId="3" fontId="25" fillId="0" borderId="0" xfId="60" applyNumberFormat="1" applyFont="1" applyFill="1" applyAlignment="1">
      <alignment vertical="center"/>
      <protection/>
    </xf>
    <xf numFmtId="3" fontId="25" fillId="0" borderId="0" xfId="60" applyNumberFormat="1" applyFont="1" applyFill="1" applyAlignment="1">
      <alignment horizontal="center" vertical="center"/>
      <protection/>
    </xf>
    <xf numFmtId="3" fontId="25" fillId="0" borderId="0" xfId="60" applyNumberFormat="1" applyFont="1" applyFill="1" applyAlignment="1">
      <alignment vertical="center" wrapText="1"/>
      <protection/>
    </xf>
    <xf numFmtId="3" fontId="82" fillId="0" borderId="0" xfId="60" applyNumberFormat="1" applyFont="1" applyFill="1" applyAlignment="1">
      <alignment vertical="center" wrapText="1"/>
      <protection/>
    </xf>
    <xf numFmtId="3" fontId="82" fillId="0" borderId="0" xfId="60" applyNumberFormat="1" applyFont="1" applyFill="1" applyAlignment="1">
      <alignment vertical="center"/>
      <protection/>
    </xf>
    <xf numFmtId="49" fontId="25" fillId="0" borderId="0" xfId="60" applyNumberFormat="1" applyFont="1" applyFill="1" applyAlignment="1">
      <alignment vertical="center" wrapText="1"/>
      <protection/>
    </xf>
    <xf numFmtId="49" fontId="82" fillId="0" borderId="0" xfId="60" applyNumberFormat="1" applyFont="1" applyFill="1" applyAlignment="1">
      <alignment vertical="center" wrapText="1"/>
      <protection/>
    </xf>
    <xf numFmtId="0" fontId="23" fillId="0" borderId="0" xfId="63" applyFont="1" applyFill="1" applyAlignment="1">
      <alignment vertical="center"/>
      <protection/>
    </xf>
    <xf numFmtId="3" fontId="28" fillId="0" borderId="11" xfId="60" applyNumberFormat="1" applyFont="1" applyFill="1" applyBorder="1" applyAlignment="1">
      <alignment horizontal="center" vertical="center"/>
      <protection/>
    </xf>
    <xf numFmtId="3" fontId="28" fillId="0" borderId="11" xfId="60" applyNumberFormat="1" applyFont="1" applyFill="1" applyBorder="1" applyAlignment="1">
      <alignment horizontal="right" vertical="center"/>
      <protection/>
    </xf>
    <xf numFmtId="3" fontId="28" fillId="0" borderId="0" xfId="60" applyNumberFormat="1" applyFont="1" applyFill="1" applyAlignment="1">
      <alignment vertical="center"/>
      <protection/>
    </xf>
    <xf numFmtId="0" fontId="28" fillId="0" borderId="11" xfId="63" applyFont="1" applyFill="1" applyBorder="1" applyAlignment="1">
      <alignment horizontal="center" vertical="center"/>
      <protection/>
    </xf>
    <xf numFmtId="0" fontId="28" fillId="0" borderId="0" xfId="60" applyFont="1" applyFill="1" applyAlignment="1">
      <alignment vertical="center"/>
      <protection/>
    </xf>
    <xf numFmtId="200" fontId="83" fillId="33" borderId="0" xfId="41" applyNumberFormat="1" applyFont="1" applyFill="1" applyAlignment="1">
      <alignment/>
    </xf>
    <xf numFmtId="200" fontId="84" fillId="33" borderId="0" xfId="41" applyNumberFormat="1" applyFont="1" applyFill="1" applyAlignment="1">
      <alignment/>
    </xf>
    <xf numFmtId="0" fontId="15" fillId="0" borderId="16" xfId="63" applyFont="1" applyFill="1" applyBorder="1" applyAlignment="1">
      <alignment horizontal="center" vertical="center"/>
      <protection/>
    </xf>
    <xf numFmtId="0" fontId="15" fillId="0" borderId="16" xfId="63" applyFont="1" applyFill="1" applyBorder="1" applyAlignment="1">
      <alignment vertical="center"/>
      <protection/>
    </xf>
    <xf numFmtId="3" fontId="15" fillId="0" borderId="16" xfId="63" applyNumberFormat="1" applyFont="1" applyFill="1" applyBorder="1" applyAlignment="1">
      <alignment vertical="center"/>
      <protection/>
    </xf>
    <xf numFmtId="201" fontId="15" fillId="0" borderId="10" xfId="70" applyNumberFormat="1" applyFont="1" applyFill="1" applyBorder="1" applyAlignment="1">
      <alignment horizontal="center" vertical="center"/>
    </xf>
    <xf numFmtId="0" fontId="15" fillId="0" borderId="10" xfId="63" applyFont="1" applyFill="1" applyBorder="1" applyAlignment="1">
      <alignment horizontal="center" vertical="center"/>
      <protection/>
    </xf>
    <xf numFmtId="0" fontId="15" fillId="0" borderId="10" xfId="63" applyFont="1" applyFill="1" applyBorder="1" applyAlignment="1">
      <alignment vertical="center"/>
      <protection/>
    </xf>
    <xf numFmtId="3" fontId="15" fillId="0" borderId="10" xfId="63" applyNumberFormat="1" applyFont="1" applyFill="1" applyBorder="1" applyAlignment="1">
      <alignment vertical="center"/>
      <protection/>
    </xf>
    <xf numFmtId="0" fontId="22" fillId="0" borderId="14" xfId="63" applyFont="1" applyFill="1" applyBorder="1" applyAlignment="1">
      <alignment horizontal="center" vertical="center"/>
      <protection/>
    </xf>
    <xf numFmtId="0" fontId="22" fillId="0" borderId="22" xfId="0" applyFont="1" applyFill="1" applyBorder="1" applyAlignment="1">
      <alignment vertical="center"/>
    </xf>
    <xf numFmtId="3" fontId="22" fillId="0" borderId="10" xfId="63" applyNumberFormat="1" applyFont="1" applyFill="1" applyBorder="1" applyAlignment="1">
      <alignment vertical="center"/>
      <protection/>
    </xf>
    <xf numFmtId="201" fontId="22" fillId="0" borderId="10" xfId="70" applyNumberFormat="1" applyFont="1" applyFill="1" applyBorder="1" applyAlignment="1">
      <alignment horizontal="center" vertical="center"/>
    </xf>
    <xf numFmtId="0" fontId="22" fillId="0" borderId="10" xfId="0" applyFont="1" applyFill="1" applyBorder="1" applyAlignment="1">
      <alignment horizontal="center" vertical="center"/>
    </xf>
    <xf numFmtId="0" fontId="22" fillId="0" borderId="10" xfId="0" applyFont="1" applyFill="1" applyBorder="1" applyAlignment="1">
      <alignment vertical="center"/>
    </xf>
    <xf numFmtId="3" fontId="22" fillId="0" borderId="15" xfId="63" applyNumberFormat="1" applyFont="1" applyFill="1" applyBorder="1" applyAlignment="1">
      <alignment vertical="center"/>
      <protection/>
    </xf>
    <xf numFmtId="201" fontId="22" fillId="0" borderId="15" xfId="70" applyNumberFormat="1" applyFont="1" applyFill="1" applyBorder="1" applyAlignment="1">
      <alignment horizontal="center" vertical="center"/>
    </xf>
    <xf numFmtId="0" fontId="15" fillId="0" borderId="16"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7" xfId="0" applyFont="1" applyFill="1" applyBorder="1" applyAlignment="1">
      <alignment horizontal="center" vertical="center"/>
    </xf>
    <xf numFmtId="0" fontId="41" fillId="0" borderId="16" xfId="0" applyFont="1" applyFill="1" applyBorder="1" applyAlignment="1">
      <alignment vertical="center"/>
    </xf>
    <xf numFmtId="0" fontId="15" fillId="0" borderId="10" xfId="0" applyFont="1" applyFill="1" applyBorder="1" applyAlignment="1">
      <alignment vertical="center"/>
    </xf>
    <xf numFmtId="0" fontId="22" fillId="0" borderId="10" xfId="0" applyFont="1" applyFill="1" applyBorder="1" applyAlignment="1" quotePrefix="1">
      <alignment horizontal="center" vertical="center"/>
    </xf>
    <xf numFmtId="0" fontId="22" fillId="0" borderId="10" xfId="0" applyFont="1" applyFill="1" applyBorder="1" applyAlignment="1">
      <alignment vertical="center" wrapText="1"/>
    </xf>
    <xf numFmtId="0" fontId="15" fillId="0" borderId="10" xfId="0" applyFont="1" applyFill="1" applyBorder="1" applyAlignment="1">
      <alignment vertical="center" wrapText="1"/>
    </xf>
    <xf numFmtId="0" fontId="15" fillId="0" borderId="17" xfId="0" applyFont="1" applyFill="1" applyBorder="1" applyAlignment="1">
      <alignment vertical="center"/>
    </xf>
    <xf numFmtId="0" fontId="15" fillId="0" borderId="15" xfId="0" applyFont="1" applyFill="1" applyBorder="1" applyAlignment="1">
      <alignment horizontal="center" vertical="center"/>
    </xf>
    <xf numFmtId="0" fontId="15" fillId="0" borderId="15" xfId="0" applyFont="1" applyFill="1" applyBorder="1" applyAlignment="1">
      <alignment vertical="center"/>
    </xf>
    <xf numFmtId="3" fontId="23" fillId="0" borderId="10" xfId="0" applyNumberFormat="1" applyFont="1" applyFill="1" applyBorder="1" applyAlignment="1">
      <alignment vertical="center"/>
    </xf>
    <xf numFmtId="3" fontId="25" fillId="0" borderId="10" xfId="0" applyNumberFormat="1" applyFont="1" applyFill="1" applyBorder="1" applyAlignment="1">
      <alignment vertical="center"/>
    </xf>
    <xf numFmtId="3" fontId="23" fillId="0" borderId="15" xfId="0" applyNumberFormat="1" applyFont="1" applyFill="1" applyBorder="1" applyAlignment="1">
      <alignment vertical="center"/>
    </xf>
    <xf numFmtId="200" fontId="22" fillId="0" borderId="0" xfId="63" applyNumberFormat="1" applyFont="1" applyFill="1" applyAlignment="1">
      <alignment vertical="center"/>
      <protection/>
    </xf>
    <xf numFmtId="0" fontId="37" fillId="0" borderId="10" xfId="0" applyFont="1" applyFill="1" applyBorder="1" applyAlignment="1">
      <alignment horizontal="center" vertical="center" wrapText="1"/>
    </xf>
    <xf numFmtId="0" fontId="37" fillId="0" borderId="10" xfId="0" applyFont="1" applyFill="1" applyBorder="1" applyAlignment="1">
      <alignment vertical="center" wrapText="1"/>
    </xf>
    <xf numFmtId="200" fontId="37" fillId="0" borderId="10" xfId="41" applyNumberFormat="1" applyFont="1" applyFill="1" applyBorder="1" applyAlignment="1">
      <alignment horizontal="center" vertical="center" wrapText="1"/>
    </xf>
    <xf numFmtId="3" fontId="22" fillId="0" borderId="0" xfId="63" applyNumberFormat="1" applyFont="1" applyFill="1" applyAlignment="1">
      <alignment vertical="center"/>
      <protection/>
    </xf>
    <xf numFmtId="0" fontId="36" fillId="0" borderId="10" xfId="0" applyFont="1" applyFill="1" applyBorder="1" applyAlignment="1">
      <alignment horizontal="center" vertical="center" wrapText="1"/>
    </xf>
    <xf numFmtId="0" fontId="36" fillId="0" borderId="10" xfId="0" applyFont="1" applyFill="1" applyBorder="1" applyAlignment="1">
      <alignment vertical="center" wrapText="1"/>
    </xf>
    <xf numFmtId="200" fontId="36" fillId="0" borderId="10" xfId="41" applyNumberFormat="1" applyFont="1" applyFill="1" applyBorder="1" applyAlignment="1">
      <alignment horizontal="center" vertical="center" wrapText="1"/>
    </xf>
    <xf numFmtId="3" fontId="36" fillId="0" borderId="10" xfId="41" applyNumberFormat="1" applyFont="1" applyFill="1" applyBorder="1" applyAlignment="1">
      <alignment horizontal="right" vertical="center" wrapText="1"/>
    </xf>
    <xf numFmtId="201" fontId="36" fillId="0" borderId="14" xfId="70" applyNumberFormat="1" applyFont="1" applyFill="1" applyBorder="1" applyAlignment="1">
      <alignment horizontal="center" vertical="center" wrapText="1"/>
    </xf>
    <xf numFmtId="200" fontId="15" fillId="0" borderId="10" xfId="41" applyNumberFormat="1" applyFont="1" applyFill="1" applyBorder="1" applyAlignment="1">
      <alignment horizontal="center" vertical="center" wrapText="1"/>
    </xf>
    <xf numFmtId="0" fontId="22" fillId="0" borderId="10" xfId="63" applyFont="1" applyFill="1" applyBorder="1" applyAlignment="1">
      <alignment vertical="center"/>
      <protection/>
    </xf>
    <xf numFmtId="0" fontId="37" fillId="0" borderId="15" xfId="0" applyFont="1" applyFill="1" applyBorder="1" applyAlignment="1">
      <alignment horizontal="center" vertical="center" wrapText="1"/>
    </xf>
    <xf numFmtId="0" fontId="37" fillId="0" borderId="15" xfId="0" applyFont="1" applyFill="1" applyBorder="1" applyAlignment="1">
      <alignment vertical="center" wrapText="1"/>
    </xf>
    <xf numFmtId="200" fontId="36" fillId="0" borderId="15" xfId="41" applyNumberFormat="1" applyFont="1" applyFill="1" applyBorder="1" applyAlignment="1">
      <alignment horizontal="center" vertical="center" wrapText="1"/>
    </xf>
    <xf numFmtId="200" fontId="37" fillId="0" borderId="15" xfId="41" applyNumberFormat="1" applyFont="1" applyFill="1" applyBorder="1" applyAlignment="1">
      <alignment horizontal="center" vertical="center" wrapText="1"/>
    </xf>
    <xf numFmtId="201" fontId="37" fillId="0" borderId="15" xfId="70" applyNumberFormat="1" applyFont="1" applyFill="1" applyBorder="1" applyAlignment="1">
      <alignment horizontal="center" vertical="center" wrapText="1"/>
    </xf>
    <xf numFmtId="0" fontId="23" fillId="0" borderId="10" xfId="0" applyFont="1" applyFill="1" applyBorder="1" applyAlignment="1">
      <alignment horizontal="center" vertical="center"/>
    </xf>
    <xf numFmtId="0" fontId="23" fillId="0" borderId="10" xfId="0" applyFont="1" applyFill="1" applyBorder="1" applyAlignment="1">
      <alignment vertical="center"/>
    </xf>
    <xf numFmtId="0" fontId="25" fillId="0" borderId="10" xfId="0" applyFont="1" applyFill="1" applyBorder="1" applyAlignment="1" quotePrefix="1">
      <alignment horizontal="center" vertical="center"/>
    </xf>
    <xf numFmtId="0" fontId="25" fillId="0" borderId="10" xfId="0" applyFont="1" applyFill="1" applyBorder="1" applyAlignment="1">
      <alignment vertical="center"/>
    </xf>
    <xf numFmtId="0" fontId="25" fillId="0" borderId="10" xfId="0" applyFont="1" applyFill="1" applyBorder="1" applyAlignment="1">
      <alignment vertical="center" wrapText="1"/>
    </xf>
    <xf numFmtId="0" fontId="25" fillId="0" borderId="10" xfId="0" applyFont="1" applyFill="1" applyBorder="1" applyAlignment="1">
      <alignment horizontal="center" vertical="center"/>
    </xf>
    <xf numFmtId="0" fontId="23" fillId="0" borderId="10" xfId="0" applyFont="1" applyFill="1" applyBorder="1" applyAlignment="1">
      <alignment vertical="center" wrapText="1"/>
    </xf>
    <xf numFmtId="0" fontId="23" fillId="0" borderId="15" xfId="0" applyFont="1" applyFill="1" applyBorder="1" applyAlignment="1">
      <alignment horizontal="center" vertical="center"/>
    </xf>
    <xf numFmtId="0" fontId="23" fillId="0" borderId="15" xfId="0" applyFont="1" applyFill="1" applyBorder="1" applyAlignment="1">
      <alignment vertical="center"/>
    </xf>
    <xf numFmtId="201" fontId="15" fillId="0" borderId="10" xfId="70" applyNumberFormat="1" applyFont="1" applyBorder="1" applyAlignment="1">
      <alignment vertical="center"/>
    </xf>
    <xf numFmtId="0" fontId="15" fillId="0" borderId="0" xfId="0" applyFont="1" applyAlignment="1">
      <alignment/>
    </xf>
    <xf numFmtId="201" fontId="22" fillId="0" borderId="10" xfId="70" applyNumberFormat="1" applyFont="1" applyBorder="1" applyAlignment="1">
      <alignment vertical="center"/>
    </xf>
    <xf numFmtId="0" fontId="42" fillId="0" borderId="0" xfId="0" applyFont="1" applyAlignment="1">
      <alignment/>
    </xf>
    <xf numFmtId="201" fontId="22" fillId="0" borderId="10" xfId="70" applyNumberFormat="1" applyFont="1" applyBorder="1" applyAlignment="1">
      <alignment/>
    </xf>
    <xf numFmtId="201" fontId="22" fillId="0" borderId="15" xfId="70" applyNumberFormat="1" applyFont="1" applyBorder="1" applyAlignment="1">
      <alignment/>
    </xf>
    <xf numFmtId="3" fontId="23" fillId="0" borderId="14" xfId="0" applyNumberFormat="1" applyFont="1" applyFill="1" applyBorder="1" applyAlignment="1">
      <alignment vertical="center"/>
    </xf>
    <xf numFmtId="201" fontId="23" fillId="0" borderId="10" xfId="70" applyNumberFormat="1" applyFont="1" applyFill="1" applyBorder="1" applyAlignment="1">
      <alignment vertical="center"/>
    </xf>
    <xf numFmtId="201" fontId="25" fillId="0" borderId="10" xfId="70" applyNumberFormat="1" applyFont="1" applyFill="1" applyBorder="1" applyAlignment="1">
      <alignment vertical="center"/>
    </xf>
    <xf numFmtId="3" fontId="23" fillId="0" borderId="10" xfId="63" applyNumberFormat="1" applyFont="1" applyFill="1" applyBorder="1" applyAlignment="1">
      <alignment vertical="center"/>
      <protection/>
    </xf>
    <xf numFmtId="3" fontId="25" fillId="0" borderId="10" xfId="63" applyNumberFormat="1" applyFont="1" applyFill="1" applyBorder="1" applyAlignment="1">
      <alignment vertical="center"/>
      <protection/>
    </xf>
    <xf numFmtId="3" fontId="23" fillId="0" borderId="15" xfId="63" applyNumberFormat="1" applyFont="1" applyFill="1" applyBorder="1" applyAlignment="1">
      <alignment vertical="center"/>
      <protection/>
    </xf>
    <xf numFmtId="201" fontId="23" fillId="0" borderId="15" xfId="70" applyNumberFormat="1" applyFont="1" applyFill="1" applyBorder="1" applyAlignment="1">
      <alignment vertical="center"/>
    </xf>
    <xf numFmtId="0" fontId="23" fillId="0" borderId="14" xfId="0" applyFont="1" applyFill="1" applyBorder="1" applyAlignment="1">
      <alignment horizontal="center" vertical="center"/>
    </xf>
    <xf numFmtId="0" fontId="23" fillId="0" borderId="14" xfId="0" applyFont="1" applyFill="1" applyBorder="1" applyAlignment="1">
      <alignment vertical="center"/>
    </xf>
    <xf numFmtId="0" fontId="25" fillId="0" borderId="22" xfId="0" applyFont="1" applyFill="1" applyBorder="1" applyAlignment="1">
      <alignment vertical="center"/>
    </xf>
    <xf numFmtId="0" fontId="29" fillId="0" borderId="10" xfId="0" applyFont="1" applyFill="1" applyBorder="1" applyAlignment="1">
      <alignment vertical="center"/>
    </xf>
    <xf numFmtId="3" fontId="23" fillId="0" borderId="10" xfId="0" applyNumberFormat="1" applyFont="1" applyFill="1" applyBorder="1" applyAlignment="1">
      <alignment horizontal="left" vertical="center" wrapText="1"/>
    </xf>
    <xf numFmtId="0" fontId="23" fillId="0" borderId="10" xfId="0" applyFont="1" applyFill="1" applyBorder="1" applyAlignment="1" quotePrefix="1">
      <alignment horizontal="center" vertical="center"/>
    </xf>
    <xf numFmtId="3" fontId="25" fillId="0" borderId="10" xfId="0" applyNumberFormat="1" applyFont="1" applyFill="1" applyBorder="1" applyAlignment="1">
      <alignment horizontal="left" vertical="center" wrapText="1"/>
    </xf>
    <xf numFmtId="3" fontId="25" fillId="0" borderId="10" xfId="0" applyNumberFormat="1" applyFont="1" applyFill="1" applyBorder="1" applyAlignment="1">
      <alignment vertical="center" wrapText="1"/>
    </xf>
    <xf numFmtId="0" fontId="23" fillId="0" borderId="10" xfId="60" applyFont="1" applyFill="1" applyBorder="1" applyAlignment="1">
      <alignment horizontal="justify" vertical="center" wrapText="1"/>
      <protection/>
    </xf>
    <xf numFmtId="0" fontId="25" fillId="0" borderId="10" xfId="60" applyFont="1" applyFill="1" applyBorder="1" applyAlignment="1">
      <alignment horizontal="justify" vertical="center" wrapText="1"/>
      <protection/>
    </xf>
    <xf numFmtId="201" fontId="23" fillId="0" borderId="0" xfId="70" applyNumberFormat="1" applyFont="1" applyFill="1" applyBorder="1" applyAlignment="1">
      <alignment/>
    </xf>
    <xf numFmtId="201" fontId="25" fillId="0" borderId="0" xfId="70" applyNumberFormat="1" applyFont="1" applyFill="1" applyBorder="1" applyAlignment="1">
      <alignment/>
    </xf>
    <xf numFmtId="0" fontId="15" fillId="0" borderId="16" xfId="0" applyFont="1" applyFill="1" applyBorder="1" applyAlignment="1">
      <alignment vertical="center"/>
    </xf>
    <xf numFmtId="3" fontId="35" fillId="0" borderId="10" xfId="0" applyNumberFormat="1" applyFont="1" applyFill="1" applyBorder="1" applyAlignment="1">
      <alignment vertical="center"/>
    </xf>
    <xf numFmtId="3" fontId="35" fillId="0" borderId="15" xfId="0" applyNumberFormat="1" applyFont="1" applyFill="1" applyBorder="1" applyAlignment="1">
      <alignment vertical="center"/>
    </xf>
    <xf numFmtId="201" fontId="15" fillId="0" borderId="17" xfId="70" applyNumberFormat="1" applyFont="1" applyBorder="1" applyAlignment="1">
      <alignment horizontal="right"/>
    </xf>
    <xf numFmtId="3" fontId="25" fillId="0" borderId="10" xfId="60" applyNumberFormat="1" applyFont="1" applyFill="1" applyBorder="1" applyAlignment="1">
      <alignment vertical="center"/>
      <protection/>
    </xf>
    <xf numFmtId="3" fontId="25" fillId="0" borderId="10" xfId="60" applyNumberFormat="1" applyFont="1" applyFill="1" applyBorder="1" applyAlignment="1">
      <alignment horizontal="right" vertical="center"/>
      <protection/>
    </xf>
    <xf numFmtId="3" fontId="25" fillId="0" borderId="15" xfId="60" applyNumberFormat="1" applyFont="1" applyFill="1" applyBorder="1" applyAlignment="1">
      <alignment vertical="center"/>
      <protection/>
    </xf>
    <xf numFmtId="3" fontId="25" fillId="0" borderId="0" xfId="60" applyNumberFormat="1" applyFont="1" applyFill="1" applyBorder="1" applyAlignment="1">
      <alignment/>
      <protection/>
    </xf>
    <xf numFmtId="3" fontId="25" fillId="0" borderId="0" xfId="60" applyNumberFormat="1" applyFont="1" applyFill="1" applyAlignment="1">
      <alignment/>
      <protection/>
    </xf>
    <xf numFmtId="3" fontId="23" fillId="0" borderId="12" xfId="60" applyNumberFormat="1" applyFont="1" applyFill="1" applyBorder="1" applyAlignment="1">
      <alignment horizontal="center" vertical="center" wrapText="1"/>
      <protection/>
    </xf>
    <xf numFmtId="0" fontId="23" fillId="0" borderId="16" xfId="60" applyFont="1" applyFill="1" applyBorder="1" applyAlignment="1">
      <alignment horizontal="center" vertical="center"/>
      <protection/>
    </xf>
    <xf numFmtId="49" fontId="23" fillId="0" borderId="16" xfId="60" applyNumberFormat="1" applyFont="1" applyFill="1" applyBorder="1" applyAlignment="1">
      <alignment horizontal="left" vertical="center" wrapText="1"/>
      <protection/>
    </xf>
    <xf numFmtId="3" fontId="23" fillId="0" borderId="16" xfId="60" applyNumberFormat="1" applyFont="1" applyFill="1" applyBorder="1" applyAlignment="1">
      <alignment horizontal="right" vertical="center"/>
      <protection/>
    </xf>
    <xf numFmtId="201" fontId="23" fillId="0" borderId="16" xfId="60" applyNumberFormat="1" applyFont="1" applyFill="1" applyBorder="1" applyAlignment="1">
      <alignment vertical="center"/>
      <protection/>
    </xf>
    <xf numFmtId="0" fontId="23" fillId="0" borderId="10" xfId="60" applyFont="1" applyFill="1" applyBorder="1" applyAlignment="1">
      <alignment horizontal="center" vertical="center"/>
      <protection/>
    </xf>
    <xf numFmtId="49" fontId="23" fillId="0" borderId="10" xfId="60" applyNumberFormat="1" applyFont="1" applyFill="1" applyBorder="1" applyAlignment="1">
      <alignment horizontal="left" vertical="center" wrapText="1"/>
      <protection/>
    </xf>
    <xf numFmtId="3" fontId="23" fillId="0" borderId="10" xfId="60" applyNumberFormat="1" applyFont="1" applyFill="1" applyBorder="1" applyAlignment="1">
      <alignment horizontal="right" vertical="center"/>
      <protection/>
    </xf>
    <xf numFmtId="201" fontId="23" fillId="0" borderId="10" xfId="60" applyNumberFormat="1" applyFont="1" applyFill="1" applyBorder="1" applyAlignment="1">
      <alignment vertical="center"/>
      <protection/>
    </xf>
    <xf numFmtId="0" fontId="25" fillId="0" borderId="10" xfId="60" applyFont="1" applyFill="1" applyBorder="1" applyAlignment="1">
      <alignment horizontal="center" vertical="center"/>
      <protection/>
    </xf>
    <xf numFmtId="49" fontId="25" fillId="0" borderId="10" xfId="60" applyNumberFormat="1" applyFont="1" applyFill="1" applyBorder="1" applyAlignment="1">
      <alignment vertical="center" wrapText="1"/>
      <protection/>
    </xf>
    <xf numFmtId="201" fontId="25" fillId="0" borderId="10" xfId="60" applyNumberFormat="1" applyFont="1" applyFill="1" applyBorder="1" applyAlignment="1">
      <alignment horizontal="right" vertical="center"/>
      <protection/>
    </xf>
    <xf numFmtId="201" fontId="25" fillId="0" borderId="10" xfId="60" applyNumberFormat="1" applyFont="1" applyFill="1" applyBorder="1" applyAlignment="1">
      <alignment vertical="center"/>
      <protection/>
    </xf>
    <xf numFmtId="206" fontId="25" fillId="0" borderId="10" xfId="60" applyNumberFormat="1" applyFont="1" applyFill="1" applyBorder="1" applyAlignment="1">
      <alignment vertical="center"/>
      <protection/>
    </xf>
    <xf numFmtId="0" fontId="25" fillId="0" borderId="15" xfId="60" applyFont="1" applyFill="1" applyBorder="1" applyAlignment="1">
      <alignment horizontal="center" vertical="center"/>
      <protection/>
    </xf>
    <xf numFmtId="49" fontId="25" fillId="0" borderId="15" xfId="60" applyNumberFormat="1" applyFont="1" applyFill="1" applyBorder="1" applyAlignment="1">
      <alignment vertical="center" wrapText="1"/>
      <protection/>
    </xf>
    <xf numFmtId="201" fontId="25" fillId="0" borderId="15" xfId="60" applyNumberFormat="1" applyFont="1" applyFill="1" applyBorder="1" applyAlignment="1">
      <alignment horizontal="right" vertical="center"/>
      <protection/>
    </xf>
    <xf numFmtId="201" fontId="25" fillId="0" borderId="15" xfId="60" applyNumberFormat="1" applyFont="1" applyFill="1" applyBorder="1" applyAlignment="1">
      <alignment vertical="center"/>
      <protection/>
    </xf>
    <xf numFmtId="3" fontId="25" fillId="0" borderId="12" xfId="0" applyNumberFormat="1" applyFont="1" applyFill="1" applyBorder="1" applyAlignment="1">
      <alignment vertical="center"/>
    </xf>
    <xf numFmtId="201" fontId="25" fillId="0" borderId="12" xfId="60" applyNumberFormat="1" applyFont="1" applyFill="1" applyBorder="1" applyAlignment="1">
      <alignment vertical="center"/>
      <protection/>
    </xf>
    <xf numFmtId="0" fontId="25" fillId="0" borderId="0" xfId="60" applyFont="1" applyFill="1" applyBorder="1" applyAlignment="1">
      <alignment horizontal="center"/>
      <protection/>
    </xf>
    <xf numFmtId="49" fontId="25" fillId="0" borderId="0" xfId="60" applyNumberFormat="1" applyFont="1" applyFill="1" applyBorder="1" applyAlignment="1">
      <alignment wrapText="1"/>
      <protection/>
    </xf>
    <xf numFmtId="0" fontId="25" fillId="0" borderId="0" xfId="60" applyFont="1" applyFill="1" applyBorder="1" applyAlignment="1">
      <alignment/>
      <protection/>
    </xf>
    <xf numFmtId="0" fontId="25" fillId="0" borderId="0" xfId="60" applyFont="1" applyFill="1" applyAlignment="1">
      <alignment/>
      <protection/>
    </xf>
    <xf numFmtId="3" fontId="25" fillId="0" borderId="0" xfId="60" applyNumberFormat="1" applyFont="1" applyFill="1" applyAlignment="1">
      <alignment horizontal="center"/>
      <protection/>
    </xf>
    <xf numFmtId="3" fontId="25" fillId="0" borderId="0" xfId="60" applyNumberFormat="1" applyFont="1" applyFill="1" applyAlignment="1">
      <alignment wrapText="1"/>
      <protection/>
    </xf>
    <xf numFmtId="3" fontId="25" fillId="0" borderId="0" xfId="60" applyNumberFormat="1" applyFont="1" applyFill="1" applyAlignment="1">
      <alignment horizontal="left"/>
      <protection/>
    </xf>
    <xf numFmtId="3" fontId="25" fillId="0" borderId="0" xfId="60" applyNumberFormat="1" applyFont="1" applyFill="1" applyAlignment="1">
      <alignment horizontal="right"/>
      <protection/>
    </xf>
    <xf numFmtId="3" fontId="23" fillId="0" borderId="0" xfId="60" applyNumberFormat="1" applyFont="1" applyFill="1" applyAlignment="1">
      <alignment wrapText="1"/>
      <protection/>
    </xf>
    <xf numFmtId="3" fontId="23" fillId="0" borderId="0" xfId="60" applyNumberFormat="1" applyFont="1" applyFill="1" applyAlignment="1">
      <alignment/>
      <protection/>
    </xf>
    <xf numFmtId="200" fontId="25" fillId="33" borderId="10" xfId="41" applyNumberFormat="1" applyFont="1" applyFill="1" applyBorder="1" applyAlignment="1" quotePrefix="1">
      <alignment horizontal="center" vertical="center" wrapText="1"/>
    </xf>
    <xf numFmtId="200" fontId="25" fillId="33" borderId="10" xfId="41" applyNumberFormat="1" applyFont="1" applyFill="1" applyBorder="1" applyAlignment="1">
      <alignment horizontal="left" vertical="center" wrapText="1"/>
    </xf>
    <xf numFmtId="3" fontId="25" fillId="33" borderId="10" xfId="41" applyNumberFormat="1" applyFont="1" applyFill="1" applyBorder="1" applyAlignment="1">
      <alignment vertical="center"/>
    </xf>
    <xf numFmtId="9" fontId="25" fillId="33" borderId="10" xfId="70" applyNumberFormat="1" applyFont="1" applyFill="1" applyBorder="1" applyAlignment="1">
      <alignment vertical="center"/>
    </xf>
    <xf numFmtId="200" fontId="25" fillId="33" borderId="15" xfId="41" applyNumberFormat="1" applyFont="1" applyFill="1" applyBorder="1" applyAlignment="1" quotePrefix="1">
      <alignment horizontal="center" vertical="center" wrapText="1"/>
    </xf>
    <xf numFmtId="200" fontId="25" fillId="33" borderId="15" xfId="41" applyNumberFormat="1" applyFont="1" applyFill="1" applyBorder="1" applyAlignment="1">
      <alignment horizontal="left" vertical="center" wrapText="1"/>
    </xf>
    <xf numFmtId="3" fontId="25" fillId="33" borderId="15" xfId="41" applyNumberFormat="1" applyFont="1" applyFill="1" applyBorder="1" applyAlignment="1">
      <alignment vertical="center"/>
    </xf>
    <xf numFmtId="9" fontId="25" fillId="33" borderId="15" xfId="70" applyNumberFormat="1" applyFont="1" applyFill="1" applyBorder="1" applyAlignment="1">
      <alignment vertical="center"/>
    </xf>
    <xf numFmtId="0" fontId="22" fillId="0" borderId="0" xfId="63" applyFont="1" applyFill="1">
      <alignment/>
      <protection/>
    </xf>
    <xf numFmtId="3" fontId="22" fillId="0" borderId="0" xfId="63" applyNumberFormat="1" applyFont="1" applyFill="1">
      <alignment/>
      <protection/>
    </xf>
    <xf numFmtId="3" fontId="15" fillId="0" borderId="0" xfId="63" applyNumberFormat="1" applyFont="1" applyFill="1">
      <alignment/>
      <protection/>
    </xf>
    <xf numFmtId="0" fontId="15" fillId="0" borderId="0" xfId="63" applyFont="1" applyFill="1">
      <alignment/>
      <protection/>
    </xf>
    <xf numFmtId="0" fontId="15" fillId="0" borderId="14" xfId="63" applyFont="1" applyFill="1" applyBorder="1" applyAlignment="1">
      <alignment horizontal="center" vertical="center"/>
      <protection/>
    </xf>
    <xf numFmtId="0" fontId="15" fillId="0" borderId="14" xfId="63" applyFont="1" applyFill="1" applyBorder="1" applyAlignment="1">
      <alignment vertical="center"/>
      <protection/>
    </xf>
    <xf numFmtId="3" fontId="15" fillId="0" borderId="14" xfId="63" applyNumberFormat="1" applyFont="1" applyFill="1" applyBorder="1" applyAlignment="1">
      <alignment vertical="center"/>
      <protection/>
    </xf>
    <xf numFmtId="3" fontId="15" fillId="0" borderId="10" xfId="63" applyNumberFormat="1" applyFont="1" applyFill="1" applyBorder="1" applyAlignment="1">
      <alignment vertical="center" wrapText="1"/>
      <protection/>
    </xf>
    <xf numFmtId="0" fontId="22" fillId="0" borderId="15" xfId="63" applyFont="1" applyFill="1" applyBorder="1" applyAlignment="1">
      <alignment horizontal="center" vertical="center"/>
      <protection/>
    </xf>
    <xf numFmtId="0" fontId="22" fillId="0" borderId="23" xfId="0" applyFont="1" applyFill="1" applyBorder="1" applyAlignment="1">
      <alignment vertical="center"/>
    </xf>
    <xf numFmtId="0" fontId="7" fillId="0" borderId="19"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wrapText="1"/>
    </xf>
    <xf numFmtId="0" fontId="7" fillId="0" borderId="18" xfId="0" applyFont="1" applyBorder="1" applyAlignment="1">
      <alignment horizontal="center" vertical="center" wrapText="1"/>
    </xf>
    <xf numFmtId="0" fontId="9" fillId="0" borderId="0" xfId="0" applyFont="1" applyAlignment="1">
      <alignment horizontal="center"/>
    </xf>
    <xf numFmtId="0" fontId="17" fillId="0" borderId="0" xfId="63" applyFont="1" applyAlignment="1">
      <alignment horizontal="center"/>
      <protection/>
    </xf>
    <xf numFmtId="0" fontId="17" fillId="0" borderId="11" xfId="0" applyFont="1" applyBorder="1" applyAlignment="1">
      <alignment horizontal="center"/>
    </xf>
    <xf numFmtId="0" fontId="23" fillId="0" borderId="14"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16"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7" fillId="0" borderId="0" xfId="0" applyFont="1" applyFill="1" applyAlignment="1">
      <alignment horizontal="right"/>
    </xf>
    <xf numFmtId="0" fontId="15" fillId="0" borderId="19" xfId="63" applyFont="1" applyFill="1" applyBorder="1" applyAlignment="1">
      <alignment horizontal="center" vertical="center"/>
      <protection/>
    </xf>
    <xf numFmtId="0" fontId="15" fillId="0" borderId="20" xfId="63" applyFont="1" applyFill="1" applyBorder="1" applyAlignment="1">
      <alignment horizontal="center" vertical="center"/>
      <protection/>
    </xf>
    <xf numFmtId="0" fontId="15" fillId="0" borderId="12" xfId="63" applyFont="1" applyFill="1" applyBorder="1" applyAlignment="1">
      <alignment horizontal="center" vertical="center"/>
      <protection/>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18" xfId="0" applyFont="1" applyBorder="1" applyAlignment="1">
      <alignment horizontal="center" vertical="center" wrapText="1"/>
    </xf>
    <xf numFmtId="0" fontId="17" fillId="0" borderId="11" xfId="0" applyFont="1" applyBorder="1" applyAlignment="1">
      <alignment horizontal="right"/>
    </xf>
    <xf numFmtId="0" fontId="7" fillId="0" borderId="0" xfId="0" applyFont="1" applyAlignment="1">
      <alignment horizontal="center"/>
    </xf>
    <xf numFmtId="0" fontId="35" fillId="0" borderId="0" xfId="0" applyFont="1" applyAlignment="1">
      <alignment horizontal="center"/>
    </xf>
    <xf numFmtId="0" fontId="15" fillId="0" borderId="16"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19"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40" fillId="0" borderId="0" xfId="60" applyFont="1" applyFill="1" applyAlignment="1">
      <alignment horizontal="center" vertical="center" wrapText="1"/>
      <protection/>
    </xf>
    <xf numFmtId="0" fontId="39" fillId="0" borderId="0" xfId="60" applyFont="1" applyFill="1" applyAlignment="1">
      <alignment horizontal="center" vertical="center" wrapText="1"/>
      <protection/>
    </xf>
    <xf numFmtId="3" fontId="28" fillId="0" borderId="11" xfId="60" applyNumberFormat="1" applyFont="1" applyFill="1" applyBorder="1" applyAlignment="1">
      <alignment horizontal="center" vertical="center"/>
      <protection/>
    </xf>
    <xf numFmtId="3" fontId="38" fillId="0" borderId="19" xfId="60" applyNumberFormat="1" applyFont="1" applyFill="1" applyBorder="1" applyAlignment="1">
      <alignment horizontal="center" vertical="center" wrapText="1"/>
      <protection/>
    </xf>
    <xf numFmtId="3" fontId="38" fillId="0" borderId="20" xfId="60" applyNumberFormat="1" applyFont="1" applyFill="1" applyBorder="1" applyAlignment="1">
      <alignment horizontal="center" vertical="center" wrapText="1"/>
      <protection/>
    </xf>
    <xf numFmtId="3" fontId="38" fillId="0" borderId="18" xfId="60" applyNumberFormat="1" applyFont="1" applyFill="1" applyBorder="1" applyAlignment="1">
      <alignment horizontal="center" vertical="center" wrapText="1"/>
      <protection/>
    </xf>
    <xf numFmtId="3" fontId="23" fillId="0" borderId="19" xfId="60" applyNumberFormat="1" applyFont="1" applyFill="1" applyBorder="1" applyAlignment="1">
      <alignment horizontal="center" vertical="center" wrapText="1"/>
      <protection/>
    </xf>
    <xf numFmtId="3" fontId="23" fillId="0" borderId="20" xfId="60" applyNumberFormat="1" applyFont="1" applyFill="1" applyBorder="1" applyAlignment="1">
      <alignment horizontal="center" vertical="center" wrapText="1"/>
      <protection/>
    </xf>
    <xf numFmtId="3" fontId="23" fillId="0" borderId="18" xfId="60" applyNumberFormat="1" applyFont="1" applyFill="1" applyBorder="1" applyAlignment="1">
      <alignment horizontal="center" vertical="center" wrapText="1"/>
      <protection/>
    </xf>
    <xf numFmtId="3" fontId="23" fillId="0" borderId="21" xfId="60" applyNumberFormat="1" applyFont="1" applyFill="1" applyBorder="1" applyAlignment="1">
      <alignment horizontal="center" vertical="center" wrapText="1"/>
      <protection/>
    </xf>
    <xf numFmtId="3" fontId="23" fillId="0" borderId="13" xfId="60" applyNumberFormat="1" applyFont="1" applyFill="1" applyBorder="1" applyAlignment="1">
      <alignment horizontal="center" vertical="center" wrapText="1"/>
      <protection/>
    </xf>
    <xf numFmtId="3" fontId="23" fillId="0" borderId="24" xfId="60" applyNumberFormat="1" applyFont="1" applyFill="1" applyBorder="1" applyAlignment="1">
      <alignment horizontal="center" vertical="center" wrapText="1"/>
      <protection/>
    </xf>
    <xf numFmtId="3" fontId="23" fillId="0" borderId="25" xfId="60" applyNumberFormat="1" applyFont="1" applyFill="1" applyBorder="1" applyAlignment="1">
      <alignment horizontal="center" vertical="center" wrapText="1"/>
      <protection/>
    </xf>
    <xf numFmtId="3" fontId="23" fillId="0" borderId="26" xfId="60" applyNumberFormat="1" applyFont="1" applyFill="1" applyBorder="1" applyAlignment="1">
      <alignment horizontal="center" vertical="center" wrapText="1"/>
      <protection/>
    </xf>
    <xf numFmtId="3" fontId="23" fillId="0" borderId="27" xfId="60" applyNumberFormat="1" applyFont="1" applyFill="1" applyBorder="1" applyAlignment="1">
      <alignment horizontal="center" vertical="center" wrapText="1"/>
      <protection/>
    </xf>
    <xf numFmtId="3" fontId="23" fillId="0" borderId="11" xfId="60" applyNumberFormat="1" applyFont="1" applyFill="1" applyBorder="1" applyAlignment="1">
      <alignment horizontal="center" vertical="center" wrapText="1"/>
      <protection/>
    </xf>
    <xf numFmtId="3" fontId="23" fillId="0" borderId="28" xfId="60" applyNumberFormat="1" applyFont="1" applyFill="1" applyBorder="1" applyAlignment="1">
      <alignment horizontal="center" vertical="center" wrapText="1"/>
      <protection/>
    </xf>
    <xf numFmtId="9" fontId="23" fillId="0" borderId="19" xfId="60" applyNumberFormat="1" applyFont="1" applyFill="1" applyBorder="1" applyAlignment="1">
      <alignment horizontal="center" vertical="center" wrapText="1"/>
      <protection/>
    </xf>
    <xf numFmtId="9" fontId="23" fillId="0" borderId="18" xfId="60" applyNumberFormat="1" applyFont="1" applyFill="1" applyBorder="1" applyAlignment="1">
      <alignment horizontal="center" vertical="center" wrapText="1"/>
      <protection/>
    </xf>
    <xf numFmtId="3" fontId="23" fillId="0" borderId="29" xfId="60" applyNumberFormat="1" applyFont="1" applyFill="1" applyBorder="1" applyAlignment="1">
      <alignment horizontal="center" vertical="center" wrapText="1"/>
      <protection/>
    </xf>
    <xf numFmtId="3" fontId="23" fillId="0" borderId="21" xfId="60" applyNumberFormat="1" applyFont="1" applyFill="1" applyBorder="1" applyAlignment="1">
      <alignment horizontal="center" vertical="center"/>
      <protection/>
    </xf>
    <xf numFmtId="3" fontId="23" fillId="0" borderId="29" xfId="60" applyNumberFormat="1" applyFont="1" applyFill="1" applyBorder="1" applyAlignment="1">
      <alignment horizontal="center" vertical="center"/>
      <protection/>
    </xf>
    <xf numFmtId="3" fontId="23" fillId="0" borderId="13" xfId="60" applyNumberFormat="1" applyFont="1" applyFill="1" applyBorder="1" applyAlignment="1">
      <alignment horizontal="center" vertical="center"/>
      <protection/>
    </xf>
    <xf numFmtId="0" fontId="23" fillId="0" borderId="21" xfId="60" applyFont="1" applyFill="1" applyBorder="1" applyAlignment="1">
      <alignment horizontal="center" vertical="center" wrapText="1"/>
      <protection/>
    </xf>
    <xf numFmtId="0" fontId="23" fillId="0" borderId="29" xfId="60" applyFont="1" applyFill="1" applyBorder="1" applyAlignment="1">
      <alignment horizontal="center" vertical="center" wrapText="1"/>
      <protection/>
    </xf>
    <xf numFmtId="0" fontId="23" fillId="0" borderId="13" xfId="60" applyFont="1" applyFill="1" applyBorder="1" applyAlignment="1">
      <alignment horizontal="center" vertical="center" wrapText="1"/>
      <protection/>
    </xf>
    <xf numFmtId="9" fontId="23" fillId="0" borderId="20" xfId="60" applyNumberFormat="1" applyFont="1" applyFill="1" applyBorder="1" applyAlignment="1">
      <alignment horizontal="center" vertical="center" wrapText="1"/>
      <protection/>
    </xf>
    <xf numFmtId="0" fontId="23" fillId="0" borderId="24" xfId="60" applyFont="1" applyFill="1" applyBorder="1" applyAlignment="1">
      <alignment horizontal="center" vertical="center"/>
      <protection/>
    </xf>
    <xf numFmtId="0" fontId="23" fillId="0" borderId="25" xfId="60" applyFont="1" applyFill="1" applyBorder="1" applyAlignment="1">
      <alignment horizontal="center" vertical="center"/>
      <protection/>
    </xf>
    <xf numFmtId="0" fontId="23" fillId="0" borderId="26" xfId="60" applyFont="1" applyFill="1" applyBorder="1" applyAlignment="1">
      <alignment horizontal="center" vertical="center"/>
      <protection/>
    </xf>
    <xf numFmtId="0" fontId="23" fillId="0" borderId="27" xfId="60" applyFont="1" applyFill="1" applyBorder="1" applyAlignment="1">
      <alignment horizontal="center" vertical="center"/>
      <protection/>
    </xf>
    <xf numFmtId="0" fontId="23" fillId="0" borderId="11" xfId="60" applyFont="1" applyFill="1" applyBorder="1" applyAlignment="1">
      <alignment horizontal="center" vertical="center"/>
      <protection/>
    </xf>
    <xf numFmtId="0" fontId="23" fillId="0" borderId="28" xfId="60" applyFont="1" applyFill="1" applyBorder="1" applyAlignment="1">
      <alignment horizontal="center" vertical="center"/>
      <protection/>
    </xf>
    <xf numFmtId="0" fontId="23" fillId="0" borderId="21" xfId="60" applyFont="1" applyFill="1" applyBorder="1" applyAlignment="1">
      <alignment horizontal="center" vertical="center"/>
      <protection/>
    </xf>
    <xf numFmtId="0" fontId="23" fillId="0" borderId="29" xfId="60" applyFont="1" applyFill="1" applyBorder="1" applyAlignment="1">
      <alignment horizontal="center" vertical="center"/>
      <protection/>
    </xf>
    <xf numFmtId="0" fontId="23" fillId="0" borderId="13" xfId="60" applyFont="1" applyFill="1" applyBorder="1" applyAlignment="1">
      <alignment horizontal="center" vertical="center"/>
      <protection/>
    </xf>
    <xf numFmtId="0" fontId="23" fillId="0" borderId="19" xfId="60" applyFont="1" applyFill="1" applyBorder="1" applyAlignment="1">
      <alignment horizontal="center" vertical="center" wrapText="1"/>
      <protection/>
    </xf>
    <xf numFmtId="0" fontId="23" fillId="0" borderId="20" xfId="60" applyFont="1" applyFill="1" applyBorder="1" applyAlignment="1">
      <alignment horizontal="center" vertical="center" wrapText="1"/>
      <protection/>
    </xf>
    <xf numFmtId="0" fontId="23" fillId="0" borderId="18" xfId="60" applyFont="1" applyFill="1" applyBorder="1" applyAlignment="1">
      <alignment horizontal="center" vertical="center" wrapText="1"/>
      <protection/>
    </xf>
    <xf numFmtId="0" fontId="23" fillId="0" borderId="19" xfId="60" applyFont="1" applyFill="1" applyBorder="1" applyAlignment="1">
      <alignment horizontal="center" vertical="center"/>
      <protection/>
    </xf>
    <xf numFmtId="0" fontId="23" fillId="0" borderId="18" xfId="60" applyFont="1" applyFill="1" applyBorder="1" applyAlignment="1">
      <alignment horizontal="center" vertical="center"/>
      <protection/>
    </xf>
    <xf numFmtId="0" fontId="11" fillId="0" borderId="0" xfId="65" applyNumberFormat="1" applyFont="1" applyFill="1" applyBorder="1" applyAlignment="1">
      <alignment horizontal="center" vertical="center" wrapText="1"/>
    </xf>
    <xf numFmtId="0" fontId="23" fillId="33" borderId="12" xfId="0" applyFont="1" applyFill="1" applyBorder="1" applyAlignment="1">
      <alignment horizontal="center" vertical="center"/>
    </xf>
    <xf numFmtId="0" fontId="23" fillId="33" borderId="12" xfId="0" applyFont="1" applyFill="1" applyBorder="1" applyAlignment="1">
      <alignment horizontal="center" vertical="center" wrapText="1"/>
    </xf>
    <xf numFmtId="0" fontId="38" fillId="33" borderId="12" xfId="0" applyFont="1" applyFill="1" applyBorder="1" applyAlignment="1">
      <alignment horizontal="center" vertical="center" wrapText="1"/>
    </xf>
    <xf numFmtId="0" fontId="38" fillId="33" borderId="19" xfId="0" applyFont="1" applyFill="1" applyBorder="1" applyAlignment="1">
      <alignment horizontal="center" vertical="center" wrapText="1"/>
    </xf>
    <xf numFmtId="0" fontId="38" fillId="33" borderId="20" xfId="0" applyFont="1" applyFill="1" applyBorder="1" applyAlignment="1">
      <alignment horizontal="center" vertical="center" wrapText="1"/>
    </xf>
    <xf numFmtId="0" fontId="38" fillId="33" borderId="18" xfId="0" applyFont="1" applyFill="1" applyBorder="1" applyAlignment="1">
      <alignment horizontal="center" vertical="center" wrapText="1"/>
    </xf>
    <xf numFmtId="0" fontId="9" fillId="0" borderId="0" xfId="0" applyFont="1" applyFill="1" applyAlignment="1">
      <alignment horizontal="center"/>
    </xf>
    <xf numFmtId="0" fontId="7" fillId="0" borderId="0" xfId="0" applyFont="1" applyFill="1" applyAlignment="1">
      <alignment horizontal="left"/>
    </xf>
    <xf numFmtId="0" fontId="15" fillId="0" borderId="0" xfId="0" applyFont="1" applyFill="1" applyAlignment="1">
      <alignment horizontal="right"/>
    </xf>
    <xf numFmtId="0" fontId="15" fillId="0" borderId="12" xfId="63" applyFont="1" applyFill="1" applyBorder="1" applyAlignment="1">
      <alignment horizontal="center" vertical="center" wrapText="1"/>
      <protection/>
    </xf>
    <xf numFmtId="0" fontId="15" fillId="0" borderId="21" xfId="63" applyFont="1" applyFill="1" applyBorder="1" applyAlignment="1">
      <alignment horizontal="center" vertical="center"/>
      <protection/>
    </xf>
    <xf numFmtId="0" fontId="15" fillId="0" borderId="29" xfId="63" applyFont="1" applyFill="1" applyBorder="1" applyAlignment="1">
      <alignment horizontal="center" vertical="center"/>
      <protection/>
    </xf>
    <xf numFmtId="0" fontId="15" fillId="0" borderId="13" xfId="63" applyFont="1" applyFill="1" applyBorder="1" applyAlignment="1">
      <alignment horizontal="center" vertical="center"/>
      <protection/>
    </xf>
    <xf numFmtId="0" fontId="15" fillId="0" borderId="21" xfId="63" applyFont="1" applyFill="1" applyBorder="1" applyAlignment="1">
      <alignment horizontal="center" vertical="center" wrapText="1"/>
      <protection/>
    </xf>
    <xf numFmtId="0" fontId="15" fillId="0" borderId="13" xfId="63" applyFont="1" applyFill="1" applyBorder="1" applyAlignment="1">
      <alignment horizontal="center" vertical="center" wrapText="1"/>
      <protection/>
    </xf>
    <xf numFmtId="0" fontId="7" fillId="0" borderId="0" xfId="63" applyFont="1" applyAlignment="1">
      <alignment horizontal="left"/>
      <protection/>
    </xf>
    <xf numFmtId="0" fontId="15" fillId="0" borderId="0" xfId="63" applyFont="1" applyAlignment="1">
      <alignment horizontal="right"/>
      <protection/>
    </xf>
    <xf numFmtId="3" fontId="15" fillId="0" borderId="21" xfId="63" applyNumberFormat="1" applyFont="1" applyFill="1" applyBorder="1" applyAlignment="1">
      <alignment horizontal="center" vertical="center"/>
      <protection/>
    </xf>
    <xf numFmtId="3" fontId="15" fillId="0" borderId="29" xfId="63" applyNumberFormat="1" applyFont="1" applyFill="1" applyBorder="1" applyAlignment="1">
      <alignment horizontal="center" vertical="center"/>
      <protection/>
    </xf>
    <xf numFmtId="3" fontId="15" fillId="0" borderId="13" xfId="63" applyNumberFormat="1" applyFont="1" applyFill="1" applyBorder="1" applyAlignment="1">
      <alignment horizontal="center" vertical="center"/>
      <protection/>
    </xf>
    <xf numFmtId="0" fontId="32" fillId="0" borderId="0" xfId="65" applyNumberFormat="1" applyFont="1" applyFill="1" applyBorder="1" applyAlignment="1">
      <alignment horizontal="center" wrapText="1"/>
    </xf>
    <xf numFmtId="0" fontId="31" fillId="0" borderId="0" xfId="63" applyFont="1" applyAlignment="1">
      <alignment horizontal="center"/>
      <protection/>
    </xf>
    <xf numFmtId="3" fontId="15" fillId="0" borderId="12" xfId="63" applyNumberFormat="1" applyFont="1" applyFill="1" applyBorder="1" applyAlignment="1">
      <alignment horizontal="center" vertical="center"/>
      <protection/>
    </xf>
    <xf numFmtId="0" fontId="15" fillId="0" borderId="19" xfId="63" applyFont="1" applyFill="1" applyBorder="1" applyAlignment="1">
      <alignment horizontal="center" vertical="center" wrapText="1"/>
      <protection/>
    </xf>
    <xf numFmtId="0" fontId="15" fillId="0" borderId="20" xfId="63" applyFont="1" applyFill="1" applyBorder="1" applyAlignment="1">
      <alignment horizontal="center" vertical="center" wrapText="1"/>
      <protection/>
    </xf>
    <xf numFmtId="0" fontId="15" fillId="0" borderId="18" xfId="63" applyFont="1" applyFill="1" applyBorder="1" applyAlignment="1">
      <alignment horizontal="center" vertical="center" wrapText="1"/>
      <protection/>
    </xf>
    <xf numFmtId="0" fontId="15" fillId="0" borderId="29" xfId="63" applyFont="1" applyFill="1" applyBorder="1" applyAlignment="1">
      <alignment horizontal="center" vertical="center" wrapText="1"/>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8" xfId="43"/>
    <cellStyle name="Comma 3 3" xfId="44"/>
    <cellStyle name="Currency" xfId="45"/>
    <cellStyle name="Currency [0]" xfId="46"/>
    <cellStyle name="Check Cell" xfId="47"/>
    <cellStyle name="Explanatory Text" xfId="48"/>
    <cellStyle name="Followed Hyperlink" xfId="49"/>
    <cellStyle name="Good" xfId="50"/>
    <cellStyle name="HAI" xfId="51"/>
    <cellStyle name="Heading 1" xfId="52"/>
    <cellStyle name="Heading 2" xfId="53"/>
    <cellStyle name="Heading 3" xfId="54"/>
    <cellStyle name="Heading 4" xfId="55"/>
    <cellStyle name="Hyperlink" xfId="56"/>
    <cellStyle name="Input" xfId="57"/>
    <cellStyle name="Linked Cell" xfId="58"/>
    <cellStyle name="Neutral" xfId="59"/>
    <cellStyle name="Normal 11" xfId="60"/>
    <cellStyle name="Normal 11 3" xfId="61"/>
    <cellStyle name="Normal 16" xfId="62"/>
    <cellStyle name="Normal 2" xfId="63"/>
    <cellStyle name="Normal 3" xfId="64"/>
    <cellStyle name="Normal 3 4" xfId="65"/>
    <cellStyle name="Normal 4" xfId="66"/>
    <cellStyle name="Normal 5" xfId="67"/>
    <cellStyle name="Note" xfId="68"/>
    <cellStyle name="Output" xfId="69"/>
    <cellStyle name="Percent"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Nghi%20quyet%20387%20va%20ND%2073\NQ%20387%20hoan%20thien%20trinh%20Bo%20lan%202%20(20042016)\Bieu%2013_PL%20Danh%20gia%20thu%20NSNN%20theo%20sac%20thue_FIXED%20(P&#272;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TC15\SHARE_QLNSDPNSNN$\Hang\Bieu%20mau%20thu%202003%20vong%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LL"/>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hu NSNN(V2)"/>
      <sheetName val="Dt 2001"/>
      <sheetName val="tinh CD DT"/>
      <sheetName val="Thu NSNN (V1)"/>
      <sheetName val="mau"/>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I29"/>
  <sheetViews>
    <sheetView view="pageBreakPreview" zoomScale="85" zoomScaleSheetLayoutView="85" zoomScalePageLayoutView="0" workbookViewId="0" topLeftCell="A1">
      <selection activeCell="L16" sqref="L16"/>
    </sheetView>
  </sheetViews>
  <sheetFormatPr defaultColWidth="8.796875" defaultRowHeight="15"/>
  <cols>
    <col min="1" max="1" width="5.59765625" style="3" customWidth="1"/>
    <col min="2" max="2" width="38.59765625" style="3" customWidth="1"/>
    <col min="3" max="3" width="16.8984375" style="3" customWidth="1"/>
    <col min="4" max="4" width="16.59765625" style="3" customWidth="1"/>
    <col min="5" max="5" width="9.09765625" style="3" customWidth="1"/>
    <col min="6" max="6" width="9" style="3" customWidth="1"/>
    <col min="7" max="7" width="0" style="3" hidden="1" customWidth="1"/>
    <col min="8" max="16384" width="9" style="3" customWidth="1"/>
  </cols>
  <sheetData>
    <row r="1" spans="1:7" ht="21" customHeight="1">
      <c r="A1" s="29"/>
      <c r="B1" s="1"/>
      <c r="C1" s="2"/>
      <c r="D1" s="1"/>
      <c r="E1" s="16" t="s">
        <v>112</v>
      </c>
      <c r="G1" s="3" t="s">
        <v>269</v>
      </c>
    </row>
    <row r="2" spans="1:5" ht="25.5" customHeight="1">
      <c r="A2" s="288" t="s">
        <v>521</v>
      </c>
      <c r="B2" s="288"/>
      <c r="C2" s="288"/>
      <c r="D2" s="288"/>
      <c r="E2" s="288"/>
    </row>
    <row r="3" spans="1:5" ht="25.5" customHeight="1" hidden="1">
      <c r="A3" s="289" t="s">
        <v>518</v>
      </c>
      <c r="B3" s="289"/>
      <c r="C3" s="289"/>
      <c r="D3" s="289"/>
      <c r="E3" s="289"/>
    </row>
    <row r="4" spans="1:5" ht="21" customHeight="1">
      <c r="A4" s="289" t="s">
        <v>520</v>
      </c>
      <c r="B4" s="289"/>
      <c r="C4" s="289"/>
      <c r="D4" s="289"/>
      <c r="E4" s="289"/>
    </row>
    <row r="5" spans="1:5" ht="27.75" customHeight="1">
      <c r="A5" s="4"/>
      <c r="B5" s="4"/>
      <c r="C5" s="13"/>
      <c r="D5" s="290" t="s">
        <v>68</v>
      </c>
      <c r="E5" s="290"/>
    </row>
    <row r="6" spans="1:5" ht="22.5" customHeight="1">
      <c r="A6" s="284" t="s">
        <v>35</v>
      </c>
      <c r="B6" s="284" t="s">
        <v>59</v>
      </c>
      <c r="C6" s="284" t="s">
        <v>1</v>
      </c>
      <c r="D6" s="284" t="s">
        <v>34</v>
      </c>
      <c r="E6" s="286" t="s">
        <v>46</v>
      </c>
    </row>
    <row r="7" spans="1:5" s="66" customFormat="1" ht="17.25" customHeight="1">
      <c r="A7" s="285"/>
      <c r="B7" s="285"/>
      <c r="C7" s="285"/>
      <c r="D7" s="285"/>
      <c r="E7" s="287"/>
    </row>
    <row r="8" spans="1:5" ht="17.25" customHeight="1">
      <c r="A8" s="67" t="s">
        <v>2</v>
      </c>
      <c r="B8" s="68" t="s">
        <v>3</v>
      </c>
      <c r="C8" s="67">
        <v>1</v>
      </c>
      <c r="D8" s="67">
        <f>C8+1</f>
        <v>2</v>
      </c>
      <c r="E8" s="67" t="s">
        <v>29</v>
      </c>
    </row>
    <row r="9" spans="1:5" s="203" customFormat="1" ht="17.25" customHeight="1">
      <c r="A9" s="162" t="s">
        <v>2</v>
      </c>
      <c r="B9" s="165" t="s">
        <v>270</v>
      </c>
      <c r="C9" s="106">
        <v>715818000000</v>
      </c>
      <c r="D9" s="106">
        <v>869883491588</v>
      </c>
      <c r="E9" s="202">
        <f>D9/C9</f>
        <v>1.2152299768768038</v>
      </c>
    </row>
    <row r="10" spans="1:9" s="51" customFormat="1" ht="30.75" customHeight="1">
      <c r="A10" s="163" t="s">
        <v>10</v>
      </c>
      <c r="B10" s="166" t="s">
        <v>31</v>
      </c>
      <c r="C10" s="107">
        <v>51145000000</v>
      </c>
      <c r="D10" s="107">
        <v>51092697411</v>
      </c>
      <c r="E10" s="202">
        <f>D10/C10</f>
        <v>0.9989773665265422</v>
      </c>
      <c r="I10" s="51" t="s">
        <v>519</v>
      </c>
    </row>
    <row r="11" spans="1:5" s="51" customFormat="1" ht="25.5" customHeight="1">
      <c r="A11" s="167" t="s">
        <v>8</v>
      </c>
      <c r="B11" s="159" t="s">
        <v>32</v>
      </c>
      <c r="C11" s="108">
        <v>51145000000</v>
      </c>
      <c r="D11" s="108">
        <v>51092697411</v>
      </c>
      <c r="E11" s="204">
        <f aca="true" t="shared" si="0" ref="E11:E26">D11/C11</f>
        <v>0.9989773665265422</v>
      </c>
    </row>
    <row r="12" spans="1:5" s="203" customFormat="1" ht="25.5" customHeight="1" hidden="1">
      <c r="A12" s="167" t="s">
        <v>8</v>
      </c>
      <c r="B12" s="168" t="s">
        <v>56</v>
      </c>
      <c r="C12" s="108"/>
      <c r="D12" s="108"/>
      <c r="E12" s="204"/>
    </row>
    <row r="13" spans="1:5" s="54" customFormat="1" ht="24" customHeight="1">
      <c r="A13" s="163" t="s">
        <v>11</v>
      </c>
      <c r="B13" s="166" t="s">
        <v>21</v>
      </c>
      <c r="C13" s="107">
        <v>664673000000</v>
      </c>
      <c r="D13" s="107">
        <v>778090147000</v>
      </c>
      <c r="E13" s="202">
        <f t="shared" si="0"/>
        <v>1.17063600748037</v>
      </c>
    </row>
    <row r="14" spans="1:5" s="54" customFormat="1" ht="25.5" customHeight="1">
      <c r="A14" s="158">
        <v>1</v>
      </c>
      <c r="B14" s="159" t="s">
        <v>42</v>
      </c>
      <c r="C14" s="108">
        <v>664529000000</v>
      </c>
      <c r="D14" s="108">
        <v>664529000000</v>
      </c>
      <c r="E14" s="204">
        <f t="shared" si="0"/>
        <v>1</v>
      </c>
    </row>
    <row r="15" spans="1:5" s="205" customFormat="1" ht="25.5" customHeight="1">
      <c r="A15" s="158">
        <v>2</v>
      </c>
      <c r="B15" s="159" t="s">
        <v>44</v>
      </c>
      <c r="C15" s="108">
        <v>144000000</v>
      </c>
      <c r="D15" s="108">
        <v>113561147000</v>
      </c>
      <c r="E15" s="204">
        <f t="shared" si="0"/>
        <v>788.6190763888889</v>
      </c>
    </row>
    <row r="16" spans="1:5" s="51" customFormat="1" ht="25.5" customHeight="1">
      <c r="A16" s="163" t="s">
        <v>12</v>
      </c>
      <c r="B16" s="166" t="s">
        <v>93</v>
      </c>
      <c r="C16" s="107"/>
      <c r="D16" s="107">
        <v>638623300</v>
      </c>
      <c r="E16" s="206"/>
    </row>
    <row r="17" spans="1:5" s="51" customFormat="1" ht="25.5" customHeight="1">
      <c r="A17" s="163" t="s">
        <v>13</v>
      </c>
      <c r="B17" s="166" t="s">
        <v>20</v>
      </c>
      <c r="C17" s="109"/>
      <c r="D17" s="107">
        <v>0</v>
      </c>
      <c r="E17" s="206"/>
    </row>
    <row r="18" spans="1:5" s="51" customFormat="1" ht="25.5" customHeight="1">
      <c r="A18" s="163" t="s">
        <v>14</v>
      </c>
      <c r="B18" s="169" t="s">
        <v>39</v>
      </c>
      <c r="C18" s="109"/>
      <c r="D18" s="107">
        <v>40062023877</v>
      </c>
      <c r="E18" s="206"/>
    </row>
    <row r="19" spans="1:5" s="51" customFormat="1" ht="36" customHeight="1">
      <c r="A19" s="163" t="s">
        <v>3</v>
      </c>
      <c r="B19" s="166" t="s">
        <v>271</v>
      </c>
      <c r="C19" s="107">
        <v>715818000000</v>
      </c>
      <c r="D19" s="107">
        <v>869883491588</v>
      </c>
      <c r="E19" s="202">
        <f t="shared" si="0"/>
        <v>1.2152299768768038</v>
      </c>
    </row>
    <row r="20" spans="1:5" s="51" customFormat="1" ht="25.5" customHeight="1">
      <c r="A20" s="163" t="s">
        <v>10</v>
      </c>
      <c r="B20" s="166" t="s">
        <v>33</v>
      </c>
      <c r="C20" s="107">
        <v>715674000000</v>
      </c>
      <c r="D20" s="107">
        <v>745558390866</v>
      </c>
      <c r="E20" s="202">
        <f t="shared" si="0"/>
        <v>1.041756988329882</v>
      </c>
    </row>
    <row r="21" spans="1:5" s="51" customFormat="1" ht="25.5" customHeight="1">
      <c r="A21" s="158">
        <v>1</v>
      </c>
      <c r="B21" s="159" t="s">
        <v>19</v>
      </c>
      <c r="C21" s="108">
        <v>40234000000</v>
      </c>
      <c r="D21" s="108">
        <v>38101446567</v>
      </c>
      <c r="E21" s="204">
        <f t="shared" si="0"/>
        <v>0.9469962361932693</v>
      </c>
    </row>
    <row r="22" spans="1:5" s="51" customFormat="1" ht="25.5" customHeight="1">
      <c r="A22" s="158">
        <v>2</v>
      </c>
      <c r="B22" s="159" t="s">
        <v>17</v>
      </c>
      <c r="C22" s="108">
        <v>661207000000</v>
      </c>
      <c r="D22" s="108">
        <v>707456944299</v>
      </c>
      <c r="E22" s="204">
        <f t="shared" si="0"/>
        <v>1.0699477535764141</v>
      </c>
    </row>
    <row r="23" spans="1:5" s="51" customFormat="1" ht="25.5" customHeight="1">
      <c r="A23" s="158">
        <v>3</v>
      </c>
      <c r="B23" s="159" t="s">
        <v>18</v>
      </c>
      <c r="C23" s="110">
        <v>14233000000</v>
      </c>
      <c r="D23" s="110">
        <v>0</v>
      </c>
      <c r="E23" s="206"/>
    </row>
    <row r="24" spans="1:5" s="51" customFormat="1" ht="25.5" customHeight="1">
      <c r="A24" s="163" t="s">
        <v>11</v>
      </c>
      <c r="B24" s="166" t="s">
        <v>49</v>
      </c>
      <c r="C24" s="107">
        <v>144000000</v>
      </c>
      <c r="D24" s="107">
        <v>31533327748</v>
      </c>
      <c r="E24" s="202">
        <f t="shared" si="0"/>
        <v>218.98144269444444</v>
      </c>
    </row>
    <row r="25" spans="1:5" s="51" customFormat="1" ht="25.5" customHeight="1">
      <c r="A25" s="158">
        <v>1</v>
      </c>
      <c r="B25" s="159" t="s">
        <v>50</v>
      </c>
      <c r="C25" s="108">
        <v>0</v>
      </c>
      <c r="D25" s="108">
        <v>28222135248</v>
      </c>
      <c r="E25" s="206"/>
    </row>
    <row r="26" spans="1:5" s="51" customFormat="1" ht="25.5" customHeight="1">
      <c r="A26" s="158">
        <v>2</v>
      </c>
      <c r="B26" s="159" t="s">
        <v>330</v>
      </c>
      <c r="C26" s="108">
        <v>144000000</v>
      </c>
      <c r="D26" s="108">
        <v>3311192500</v>
      </c>
      <c r="E26" s="204">
        <f t="shared" si="0"/>
        <v>22.99439236111111</v>
      </c>
    </row>
    <row r="27" spans="1:5" s="51" customFormat="1" ht="25.5" customHeight="1">
      <c r="A27" s="164" t="s">
        <v>12</v>
      </c>
      <c r="B27" s="170" t="s">
        <v>92</v>
      </c>
      <c r="C27" s="111">
        <v>0</v>
      </c>
      <c r="D27" s="111">
        <v>784612736</v>
      </c>
      <c r="E27" s="206"/>
    </row>
    <row r="28" spans="1:5" s="51" customFormat="1" ht="25.5" customHeight="1">
      <c r="A28" s="171" t="s">
        <v>13</v>
      </c>
      <c r="B28" s="172" t="s">
        <v>38</v>
      </c>
      <c r="C28" s="112">
        <v>0</v>
      </c>
      <c r="D28" s="112">
        <v>92007160238</v>
      </c>
      <c r="E28" s="207"/>
    </row>
    <row r="29" spans="1:5" ht="25.5" customHeight="1" hidden="1">
      <c r="A29" s="113" t="s">
        <v>15</v>
      </c>
      <c r="B29" s="114" t="s">
        <v>94</v>
      </c>
      <c r="C29" s="115"/>
      <c r="D29" s="116"/>
      <c r="E29" s="117"/>
    </row>
  </sheetData>
  <sheetProtection/>
  <mergeCells count="9">
    <mergeCell ref="D6:D7"/>
    <mergeCell ref="C6:C7"/>
    <mergeCell ref="E6:E7"/>
    <mergeCell ref="A2:E2"/>
    <mergeCell ref="A4:E4"/>
    <mergeCell ref="D5:E5"/>
    <mergeCell ref="A6:A7"/>
    <mergeCell ref="B6:B7"/>
    <mergeCell ref="A3:E3"/>
  </mergeCells>
  <printOptions/>
  <pageMargins left="0.75" right="0" top="0.75" bottom="0.75" header="0.5" footer="0.5"/>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M183"/>
  <sheetViews>
    <sheetView view="pageBreakPreview" zoomScale="85" zoomScaleSheetLayoutView="85" zoomScalePageLayoutView="0" workbookViewId="0" topLeftCell="A1">
      <selection activeCell="Q15" sqref="Q15"/>
    </sheetView>
  </sheetViews>
  <sheetFormatPr defaultColWidth="8.796875" defaultRowHeight="15"/>
  <cols>
    <col min="1" max="1" width="4" style="18" customWidth="1"/>
    <col min="2" max="2" width="33.09765625" style="18" customWidth="1"/>
    <col min="3" max="4" width="13.3984375" style="18" customWidth="1"/>
    <col min="5" max="5" width="12.19921875" style="18" customWidth="1"/>
    <col min="6" max="6" width="13.69921875" style="18" customWidth="1"/>
    <col min="7" max="7" width="13.19921875" style="18" customWidth="1"/>
    <col min="8" max="8" width="13" style="18" customWidth="1"/>
    <col min="9" max="10" width="9.59765625" style="18" customWidth="1"/>
    <col min="11" max="11" width="7" style="18" customWidth="1"/>
    <col min="12" max="12" width="5.69921875" style="18" hidden="1" customWidth="1"/>
    <col min="13" max="13" width="10.8984375" style="18" hidden="1" customWidth="1"/>
    <col min="14" max="14" width="17.69921875" style="18" hidden="1" customWidth="1"/>
    <col min="15" max="15" width="0" style="18" hidden="1" customWidth="1"/>
    <col min="16" max="16384" width="9" style="18" customWidth="1"/>
  </cols>
  <sheetData>
    <row r="1" spans="1:13" ht="18.75" customHeight="1">
      <c r="A1" s="29"/>
      <c r="B1" s="19"/>
      <c r="C1" s="20"/>
      <c r="D1" s="21"/>
      <c r="E1" s="20"/>
      <c r="F1" s="21"/>
      <c r="G1" s="21"/>
      <c r="H1" s="20"/>
      <c r="I1" s="299" t="s">
        <v>110</v>
      </c>
      <c r="J1" s="299"/>
      <c r="K1" s="299"/>
      <c r="M1" s="18" t="s">
        <v>256</v>
      </c>
    </row>
    <row r="2" spans="1:11" ht="27.75" customHeight="1">
      <c r="A2" s="75" t="s">
        <v>453</v>
      </c>
      <c r="B2" s="21"/>
      <c r="C2" s="26"/>
      <c r="D2" s="22"/>
      <c r="E2" s="22"/>
      <c r="F2" s="22"/>
      <c r="G2" s="22"/>
      <c r="H2" s="22"/>
      <c r="I2" s="22"/>
      <c r="J2" s="22"/>
      <c r="K2" s="22"/>
    </row>
    <row r="3" spans="1:11" ht="18.75" customHeight="1" hidden="1">
      <c r="A3" s="28" t="str">
        <f>'Biểu 96'!A3:E3</f>
        <v>(Kèm theo Tờ trình số  42/TTr-TCKH ngày 04 / 8 /2023 của phòng Tài chính - Kế hoạch)</v>
      </c>
      <c r="B3" s="17"/>
      <c r="C3" s="20"/>
      <c r="D3" s="20"/>
      <c r="E3" s="20"/>
      <c r="F3" s="20"/>
      <c r="G3" s="20"/>
      <c r="H3" s="20"/>
      <c r="I3" s="20"/>
      <c r="J3" s="20"/>
      <c r="K3" s="20"/>
    </row>
    <row r="4" spans="1:11" ht="18.75" customHeight="1">
      <c r="A4" s="28" t="str">
        <f>'Biểu 96'!A4:E4</f>
        <v>(Kèm theo Quyết định số          /QĐ-UBND ngày      / 8 /2023 của UBND huyện Tuần Giáo)</v>
      </c>
      <c r="B4" s="17"/>
      <c r="C4" s="20"/>
      <c r="D4" s="20"/>
      <c r="E4" s="20"/>
      <c r="F4" s="20"/>
      <c r="G4" s="20"/>
      <c r="H4" s="20"/>
      <c r="I4" s="20"/>
      <c r="J4" s="20"/>
      <c r="K4" s="20"/>
    </row>
    <row r="5" spans="1:12" ht="21" customHeight="1">
      <c r="A5" s="23"/>
      <c r="B5" s="23"/>
      <c r="C5" s="11"/>
      <c r="D5" s="24"/>
      <c r="E5" s="11"/>
      <c r="G5" s="37"/>
      <c r="H5" s="37"/>
      <c r="I5" s="37"/>
      <c r="J5" s="74" t="s">
        <v>68</v>
      </c>
      <c r="K5" s="37"/>
      <c r="L5" s="25"/>
    </row>
    <row r="6" spans="1:12" s="46" customFormat="1" ht="17.25" customHeight="1">
      <c r="A6" s="294" t="s">
        <v>35</v>
      </c>
      <c r="B6" s="294" t="s">
        <v>59</v>
      </c>
      <c r="C6" s="297" t="s">
        <v>30</v>
      </c>
      <c r="D6" s="293" t="s">
        <v>22</v>
      </c>
      <c r="E6" s="293"/>
      <c r="F6" s="297" t="s">
        <v>34</v>
      </c>
      <c r="G6" s="293" t="s">
        <v>22</v>
      </c>
      <c r="H6" s="293"/>
      <c r="I6" s="293" t="s">
        <v>46</v>
      </c>
      <c r="J6" s="293"/>
      <c r="K6" s="293"/>
      <c r="L6" s="69"/>
    </row>
    <row r="7" spans="1:12" s="46" customFormat="1" ht="17.25" customHeight="1">
      <c r="A7" s="295"/>
      <c r="B7" s="295"/>
      <c r="C7" s="298"/>
      <c r="D7" s="291" t="s">
        <v>60</v>
      </c>
      <c r="E7" s="291" t="s">
        <v>61</v>
      </c>
      <c r="F7" s="298"/>
      <c r="G7" s="291" t="s">
        <v>60</v>
      </c>
      <c r="H7" s="291" t="s">
        <v>61</v>
      </c>
      <c r="I7" s="291" t="s">
        <v>337</v>
      </c>
      <c r="J7" s="291" t="s">
        <v>338</v>
      </c>
      <c r="K7" s="291" t="s">
        <v>61</v>
      </c>
      <c r="L7" s="70"/>
    </row>
    <row r="8" spans="1:12" s="46" customFormat="1" ht="17.25" customHeight="1">
      <c r="A8" s="296"/>
      <c r="B8" s="296"/>
      <c r="C8" s="292"/>
      <c r="D8" s="292"/>
      <c r="E8" s="292"/>
      <c r="F8" s="292"/>
      <c r="G8" s="292"/>
      <c r="H8" s="292"/>
      <c r="I8" s="292" t="s">
        <v>25</v>
      </c>
      <c r="J8" s="292"/>
      <c r="K8" s="292"/>
      <c r="L8" s="70"/>
    </row>
    <row r="9" spans="1:12" s="73" customFormat="1" ht="14.25" customHeight="1">
      <c r="A9" s="71" t="s">
        <v>2</v>
      </c>
      <c r="B9" s="71" t="s">
        <v>3</v>
      </c>
      <c r="C9" s="71" t="s">
        <v>23</v>
      </c>
      <c r="D9" s="71">
        <v>2</v>
      </c>
      <c r="E9" s="71">
        <f>D9+1</f>
        <v>3</v>
      </c>
      <c r="F9" s="71" t="s">
        <v>24</v>
      </c>
      <c r="G9" s="71">
        <v>5</v>
      </c>
      <c r="H9" s="71">
        <f>G9+1</f>
        <v>6</v>
      </c>
      <c r="I9" s="71" t="s">
        <v>26</v>
      </c>
      <c r="J9" s="71" t="s">
        <v>27</v>
      </c>
      <c r="K9" s="71" t="s">
        <v>28</v>
      </c>
      <c r="L9" s="72"/>
    </row>
    <row r="10" spans="1:12" s="46" customFormat="1" ht="21" customHeight="1">
      <c r="A10" s="215"/>
      <c r="B10" s="216" t="s">
        <v>257</v>
      </c>
      <c r="C10" s="208">
        <f aca="true" t="shared" si="0" ref="C10:H10">C11+C41+C182+C183</f>
        <v>715818000000</v>
      </c>
      <c r="D10" s="208">
        <f t="shared" si="0"/>
        <v>627091000000</v>
      </c>
      <c r="E10" s="208">
        <f t="shared" si="0"/>
        <v>88727000000</v>
      </c>
      <c r="F10" s="208">
        <f t="shared" si="0"/>
        <v>869883491588</v>
      </c>
      <c r="G10" s="208">
        <f t="shared" si="0"/>
        <v>763414524257</v>
      </c>
      <c r="H10" s="208">
        <f t="shared" si="0"/>
        <v>106468967331</v>
      </c>
      <c r="I10" s="209">
        <f>F10/C10</f>
        <v>1.2152299768768038</v>
      </c>
      <c r="J10" s="209">
        <f aca="true" t="shared" si="1" ref="I10:K21">G10/D10</f>
        <v>1.2173903376973996</v>
      </c>
      <c r="K10" s="209">
        <f t="shared" si="1"/>
        <v>1.1999613120132542</v>
      </c>
      <c r="L10" s="225"/>
    </row>
    <row r="11" spans="1:12" s="46" customFormat="1" ht="17.25" customHeight="1">
      <c r="A11" s="193" t="s">
        <v>2</v>
      </c>
      <c r="B11" s="194" t="s">
        <v>258</v>
      </c>
      <c r="C11" s="173">
        <f aca="true" t="shared" si="2" ref="C11:H11">C12+C26+C40</f>
        <v>715674000000</v>
      </c>
      <c r="D11" s="173">
        <f t="shared" si="2"/>
        <v>626947000000</v>
      </c>
      <c r="E11" s="173">
        <f t="shared" si="2"/>
        <v>88727000000</v>
      </c>
      <c r="F11" s="173">
        <f t="shared" si="2"/>
        <v>745558390866</v>
      </c>
      <c r="G11" s="173">
        <f t="shared" si="2"/>
        <v>656581273885</v>
      </c>
      <c r="H11" s="173">
        <f t="shared" si="2"/>
        <v>88977116981</v>
      </c>
      <c r="I11" s="209">
        <f t="shared" si="1"/>
        <v>1.041756988329882</v>
      </c>
      <c r="J11" s="209">
        <f t="shared" si="1"/>
        <v>1.0472675902189499</v>
      </c>
      <c r="K11" s="209">
        <f t="shared" si="1"/>
        <v>1.0028189500490268</v>
      </c>
      <c r="L11" s="225"/>
    </row>
    <row r="12" spans="1:12" s="46" customFormat="1" ht="17.25" customHeight="1">
      <c r="A12" s="193" t="s">
        <v>10</v>
      </c>
      <c r="B12" s="194" t="s">
        <v>19</v>
      </c>
      <c r="C12" s="173">
        <f>D12+E12</f>
        <v>40234000000</v>
      </c>
      <c r="D12" s="173">
        <f>D13+D25</f>
        <v>36994000000</v>
      </c>
      <c r="E12" s="173">
        <f>E13+E25</f>
        <v>3240000000</v>
      </c>
      <c r="F12" s="173">
        <f>G12+H12</f>
        <v>38101446567</v>
      </c>
      <c r="G12" s="173">
        <f>G13+G25</f>
        <v>36986647047</v>
      </c>
      <c r="H12" s="173">
        <f>H13+H25</f>
        <v>1114799520</v>
      </c>
      <c r="I12" s="209">
        <f t="shared" si="1"/>
        <v>0.9469962361932693</v>
      </c>
      <c r="J12" s="209">
        <f t="shared" si="1"/>
        <v>0.9998012393090772</v>
      </c>
      <c r="K12" s="209">
        <f t="shared" si="1"/>
        <v>0.34407392592592595</v>
      </c>
      <c r="L12" s="225"/>
    </row>
    <row r="13" spans="1:12" s="46" customFormat="1" ht="17.25" customHeight="1">
      <c r="A13" s="193">
        <v>1</v>
      </c>
      <c r="B13" s="194" t="s">
        <v>40</v>
      </c>
      <c r="C13" s="174">
        <f>D13+E13</f>
        <v>40234000000</v>
      </c>
      <c r="D13" s="174">
        <f>D21</f>
        <v>36994000000</v>
      </c>
      <c r="E13" s="174">
        <f>E21</f>
        <v>3240000000</v>
      </c>
      <c r="F13" s="174">
        <f>G13+H13</f>
        <v>38101446567</v>
      </c>
      <c r="G13" s="174">
        <f>G21</f>
        <v>36986647047</v>
      </c>
      <c r="H13" s="174">
        <f>H21</f>
        <v>1114799520</v>
      </c>
      <c r="I13" s="210">
        <f t="shared" si="1"/>
        <v>0.9469962361932693</v>
      </c>
      <c r="J13" s="210">
        <f t="shared" si="1"/>
        <v>0.9998012393090772</v>
      </c>
      <c r="K13" s="210">
        <f t="shared" si="1"/>
        <v>0.34407392592592595</v>
      </c>
      <c r="L13" s="226"/>
    </row>
    <row r="14" spans="1:12" s="46" customFormat="1" ht="17.25" customHeight="1">
      <c r="A14" s="193" t="s">
        <v>259</v>
      </c>
      <c r="B14" s="194" t="s">
        <v>57</v>
      </c>
      <c r="C14" s="174">
        <f>D14+E14</f>
        <v>40234000000</v>
      </c>
      <c r="D14" s="174">
        <f>SUM(D15:D20)</f>
        <v>36994000000</v>
      </c>
      <c r="E14" s="174">
        <f>SUM(E15:E20)</f>
        <v>3240000000</v>
      </c>
      <c r="F14" s="174">
        <f>G14+H14</f>
        <v>38101446567</v>
      </c>
      <c r="G14" s="174">
        <f>SUM(G15:G20)</f>
        <v>36986647047</v>
      </c>
      <c r="H14" s="174">
        <f>SUM(H15:H20)</f>
        <v>1114799520</v>
      </c>
      <c r="I14" s="210">
        <f t="shared" si="1"/>
        <v>0.9469962361932693</v>
      </c>
      <c r="J14" s="210">
        <f t="shared" si="1"/>
        <v>0.9998012393090772</v>
      </c>
      <c r="K14" s="210">
        <f>H14/E14</f>
        <v>0.34407392592592595</v>
      </c>
      <c r="L14" s="226"/>
    </row>
    <row r="15" spans="1:12" s="46" customFormat="1" ht="17.25" customHeight="1">
      <c r="A15" s="198" t="s">
        <v>8</v>
      </c>
      <c r="B15" s="217" t="s">
        <v>55</v>
      </c>
      <c r="C15" s="174">
        <f aca="true" t="shared" si="3" ref="C15:C25">D15+E15</f>
        <v>4500000000</v>
      </c>
      <c r="D15" s="174">
        <v>4500000000</v>
      </c>
      <c r="E15" s="174"/>
      <c r="F15" s="174">
        <f aca="true" t="shared" si="4" ref="F15:F25">G15+H15</f>
        <v>6103038000</v>
      </c>
      <c r="G15" s="174">
        <v>6103038000</v>
      </c>
      <c r="H15" s="174"/>
      <c r="I15" s="210">
        <f t="shared" si="1"/>
        <v>1.3562306666666666</v>
      </c>
      <c r="J15" s="210">
        <f t="shared" si="1"/>
        <v>1.3562306666666666</v>
      </c>
      <c r="K15" s="210"/>
      <c r="L15" s="226"/>
    </row>
    <row r="16" spans="1:12" s="46" customFormat="1" ht="17.25" customHeight="1">
      <c r="A16" s="198" t="s">
        <v>65</v>
      </c>
      <c r="B16" s="196" t="s">
        <v>54</v>
      </c>
      <c r="C16" s="174">
        <f t="shared" si="3"/>
        <v>32734000000</v>
      </c>
      <c r="D16" s="174">
        <f>32734000000-E16</f>
        <v>29494000000</v>
      </c>
      <c r="E16" s="174">
        <v>3240000000</v>
      </c>
      <c r="F16" s="174">
        <f t="shared" si="4"/>
        <v>28117492567</v>
      </c>
      <c r="G16" s="174">
        <v>27122693047</v>
      </c>
      <c r="H16" s="174">
        <v>994799520</v>
      </c>
      <c r="I16" s="210">
        <f t="shared" si="1"/>
        <v>0.8589690403555936</v>
      </c>
      <c r="J16" s="210">
        <f t="shared" si="1"/>
        <v>0.9196003609886757</v>
      </c>
      <c r="K16" s="210">
        <f>H16/E16</f>
        <v>0.3070368888888889</v>
      </c>
      <c r="L16" s="226"/>
    </row>
    <row r="17" spans="1:12" s="46" customFormat="1" ht="17.25" customHeight="1">
      <c r="A17" s="198" t="s">
        <v>8</v>
      </c>
      <c r="B17" s="196" t="s">
        <v>314</v>
      </c>
      <c r="C17" s="174">
        <f t="shared" si="3"/>
        <v>0</v>
      </c>
      <c r="D17" s="174"/>
      <c r="E17" s="174"/>
      <c r="F17" s="174">
        <f t="shared" si="4"/>
        <v>0</v>
      </c>
      <c r="G17" s="174"/>
      <c r="H17" s="174"/>
      <c r="I17" s="210"/>
      <c r="J17" s="210"/>
      <c r="K17" s="210"/>
      <c r="L17" s="226"/>
    </row>
    <row r="18" spans="1:12" s="46" customFormat="1" ht="17.25" customHeight="1">
      <c r="A18" s="198" t="s">
        <v>8</v>
      </c>
      <c r="B18" s="196" t="s">
        <v>255</v>
      </c>
      <c r="C18" s="174">
        <f>D18+E18</f>
        <v>1500000000</v>
      </c>
      <c r="D18" s="174">
        <v>1500000000</v>
      </c>
      <c r="E18" s="174"/>
      <c r="F18" s="174">
        <f t="shared" si="4"/>
        <v>2368199000</v>
      </c>
      <c r="G18" s="174">
        <v>2368199000</v>
      </c>
      <c r="H18" s="174"/>
      <c r="I18" s="210"/>
      <c r="J18" s="210"/>
      <c r="K18" s="210"/>
      <c r="L18" s="226"/>
    </row>
    <row r="19" spans="1:12" s="46" customFormat="1" ht="17.25" customHeight="1">
      <c r="A19" s="195" t="s">
        <v>8</v>
      </c>
      <c r="B19" s="196" t="s">
        <v>53</v>
      </c>
      <c r="C19" s="174">
        <f t="shared" si="3"/>
        <v>1500000000</v>
      </c>
      <c r="D19" s="174">
        <v>1500000000</v>
      </c>
      <c r="E19" s="174"/>
      <c r="F19" s="174">
        <f t="shared" si="4"/>
        <v>1392717000</v>
      </c>
      <c r="G19" s="174">
        <v>1392717000</v>
      </c>
      <c r="H19" s="174"/>
      <c r="I19" s="210"/>
      <c r="J19" s="210"/>
      <c r="K19" s="210"/>
      <c r="L19" s="226"/>
    </row>
    <row r="20" spans="1:12" s="46" customFormat="1" ht="17.25" customHeight="1">
      <c r="A20" s="195" t="s">
        <v>8</v>
      </c>
      <c r="B20" s="196" t="s">
        <v>107</v>
      </c>
      <c r="C20" s="174">
        <f t="shared" si="3"/>
        <v>0</v>
      </c>
      <c r="D20" s="174"/>
      <c r="E20" s="174"/>
      <c r="F20" s="174">
        <f t="shared" si="4"/>
        <v>120000000</v>
      </c>
      <c r="G20" s="174"/>
      <c r="H20" s="174">
        <v>120000000</v>
      </c>
      <c r="I20" s="210"/>
      <c r="J20" s="210"/>
      <c r="K20" s="210"/>
      <c r="L20" s="226"/>
    </row>
    <row r="21" spans="1:12" s="46" customFormat="1" ht="17.25" customHeight="1">
      <c r="A21" s="193" t="s">
        <v>259</v>
      </c>
      <c r="B21" s="194" t="s">
        <v>58</v>
      </c>
      <c r="C21" s="174">
        <f t="shared" si="3"/>
        <v>40234000000</v>
      </c>
      <c r="D21" s="174">
        <f>SUM(D22:D24)</f>
        <v>36994000000</v>
      </c>
      <c r="E21" s="174">
        <f>SUM(E22:E24)</f>
        <v>3240000000</v>
      </c>
      <c r="F21" s="174">
        <f t="shared" si="4"/>
        <v>38101446567</v>
      </c>
      <c r="G21" s="174">
        <f>SUM(G22:G24)</f>
        <v>36986647047</v>
      </c>
      <c r="H21" s="174">
        <f>SUM(H22:H24)</f>
        <v>1114799520</v>
      </c>
      <c r="I21" s="210">
        <f t="shared" si="1"/>
        <v>0.9469962361932693</v>
      </c>
      <c r="J21" s="210">
        <f t="shared" si="1"/>
        <v>0.9998012393090772</v>
      </c>
      <c r="K21" s="210">
        <f>H21/E21</f>
        <v>0.34407392592592595</v>
      </c>
      <c r="L21" s="226"/>
    </row>
    <row r="22" spans="1:12" s="46" customFormat="1" ht="17.25" customHeight="1">
      <c r="A22" s="195" t="s">
        <v>8</v>
      </c>
      <c r="B22" s="197" t="s">
        <v>315</v>
      </c>
      <c r="C22" s="174">
        <f t="shared" si="3"/>
        <v>22234000000</v>
      </c>
      <c r="D22" s="174">
        <v>22234000000</v>
      </c>
      <c r="E22" s="174"/>
      <c r="F22" s="174">
        <f>G22+H22</f>
        <v>29775514000</v>
      </c>
      <c r="G22" s="174">
        <v>29655514000</v>
      </c>
      <c r="H22" s="174">
        <v>120000000</v>
      </c>
      <c r="I22" s="210">
        <f>F22/C22</f>
        <v>1.3391883601691104</v>
      </c>
      <c r="J22" s="210">
        <f>G22/D22</f>
        <v>1.3337912206530538</v>
      </c>
      <c r="K22" s="210"/>
      <c r="L22" s="226"/>
    </row>
    <row r="23" spans="1:12" s="46" customFormat="1" ht="17.25" customHeight="1">
      <c r="A23" s="195" t="s">
        <v>8</v>
      </c>
      <c r="B23" s="197" t="s">
        <v>316</v>
      </c>
      <c r="C23" s="174">
        <f t="shared" si="3"/>
        <v>18000000000</v>
      </c>
      <c r="D23" s="174">
        <v>14760000000</v>
      </c>
      <c r="E23" s="174">
        <f>E16</f>
        <v>3240000000</v>
      </c>
      <c r="F23" s="174">
        <f t="shared" si="4"/>
        <v>6676846520</v>
      </c>
      <c r="G23" s="174">
        <v>5682047000</v>
      </c>
      <c r="H23" s="174">
        <v>994799520</v>
      </c>
      <c r="I23" s="210">
        <f>F23/C23</f>
        <v>0.3709359177777778</v>
      </c>
      <c r="J23" s="210">
        <f>G23/D23</f>
        <v>0.38496253387533874</v>
      </c>
      <c r="K23" s="210">
        <f>H23/E23</f>
        <v>0.3070368888888889</v>
      </c>
      <c r="L23" s="226"/>
    </row>
    <row r="24" spans="1:12" s="46" customFormat="1" ht="33" customHeight="1">
      <c r="A24" s="195" t="s">
        <v>8</v>
      </c>
      <c r="B24" s="197" t="s">
        <v>276</v>
      </c>
      <c r="C24" s="174">
        <f t="shared" si="3"/>
        <v>0</v>
      </c>
      <c r="D24" s="174"/>
      <c r="E24" s="174"/>
      <c r="F24" s="174">
        <f t="shared" si="4"/>
        <v>1649086047</v>
      </c>
      <c r="G24" s="174">
        <v>1649086047</v>
      </c>
      <c r="H24" s="174"/>
      <c r="I24" s="210"/>
      <c r="J24" s="210"/>
      <c r="K24" s="210"/>
      <c r="L24" s="226"/>
    </row>
    <row r="25" spans="1:12" s="46" customFormat="1" ht="19.5" customHeight="1">
      <c r="A25" s="193">
        <v>2</v>
      </c>
      <c r="B25" s="194" t="s">
        <v>339</v>
      </c>
      <c r="C25" s="174">
        <f t="shared" si="3"/>
        <v>0</v>
      </c>
      <c r="D25" s="174"/>
      <c r="E25" s="174"/>
      <c r="F25" s="174">
        <f t="shared" si="4"/>
        <v>0</v>
      </c>
      <c r="G25" s="174"/>
      <c r="H25" s="174"/>
      <c r="I25" s="210"/>
      <c r="J25" s="210"/>
      <c r="K25" s="210"/>
      <c r="L25" s="226"/>
    </row>
    <row r="26" spans="1:12" s="46" customFormat="1" ht="19.5" customHeight="1">
      <c r="A26" s="193" t="s">
        <v>11</v>
      </c>
      <c r="B26" s="194" t="s">
        <v>17</v>
      </c>
      <c r="C26" s="173">
        <f>D26+E26</f>
        <v>661207000000</v>
      </c>
      <c r="D26" s="211">
        <f>SUM(D27:D39)</f>
        <v>577495000000</v>
      </c>
      <c r="E26" s="211">
        <f>SUM(E27:E39)</f>
        <v>83712000000</v>
      </c>
      <c r="F26" s="173">
        <f>G26+H26</f>
        <v>707456944299</v>
      </c>
      <c r="G26" s="211">
        <f>SUM(G27:G39)</f>
        <v>619594626838</v>
      </c>
      <c r="H26" s="211">
        <f>SUM(H27:H39)</f>
        <v>87862317461</v>
      </c>
      <c r="I26" s="209">
        <f aca="true" t="shared" si="5" ref="I26:K27">F26/C26</f>
        <v>1.0699477535764141</v>
      </c>
      <c r="J26" s="209">
        <f t="shared" si="5"/>
        <v>1.0729004179049169</v>
      </c>
      <c r="K26" s="209">
        <f t="shared" si="5"/>
        <v>1.049578524715692</v>
      </c>
      <c r="L26" s="225"/>
    </row>
    <row r="27" spans="1:12" s="46" customFormat="1" ht="19.5" customHeight="1">
      <c r="A27" s="195">
        <v>1</v>
      </c>
      <c r="B27" s="197" t="s">
        <v>55</v>
      </c>
      <c r="C27" s="174">
        <f>D27+E27</f>
        <v>416126000000</v>
      </c>
      <c r="D27" s="174">
        <v>415126000000</v>
      </c>
      <c r="E27" s="174">
        <v>1000000000</v>
      </c>
      <c r="F27" s="174">
        <f>G27+H27</f>
        <v>443368036804</v>
      </c>
      <c r="G27" s="174">
        <v>442379952314</v>
      </c>
      <c r="H27" s="174">
        <v>988084490</v>
      </c>
      <c r="I27" s="210">
        <f t="shared" si="5"/>
        <v>1.065465836799431</v>
      </c>
      <c r="J27" s="210">
        <f t="shared" si="5"/>
        <v>1.0656522412809606</v>
      </c>
      <c r="K27" s="210">
        <f t="shared" si="5"/>
        <v>0.98808449</v>
      </c>
      <c r="L27" s="226"/>
    </row>
    <row r="28" spans="1:12" s="46" customFormat="1" ht="19.5" customHeight="1">
      <c r="A28" s="195">
        <v>2</v>
      </c>
      <c r="B28" s="197" t="s">
        <v>43</v>
      </c>
      <c r="C28" s="174">
        <f aca="true" t="shared" si="6" ref="C28:C39">D28+E28</f>
        <v>600000000</v>
      </c>
      <c r="D28" s="174">
        <v>600000000</v>
      </c>
      <c r="E28" s="174"/>
      <c r="F28" s="174">
        <f aca="true" t="shared" si="7" ref="F28:F38">G28+H28</f>
        <v>833921583</v>
      </c>
      <c r="G28" s="174">
        <v>833921583</v>
      </c>
      <c r="H28" s="174"/>
      <c r="I28" s="210">
        <f aca="true" t="shared" si="8" ref="I28:I38">F28/C28</f>
        <v>1.389869305</v>
      </c>
      <c r="J28" s="210">
        <f aca="true" t="shared" si="9" ref="J28:J39">G28/D28</f>
        <v>1.389869305</v>
      </c>
      <c r="K28" s="210"/>
      <c r="L28" s="226"/>
    </row>
    <row r="29" spans="1:12" s="46" customFormat="1" ht="19.5" customHeight="1">
      <c r="A29" s="195">
        <v>3</v>
      </c>
      <c r="B29" s="197" t="s">
        <v>317</v>
      </c>
      <c r="C29" s="174">
        <f t="shared" si="6"/>
        <v>6543000000</v>
      </c>
      <c r="D29" s="174">
        <v>2260000000</v>
      </c>
      <c r="E29" s="174">
        <v>4283000000</v>
      </c>
      <c r="F29" s="174">
        <f t="shared" si="7"/>
        <v>8344345249</v>
      </c>
      <c r="G29" s="174">
        <v>3562030000</v>
      </c>
      <c r="H29" s="174">
        <v>4782315249</v>
      </c>
      <c r="I29" s="210">
        <f t="shared" si="8"/>
        <v>1.2753087649396302</v>
      </c>
      <c r="J29" s="210">
        <f t="shared" si="9"/>
        <v>1.5761194690265488</v>
      </c>
      <c r="K29" s="210">
        <f>H29/E29</f>
        <v>1.1165807258930656</v>
      </c>
      <c r="L29" s="226"/>
    </row>
    <row r="30" spans="1:12" s="46" customFormat="1" ht="19.5" customHeight="1">
      <c r="A30" s="195">
        <v>4</v>
      </c>
      <c r="B30" s="197" t="s">
        <v>253</v>
      </c>
      <c r="C30" s="174">
        <f t="shared" si="6"/>
        <v>3299000000</v>
      </c>
      <c r="D30" s="174">
        <v>1717000000</v>
      </c>
      <c r="E30" s="174">
        <v>1582000000</v>
      </c>
      <c r="F30" s="174">
        <f t="shared" si="7"/>
        <v>5362951500</v>
      </c>
      <c r="G30" s="174">
        <v>3797358000</v>
      </c>
      <c r="H30" s="174">
        <v>1565593500</v>
      </c>
      <c r="I30" s="210">
        <f t="shared" si="8"/>
        <v>1.6256294331615642</v>
      </c>
      <c r="J30" s="210">
        <f t="shared" si="9"/>
        <v>2.2116237623762376</v>
      </c>
      <c r="K30" s="210"/>
      <c r="L30" s="226"/>
    </row>
    <row r="31" spans="1:12" s="46" customFormat="1" ht="19.5" customHeight="1">
      <c r="A31" s="195">
        <v>5</v>
      </c>
      <c r="B31" s="197" t="s">
        <v>52</v>
      </c>
      <c r="C31" s="174">
        <f t="shared" si="6"/>
        <v>200000000</v>
      </c>
      <c r="D31" s="174">
        <v>200000000</v>
      </c>
      <c r="E31" s="174"/>
      <c r="F31" s="174">
        <f t="shared" si="7"/>
        <v>3693806800</v>
      </c>
      <c r="G31" s="174">
        <v>3693806800</v>
      </c>
      <c r="H31" s="174"/>
      <c r="I31" s="210">
        <f t="shared" si="8"/>
        <v>18.469034</v>
      </c>
      <c r="J31" s="210">
        <f t="shared" si="9"/>
        <v>18.469034</v>
      </c>
      <c r="K31" s="210"/>
      <c r="L31" s="226"/>
    </row>
    <row r="32" spans="1:12" s="46" customFormat="1" ht="19.5" customHeight="1">
      <c r="A32" s="195">
        <v>6</v>
      </c>
      <c r="B32" s="197" t="s">
        <v>53</v>
      </c>
      <c r="C32" s="174">
        <f t="shared" si="6"/>
        <v>2883000000</v>
      </c>
      <c r="D32" s="174">
        <v>1366000000</v>
      </c>
      <c r="E32" s="174">
        <v>1517000000</v>
      </c>
      <c r="F32" s="174">
        <f t="shared" si="7"/>
        <v>3883655694</v>
      </c>
      <c r="G32" s="174">
        <v>2385860812</v>
      </c>
      <c r="H32" s="174">
        <v>1497794882</v>
      </c>
      <c r="I32" s="210">
        <f t="shared" si="8"/>
        <v>1.3470883433922998</v>
      </c>
      <c r="J32" s="210">
        <f t="shared" si="9"/>
        <v>1.7466038155197658</v>
      </c>
      <c r="K32" s="210"/>
      <c r="L32" s="226"/>
    </row>
    <row r="33" spans="1:12" s="46" customFormat="1" ht="19.5" customHeight="1">
      <c r="A33" s="195">
        <v>7</v>
      </c>
      <c r="B33" s="197" t="s">
        <v>318</v>
      </c>
      <c r="C33" s="174">
        <f t="shared" si="6"/>
        <v>2488000000</v>
      </c>
      <c r="D33" s="174">
        <v>2488000000</v>
      </c>
      <c r="E33" s="174"/>
      <c r="F33" s="174">
        <f t="shared" si="7"/>
        <v>5059811989</v>
      </c>
      <c r="G33" s="174">
        <v>5059811989</v>
      </c>
      <c r="H33" s="174"/>
      <c r="I33" s="210">
        <f t="shared" si="8"/>
        <v>2.033686490755627</v>
      </c>
      <c r="J33" s="210">
        <f t="shared" si="9"/>
        <v>2.033686490755627</v>
      </c>
      <c r="K33" s="210"/>
      <c r="L33" s="226"/>
    </row>
    <row r="34" spans="1:12" s="46" customFormat="1" ht="19.5" customHeight="1">
      <c r="A34" s="195">
        <v>8</v>
      </c>
      <c r="B34" s="197" t="s">
        <v>254</v>
      </c>
      <c r="C34" s="174">
        <f t="shared" si="6"/>
        <v>891000000</v>
      </c>
      <c r="D34" s="174">
        <v>891000000</v>
      </c>
      <c r="E34" s="174"/>
      <c r="F34" s="174">
        <f t="shared" si="7"/>
        <v>914000000</v>
      </c>
      <c r="G34" s="174">
        <v>914000000</v>
      </c>
      <c r="H34" s="174"/>
      <c r="I34" s="210">
        <f t="shared" si="8"/>
        <v>1.0258136924803591</v>
      </c>
      <c r="J34" s="210">
        <f t="shared" si="9"/>
        <v>1.0258136924803591</v>
      </c>
      <c r="K34" s="210"/>
      <c r="L34" s="226"/>
    </row>
    <row r="35" spans="1:12" s="46" customFormat="1" ht="19.5" customHeight="1">
      <c r="A35" s="195">
        <v>9</v>
      </c>
      <c r="B35" s="197" t="s">
        <v>255</v>
      </c>
      <c r="C35" s="174">
        <f t="shared" si="6"/>
        <v>2500000000</v>
      </c>
      <c r="D35" s="174">
        <v>2500000000</v>
      </c>
      <c r="E35" s="174"/>
      <c r="F35" s="174">
        <f t="shared" si="7"/>
        <v>3424447000</v>
      </c>
      <c r="G35" s="174">
        <v>3424447000</v>
      </c>
      <c r="H35" s="174"/>
      <c r="I35" s="210">
        <f t="shared" si="8"/>
        <v>1.3697788</v>
      </c>
      <c r="J35" s="210">
        <f t="shared" si="9"/>
        <v>1.3697788</v>
      </c>
      <c r="K35" s="210"/>
      <c r="L35" s="226"/>
    </row>
    <row r="36" spans="1:12" s="46" customFormat="1" ht="19.5" customHeight="1">
      <c r="A36" s="195">
        <v>10</v>
      </c>
      <c r="B36" s="197" t="s">
        <v>54</v>
      </c>
      <c r="C36" s="174">
        <f t="shared" si="6"/>
        <v>62483000000</v>
      </c>
      <c r="D36" s="174">
        <v>60427000000</v>
      </c>
      <c r="E36" s="174">
        <v>2056000000</v>
      </c>
      <c r="F36" s="174">
        <f t="shared" si="7"/>
        <v>71334416894</v>
      </c>
      <c r="G36" s="174">
        <v>68043176494</v>
      </c>
      <c r="H36" s="174">
        <v>3291240400</v>
      </c>
      <c r="I36" s="210">
        <f t="shared" si="8"/>
        <v>1.141661202150985</v>
      </c>
      <c r="J36" s="210">
        <f t="shared" si="9"/>
        <v>1.1260392952488125</v>
      </c>
      <c r="K36" s="210"/>
      <c r="L36" s="226"/>
    </row>
    <row r="37" spans="1:12" s="46" customFormat="1" ht="19.5" customHeight="1">
      <c r="A37" s="195">
        <v>11</v>
      </c>
      <c r="B37" s="197" t="s">
        <v>314</v>
      </c>
      <c r="C37" s="174">
        <f t="shared" si="6"/>
        <v>109185000000</v>
      </c>
      <c r="D37" s="174">
        <v>38714000000</v>
      </c>
      <c r="E37" s="174">
        <v>70471000000</v>
      </c>
      <c r="F37" s="174">
        <f t="shared" si="7"/>
        <v>112694801886</v>
      </c>
      <c r="G37" s="174">
        <v>38766490696</v>
      </c>
      <c r="H37" s="174">
        <v>73928311190</v>
      </c>
      <c r="I37" s="210">
        <f t="shared" si="8"/>
        <v>1.0321454584970462</v>
      </c>
      <c r="J37" s="210">
        <f t="shared" si="9"/>
        <v>1.0013558582424962</v>
      </c>
      <c r="K37" s="210">
        <f>H37/E37</f>
        <v>1.0490600557676206</v>
      </c>
      <c r="L37" s="226"/>
    </row>
    <row r="38" spans="1:12" s="46" customFormat="1" ht="19.5" customHeight="1">
      <c r="A38" s="195">
        <v>12</v>
      </c>
      <c r="B38" s="197" t="s">
        <v>107</v>
      </c>
      <c r="C38" s="174">
        <f t="shared" si="6"/>
        <v>43133000000</v>
      </c>
      <c r="D38" s="174">
        <v>41540000000</v>
      </c>
      <c r="E38" s="174">
        <v>1593000000</v>
      </c>
      <c r="F38" s="174">
        <f t="shared" si="7"/>
        <v>48452748900</v>
      </c>
      <c r="G38" s="174">
        <v>46643771150</v>
      </c>
      <c r="H38" s="174">
        <v>1808977750</v>
      </c>
      <c r="I38" s="210">
        <f t="shared" si="8"/>
        <v>1.1233336169522175</v>
      </c>
      <c r="J38" s="210">
        <f t="shared" si="9"/>
        <v>1.1228640142031776</v>
      </c>
      <c r="K38" s="210">
        <f>H38/E38</f>
        <v>1.1355792529817954</v>
      </c>
      <c r="L38" s="226"/>
    </row>
    <row r="39" spans="1:12" s="46" customFormat="1" ht="19.5" customHeight="1">
      <c r="A39" s="195">
        <v>13</v>
      </c>
      <c r="B39" s="197" t="s">
        <v>108</v>
      </c>
      <c r="C39" s="174">
        <f t="shared" si="6"/>
        <v>10876000000</v>
      </c>
      <c r="D39" s="174">
        <v>9666000000</v>
      </c>
      <c r="E39" s="174">
        <v>1210000000</v>
      </c>
      <c r="F39" s="174">
        <f>G39+H39</f>
        <v>90000000</v>
      </c>
      <c r="G39" s="174">
        <v>90000000</v>
      </c>
      <c r="H39" s="174"/>
      <c r="I39" s="210">
        <f>F39/C39</f>
        <v>0.008275101140125045</v>
      </c>
      <c r="J39" s="210">
        <f t="shared" si="9"/>
        <v>0.00931098696461825</v>
      </c>
      <c r="K39" s="210"/>
      <c r="L39" s="226"/>
    </row>
    <row r="40" spans="1:12" s="46" customFormat="1" ht="19.5" customHeight="1">
      <c r="A40" s="193" t="s">
        <v>12</v>
      </c>
      <c r="B40" s="194" t="s">
        <v>18</v>
      </c>
      <c r="C40" s="173">
        <f>D40+E40</f>
        <v>14233000000</v>
      </c>
      <c r="D40" s="173">
        <v>12458000000</v>
      </c>
      <c r="E40" s="173">
        <v>1775000000</v>
      </c>
      <c r="F40" s="173">
        <f>G40+H40</f>
        <v>0</v>
      </c>
      <c r="G40" s="173"/>
      <c r="H40" s="173"/>
      <c r="I40" s="210"/>
      <c r="J40" s="210"/>
      <c r="K40" s="210"/>
      <c r="L40" s="226"/>
    </row>
    <row r="41" spans="1:12" s="46" customFormat="1" ht="19.5" customHeight="1">
      <c r="A41" s="193" t="s">
        <v>3</v>
      </c>
      <c r="B41" s="218" t="s">
        <v>51</v>
      </c>
      <c r="C41" s="211">
        <f aca="true" t="shared" si="10" ref="C41:H41">C42+C171</f>
        <v>144000000</v>
      </c>
      <c r="D41" s="211">
        <f t="shared" si="10"/>
        <v>144000000</v>
      </c>
      <c r="E41" s="211">
        <f t="shared" si="10"/>
        <v>0</v>
      </c>
      <c r="F41" s="211">
        <f t="shared" si="10"/>
        <v>31533327748</v>
      </c>
      <c r="G41" s="211">
        <f t="shared" si="10"/>
        <v>25837801248</v>
      </c>
      <c r="H41" s="211">
        <f t="shared" si="10"/>
        <v>5695526500</v>
      </c>
      <c r="I41" s="210">
        <f>F41/C41</f>
        <v>218.98144269444444</v>
      </c>
      <c r="J41" s="210">
        <f>G41/D41</f>
        <v>179.42917533333335</v>
      </c>
      <c r="K41" s="210"/>
      <c r="L41" s="225"/>
    </row>
    <row r="42" spans="1:12" s="46" customFormat="1" ht="19.5" customHeight="1">
      <c r="A42" s="193" t="s">
        <v>10</v>
      </c>
      <c r="B42" s="194" t="s">
        <v>50</v>
      </c>
      <c r="C42" s="211"/>
      <c r="D42" s="173"/>
      <c r="E42" s="173"/>
      <c r="F42" s="173">
        <f>+F43+F73</f>
        <v>28222135248</v>
      </c>
      <c r="G42" s="173">
        <f>+G43+G73</f>
        <v>25590942248</v>
      </c>
      <c r="H42" s="173">
        <f>+H43+H73</f>
        <v>2631193000</v>
      </c>
      <c r="I42" s="210"/>
      <c r="J42" s="210"/>
      <c r="K42" s="210"/>
      <c r="L42" s="225"/>
    </row>
    <row r="43" spans="1:12" s="46" customFormat="1" ht="19.5" customHeight="1">
      <c r="A43" s="193">
        <v>1</v>
      </c>
      <c r="B43" s="219" t="s">
        <v>340</v>
      </c>
      <c r="C43" s="211"/>
      <c r="D43" s="173"/>
      <c r="E43" s="173"/>
      <c r="F43" s="173">
        <v>1095960000</v>
      </c>
      <c r="G43" s="173">
        <v>1095960000</v>
      </c>
      <c r="H43" s="173">
        <v>0</v>
      </c>
      <c r="I43" s="210"/>
      <c r="J43" s="210"/>
      <c r="K43" s="210"/>
      <c r="L43" s="225"/>
    </row>
    <row r="44" spans="1:12" s="57" customFormat="1" ht="19.5" customHeight="1">
      <c r="A44" s="193" t="s">
        <v>259</v>
      </c>
      <c r="B44" s="219" t="s">
        <v>98</v>
      </c>
      <c r="C44" s="211"/>
      <c r="D44" s="173"/>
      <c r="E44" s="173"/>
      <c r="F44" s="173">
        <v>1095960000</v>
      </c>
      <c r="G44" s="173">
        <v>1095960000</v>
      </c>
      <c r="H44" s="173">
        <v>0</v>
      </c>
      <c r="I44" s="209"/>
      <c r="J44" s="209"/>
      <c r="K44" s="209"/>
      <c r="L44" s="225"/>
    </row>
    <row r="45" spans="1:12" s="46" customFormat="1" ht="19.5" customHeight="1">
      <c r="A45" s="195"/>
      <c r="B45" s="197" t="s">
        <v>341</v>
      </c>
      <c r="C45" s="174"/>
      <c r="D45" s="174"/>
      <c r="E45" s="174"/>
      <c r="F45" s="174">
        <v>1001017000</v>
      </c>
      <c r="G45" s="174">
        <v>1001017000</v>
      </c>
      <c r="H45" s="173">
        <v>0</v>
      </c>
      <c r="I45" s="210"/>
      <c r="J45" s="210"/>
      <c r="K45" s="210"/>
      <c r="L45" s="226"/>
    </row>
    <row r="46" spans="1:12" s="46" customFormat="1" ht="19.5" customHeight="1">
      <c r="A46" s="195"/>
      <c r="B46" s="197" t="s">
        <v>342</v>
      </c>
      <c r="C46" s="174"/>
      <c r="D46" s="174"/>
      <c r="E46" s="174"/>
      <c r="F46" s="174">
        <v>94943000</v>
      </c>
      <c r="G46" s="174">
        <v>94943000</v>
      </c>
      <c r="H46" s="173">
        <v>0</v>
      </c>
      <c r="I46" s="210"/>
      <c r="J46" s="210"/>
      <c r="K46" s="210"/>
      <c r="L46" s="226"/>
    </row>
    <row r="47" spans="1:12" s="57" customFormat="1" ht="19.5" customHeight="1">
      <c r="A47" s="220" t="s">
        <v>259</v>
      </c>
      <c r="B47" s="199" t="s">
        <v>100</v>
      </c>
      <c r="C47" s="173"/>
      <c r="D47" s="173"/>
      <c r="E47" s="173"/>
      <c r="F47" s="173">
        <v>0</v>
      </c>
      <c r="G47" s="173">
        <v>0</v>
      </c>
      <c r="H47" s="173">
        <v>0</v>
      </c>
      <c r="I47" s="209"/>
      <c r="J47" s="209"/>
      <c r="K47" s="209"/>
      <c r="L47" s="225"/>
    </row>
    <row r="48" spans="1:12" s="57" customFormat="1" ht="19.5" customHeight="1">
      <c r="A48" s="220" t="s">
        <v>343</v>
      </c>
      <c r="B48" s="199" t="s">
        <v>67</v>
      </c>
      <c r="C48" s="173"/>
      <c r="D48" s="173"/>
      <c r="E48" s="173"/>
      <c r="F48" s="173">
        <v>384087000</v>
      </c>
      <c r="G48" s="173">
        <v>384087000</v>
      </c>
      <c r="H48" s="173">
        <v>0</v>
      </c>
      <c r="I48" s="209"/>
      <c r="J48" s="209"/>
      <c r="K48" s="209"/>
      <c r="L48" s="225"/>
    </row>
    <row r="49" spans="1:12" s="57" customFormat="1" ht="19.5" customHeight="1">
      <c r="A49" s="220" t="s">
        <v>259</v>
      </c>
      <c r="B49" s="199" t="s">
        <v>344</v>
      </c>
      <c r="C49" s="173"/>
      <c r="D49" s="173"/>
      <c r="E49" s="173"/>
      <c r="F49" s="173">
        <v>384087000</v>
      </c>
      <c r="G49" s="173">
        <v>384087000</v>
      </c>
      <c r="H49" s="173">
        <v>0</v>
      </c>
      <c r="I49" s="209"/>
      <c r="J49" s="209"/>
      <c r="K49" s="209"/>
      <c r="L49" s="225"/>
    </row>
    <row r="50" spans="1:12" s="46" customFormat="1" ht="19.5" customHeight="1">
      <c r="A50" s="195"/>
      <c r="B50" s="197" t="s">
        <v>345</v>
      </c>
      <c r="C50" s="174"/>
      <c r="D50" s="174"/>
      <c r="E50" s="174"/>
      <c r="F50" s="174">
        <v>289144000</v>
      </c>
      <c r="G50" s="174">
        <v>289144000</v>
      </c>
      <c r="H50" s="173">
        <v>0</v>
      </c>
      <c r="I50" s="210"/>
      <c r="J50" s="210"/>
      <c r="K50" s="210"/>
      <c r="L50" s="226"/>
    </row>
    <row r="51" spans="1:12" s="46" customFormat="1" ht="19.5" customHeight="1">
      <c r="A51" s="195"/>
      <c r="B51" s="197" t="s">
        <v>346</v>
      </c>
      <c r="C51" s="174"/>
      <c r="D51" s="174"/>
      <c r="E51" s="174"/>
      <c r="F51" s="174">
        <v>94943000</v>
      </c>
      <c r="G51" s="174">
        <v>94943000</v>
      </c>
      <c r="H51" s="173">
        <v>0</v>
      </c>
      <c r="I51" s="210"/>
      <c r="J51" s="210"/>
      <c r="K51" s="210"/>
      <c r="L51" s="226"/>
    </row>
    <row r="52" spans="1:12" s="57" customFormat="1" ht="19.5" customHeight="1">
      <c r="A52" s="193" t="s">
        <v>259</v>
      </c>
      <c r="B52" s="219" t="s">
        <v>347</v>
      </c>
      <c r="C52" s="211"/>
      <c r="D52" s="173"/>
      <c r="E52" s="173"/>
      <c r="F52" s="173">
        <v>0</v>
      </c>
      <c r="G52" s="173">
        <v>0</v>
      </c>
      <c r="H52" s="173">
        <v>0</v>
      </c>
      <c r="I52" s="209"/>
      <c r="J52" s="209"/>
      <c r="K52" s="209"/>
      <c r="L52" s="225"/>
    </row>
    <row r="53" spans="1:12" s="57" customFormat="1" ht="19.5" customHeight="1">
      <c r="A53" s="193"/>
      <c r="B53" s="219" t="s">
        <v>277</v>
      </c>
      <c r="C53" s="211"/>
      <c r="D53" s="173"/>
      <c r="E53" s="173"/>
      <c r="F53" s="173">
        <v>289144000</v>
      </c>
      <c r="G53" s="173">
        <v>289144000</v>
      </c>
      <c r="H53" s="173">
        <v>0</v>
      </c>
      <c r="I53" s="209"/>
      <c r="J53" s="209"/>
      <c r="K53" s="209"/>
      <c r="L53" s="225"/>
    </row>
    <row r="54" spans="1:12" s="46" customFormat="1" ht="35.25" customHeight="1">
      <c r="A54" s="193"/>
      <c r="B54" s="221" t="s">
        <v>348</v>
      </c>
      <c r="C54" s="211"/>
      <c r="D54" s="174"/>
      <c r="E54" s="174"/>
      <c r="F54" s="174">
        <v>289144000</v>
      </c>
      <c r="G54" s="174">
        <v>289144000</v>
      </c>
      <c r="H54" s="173">
        <v>0</v>
      </c>
      <c r="I54" s="210"/>
      <c r="J54" s="210"/>
      <c r="K54" s="210"/>
      <c r="L54" s="226"/>
    </row>
    <row r="55" spans="1:12" s="46" customFormat="1" ht="51.75" customHeight="1">
      <c r="A55" s="193"/>
      <c r="B55" s="221" t="s">
        <v>349</v>
      </c>
      <c r="C55" s="211"/>
      <c r="D55" s="174"/>
      <c r="E55" s="174"/>
      <c r="F55" s="174">
        <v>289144000</v>
      </c>
      <c r="G55" s="174">
        <v>289144000</v>
      </c>
      <c r="H55" s="173"/>
      <c r="I55" s="210"/>
      <c r="J55" s="210"/>
      <c r="K55" s="210"/>
      <c r="L55" s="226"/>
    </row>
    <row r="56" spans="1:12" s="46" customFormat="1" ht="19.5" customHeight="1" hidden="1">
      <c r="A56" s="195"/>
      <c r="B56" s="197" t="s">
        <v>97</v>
      </c>
      <c r="C56" s="174"/>
      <c r="D56" s="174"/>
      <c r="E56" s="174"/>
      <c r="F56" s="174">
        <v>0</v>
      </c>
      <c r="G56" s="174"/>
      <c r="H56" s="173"/>
      <c r="I56" s="210"/>
      <c r="J56" s="210"/>
      <c r="K56" s="210"/>
      <c r="L56" s="226"/>
    </row>
    <row r="57" spans="1:12" s="46" customFormat="1" ht="35.25" customHeight="1" hidden="1">
      <c r="A57" s="193"/>
      <c r="B57" s="221" t="s">
        <v>350</v>
      </c>
      <c r="C57" s="211"/>
      <c r="D57" s="174"/>
      <c r="E57" s="174"/>
      <c r="F57" s="174">
        <v>0</v>
      </c>
      <c r="G57" s="174"/>
      <c r="H57" s="173"/>
      <c r="I57" s="210"/>
      <c r="J57" s="210"/>
      <c r="K57" s="210"/>
      <c r="L57" s="226"/>
    </row>
    <row r="58" spans="1:12" s="57" customFormat="1" ht="18.75" customHeight="1">
      <c r="A58" s="193"/>
      <c r="B58" s="219" t="s">
        <v>351</v>
      </c>
      <c r="C58" s="211"/>
      <c r="D58" s="173"/>
      <c r="E58" s="173"/>
      <c r="F58" s="173">
        <v>94943000</v>
      </c>
      <c r="G58" s="173">
        <v>94943000</v>
      </c>
      <c r="H58" s="173">
        <v>0</v>
      </c>
      <c r="I58" s="209"/>
      <c r="J58" s="209"/>
      <c r="K58" s="209"/>
      <c r="L58" s="225"/>
    </row>
    <row r="59" spans="1:12" s="46" customFormat="1" ht="52.5" customHeight="1">
      <c r="A59" s="193"/>
      <c r="B59" s="221" t="s">
        <v>352</v>
      </c>
      <c r="C59" s="211"/>
      <c r="D59" s="174"/>
      <c r="E59" s="174"/>
      <c r="F59" s="174">
        <v>94943000</v>
      </c>
      <c r="G59" s="174">
        <v>94943000</v>
      </c>
      <c r="H59" s="173">
        <v>0</v>
      </c>
      <c r="I59" s="210"/>
      <c r="J59" s="210"/>
      <c r="K59" s="210"/>
      <c r="L59" s="226"/>
    </row>
    <row r="60" spans="1:12" s="46" customFormat="1" ht="18.75" customHeight="1" hidden="1">
      <c r="A60" s="193"/>
      <c r="B60" s="221" t="s">
        <v>353</v>
      </c>
      <c r="C60" s="211"/>
      <c r="D60" s="174"/>
      <c r="E60" s="174"/>
      <c r="F60" s="174">
        <v>0</v>
      </c>
      <c r="G60" s="174"/>
      <c r="H60" s="173"/>
      <c r="I60" s="210"/>
      <c r="J60" s="210"/>
      <c r="K60" s="210"/>
      <c r="L60" s="226"/>
    </row>
    <row r="61" spans="1:12" s="46" customFormat="1" ht="52.5" customHeight="1">
      <c r="A61" s="193"/>
      <c r="B61" s="221" t="s">
        <v>354</v>
      </c>
      <c r="C61" s="211"/>
      <c r="D61" s="174"/>
      <c r="E61" s="174"/>
      <c r="F61" s="174">
        <v>94943000</v>
      </c>
      <c r="G61" s="174">
        <v>94943000</v>
      </c>
      <c r="H61" s="173"/>
      <c r="I61" s="210"/>
      <c r="J61" s="210"/>
      <c r="K61" s="210"/>
      <c r="L61" s="226"/>
    </row>
    <row r="62" spans="1:12" s="46" customFormat="1" ht="18.75" customHeight="1" hidden="1">
      <c r="A62" s="193"/>
      <c r="B62" s="219" t="s">
        <v>355</v>
      </c>
      <c r="C62" s="211"/>
      <c r="D62" s="174"/>
      <c r="E62" s="174"/>
      <c r="F62" s="174">
        <v>0</v>
      </c>
      <c r="G62" s="174">
        <v>0</v>
      </c>
      <c r="H62" s="173">
        <v>0</v>
      </c>
      <c r="I62" s="210"/>
      <c r="J62" s="210"/>
      <c r="K62" s="210"/>
      <c r="L62" s="226"/>
    </row>
    <row r="63" spans="1:12" s="46" customFormat="1" ht="18.75" customHeight="1" hidden="1">
      <c r="A63" s="193"/>
      <c r="B63" s="221" t="s">
        <v>356</v>
      </c>
      <c r="C63" s="211"/>
      <c r="D63" s="174"/>
      <c r="E63" s="174"/>
      <c r="F63" s="174">
        <v>0</v>
      </c>
      <c r="G63" s="174"/>
      <c r="H63" s="173"/>
      <c r="I63" s="210"/>
      <c r="J63" s="210"/>
      <c r="K63" s="210"/>
      <c r="L63" s="226"/>
    </row>
    <row r="64" spans="1:12" s="57" customFormat="1" ht="18.75" customHeight="1">
      <c r="A64" s="193" t="s">
        <v>357</v>
      </c>
      <c r="B64" s="219" t="s">
        <v>358</v>
      </c>
      <c r="C64" s="211"/>
      <c r="D64" s="173"/>
      <c r="E64" s="173"/>
      <c r="F64" s="173">
        <v>711873000</v>
      </c>
      <c r="G64" s="173">
        <v>711873000</v>
      </c>
      <c r="H64" s="173">
        <v>0</v>
      </c>
      <c r="I64" s="209"/>
      <c r="J64" s="209"/>
      <c r="K64" s="209"/>
      <c r="L64" s="225"/>
    </row>
    <row r="65" spans="1:12" s="46" customFormat="1" ht="20.25" customHeight="1">
      <c r="A65" s="193" t="s">
        <v>259</v>
      </c>
      <c r="B65" s="219" t="s">
        <v>359</v>
      </c>
      <c r="C65" s="211"/>
      <c r="D65" s="173"/>
      <c r="E65" s="173"/>
      <c r="F65" s="173">
        <v>711873000</v>
      </c>
      <c r="G65" s="173">
        <v>711873000</v>
      </c>
      <c r="H65" s="173">
        <v>0</v>
      </c>
      <c r="I65" s="210"/>
      <c r="J65" s="210"/>
      <c r="K65" s="210"/>
      <c r="L65" s="225"/>
    </row>
    <row r="66" spans="1:12" s="46" customFormat="1" ht="20.25" customHeight="1">
      <c r="A66" s="193"/>
      <c r="B66" s="221" t="s">
        <v>360</v>
      </c>
      <c r="C66" s="211"/>
      <c r="D66" s="173"/>
      <c r="E66" s="173"/>
      <c r="F66" s="174">
        <v>711873000</v>
      </c>
      <c r="G66" s="174">
        <v>711873000</v>
      </c>
      <c r="H66" s="173"/>
      <c r="I66" s="210"/>
      <c r="J66" s="210"/>
      <c r="K66" s="210"/>
      <c r="L66" s="225"/>
    </row>
    <row r="67" spans="1:12" s="46" customFormat="1" ht="20.25" customHeight="1">
      <c r="A67" s="193"/>
      <c r="B67" s="221" t="s">
        <v>361</v>
      </c>
      <c r="C67" s="211"/>
      <c r="D67" s="173"/>
      <c r="E67" s="173"/>
      <c r="F67" s="174">
        <v>0</v>
      </c>
      <c r="G67" s="174"/>
      <c r="H67" s="173"/>
      <c r="I67" s="210"/>
      <c r="J67" s="210"/>
      <c r="K67" s="210"/>
      <c r="L67" s="225"/>
    </row>
    <row r="68" spans="1:12" s="46" customFormat="1" ht="20.25" customHeight="1">
      <c r="A68" s="193" t="s">
        <v>259</v>
      </c>
      <c r="B68" s="219" t="s">
        <v>100</v>
      </c>
      <c r="C68" s="211"/>
      <c r="D68" s="173"/>
      <c r="E68" s="173"/>
      <c r="F68" s="173">
        <v>0</v>
      </c>
      <c r="G68" s="173">
        <v>0</v>
      </c>
      <c r="H68" s="173">
        <v>0</v>
      </c>
      <c r="I68" s="210"/>
      <c r="J68" s="210"/>
      <c r="K68" s="210"/>
      <c r="L68" s="225"/>
    </row>
    <row r="69" spans="1:12" s="46" customFormat="1" ht="19.5" customHeight="1" hidden="1">
      <c r="A69" s="193"/>
      <c r="B69" s="221" t="s">
        <v>362</v>
      </c>
      <c r="C69" s="211"/>
      <c r="D69" s="173"/>
      <c r="E69" s="173"/>
      <c r="F69" s="173">
        <v>0</v>
      </c>
      <c r="G69" s="173"/>
      <c r="H69" s="173"/>
      <c r="I69" s="210"/>
      <c r="J69" s="210"/>
      <c r="K69" s="210"/>
      <c r="L69" s="225"/>
    </row>
    <row r="70" spans="1:12" s="46" customFormat="1" ht="33" customHeight="1" hidden="1">
      <c r="A70" s="193"/>
      <c r="B70" s="222" t="s">
        <v>363</v>
      </c>
      <c r="C70" s="211"/>
      <c r="D70" s="174"/>
      <c r="E70" s="174"/>
      <c r="F70" s="174">
        <v>0</v>
      </c>
      <c r="G70" s="174"/>
      <c r="H70" s="174"/>
      <c r="I70" s="210"/>
      <c r="J70" s="210"/>
      <c r="K70" s="210"/>
      <c r="L70" s="226"/>
    </row>
    <row r="71" spans="1:12" s="46" customFormat="1" ht="21" customHeight="1" hidden="1">
      <c r="A71" s="193"/>
      <c r="B71" s="222" t="s">
        <v>364</v>
      </c>
      <c r="C71" s="211"/>
      <c r="D71" s="174"/>
      <c r="E71" s="174"/>
      <c r="F71" s="174">
        <v>0</v>
      </c>
      <c r="G71" s="174"/>
      <c r="H71" s="174"/>
      <c r="I71" s="210"/>
      <c r="J71" s="210"/>
      <c r="K71" s="210"/>
      <c r="L71" s="226"/>
    </row>
    <row r="72" spans="1:12" s="46" customFormat="1" ht="21.75" customHeight="1" hidden="1">
      <c r="A72" s="193"/>
      <c r="B72" s="222" t="s">
        <v>365</v>
      </c>
      <c r="C72" s="211"/>
      <c r="D72" s="174"/>
      <c r="E72" s="174"/>
      <c r="F72" s="174">
        <v>0</v>
      </c>
      <c r="G72" s="174"/>
      <c r="H72" s="174"/>
      <c r="I72" s="210"/>
      <c r="J72" s="210"/>
      <c r="K72" s="210"/>
      <c r="L72" s="226"/>
    </row>
    <row r="73" spans="1:12" s="57" customFormat="1" ht="20.25" customHeight="1">
      <c r="A73" s="193">
        <v>2</v>
      </c>
      <c r="B73" s="219" t="s">
        <v>366</v>
      </c>
      <c r="C73" s="211"/>
      <c r="D73" s="173"/>
      <c r="E73" s="173"/>
      <c r="F73" s="173">
        <v>27126175248</v>
      </c>
      <c r="G73" s="173">
        <v>24494982248</v>
      </c>
      <c r="H73" s="173">
        <v>2631193000</v>
      </c>
      <c r="I73" s="209"/>
      <c r="J73" s="209"/>
      <c r="K73" s="209"/>
      <c r="L73" s="225"/>
    </row>
    <row r="74" spans="1:12" s="57" customFormat="1" ht="20.25" customHeight="1">
      <c r="A74" s="193" t="s">
        <v>259</v>
      </c>
      <c r="B74" s="219" t="s">
        <v>98</v>
      </c>
      <c r="C74" s="211"/>
      <c r="D74" s="173"/>
      <c r="E74" s="173"/>
      <c r="F74" s="173">
        <v>19420889000</v>
      </c>
      <c r="G74" s="173">
        <v>18866696000</v>
      </c>
      <c r="H74" s="173">
        <v>554193000</v>
      </c>
      <c r="I74" s="209"/>
      <c r="J74" s="209"/>
      <c r="K74" s="209"/>
      <c r="L74" s="225"/>
    </row>
    <row r="75" spans="1:12" s="57" customFormat="1" ht="20.25" customHeight="1">
      <c r="A75" s="193" t="s">
        <v>259</v>
      </c>
      <c r="B75" s="219" t="s">
        <v>100</v>
      </c>
      <c r="C75" s="211"/>
      <c r="D75" s="173"/>
      <c r="E75" s="173"/>
      <c r="F75" s="173">
        <v>7705286248</v>
      </c>
      <c r="G75" s="173">
        <v>5628286248</v>
      </c>
      <c r="H75" s="173">
        <v>2077000000</v>
      </c>
      <c r="I75" s="209"/>
      <c r="J75" s="209"/>
      <c r="K75" s="209"/>
      <c r="L75" s="225"/>
    </row>
    <row r="76" spans="1:12" s="57" customFormat="1" ht="36" customHeight="1">
      <c r="A76" s="193" t="s">
        <v>85</v>
      </c>
      <c r="B76" s="219" t="s">
        <v>367</v>
      </c>
      <c r="C76" s="211"/>
      <c r="D76" s="173"/>
      <c r="E76" s="173"/>
      <c r="F76" s="173">
        <v>4641927000</v>
      </c>
      <c r="G76" s="173">
        <v>2154024000</v>
      </c>
      <c r="H76" s="173">
        <v>2487903000</v>
      </c>
      <c r="I76" s="209"/>
      <c r="J76" s="209"/>
      <c r="K76" s="209"/>
      <c r="L76" s="225"/>
    </row>
    <row r="77" spans="1:12" s="57" customFormat="1" ht="20.25" customHeight="1">
      <c r="A77" s="193" t="s">
        <v>259</v>
      </c>
      <c r="B77" s="219" t="s">
        <v>98</v>
      </c>
      <c r="C77" s="211"/>
      <c r="D77" s="27"/>
      <c r="E77" s="173"/>
      <c r="F77" s="173">
        <v>1135651000</v>
      </c>
      <c r="G77" s="173">
        <v>624748000</v>
      </c>
      <c r="H77" s="173">
        <v>510903000</v>
      </c>
      <c r="I77" s="210"/>
      <c r="J77" s="210"/>
      <c r="K77" s="210"/>
      <c r="L77" s="225"/>
    </row>
    <row r="78" spans="1:12" s="46" customFormat="1" ht="20.25" customHeight="1">
      <c r="A78" s="193" t="s">
        <v>259</v>
      </c>
      <c r="B78" s="219" t="s">
        <v>100</v>
      </c>
      <c r="C78" s="211"/>
      <c r="D78" s="174"/>
      <c r="E78" s="173"/>
      <c r="F78" s="173">
        <v>3506276000</v>
      </c>
      <c r="G78" s="173">
        <v>1529276000</v>
      </c>
      <c r="H78" s="173">
        <v>1977000000</v>
      </c>
      <c r="I78" s="210"/>
      <c r="J78" s="210"/>
      <c r="K78" s="210"/>
      <c r="L78" s="225"/>
    </row>
    <row r="79" spans="1:11" s="57" customFormat="1" ht="39" customHeight="1">
      <c r="A79" s="193"/>
      <c r="B79" s="223" t="s">
        <v>368</v>
      </c>
      <c r="C79" s="211"/>
      <c r="D79" s="194"/>
      <c r="E79" s="194"/>
      <c r="F79" s="173">
        <v>855000000</v>
      </c>
      <c r="G79" s="173">
        <v>855000000</v>
      </c>
      <c r="H79" s="173">
        <v>0</v>
      </c>
      <c r="I79" s="209"/>
      <c r="J79" s="209"/>
      <c r="K79" s="209"/>
    </row>
    <row r="80" spans="1:11" s="46" customFormat="1" ht="18.75" customHeight="1" hidden="1">
      <c r="A80" s="193"/>
      <c r="B80" s="224" t="s">
        <v>369</v>
      </c>
      <c r="C80" s="211"/>
      <c r="D80" s="196"/>
      <c r="E80" s="196"/>
      <c r="F80" s="174">
        <v>0</v>
      </c>
      <c r="G80" s="174">
        <v>0</v>
      </c>
      <c r="H80" s="174">
        <v>0</v>
      </c>
      <c r="I80" s="210"/>
      <c r="J80" s="210"/>
      <c r="K80" s="210"/>
    </row>
    <row r="81" spans="1:11" s="46" customFormat="1" ht="18.75" customHeight="1" hidden="1">
      <c r="A81" s="193"/>
      <c r="B81" s="224" t="s">
        <v>370</v>
      </c>
      <c r="C81" s="211"/>
      <c r="D81" s="196"/>
      <c r="E81" s="196"/>
      <c r="F81" s="174">
        <v>0</v>
      </c>
      <c r="G81" s="174"/>
      <c r="H81" s="174"/>
      <c r="I81" s="210"/>
      <c r="J81" s="210"/>
      <c r="K81" s="210"/>
    </row>
    <row r="82" spans="1:11" s="46" customFormat="1" ht="18.75" customHeight="1" hidden="1">
      <c r="A82" s="193"/>
      <c r="B82" s="224" t="s">
        <v>371</v>
      </c>
      <c r="C82" s="211"/>
      <c r="D82" s="196"/>
      <c r="E82" s="196"/>
      <c r="F82" s="174">
        <v>0</v>
      </c>
      <c r="G82" s="174"/>
      <c r="H82" s="174"/>
      <c r="I82" s="210"/>
      <c r="J82" s="210"/>
      <c r="K82" s="210"/>
    </row>
    <row r="83" spans="1:11" s="46" customFormat="1" ht="18.75" customHeight="1">
      <c r="A83" s="193"/>
      <c r="B83" s="224" t="s">
        <v>372</v>
      </c>
      <c r="C83" s="211"/>
      <c r="D83" s="196"/>
      <c r="E83" s="196"/>
      <c r="F83" s="174">
        <v>855000000</v>
      </c>
      <c r="G83" s="174">
        <v>855000000</v>
      </c>
      <c r="H83" s="174">
        <v>0</v>
      </c>
      <c r="I83" s="210"/>
      <c r="J83" s="210"/>
      <c r="K83" s="210"/>
    </row>
    <row r="84" spans="1:11" s="46" customFormat="1" ht="18.75" customHeight="1">
      <c r="A84" s="193"/>
      <c r="B84" s="224" t="s">
        <v>371</v>
      </c>
      <c r="C84" s="211"/>
      <c r="D84" s="196"/>
      <c r="E84" s="196"/>
      <c r="F84" s="174">
        <v>320000000</v>
      </c>
      <c r="G84" s="174">
        <v>320000000</v>
      </c>
      <c r="H84" s="174"/>
      <c r="I84" s="210"/>
      <c r="J84" s="210"/>
      <c r="K84" s="210"/>
    </row>
    <row r="85" spans="1:11" s="46" customFormat="1" ht="18.75" customHeight="1">
      <c r="A85" s="193"/>
      <c r="B85" s="224" t="s">
        <v>373</v>
      </c>
      <c r="C85" s="211"/>
      <c r="D85" s="196"/>
      <c r="E85" s="196"/>
      <c r="F85" s="174">
        <v>535000000</v>
      </c>
      <c r="G85" s="174">
        <v>535000000</v>
      </c>
      <c r="H85" s="174"/>
      <c r="I85" s="210"/>
      <c r="J85" s="210"/>
      <c r="K85" s="210"/>
    </row>
    <row r="86" spans="1:11" s="46" customFormat="1" ht="51" hidden="1">
      <c r="A86" s="193"/>
      <c r="B86" s="223" t="s">
        <v>374</v>
      </c>
      <c r="C86" s="211"/>
      <c r="D86" s="196"/>
      <c r="E86" s="196"/>
      <c r="F86" s="174">
        <v>0</v>
      </c>
      <c r="G86" s="174">
        <v>0</v>
      </c>
      <c r="H86" s="174">
        <v>0</v>
      </c>
      <c r="I86" s="210"/>
      <c r="J86" s="210"/>
      <c r="K86" s="210"/>
    </row>
    <row r="87" spans="1:11" s="46" customFormat="1" ht="51" hidden="1">
      <c r="A87" s="193"/>
      <c r="B87" s="224" t="s">
        <v>375</v>
      </c>
      <c r="C87" s="211"/>
      <c r="D87" s="196"/>
      <c r="E87" s="196"/>
      <c r="F87" s="174">
        <v>0</v>
      </c>
      <c r="G87" s="174"/>
      <c r="H87" s="174"/>
      <c r="I87" s="210"/>
      <c r="J87" s="210"/>
      <c r="K87" s="210"/>
    </row>
    <row r="88" spans="1:11" s="46" customFormat="1" ht="51" hidden="1">
      <c r="A88" s="193"/>
      <c r="B88" s="224" t="s">
        <v>376</v>
      </c>
      <c r="C88" s="211"/>
      <c r="D88" s="196"/>
      <c r="E88" s="196"/>
      <c r="F88" s="174">
        <v>0</v>
      </c>
      <c r="G88" s="174">
        <v>0</v>
      </c>
      <c r="H88" s="174">
        <v>0</v>
      </c>
      <c r="I88" s="210"/>
      <c r="J88" s="210"/>
      <c r="K88" s="210"/>
    </row>
    <row r="89" spans="1:11" s="46" customFormat="1" ht="12.75" hidden="1">
      <c r="A89" s="193"/>
      <c r="B89" s="224" t="s">
        <v>377</v>
      </c>
      <c r="C89" s="211"/>
      <c r="D89" s="196"/>
      <c r="E89" s="196"/>
      <c r="F89" s="174">
        <v>0</v>
      </c>
      <c r="G89" s="174"/>
      <c r="H89" s="174"/>
      <c r="I89" s="210"/>
      <c r="J89" s="210"/>
      <c r="K89" s="210"/>
    </row>
    <row r="90" spans="1:11" s="46" customFormat="1" ht="12.75" hidden="1">
      <c r="A90" s="193"/>
      <c r="B90" s="224" t="s">
        <v>371</v>
      </c>
      <c r="C90" s="211"/>
      <c r="D90" s="196"/>
      <c r="E90" s="196"/>
      <c r="F90" s="174">
        <v>0</v>
      </c>
      <c r="G90" s="174"/>
      <c r="H90" s="174"/>
      <c r="I90" s="210"/>
      <c r="J90" s="210"/>
      <c r="K90" s="210"/>
    </row>
    <row r="91" spans="1:11" s="57" customFormat="1" ht="63.75" customHeight="1">
      <c r="A91" s="193"/>
      <c r="B91" s="223" t="s">
        <v>378</v>
      </c>
      <c r="C91" s="211"/>
      <c r="D91" s="194"/>
      <c r="E91" s="194"/>
      <c r="F91" s="173">
        <v>3112651000</v>
      </c>
      <c r="G91" s="173">
        <v>624748000</v>
      </c>
      <c r="H91" s="173">
        <v>2487903000</v>
      </c>
      <c r="I91" s="209"/>
      <c r="J91" s="209"/>
      <c r="K91" s="209"/>
    </row>
    <row r="92" spans="1:11" s="46" customFormat="1" ht="54" customHeight="1">
      <c r="A92" s="193"/>
      <c r="B92" s="224" t="s">
        <v>379</v>
      </c>
      <c r="C92" s="211"/>
      <c r="D92" s="196"/>
      <c r="E92" s="196"/>
      <c r="F92" s="174">
        <v>3112651000</v>
      </c>
      <c r="G92" s="174">
        <v>624748000</v>
      </c>
      <c r="H92" s="174">
        <v>2487903000</v>
      </c>
      <c r="I92" s="210"/>
      <c r="J92" s="210"/>
      <c r="K92" s="210"/>
    </row>
    <row r="93" spans="1:11" s="46" customFormat="1" ht="12.75">
      <c r="A93" s="193"/>
      <c r="B93" s="224" t="s">
        <v>380</v>
      </c>
      <c r="C93" s="211"/>
      <c r="D93" s="196"/>
      <c r="E93" s="196"/>
      <c r="F93" s="174">
        <v>1135651000</v>
      </c>
      <c r="G93" s="174">
        <v>624748000</v>
      </c>
      <c r="H93" s="174">
        <v>510903000</v>
      </c>
      <c r="I93" s="210"/>
      <c r="J93" s="210"/>
      <c r="K93" s="210"/>
    </row>
    <row r="94" spans="1:11" s="46" customFormat="1" ht="12.75">
      <c r="A94" s="193"/>
      <c r="B94" s="224" t="s">
        <v>381</v>
      </c>
      <c r="C94" s="211"/>
      <c r="D94" s="196"/>
      <c r="E94" s="196"/>
      <c r="F94" s="174">
        <v>1977000000</v>
      </c>
      <c r="G94" s="174"/>
      <c r="H94" s="174">
        <v>1977000000</v>
      </c>
      <c r="I94" s="210"/>
      <c r="J94" s="210"/>
      <c r="K94" s="210"/>
    </row>
    <row r="95" spans="1:11" s="57" customFormat="1" ht="38.25" customHeight="1">
      <c r="A95" s="193"/>
      <c r="B95" s="223" t="s">
        <v>382</v>
      </c>
      <c r="C95" s="211"/>
      <c r="D95" s="194"/>
      <c r="E95" s="194"/>
      <c r="F95" s="173">
        <v>270276000</v>
      </c>
      <c r="G95" s="173">
        <v>270276000</v>
      </c>
      <c r="H95" s="173">
        <v>0</v>
      </c>
      <c r="I95" s="209"/>
      <c r="J95" s="209"/>
      <c r="K95" s="209"/>
    </row>
    <row r="96" spans="1:11" s="46" customFormat="1" ht="63.75" hidden="1">
      <c r="A96" s="193"/>
      <c r="B96" s="224" t="s">
        <v>383</v>
      </c>
      <c r="C96" s="211"/>
      <c r="D96" s="196"/>
      <c r="E96" s="196"/>
      <c r="F96" s="174">
        <v>0</v>
      </c>
      <c r="G96" s="174"/>
      <c r="H96" s="174"/>
      <c r="I96" s="210"/>
      <c r="J96" s="210"/>
      <c r="K96" s="210"/>
    </row>
    <row r="97" spans="1:11" s="46" customFormat="1" ht="82.5" customHeight="1">
      <c r="A97" s="193"/>
      <c r="B97" s="224" t="s">
        <v>384</v>
      </c>
      <c r="C97" s="211"/>
      <c r="D97" s="196"/>
      <c r="E97" s="196"/>
      <c r="F97" s="174">
        <v>270276000</v>
      </c>
      <c r="G97" s="174">
        <v>270276000</v>
      </c>
      <c r="H97" s="174"/>
      <c r="I97" s="210"/>
      <c r="J97" s="210"/>
      <c r="K97" s="210"/>
    </row>
    <row r="98" spans="1:11" s="46" customFormat="1" ht="51" hidden="1">
      <c r="A98" s="193"/>
      <c r="B98" s="224" t="s">
        <v>385</v>
      </c>
      <c r="C98" s="211"/>
      <c r="D98" s="196"/>
      <c r="E98" s="196"/>
      <c r="F98" s="174">
        <v>0</v>
      </c>
      <c r="G98" s="174"/>
      <c r="H98" s="174"/>
      <c r="I98" s="210"/>
      <c r="J98" s="210"/>
      <c r="K98" s="210"/>
    </row>
    <row r="99" spans="1:11" s="46" customFormat="1" ht="51" hidden="1">
      <c r="A99" s="193"/>
      <c r="B99" s="224" t="s">
        <v>386</v>
      </c>
      <c r="C99" s="211"/>
      <c r="D99" s="196"/>
      <c r="E99" s="196"/>
      <c r="F99" s="174">
        <v>0</v>
      </c>
      <c r="G99" s="174"/>
      <c r="H99" s="174"/>
      <c r="I99" s="210"/>
      <c r="J99" s="210"/>
      <c r="K99" s="210"/>
    </row>
    <row r="100" spans="1:11" s="46" customFormat="1" ht="51" hidden="1">
      <c r="A100" s="193"/>
      <c r="B100" s="223" t="s">
        <v>387</v>
      </c>
      <c r="C100" s="211"/>
      <c r="D100" s="196"/>
      <c r="E100" s="196"/>
      <c r="F100" s="174">
        <v>0</v>
      </c>
      <c r="G100" s="174"/>
      <c r="H100" s="174"/>
      <c r="I100" s="210"/>
      <c r="J100" s="210"/>
      <c r="K100" s="210"/>
    </row>
    <row r="101" spans="1:11" s="46" customFormat="1" ht="51" hidden="1">
      <c r="A101" s="193"/>
      <c r="B101" s="223" t="s">
        <v>388</v>
      </c>
      <c r="C101" s="211"/>
      <c r="D101" s="196"/>
      <c r="E101" s="196"/>
      <c r="F101" s="174">
        <v>0</v>
      </c>
      <c r="G101" s="174"/>
      <c r="H101" s="174"/>
      <c r="I101" s="210"/>
      <c r="J101" s="210"/>
      <c r="K101" s="210"/>
    </row>
    <row r="102" spans="1:11" s="46" customFormat="1" ht="25.5" hidden="1">
      <c r="A102" s="193"/>
      <c r="B102" s="223" t="s">
        <v>389</v>
      </c>
      <c r="C102" s="211"/>
      <c r="D102" s="196"/>
      <c r="E102" s="196"/>
      <c r="F102" s="174">
        <v>0</v>
      </c>
      <c r="G102" s="174">
        <v>0</v>
      </c>
      <c r="H102" s="174">
        <v>0</v>
      </c>
      <c r="I102" s="210"/>
      <c r="J102" s="210"/>
      <c r="K102" s="210"/>
    </row>
    <row r="103" spans="1:11" s="46" customFormat="1" ht="12.75" hidden="1">
      <c r="A103" s="193"/>
      <c r="B103" s="224" t="s">
        <v>371</v>
      </c>
      <c r="C103" s="211"/>
      <c r="D103" s="196"/>
      <c r="E103" s="196"/>
      <c r="F103" s="174">
        <v>0</v>
      </c>
      <c r="G103" s="174"/>
      <c r="H103" s="174"/>
      <c r="I103" s="210"/>
      <c r="J103" s="210"/>
      <c r="K103" s="210"/>
    </row>
    <row r="104" spans="1:11" s="46" customFormat="1" ht="12.75" hidden="1">
      <c r="A104" s="193"/>
      <c r="B104" s="224" t="s">
        <v>373</v>
      </c>
      <c r="C104" s="211"/>
      <c r="D104" s="196"/>
      <c r="E104" s="196"/>
      <c r="F104" s="174">
        <v>0</v>
      </c>
      <c r="G104" s="174"/>
      <c r="H104" s="174"/>
      <c r="I104" s="210"/>
      <c r="J104" s="210"/>
      <c r="K104" s="210"/>
    </row>
    <row r="105" spans="1:11" s="57" customFormat="1" ht="49.5" customHeight="1">
      <c r="A105" s="193"/>
      <c r="B105" s="223" t="s">
        <v>390</v>
      </c>
      <c r="C105" s="211"/>
      <c r="D105" s="194"/>
      <c r="E105" s="194"/>
      <c r="F105" s="173">
        <v>242000000</v>
      </c>
      <c r="G105" s="173">
        <v>242000000</v>
      </c>
      <c r="H105" s="173">
        <v>0</v>
      </c>
      <c r="I105" s="209"/>
      <c r="J105" s="209"/>
      <c r="K105" s="209"/>
    </row>
    <row r="106" spans="1:11" s="46" customFormat="1" ht="38.25" hidden="1">
      <c r="A106" s="193"/>
      <c r="B106" s="224" t="s">
        <v>391</v>
      </c>
      <c r="C106" s="211"/>
      <c r="D106" s="196"/>
      <c r="E106" s="196"/>
      <c r="F106" s="174">
        <v>0</v>
      </c>
      <c r="G106" s="174">
        <v>0</v>
      </c>
      <c r="H106" s="174">
        <v>0</v>
      </c>
      <c r="I106" s="210"/>
      <c r="J106" s="210"/>
      <c r="K106" s="210"/>
    </row>
    <row r="107" spans="1:11" s="46" customFormat="1" ht="12.75" hidden="1">
      <c r="A107" s="193"/>
      <c r="B107" s="224" t="s">
        <v>392</v>
      </c>
      <c r="C107" s="211"/>
      <c r="D107" s="196"/>
      <c r="E107" s="196"/>
      <c r="F107" s="174">
        <v>0</v>
      </c>
      <c r="G107" s="174"/>
      <c r="H107" s="174"/>
      <c r="I107" s="210"/>
      <c r="J107" s="210"/>
      <c r="K107" s="210"/>
    </row>
    <row r="108" spans="1:11" s="46" customFormat="1" ht="12.75" hidden="1">
      <c r="A108" s="193"/>
      <c r="B108" s="224" t="s">
        <v>393</v>
      </c>
      <c r="C108" s="211"/>
      <c r="D108" s="196"/>
      <c r="E108" s="196"/>
      <c r="F108" s="174">
        <v>0</v>
      </c>
      <c r="G108" s="174"/>
      <c r="H108" s="174"/>
      <c r="I108" s="210"/>
      <c r="J108" s="210"/>
      <c r="K108" s="210"/>
    </row>
    <row r="109" spans="1:11" s="46" customFormat="1" ht="12.75" hidden="1">
      <c r="A109" s="193"/>
      <c r="B109" s="224" t="s">
        <v>394</v>
      </c>
      <c r="C109" s="211"/>
      <c r="D109" s="196"/>
      <c r="E109" s="196"/>
      <c r="F109" s="174">
        <v>0</v>
      </c>
      <c r="G109" s="174"/>
      <c r="H109" s="174"/>
      <c r="I109" s="210"/>
      <c r="J109" s="210"/>
      <c r="K109" s="210"/>
    </row>
    <row r="110" spans="1:11" s="46" customFormat="1" ht="54.75" customHeight="1">
      <c r="A110" s="193"/>
      <c r="B110" s="224" t="s">
        <v>395</v>
      </c>
      <c r="C110" s="211"/>
      <c r="D110" s="196"/>
      <c r="E110" s="196"/>
      <c r="F110" s="174">
        <v>242000000</v>
      </c>
      <c r="G110" s="174">
        <v>242000000</v>
      </c>
      <c r="H110" s="174">
        <v>0</v>
      </c>
      <c r="I110" s="210"/>
      <c r="J110" s="210"/>
      <c r="K110" s="210"/>
    </row>
    <row r="111" spans="1:11" s="46" customFormat="1" ht="22.5" customHeight="1">
      <c r="A111" s="193"/>
      <c r="B111" s="224" t="s">
        <v>371</v>
      </c>
      <c r="C111" s="211"/>
      <c r="D111" s="196"/>
      <c r="E111" s="196"/>
      <c r="F111" s="174">
        <v>242000000</v>
      </c>
      <c r="G111" s="174">
        <v>242000000</v>
      </c>
      <c r="H111" s="174"/>
      <c r="I111" s="210"/>
      <c r="J111" s="210"/>
      <c r="K111" s="210"/>
    </row>
    <row r="112" spans="1:11" s="46" customFormat="1" ht="12.75" hidden="1">
      <c r="A112" s="193"/>
      <c r="B112" s="224" t="s">
        <v>373</v>
      </c>
      <c r="C112" s="211"/>
      <c r="D112" s="196"/>
      <c r="E112" s="196"/>
      <c r="F112" s="174">
        <v>0</v>
      </c>
      <c r="G112" s="174"/>
      <c r="H112" s="174"/>
      <c r="I112" s="210"/>
      <c r="J112" s="210"/>
      <c r="K112" s="210"/>
    </row>
    <row r="113" spans="1:11" s="57" customFormat="1" ht="65.25" customHeight="1">
      <c r="A113" s="193"/>
      <c r="B113" s="223" t="s">
        <v>396</v>
      </c>
      <c r="C113" s="211"/>
      <c r="D113" s="194"/>
      <c r="E113" s="194"/>
      <c r="F113" s="173">
        <v>162000000</v>
      </c>
      <c r="G113" s="173">
        <v>162000000</v>
      </c>
      <c r="H113" s="173">
        <v>0</v>
      </c>
      <c r="I113" s="209"/>
      <c r="J113" s="209"/>
      <c r="K113" s="209"/>
    </row>
    <row r="114" spans="1:11" s="46" customFormat="1" ht="140.25" customHeight="1">
      <c r="A114" s="193"/>
      <c r="B114" s="224" t="s">
        <v>397</v>
      </c>
      <c r="C114" s="211"/>
      <c r="D114" s="196"/>
      <c r="E114" s="196"/>
      <c r="F114" s="174">
        <v>162000000</v>
      </c>
      <c r="G114" s="174">
        <v>162000000</v>
      </c>
      <c r="H114" s="174"/>
      <c r="I114" s="210"/>
      <c r="J114" s="210"/>
      <c r="K114" s="210"/>
    </row>
    <row r="115" spans="1:11" s="46" customFormat="1" ht="51" hidden="1">
      <c r="A115" s="193"/>
      <c r="B115" s="224" t="s">
        <v>398</v>
      </c>
      <c r="C115" s="211"/>
      <c r="D115" s="196"/>
      <c r="E115" s="196"/>
      <c r="F115" s="174">
        <v>0</v>
      </c>
      <c r="G115" s="174"/>
      <c r="H115" s="174"/>
      <c r="I115" s="210"/>
      <c r="J115" s="210"/>
      <c r="K115" s="210"/>
    </row>
    <row r="116" spans="1:11" s="46" customFormat="1" ht="38.25" hidden="1">
      <c r="A116" s="193"/>
      <c r="B116" s="224" t="s">
        <v>399</v>
      </c>
      <c r="C116" s="211"/>
      <c r="D116" s="196"/>
      <c r="E116" s="196"/>
      <c r="F116" s="174">
        <v>0</v>
      </c>
      <c r="G116" s="174"/>
      <c r="H116" s="174"/>
      <c r="I116" s="210"/>
      <c r="J116" s="210"/>
      <c r="K116" s="210"/>
    </row>
    <row r="117" spans="1:11" s="57" customFormat="1" ht="33.75" customHeight="1">
      <c r="A117" s="193" t="s">
        <v>87</v>
      </c>
      <c r="B117" s="223" t="s">
        <v>400</v>
      </c>
      <c r="C117" s="211"/>
      <c r="D117" s="194"/>
      <c r="E117" s="194"/>
      <c r="F117" s="173">
        <v>3876020624</v>
      </c>
      <c r="G117" s="173">
        <v>3876020624</v>
      </c>
      <c r="H117" s="173">
        <v>0</v>
      </c>
      <c r="I117" s="209"/>
      <c r="J117" s="209"/>
      <c r="K117" s="209"/>
    </row>
    <row r="118" spans="1:11" s="57" customFormat="1" ht="21" customHeight="1">
      <c r="A118" s="193" t="s">
        <v>259</v>
      </c>
      <c r="B118" s="223" t="s">
        <v>98</v>
      </c>
      <c r="C118" s="211"/>
      <c r="D118" s="194"/>
      <c r="E118" s="194"/>
      <c r="F118" s="173"/>
      <c r="G118" s="173"/>
      <c r="H118" s="173"/>
      <c r="I118" s="209"/>
      <c r="J118" s="209"/>
      <c r="K118" s="209"/>
    </row>
    <row r="119" spans="1:11" s="57" customFormat="1" ht="21" customHeight="1">
      <c r="A119" s="193" t="s">
        <v>259</v>
      </c>
      <c r="B119" s="223" t="s">
        <v>100</v>
      </c>
      <c r="C119" s="211"/>
      <c r="D119" s="194"/>
      <c r="E119" s="194"/>
      <c r="F119" s="173">
        <v>3876020624</v>
      </c>
      <c r="G119" s="173">
        <v>3876020624</v>
      </c>
      <c r="H119" s="173">
        <v>0</v>
      </c>
      <c r="I119" s="209"/>
      <c r="J119" s="209"/>
      <c r="K119" s="209"/>
    </row>
    <row r="120" spans="1:11" s="57" customFormat="1" ht="34.5" customHeight="1">
      <c r="A120" s="193"/>
      <c r="B120" s="223" t="s">
        <v>401</v>
      </c>
      <c r="C120" s="211"/>
      <c r="D120" s="194"/>
      <c r="E120" s="194"/>
      <c r="F120" s="173">
        <v>1972000000</v>
      </c>
      <c r="G120" s="173">
        <v>1972000000</v>
      </c>
      <c r="H120" s="173">
        <v>0</v>
      </c>
      <c r="I120" s="209"/>
      <c r="J120" s="209"/>
      <c r="K120" s="209"/>
    </row>
    <row r="121" spans="1:11" s="46" customFormat="1" ht="50.25" customHeight="1">
      <c r="A121" s="193"/>
      <c r="B121" s="224" t="s">
        <v>402</v>
      </c>
      <c r="C121" s="211"/>
      <c r="D121" s="196"/>
      <c r="E121" s="196"/>
      <c r="F121" s="174">
        <v>1972000000</v>
      </c>
      <c r="G121" s="174">
        <v>1972000000</v>
      </c>
      <c r="H121" s="174"/>
      <c r="I121" s="210"/>
      <c r="J121" s="210"/>
      <c r="K121" s="210"/>
    </row>
    <row r="122" spans="1:11" s="46" customFormat="1" ht="38.25" hidden="1">
      <c r="A122" s="193"/>
      <c r="B122" s="224" t="s">
        <v>403</v>
      </c>
      <c r="C122" s="211"/>
      <c r="D122" s="196"/>
      <c r="E122" s="196"/>
      <c r="F122" s="174">
        <v>0</v>
      </c>
      <c r="G122" s="174"/>
      <c r="H122" s="174"/>
      <c r="I122" s="210"/>
      <c r="J122" s="210"/>
      <c r="K122" s="210"/>
    </row>
    <row r="123" spans="1:11" s="46" customFormat="1" ht="25.5" hidden="1">
      <c r="A123" s="193"/>
      <c r="B123" s="223" t="s">
        <v>404</v>
      </c>
      <c r="C123" s="211"/>
      <c r="D123" s="196"/>
      <c r="E123" s="196"/>
      <c r="F123" s="174">
        <v>0</v>
      </c>
      <c r="G123" s="174"/>
      <c r="H123" s="174"/>
      <c r="I123" s="210"/>
      <c r="J123" s="210"/>
      <c r="K123" s="210"/>
    </row>
    <row r="124" spans="1:11" s="46" customFormat="1" ht="25.5" hidden="1">
      <c r="A124" s="193"/>
      <c r="B124" s="223" t="s">
        <v>405</v>
      </c>
      <c r="C124" s="211"/>
      <c r="D124" s="196"/>
      <c r="E124" s="196"/>
      <c r="F124" s="174">
        <v>0</v>
      </c>
      <c r="G124" s="174">
        <v>0</v>
      </c>
      <c r="H124" s="174">
        <v>0</v>
      </c>
      <c r="I124" s="210"/>
      <c r="J124" s="210"/>
      <c r="K124" s="210"/>
    </row>
    <row r="125" spans="1:11" s="46" customFormat="1" ht="25.5" hidden="1">
      <c r="A125" s="193"/>
      <c r="B125" s="224" t="s">
        <v>406</v>
      </c>
      <c r="C125" s="211"/>
      <c r="D125" s="196"/>
      <c r="E125" s="196"/>
      <c r="F125" s="174">
        <v>0</v>
      </c>
      <c r="G125" s="174"/>
      <c r="H125" s="174"/>
      <c r="I125" s="210"/>
      <c r="J125" s="210"/>
      <c r="K125" s="210"/>
    </row>
    <row r="126" spans="1:11" s="46" customFormat="1" ht="25.5" hidden="1">
      <c r="A126" s="193"/>
      <c r="B126" s="224" t="s">
        <v>407</v>
      </c>
      <c r="C126" s="211"/>
      <c r="D126" s="196"/>
      <c r="E126" s="196"/>
      <c r="F126" s="174">
        <v>0</v>
      </c>
      <c r="G126" s="174"/>
      <c r="H126" s="174"/>
      <c r="I126" s="210"/>
      <c r="J126" s="210"/>
      <c r="K126" s="210"/>
    </row>
    <row r="127" spans="1:11" s="57" customFormat="1" ht="36" customHeight="1">
      <c r="A127" s="193"/>
      <c r="B127" s="223" t="s">
        <v>408</v>
      </c>
      <c r="C127" s="211"/>
      <c r="D127" s="194"/>
      <c r="E127" s="194"/>
      <c r="F127" s="173">
        <v>1015419100</v>
      </c>
      <c r="G127" s="173">
        <v>1015419100</v>
      </c>
      <c r="H127" s="173">
        <v>0</v>
      </c>
      <c r="I127" s="209"/>
      <c r="J127" s="209"/>
      <c r="K127" s="209"/>
    </row>
    <row r="128" spans="1:11" s="46" customFormat="1" ht="51.75" customHeight="1">
      <c r="A128" s="193"/>
      <c r="B128" s="224" t="s">
        <v>409</v>
      </c>
      <c r="C128" s="211"/>
      <c r="D128" s="196"/>
      <c r="E128" s="196"/>
      <c r="F128" s="174">
        <v>1015419100</v>
      </c>
      <c r="G128" s="174">
        <v>1015419100</v>
      </c>
      <c r="H128" s="174">
        <v>0</v>
      </c>
      <c r="I128" s="210"/>
      <c r="J128" s="210"/>
      <c r="K128" s="210"/>
    </row>
    <row r="129" spans="1:11" s="46" customFormat="1" ht="25.5" hidden="1">
      <c r="A129" s="193"/>
      <c r="B129" s="224" t="s">
        <v>410</v>
      </c>
      <c r="C129" s="211"/>
      <c r="D129" s="196"/>
      <c r="E129" s="196"/>
      <c r="F129" s="174">
        <v>0</v>
      </c>
      <c r="G129" s="174"/>
      <c r="H129" s="174"/>
      <c r="I129" s="210"/>
      <c r="J129" s="210"/>
      <c r="K129" s="210"/>
    </row>
    <row r="130" spans="1:11" s="46" customFormat="1" ht="36.75" customHeight="1">
      <c r="A130" s="193"/>
      <c r="B130" s="224" t="s">
        <v>411</v>
      </c>
      <c r="C130" s="211"/>
      <c r="D130" s="196"/>
      <c r="E130" s="196"/>
      <c r="F130" s="174">
        <v>1015419100</v>
      </c>
      <c r="G130" s="174">
        <v>1015419100</v>
      </c>
      <c r="H130" s="174"/>
      <c r="I130" s="210"/>
      <c r="J130" s="210"/>
      <c r="K130" s="210"/>
    </row>
    <row r="131" spans="1:11" s="46" customFormat="1" ht="38.25" hidden="1">
      <c r="A131" s="193"/>
      <c r="B131" s="224" t="s">
        <v>412</v>
      </c>
      <c r="C131" s="211"/>
      <c r="D131" s="196"/>
      <c r="E131" s="196"/>
      <c r="F131" s="174">
        <v>0</v>
      </c>
      <c r="G131" s="174"/>
      <c r="H131" s="174"/>
      <c r="I131" s="210"/>
      <c r="J131" s="210"/>
      <c r="K131" s="210"/>
    </row>
    <row r="132" spans="1:11" s="46" customFormat="1" ht="25.5" hidden="1">
      <c r="A132" s="193"/>
      <c r="B132" s="224" t="s">
        <v>413</v>
      </c>
      <c r="C132" s="211"/>
      <c r="D132" s="196"/>
      <c r="E132" s="196"/>
      <c r="F132" s="174">
        <v>0</v>
      </c>
      <c r="G132" s="174"/>
      <c r="H132" s="174"/>
      <c r="I132" s="210"/>
      <c r="J132" s="210"/>
      <c r="K132" s="210"/>
    </row>
    <row r="133" spans="1:11" s="46" customFormat="1" ht="38.25" hidden="1">
      <c r="A133" s="193"/>
      <c r="B133" s="223" t="s">
        <v>414</v>
      </c>
      <c r="C133" s="211"/>
      <c r="D133" s="196"/>
      <c r="E133" s="196"/>
      <c r="F133" s="174">
        <v>0</v>
      </c>
      <c r="G133" s="174"/>
      <c r="H133" s="174"/>
      <c r="I133" s="210"/>
      <c r="J133" s="210"/>
      <c r="K133" s="210"/>
    </row>
    <row r="134" spans="1:11" s="57" customFormat="1" ht="36" customHeight="1">
      <c r="A134" s="193"/>
      <c r="B134" s="223" t="s">
        <v>415</v>
      </c>
      <c r="C134" s="211"/>
      <c r="D134" s="194"/>
      <c r="E134" s="194"/>
      <c r="F134" s="173">
        <v>76000000</v>
      </c>
      <c r="G134" s="173">
        <v>76000000</v>
      </c>
      <c r="H134" s="173">
        <v>0</v>
      </c>
      <c r="I134" s="209"/>
      <c r="J134" s="209"/>
      <c r="K134" s="209"/>
    </row>
    <row r="135" spans="1:11" s="46" customFormat="1" ht="25.5" hidden="1">
      <c r="A135" s="193"/>
      <c r="B135" s="224" t="s">
        <v>416</v>
      </c>
      <c r="C135" s="211"/>
      <c r="D135" s="196"/>
      <c r="E135" s="196"/>
      <c r="F135" s="174">
        <v>0</v>
      </c>
      <c r="G135" s="174"/>
      <c r="H135" s="174"/>
      <c r="I135" s="210"/>
      <c r="J135" s="210"/>
      <c r="K135" s="210"/>
    </row>
    <row r="136" spans="1:11" s="46" customFormat="1" ht="38.25" customHeight="1">
      <c r="A136" s="193"/>
      <c r="B136" s="224" t="s">
        <v>417</v>
      </c>
      <c r="C136" s="211"/>
      <c r="D136" s="196"/>
      <c r="E136" s="196"/>
      <c r="F136" s="174">
        <v>76000000</v>
      </c>
      <c r="G136" s="174">
        <v>76000000</v>
      </c>
      <c r="H136" s="174"/>
      <c r="I136" s="210"/>
      <c r="J136" s="210"/>
      <c r="K136" s="210"/>
    </row>
    <row r="137" spans="1:11" s="57" customFormat="1" ht="37.5" customHeight="1">
      <c r="A137" s="193"/>
      <c r="B137" s="223" t="s">
        <v>418</v>
      </c>
      <c r="C137" s="211"/>
      <c r="D137" s="194"/>
      <c r="E137" s="194"/>
      <c r="F137" s="173">
        <v>812601524</v>
      </c>
      <c r="G137" s="173">
        <v>812601524</v>
      </c>
      <c r="H137" s="173">
        <v>0</v>
      </c>
      <c r="I137" s="209"/>
      <c r="J137" s="209"/>
      <c r="K137" s="209"/>
    </row>
    <row r="138" spans="1:11" s="46" customFormat="1" ht="55.5" customHeight="1">
      <c r="A138" s="193"/>
      <c r="B138" s="224" t="s">
        <v>419</v>
      </c>
      <c r="C138" s="211"/>
      <c r="D138" s="196"/>
      <c r="E138" s="196"/>
      <c r="F138" s="174">
        <v>474625000</v>
      </c>
      <c r="G138" s="174">
        <v>474625000</v>
      </c>
      <c r="H138" s="174"/>
      <c r="I138" s="210"/>
      <c r="J138" s="210"/>
      <c r="K138" s="210"/>
    </row>
    <row r="139" spans="1:11" s="46" customFormat="1" ht="37.5" customHeight="1">
      <c r="A139" s="193"/>
      <c r="B139" s="224" t="s">
        <v>420</v>
      </c>
      <c r="C139" s="211"/>
      <c r="D139" s="196"/>
      <c r="E139" s="196"/>
      <c r="F139" s="174">
        <v>337976524</v>
      </c>
      <c r="G139" s="174">
        <v>337976524</v>
      </c>
      <c r="H139" s="174"/>
      <c r="I139" s="210"/>
      <c r="J139" s="210"/>
      <c r="K139" s="210"/>
    </row>
    <row r="140" spans="1:11" s="57" customFormat="1" ht="21.75" customHeight="1">
      <c r="A140" s="193" t="s">
        <v>421</v>
      </c>
      <c r="B140" s="223" t="s">
        <v>422</v>
      </c>
      <c r="C140" s="211"/>
      <c r="D140" s="194"/>
      <c r="E140" s="194"/>
      <c r="F140" s="173">
        <v>18608227624</v>
      </c>
      <c r="G140" s="173">
        <v>18464937624</v>
      </c>
      <c r="H140" s="173">
        <v>143290000</v>
      </c>
      <c r="I140" s="209"/>
      <c r="J140" s="209"/>
      <c r="K140" s="209"/>
    </row>
    <row r="141" spans="1:11" s="57" customFormat="1" ht="21.75" customHeight="1">
      <c r="A141" s="193" t="s">
        <v>259</v>
      </c>
      <c r="B141" s="223" t="s">
        <v>98</v>
      </c>
      <c r="C141" s="211"/>
      <c r="D141" s="194"/>
      <c r="E141" s="194"/>
      <c r="F141" s="173">
        <v>18285238000</v>
      </c>
      <c r="G141" s="173">
        <v>18241948000</v>
      </c>
      <c r="H141" s="173">
        <v>43290000</v>
      </c>
      <c r="I141" s="209"/>
      <c r="J141" s="209"/>
      <c r="K141" s="209"/>
    </row>
    <row r="142" spans="1:11" s="57" customFormat="1" ht="21.75" customHeight="1">
      <c r="A142" s="193" t="s">
        <v>259</v>
      </c>
      <c r="B142" s="223" t="s">
        <v>100</v>
      </c>
      <c r="C142" s="211"/>
      <c r="D142" s="194"/>
      <c r="E142" s="194"/>
      <c r="F142" s="173">
        <v>322989624</v>
      </c>
      <c r="G142" s="173">
        <v>222989624</v>
      </c>
      <c r="H142" s="173">
        <v>100000000</v>
      </c>
      <c r="I142" s="209"/>
      <c r="J142" s="209"/>
      <c r="K142" s="209"/>
    </row>
    <row r="143" spans="1:11" s="57" customFormat="1" ht="21.75" customHeight="1">
      <c r="A143" s="193"/>
      <c r="B143" s="223" t="s">
        <v>423</v>
      </c>
      <c r="C143" s="211"/>
      <c r="D143" s="194"/>
      <c r="E143" s="194"/>
      <c r="F143" s="173">
        <v>18285238000</v>
      </c>
      <c r="G143" s="173">
        <v>18241948000</v>
      </c>
      <c r="H143" s="173">
        <v>43290000</v>
      </c>
      <c r="I143" s="209"/>
      <c r="J143" s="209"/>
      <c r="K143" s="209"/>
    </row>
    <row r="144" spans="1:11" s="57" customFormat="1" ht="21.75" customHeight="1">
      <c r="A144" s="193"/>
      <c r="B144" s="223" t="s">
        <v>424</v>
      </c>
      <c r="C144" s="211"/>
      <c r="D144" s="194"/>
      <c r="E144" s="194"/>
      <c r="F144" s="173">
        <v>200000000</v>
      </c>
      <c r="G144" s="173">
        <v>200000000</v>
      </c>
      <c r="H144" s="173">
        <v>0</v>
      </c>
      <c r="I144" s="209"/>
      <c r="J144" s="209"/>
      <c r="K144" s="209"/>
    </row>
    <row r="145" spans="1:11" s="46" customFormat="1" ht="51" hidden="1">
      <c r="A145" s="193"/>
      <c r="B145" s="224" t="s">
        <v>425</v>
      </c>
      <c r="C145" s="211"/>
      <c r="D145" s="196"/>
      <c r="E145" s="196"/>
      <c r="F145" s="174">
        <v>0</v>
      </c>
      <c r="G145" s="174"/>
      <c r="H145" s="174"/>
      <c r="I145" s="210"/>
      <c r="J145" s="210"/>
      <c r="K145" s="210"/>
    </row>
    <row r="146" spans="1:11" s="46" customFormat="1" ht="82.5" customHeight="1">
      <c r="A146" s="193"/>
      <c r="B146" s="224" t="s">
        <v>426</v>
      </c>
      <c r="C146" s="211"/>
      <c r="D146" s="196"/>
      <c r="E146" s="196"/>
      <c r="F146" s="174">
        <v>200000000</v>
      </c>
      <c r="G146" s="174">
        <v>200000000</v>
      </c>
      <c r="H146" s="174"/>
      <c r="I146" s="210"/>
      <c r="J146" s="210"/>
      <c r="K146" s="210"/>
    </row>
    <row r="147" spans="1:11" s="46" customFormat="1" ht="51" hidden="1">
      <c r="A147" s="198"/>
      <c r="B147" s="224" t="s">
        <v>427</v>
      </c>
      <c r="C147" s="212"/>
      <c r="D147" s="196"/>
      <c r="E147" s="196"/>
      <c r="F147" s="174">
        <v>0</v>
      </c>
      <c r="G147" s="174"/>
      <c r="H147" s="174"/>
      <c r="I147" s="210"/>
      <c r="J147" s="210"/>
      <c r="K147" s="210"/>
    </row>
    <row r="148" spans="1:11" s="46" customFormat="1" ht="38.25" hidden="1">
      <c r="A148" s="198"/>
      <c r="B148" s="224" t="s">
        <v>428</v>
      </c>
      <c r="C148" s="212"/>
      <c r="D148" s="196"/>
      <c r="E148" s="196"/>
      <c r="F148" s="174">
        <v>0</v>
      </c>
      <c r="G148" s="174"/>
      <c r="H148" s="174"/>
      <c r="I148" s="210"/>
      <c r="J148" s="210"/>
      <c r="K148" s="210"/>
    </row>
    <row r="149" spans="1:11" s="46" customFormat="1" ht="38.25" hidden="1">
      <c r="A149" s="198"/>
      <c r="B149" s="224" t="s">
        <v>429</v>
      </c>
      <c r="C149" s="212"/>
      <c r="D149" s="196"/>
      <c r="E149" s="196"/>
      <c r="F149" s="174">
        <v>0</v>
      </c>
      <c r="G149" s="174"/>
      <c r="H149" s="174"/>
      <c r="I149" s="210"/>
      <c r="J149" s="210"/>
      <c r="K149" s="210"/>
    </row>
    <row r="150" spans="1:11" s="46" customFormat="1" ht="12.75" hidden="1">
      <c r="A150" s="198"/>
      <c r="B150" s="223" t="s">
        <v>430</v>
      </c>
      <c r="C150" s="174"/>
      <c r="D150" s="196"/>
      <c r="E150" s="196"/>
      <c r="F150" s="174">
        <v>0</v>
      </c>
      <c r="G150" s="174">
        <v>0</v>
      </c>
      <c r="H150" s="174">
        <v>0</v>
      </c>
      <c r="I150" s="210"/>
      <c r="J150" s="210"/>
      <c r="K150" s="210"/>
    </row>
    <row r="151" spans="1:11" s="46" customFormat="1" ht="51" hidden="1">
      <c r="A151" s="198"/>
      <c r="B151" s="224" t="s">
        <v>431</v>
      </c>
      <c r="C151" s="174"/>
      <c r="D151" s="196"/>
      <c r="E151" s="196"/>
      <c r="F151" s="174">
        <v>0</v>
      </c>
      <c r="G151" s="174"/>
      <c r="H151" s="174"/>
      <c r="I151" s="210"/>
      <c r="J151" s="210"/>
      <c r="K151" s="210"/>
    </row>
    <row r="152" spans="1:11" s="46" customFormat="1" ht="12.75" hidden="1">
      <c r="A152" s="198"/>
      <c r="B152" s="223" t="s">
        <v>432</v>
      </c>
      <c r="C152" s="174"/>
      <c r="D152" s="196"/>
      <c r="E152" s="196"/>
      <c r="F152" s="174">
        <v>0</v>
      </c>
      <c r="G152" s="174">
        <v>0</v>
      </c>
      <c r="H152" s="174">
        <v>0</v>
      </c>
      <c r="I152" s="210"/>
      <c r="J152" s="210"/>
      <c r="K152" s="210"/>
    </row>
    <row r="153" spans="1:11" s="46" customFormat="1" ht="51" hidden="1">
      <c r="A153" s="198"/>
      <c r="B153" s="224" t="s">
        <v>433</v>
      </c>
      <c r="C153" s="174"/>
      <c r="D153" s="196"/>
      <c r="E153" s="196"/>
      <c r="F153" s="174">
        <v>0</v>
      </c>
      <c r="G153" s="174"/>
      <c r="H153" s="174"/>
      <c r="I153" s="210"/>
      <c r="J153" s="210"/>
      <c r="K153" s="210"/>
    </row>
    <row r="154" spans="1:11" s="46" customFormat="1" ht="12.75" hidden="1">
      <c r="A154" s="198"/>
      <c r="B154" s="223" t="s">
        <v>434</v>
      </c>
      <c r="C154" s="212"/>
      <c r="D154" s="196"/>
      <c r="E154" s="196"/>
      <c r="F154" s="174">
        <v>0</v>
      </c>
      <c r="G154" s="174">
        <v>0</v>
      </c>
      <c r="H154" s="174">
        <v>0</v>
      </c>
      <c r="I154" s="210"/>
      <c r="J154" s="210"/>
      <c r="K154" s="210"/>
    </row>
    <row r="155" spans="1:11" s="46" customFormat="1" ht="76.5" hidden="1">
      <c r="A155" s="198"/>
      <c r="B155" s="224" t="s">
        <v>435</v>
      </c>
      <c r="C155" s="212"/>
      <c r="D155" s="196"/>
      <c r="E155" s="196"/>
      <c r="F155" s="174">
        <v>0</v>
      </c>
      <c r="G155" s="174"/>
      <c r="H155" s="174"/>
      <c r="I155" s="210"/>
      <c r="J155" s="210"/>
      <c r="K155" s="210"/>
    </row>
    <row r="156" spans="1:11" s="46" customFormat="1" ht="63.75" hidden="1">
      <c r="A156" s="198"/>
      <c r="B156" s="223" t="s">
        <v>452</v>
      </c>
      <c r="C156" s="212"/>
      <c r="D156" s="196"/>
      <c r="E156" s="196"/>
      <c r="F156" s="174">
        <v>0</v>
      </c>
      <c r="G156" s="174"/>
      <c r="H156" s="174"/>
      <c r="I156" s="210"/>
      <c r="J156" s="210"/>
      <c r="K156" s="210"/>
    </row>
    <row r="157" spans="1:11" s="46" customFormat="1" ht="51" hidden="1">
      <c r="A157" s="198"/>
      <c r="B157" s="224" t="s">
        <v>436</v>
      </c>
      <c r="C157" s="212"/>
      <c r="D157" s="196"/>
      <c r="E157" s="196"/>
      <c r="F157" s="174">
        <v>0</v>
      </c>
      <c r="G157" s="174"/>
      <c r="H157" s="174"/>
      <c r="I157" s="210"/>
      <c r="J157" s="210"/>
      <c r="K157" s="210"/>
    </row>
    <row r="158" spans="1:11" s="46" customFormat="1" ht="51" hidden="1">
      <c r="A158" s="198"/>
      <c r="B158" s="224" t="s">
        <v>437</v>
      </c>
      <c r="C158" s="212"/>
      <c r="D158" s="196"/>
      <c r="E158" s="196"/>
      <c r="F158" s="174">
        <v>0</v>
      </c>
      <c r="G158" s="174"/>
      <c r="H158" s="174"/>
      <c r="I158" s="210"/>
      <c r="J158" s="210"/>
      <c r="K158" s="210"/>
    </row>
    <row r="159" spans="1:11" s="46" customFormat="1" ht="38.25" hidden="1">
      <c r="A159" s="198"/>
      <c r="B159" s="224" t="s">
        <v>438</v>
      </c>
      <c r="C159" s="212"/>
      <c r="D159" s="196"/>
      <c r="E159" s="196"/>
      <c r="F159" s="174">
        <v>0</v>
      </c>
      <c r="G159" s="174"/>
      <c r="H159" s="174"/>
      <c r="I159" s="210"/>
      <c r="J159" s="210"/>
      <c r="K159" s="210"/>
    </row>
    <row r="160" spans="1:11" s="46" customFormat="1" ht="76.5" hidden="1">
      <c r="A160" s="198"/>
      <c r="B160" s="224" t="s">
        <v>439</v>
      </c>
      <c r="C160" s="212"/>
      <c r="D160" s="196"/>
      <c r="E160" s="196"/>
      <c r="F160" s="174">
        <v>0</v>
      </c>
      <c r="G160" s="174"/>
      <c r="H160" s="174"/>
      <c r="I160" s="210"/>
      <c r="J160" s="210"/>
      <c r="K160" s="210"/>
    </row>
    <row r="161" spans="1:11" s="46" customFormat="1" ht="12.75" hidden="1">
      <c r="A161" s="198"/>
      <c r="B161" s="223" t="s">
        <v>440</v>
      </c>
      <c r="C161" s="212"/>
      <c r="D161" s="196"/>
      <c r="E161" s="196"/>
      <c r="F161" s="174">
        <v>0</v>
      </c>
      <c r="G161" s="174">
        <v>0</v>
      </c>
      <c r="H161" s="174">
        <v>0</v>
      </c>
      <c r="I161" s="210"/>
      <c r="J161" s="210"/>
      <c r="K161" s="210"/>
    </row>
    <row r="162" spans="1:11" s="46" customFormat="1" ht="63.75" hidden="1">
      <c r="A162" s="195"/>
      <c r="B162" s="224" t="s">
        <v>441</v>
      </c>
      <c r="C162" s="212"/>
      <c r="D162" s="196"/>
      <c r="E162" s="196"/>
      <c r="F162" s="174">
        <v>0</v>
      </c>
      <c r="G162" s="174"/>
      <c r="H162" s="174"/>
      <c r="I162" s="210"/>
      <c r="J162" s="210"/>
      <c r="K162" s="210"/>
    </row>
    <row r="163" spans="1:11" s="46" customFormat="1" ht="63.75" hidden="1">
      <c r="A163" s="195"/>
      <c r="B163" s="224" t="s">
        <v>442</v>
      </c>
      <c r="C163" s="212"/>
      <c r="D163" s="196"/>
      <c r="E163" s="196"/>
      <c r="F163" s="174">
        <v>0</v>
      </c>
      <c r="G163" s="174"/>
      <c r="H163" s="174"/>
      <c r="I163" s="210"/>
      <c r="J163" s="210"/>
      <c r="K163" s="210"/>
    </row>
    <row r="164" spans="1:11" s="46" customFormat="1" ht="25.5" hidden="1">
      <c r="A164" s="195"/>
      <c r="B164" s="224" t="s">
        <v>443</v>
      </c>
      <c r="C164" s="212"/>
      <c r="D164" s="196"/>
      <c r="E164" s="196"/>
      <c r="F164" s="174">
        <v>0</v>
      </c>
      <c r="G164" s="174"/>
      <c r="H164" s="174"/>
      <c r="I164" s="210"/>
      <c r="J164" s="210"/>
      <c r="K164" s="210"/>
    </row>
    <row r="165" spans="1:11" s="46" customFormat="1" ht="51" hidden="1">
      <c r="A165" s="195"/>
      <c r="B165" s="224" t="s">
        <v>444</v>
      </c>
      <c r="C165" s="212"/>
      <c r="D165" s="196"/>
      <c r="E165" s="196"/>
      <c r="F165" s="174">
        <v>0</v>
      </c>
      <c r="G165" s="174"/>
      <c r="H165" s="174"/>
      <c r="I165" s="210"/>
      <c r="J165" s="210"/>
      <c r="K165" s="210"/>
    </row>
    <row r="166" spans="1:11" s="46" customFormat="1" ht="51" hidden="1">
      <c r="A166" s="195"/>
      <c r="B166" s="224" t="s">
        <v>445</v>
      </c>
      <c r="C166" s="212"/>
      <c r="D166" s="196"/>
      <c r="E166" s="196"/>
      <c r="F166" s="174">
        <v>0</v>
      </c>
      <c r="G166" s="174"/>
      <c r="H166" s="174"/>
      <c r="I166" s="210"/>
      <c r="J166" s="210"/>
      <c r="K166" s="210"/>
    </row>
    <row r="167" spans="1:11" s="46" customFormat="1" ht="12.75" hidden="1">
      <c r="A167" s="195"/>
      <c r="B167" s="223" t="s">
        <v>446</v>
      </c>
      <c r="C167" s="212"/>
      <c r="D167" s="196"/>
      <c r="E167" s="196"/>
      <c r="F167" s="174">
        <v>0</v>
      </c>
      <c r="G167" s="174">
        <v>0</v>
      </c>
      <c r="H167" s="174">
        <v>0</v>
      </c>
      <c r="I167" s="210"/>
      <c r="J167" s="210"/>
      <c r="K167" s="210"/>
    </row>
    <row r="168" spans="1:11" s="46" customFormat="1" ht="25.5" hidden="1">
      <c r="A168" s="195"/>
      <c r="B168" s="224" t="s">
        <v>447</v>
      </c>
      <c r="C168" s="212"/>
      <c r="D168" s="196"/>
      <c r="E168" s="196"/>
      <c r="F168" s="174">
        <v>0</v>
      </c>
      <c r="G168" s="174"/>
      <c r="H168" s="174"/>
      <c r="I168" s="210"/>
      <c r="J168" s="210"/>
      <c r="K168" s="210"/>
    </row>
    <row r="169" spans="1:11" s="57" customFormat="1" ht="22.5" customHeight="1">
      <c r="A169" s="220"/>
      <c r="B169" s="223" t="s">
        <v>448</v>
      </c>
      <c r="C169" s="211"/>
      <c r="D169" s="194"/>
      <c r="E169" s="194"/>
      <c r="F169" s="173">
        <v>122989624</v>
      </c>
      <c r="G169" s="173">
        <v>22989624</v>
      </c>
      <c r="H169" s="173">
        <v>100000000</v>
      </c>
      <c r="I169" s="209"/>
      <c r="J169" s="209"/>
      <c r="K169" s="209"/>
    </row>
    <row r="170" spans="1:11" s="46" customFormat="1" ht="54" customHeight="1">
      <c r="A170" s="195"/>
      <c r="B170" s="224" t="s">
        <v>449</v>
      </c>
      <c r="C170" s="212"/>
      <c r="D170" s="196"/>
      <c r="E170" s="196"/>
      <c r="F170" s="174">
        <v>122989624</v>
      </c>
      <c r="G170" s="174">
        <v>22989624</v>
      </c>
      <c r="H170" s="174">
        <v>100000000</v>
      </c>
      <c r="I170" s="210"/>
      <c r="J170" s="210"/>
      <c r="K170" s="210"/>
    </row>
    <row r="171" spans="1:11" s="46" customFormat="1" ht="40.5" customHeight="1">
      <c r="A171" s="193" t="s">
        <v>11</v>
      </c>
      <c r="B171" s="199" t="s">
        <v>450</v>
      </c>
      <c r="C171" s="211">
        <f aca="true" t="shared" si="11" ref="C171:H171">C172+C175</f>
        <v>144000000</v>
      </c>
      <c r="D171" s="211">
        <f t="shared" si="11"/>
        <v>144000000</v>
      </c>
      <c r="E171" s="211">
        <f t="shared" si="11"/>
        <v>0</v>
      </c>
      <c r="F171" s="211">
        <f t="shared" si="11"/>
        <v>3311192500</v>
      </c>
      <c r="G171" s="211">
        <f t="shared" si="11"/>
        <v>246859000</v>
      </c>
      <c r="H171" s="211">
        <f t="shared" si="11"/>
        <v>3064333500</v>
      </c>
      <c r="I171" s="209">
        <f>F171/C171</f>
        <v>22.99439236111111</v>
      </c>
      <c r="J171" s="209">
        <f>G171/D171</f>
        <v>1.7142986111111111</v>
      </c>
      <c r="K171" s="209"/>
    </row>
    <row r="172" spans="1:11" s="57" customFormat="1" ht="22.5" customHeight="1">
      <c r="A172" s="193">
        <v>1</v>
      </c>
      <c r="B172" s="194" t="s">
        <v>98</v>
      </c>
      <c r="C172" s="211">
        <f>SUM(C173:C174)</f>
        <v>0</v>
      </c>
      <c r="D172" s="211">
        <f>SUM(D173:D174)</f>
        <v>0</v>
      </c>
      <c r="E172" s="194"/>
      <c r="F172" s="173">
        <v>102859000</v>
      </c>
      <c r="G172" s="173">
        <v>102859000</v>
      </c>
      <c r="H172" s="173">
        <v>0</v>
      </c>
      <c r="I172" s="209"/>
      <c r="J172" s="209"/>
      <c r="K172" s="209"/>
    </row>
    <row r="173" spans="1:11" s="46" customFormat="1" ht="53.25" customHeight="1" hidden="1">
      <c r="A173" s="198" t="s">
        <v>8</v>
      </c>
      <c r="B173" s="197" t="s">
        <v>99</v>
      </c>
      <c r="C173" s="212"/>
      <c r="D173" s="196"/>
      <c r="E173" s="196"/>
      <c r="F173" s="174"/>
      <c r="G173" s="174"/>
      <c r="H173" s="174"/>
      <c r="I173" s="209"/>
      <c r="J173" s="209"/>
      <c r="K173" s="209"/>
    </row>
    <row r="174" spans="1:11" s="46" customFormat="1" ht="34.5" customHeight="1">
      <c r="A174" s="198" t="s">
        <v>8</v>
      </c>
      <c r="B174" s="197" t="s">
        <v>319</v>
      </c>
      <c r="C174" s="212"/>
      <c r="D174" s="196"/>
      <c r="E174" s="196"/>
      <c r="F174" s="174">
        <v>102859000</v>
      </c>
      <c r="G174" s="174">
        <v>102859000</v>
      </c>
      <c r="H174" s="174"/>
      <c r="I174" s="209"/>
      <c r="J174" s="209"/>
      <c r="K174" s="209"/>
    </row>
    <row r="175" spans="1:11" s="57" customFormat="1" ht="22.5" customHeight="1">
      <c r="A175" s="193">
        <v>2</v>
      </c>
      <c r="B175" s="194" t="s">
        <v>100</v>
      </c>
      <c r="C175" s="211">
        <f aca="true" t="shared" si="12" ref="C175:H175">SUM(C176:C181)</f>
        <v>144000000</v>
      </c>
      <c r="D175" s="211">
        <f t="shared" si="12"/>
        <v>144000000</v>
      </c>
      <c r="E175" s="194">
        <f t="shared" si="12"/>
        <v>0</v>
      </c>
      <c r="F175" s="173">
        <f t="shared" si="12"/>
        <v>3208333500</v>
      </c>
      <c r="G175" s="173">
        <f t="shared" si="12"/>
        <v>144000000</v>
      </c>
      <c r="H175" s="173">
        <f t="shared" si="12"/>
        <v>3064333500</v>
      </c>
      <c r="I175" s="209">
        <f>F175/C175</f>
        <v>22.28009375</v>
      </c>
      <c r="J175" s="209">
        <f>G175/D175</f>
        <v>1</v>
      </c>
      <c r="K175" s="209"/>
    </row>
    <row r="176" spans="1:11" s="46" customFormat="1" ht="21.75" customHeight="1">
      <c r="A176" s="198" t="s">
        <v>8</v>
      </c>
      <c r="B176" s="196" t="s">
        <v>102</v>
      </c>
      <c r="C176" s="212">
        <v>144000000</v>
      </c>
      <c r="D176" s="196">
        <v>144000000</v>
      </c>
      <c r="E176" s="196"/>
      <c r="F176" s="174">
        <v>144000000</v>
      </c>
      <c r="G176" s="174">
        <v>144000000</v>
      </c>
      <c r="H176" s="174"/>
      <c r="I176" s="209">
        <f>F176/C176</f>
        <v>1</v>
      </c>
      <c r="J176" s="209">
        <f>G176/D176</f>
        <v>1</v>
      </c>
      <c r="K176" s="210"/>
    </row>
    <row r="177" spans="1:11" s="46" customFormat="1" ht="21.75" customHeight="1">
      <c r="A177" s="198" t="s">
        <v>8</v>
      </c>
      <c r="B177" s="196" t="s">
        <v>103</v>
      </c>
      <c r="C177" s="212"/>
      <c r="D177" s="196"/>
      <c r="E177" s="196"/>
      <c r="F177" s="174">
        <v>3064333500</v>
      </c>
      <c r="G177" s="174">
        <v>0</v>
      </c>
      <c r="H177" s="174">
        <v>3064333500</v>
      </c>
      <c r="I177" s="210"/>
      <c r="J177" s="210"/>
      <c r="K177" s="210"/>
    </row>
    <row r="178" spans="1:11" s="46" customFormat="1" ht="25.5" hidden="1">
      <c r="A178" s="198" t="s">
        <v>8</v>
      </c>
      <c r="B178" s="197" t="s">
        <v>101</v>
      </c>
      <c r="C178" s="212"/>
      <c r="D178" s="196"/>
      <c r="E178" s="196"/>
      <c r="F178" s="174"/>
      <c r="G178" s="174"/>
      <c r="H178" s="174"/>
      <c r="I178" s="210"/>
      <c r="J178" s="210"/>
      <c r="K178" s="210"/>
    </row>
    <row r="179" spans="1:11" s="46" customFormat="1" ht="38.25" hidden="1">
      <c r="A179" s="198" t="s">
        <v>8</v>
      </c>
      <c r="B179" s="197" t="s">
        <v>99</v>
      </c>
      <c r="C179" s="212"/>
      <c r="D179" s="196"/>
      <c r="E179" s="196"/>
      <c r="F179" s="196"/>
      <c r="G179" s="196"/>
      <c r="H179" s="196"/>
      <c r="I179" s="210"/>
      <c r="J179" s="210"/>
      <c r="K179" s="210"/>
    </row>
    <row r="180" spans="1:11" s="46" customFormat="1" ht="12.75" hidden="1">
      <c r="A180" s="198" t="s">
        <v>8</v>
      </c>
      <c r="B180" s="196" t="s">
        <v>260</v>
      </c>
      <c r="C180" s="212"/>
      <c r="D180" s="196"/>
      <c r="E180" s="196"/>
      <c r="F180" s="196"/>
      <c r="G180" s="196"/>
      <c r="H180" s="196"/>
      <c r="I180" s="210"/>
      <c r="J180" s="210"/>
      <c r="K180" s="210"/>
    </row>
    <row r="181" spans="1:11" s="46" customFormat="1" ht="25.5" hidden="1">
      <c r="A181" s="198" t="s">
        <v>8</v>
      </c>
      <c r="B181" s="197" t="s">
        <v>261</v>
      </c>
      <c r="C181" s="212"/>
      <c r="D181" s="196"/>
      <c r="E181" s="196"/>
      <c r="F181" s="196"/>
      <c r="G181" s="196"/>
      <c r="H181" s="196"/>
      <c r="I181" s="210"/>
      <c r="J181" s="210"/>
      <c r="K181" s="210"/>
    </row>
    <row r="182" spans="1:11" s="57" customFormat="1" ht="24.75" customHeight="1">
      <c r="A182" s="193" t="s">
        <v>15</v>
      </c>
      <c r="B182" s="194" t="s">
        <v>451</v>
      </c>
      <c r="C182" s="211"/>
      <c r="D182" s="194"/>
      <c r="E182" s="194"/>
      <c r="F182" s="173">
        <f>+G182+H182</f>
        <v>784612736</v>
      </c>
      <c r="G182" s="173">
        <v>145989436</v>
      </c>
      <c r="H182" s="173">
        <v>638623300</v>
      </c>
      <c r="I182" s="209"/>
      <c r="J182" s="209"/>
      <c r="K182" s="209"/>
    </row>
    <row r="183" spans="1:11" s="57" customFormat="1" ht="24.75" customHeight="1">
      <c r="A183" s="200" t="s">
        <v>90</v>
      </c>
      <c r="B183" s="201" t="s">
        <v>48</v>
      </c>
      <c r="C183" s="213"/>
      <c r="D183" s="201"/>
      <c r="E183" s="201"/>
      <c r="F183" s="175">
        <f>+G183+H183</f>
        <v>92007160238</v>
      </c>
      <c r="G183" s="175">
        <v>80849459688</v>
      </c>
      <c r="H183" s="175">
        <v>11157700550</v>
      </c>
      <c r="I183" s="214"/>
      <c r="J183" s="214"/>
      <c r="K183" s="214"/>
    </row>
  </sheetData>
  <sheetProtection/>
  <mergeCells count="15">
    <mergeCell ref="I1:K1"/>
    <mergeCell ref="G6:H6"/>
    <mergeCell ref="I6:K6"/>
    <mergeCell ref="I7:I8"/>
    <mergeCell ref="J7:J8"/>
    <mergeCell ref="K7:K8"/>
    <mergeCell ref="D7:D8"/>
    <mergeCell ref="E7:E8"/>
    <mergeCell ref="G7:G8"/>
    <mergeCell ref="H7:H8"/>
    <mergeCell ref="D6:E6"/>
    <mergeCell ref="A6:A8"/>
    <mergeCell ref="B6:B8"/>
    <mergeCell ref="C6:C8"/>
    <mergeCell ref="F6:F8"/>
  </mergeCells>
  <printOptions/>
  <pageMargins left="0" right="0" top="0.45" bottom="0.66" header="0" footer="0.25"/>
  <pageSetup fitToHeight="0" fitToWidth="1"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J60"/>
  <sheetViews>
    <sheetView view="pageBreakPreview" zoomScale="85" zoomScaleSheetLayoutView="85" zoomScalePageLayoutView="0" workbookViewId="0" topLeftCell="A1">
      <pane xSplit="1" ySplit="10" topLeftCell="B11" activePane="bottomRight" state="frozen"/>
      <selection pane="topLeft" activeCell="A1" sqref="A1"/>
      <selection pane="topRight" activeCell="B1" sqref="B1"/>
      <selection pane="bottomLeft" activeCell="A10" sqref="A10"/>
      <selection pane="bottomRight" activeCell="A3" sqref="A3:IV3"/>
    </sheetView>
  </sheetViews>
  <sheetFormatPr defaultColWidth="8.796875" defaultRowHeight="15"/>
  <cols>
    <col min="1" max="1" width="5.09765625" style="99" customWidth="1"/>
    <col min="2" max="2" width="45.3984375" style="99" customWidth="1"/>
    <col min="3" max="4" width="15.8984375" style="99" customWidth="1"/>
    <col min="5" max="6" width="17.19921875" style="99" customWidth="1"/>
    <col min="7" max="8" width="9.8984375" style="99" customWidth="1"/>
    <col min="9" max="12" width="0" style="99" hidden="1" customWidth="1"/>
    <col min="13" max="13" width="14.19921875" style="99" customWidth="1"/>
    <col min="14" max="16384" width="9" style="99" customWidth="1"/>
  </cols>
  <sheetData>
    <row r="1" spans="1:10" ht="21" customHeight="1">
      <c r="A1" s="94"/>
      <c r="B1" s="95"/>
      <c r="C1" s="96"/>
      <c r="D1" s="96"/>
      <c r="E1" s="96"/>
      <c r="F1" s="96"/>
      <c r="G1" s="97"/>
      <c r="H1" s="98" t="s">
        <v>111</v>
      </c>
      <c r="J1" s="99" t="s">
        <v>265</v>
      </c>
    </row>
    <row r="2" spans="1:8" ht="21" customHeight="1">
      <c r="A2" s="100" t="s">
        <v>331</v>
      </c>
      <c r="B2" s="97"/>
      <c r="C2" s="101"/>
      <c r="D2" s="101"/>
      <c r="E2" s="101"/>
      <c r="F2" s="101"/>
      <c r="G2" s="101"/>
      <c r="H2" s="101"/>
    </row>
    <row r="3" spans="1:8" ht="21" customHeight="1" hidden="1">
      <c r="A3" s="102" t="str">
        <f>'Biểu 96'!A3:E3</f>
        <v>(Kèm theo Tờ trình số  42/TTr-TCKH ngày 04 / 8 /2023 của phòng Tài chính - Kế hoạch)</v>
      </c>
      <c r="B3" s="97"/>
      <c r="C3" s="96"/>
      <c r="D3" s="96"/>
      <c r="E3" s="96"/>
      <c r="F3" s="96"/>
      <c r="G3" s="96"/>
      <c r="H3" s="96"/>
    </row>
    <row r="4" spans="1:8" ht="21" customHeight="1">
      <c r="A4" s="102" t="str">
        <f>'Biểu 96'!A4:E4</f>
        <v>(Kèm theo Quyết định số          /QĐ-UBND ngày      / 8 /2023 của UBND huyện Tuần Giáo)</v>
      </c>
      <c r="B4" s="97"/>
      <c r="C4" s="96"/>
      <c r="D4" s="96"/>
      <c r="E4" s="96"/>
      <c r="F4" s="96"/>
      <c r="G4" s="96"/>
      <c r="H4" s="96"/>
    </row>
    <row r="5" spans="1:7" ht="19.5" customHeight="1">
      <c r="A5" s="103"/>
      <c r="B5" s="103"/>
      <c r="C5" s="104"/>
      <c r="D5" s="104"/>
      <c r="E5" s="104"/>
      <c r="F5" s="104"/>
      <c r="G5" s="105" t="s">
        <v>68</v>
      </c>
    </row>
    <row r="6" spans="1:8" s="61" customFormat="1" ht="19.5" customHeight="1">
      <c r="A6" s="300" t="s">
        <v>35</v>
      </c>
      <c r="B6" s="300" t="s">
        <v>0</v>
      </c>
      <c r="C6" s="302" t="s">
        <v>1</v>
      </c>
      <c r="D6" s="302"/>
      <c r="E6" s="302" t="s">
        <v>34</v>
      </c>
      <c r="F6" s="302"/>
      <c r="G6" s="302" t="s">
        <v>46</v>
      </c>
      <c r="H6" s="302"/>
    </row>
    <row r="7" spans="1:8" s="61" customFormat="1" ht="39.75" customHeight="1">
      <c r="A7" s="301"/>
      <c r="B7" s="301"/>
      <c r="C7" s="58" t="s">
        <v>262</v>
      </c>
      <c r="D7" s="58" t="s">
        <v>263</v>
      </c>
      <c r="E7" s="58" t="s">
        <v>262</v>
      </c>
      <c r="F7" s="58" t="s">
        <v>263</v>
      </c>
      <c r="G7" s="58" t="s">
        <v>262</v>
      </c>
      <c r="H7" s="58" t="s">
        <v>264</v>
      </c>
    </row>
    <row r="8" spans="1:8" s="61" customFormat="1" ht="17.25" customHeight="1">
      <c r="A8" s="59" t="s">
        <v>2</v>
      </c>
      <c r="B8" s="60" t="s">
        <v>3</v>
      </c>
      <c r="C8" s="59">
        <v>1</v>
      </c>
      <c r="D8" s="59">
        <f>C8+1</f>
        <v>2</v>
      </c>
      <c r="E8" s="59">
        <f>D8+1</f>
        <v>3</v>
      </c>
      <c r="F8" s="59">
        <f>E8+1</f>
        <v>4</v>
      </c>
      <c r="G8" s="59" t="s">
        <v>36</v>
      </c>
      <c r="H8" s="59" t="s">
        <v>37</v>
      </c>
    </row>
    <row r="9" spans="1:9" s="61" customFormat="1" ht="21.75" customHeight="1">
      <c r="A9" s="62"/>
      <c r="B9" s="63" t="s">
        <v>266</v>
      </c>
      <c r="C9" s="64">
        <f>C10+C52+C59+C60</f>
        <v>718673000000</v>
      </c>
      <c r="D9" s="64">
        <f>D10+D52+D59+D60</f>
        <v>715818000000</v>
      </c>
      <c r="E9" s="64">
        <f>E10+E52+E59+E60</f>
        <v>875136396914</v>
      </c>
      <c r="F9" s="64">
        <f>F10+F52+F59+F60</f>
        <v>869883491588</v>
      </c>
      <c r="G9" s="65">
        <f aca="true" t="shared" si="0" ref="G9:H11">E9/C9</f>
        <v>1.2177115279327315</v>
      </c>
      <c r="H9" s="65">
        <f t="shared" si="0"/>
        <v>1.2152299768768038</v>
      </c>
      <c r="I9" s="176"/>
    </row>
    <row r="10" spans="1:9" s="61" customFormat="1" ht="23.25" customHeight="1">
      <c r="A10" s="177" t="s">
        <v>2</v>
      </c>
      <c r="B10" s="178" t="s">
        <v>267</v>
      </c>
      <c r="C10" s="179">
        <f>C11</f>
        <v>54000000000</v>
      </c>
      <c r="D10" s="179">
        <f>D11</f>
        <v>51145000000</v>
      </c>
      <c r="E10" s="179">
        <f>E11</f>
        <v>56199613301</v>
      </c>
      <c r="F10" s="179">
        <f>F11</f>
        <v>51092697411</v>
      </c>
      <c r="G10" s="65">
        <f t="shared" si="0"/>
        <v>1.040733579648148</v>
      </c>
      <c r="H10" s="65">
        <f t="shared" si="0"/>
        <v>0.9989773665265422</v>
      </c>
      <c r="I10" s="180"/>
    </row>
    <row r="11" spans="1:9" s="61" customFormat="1" ht="21" customHeight="1">
      <c r="A11" s="177" t="s">
        <v>10</v>
      </c>
      <c r="B11" s="178" t="s">
        <v>4</v>
      </c>
      <c r="C11" s="179">
        <f>C14+C18+C22+C23+C24+C30+C36+C41+C42+C25+C51+C12</f>
        <v>54000000000</v>
      </c>
      <c r="D11" s="179">
        <f>D14+D18+D22+D23+D24+D30+D36+D41+D42+D25+D51+D12</f>
        <v>51145000000</v>
      </c>
      <c r="E11" s="179">
        <f>E14+E18+E22+E23+E24+E30+E36+E41+E42+E25+E51+E12</f>
        <v>56199613301</v>
      </c>
      <c r="F11" s="179">
        <f>F14+F18+F22+F23+F24+F30+F36+F41+F42+F25+F51+F12</f>
        <v>51092697411</v>
      </c>
      <c r="G11" s="65">
        <f t="shared" si="0"/>
        <v>1.040733579648148</v>
      </c>
      <c r="H11" s="65">
        <f t="shared" si="0"/>
        <v>0.9989773665265422</v>
      </c>
      <c r="I11" s="176"/>
    </row>
    <row r="12" spans="1:8" s="61" customFormat="1" ht="36.75" customHeight="1">
      <c r="A12" s="177">
        <v>1</v>
      </c>
      <c r="B12" s="178" t="s">
        <v>272</v>
      </c>
      <c r="C12" s="179"/>
      <c r="D12" s="179"/>
      <c r="E12" s="179">
        <f>E13</f>
        <v>1540072466</v>
      </c>
      <c r="F12" s="179">
        <f>F13</f>
        <v>1540072466</v>
      </c>
      <c r="G12" s="65"/>
      <c r="H12" s="65"/>
    </row>
    <row r="13" spans="1:8" s="61" customFormat="1" ht="21" customHeight="1">
      <c r="A13" s="181"/>
      <c r="B13" s="182" t="s">
        <v>64</v>
      </c>
      <c r="C13" s="183"/>
      <c r="D13" s="183"/>
      <c r="E13" s="184">
        <v>1540072466</v>
      </c>
      <c r="F13" s="183">
        <f>E13</f>
        <v>1540072466</v>
      </c>
      <c r="G13" s="65"/>
      <c r="H13" s="65"/>
    </row>
    <row r="14" spans="1:8" s="61" customFormat="1" ht="35.25" customHeight="1">
      <c r="A14" s="177">
        <v>2</v>
      </c>
      <c r="B14" s="178" t="s">
        <v>69</v>
      </c>
      <c r="C14" s="179">
        <f>SUM(C15:C17)</f>
        <v>0</v>
      </c>
      <c r="D14" s="179">
        <f>SUM(D15:D17)</f>
        <v>0</v>
      </c>
      <c r="E14" s="179">
        <f>SUM(E15:E17)</f>
        <v>68619019</v>
      </c>
      <c r="F14" s="179">
        <f>SUM(F15:F17)</f>
        <v>68619019</v>
      </c>
      <c r="G14" s="65"/>
      <c r="H14" s="65"/>
    </row>
    <row r="15" spans="1:8" s="61" customFormat="1" ht="21" customHeight="1">
      <c r="A15" s="181"/>
      <c r="B15" s="182" t="s">
        <v>62</v>
      </c>
      <c r="C15" s="183"/>
      <c r="D15" s="183"/>
      <c r="E15" s="183">
        <v>25376104</v>
      </c>
      <c r="F15" s="183">
        <f>E15</f>
        <v>25376104</v>
      </c>
      <c r="G15" s="65"/>
      <c r="H15" s="65"/>
    </row>
    <row r="16" spans="1:8" s="61" customFormat="1" ht="21" customHeight="1">
      <c r="A16" s="181"/>
      <c r="B16" s="182" t="s">
        <v>63</v>
      </c>
      <c r="C16" s="183"/>
      <c r="D16" s="183"/>
      <c r="E16" s="183">
        <v>25829415</v>
      </c>
      <c r="F16" s="183">
        <f>E16</f>
        <v>25829415</v>
      </c>
      <c r="G16" s="65"/>
      <c r="H16" s="65"/>
    </row>
    <row r="17" spans="1:8" s="61" customFormat="1" ht="21" customHeight="1">
      <c r="A17" s="181"/>
      <c r="B17" s="182" t="s">
        <v>64</v>
      </c>
      <c r="C17" s="183"/>
      <c r="D17" s="183"/>
      <c r="E17" s="183">
        <v>17413500</v>
      </c>
      <c r="F17" s="183">
        <f>E17</f>
        <v>17413500</v>
      </c>
      <c r="G17" s="65"/>
      <c r="H17" s="65"/>
    </row>
    <row r="18" spans="1:8" s="61" customFormat="1" ht="21" customHeight="1">
      <c r="A18" s="177">
        <v>3</v>
      </c>
      <c r="B18" s="178" t="s">
        <v>70</v>
      </c>
      <c r="C18" s="179">
        <f>SUM(C19:C21)</f>
        <v>20300000000</v>
      </c>
      <c r="D18" s="179">
        <f>SUM(D19:D21)</f>
        <v>20300000000</v>
      </c>
      <c r="E18" s="179">
        <f>SUM(E19:E21)</f>
        <v>23505321152</v>
      </c>
      <c r="F18" s="179">
        <f>SUM(F19:F21)</f>
        <v>23505321152</v>
      </c>
      <c r="G18" s="65">
        <f aca="true" t="shared" si="1" ref="G18:H26">E18/C18</f>
        <v>1.1578975936945812</v>
      </c>
      <c r="H18" s="65">
        <f t="shared" si="1"/>
        <v>1.1578975936945812</v>
      </c>
    </row>
    <row r="19" spans="1:8" s="61" customFormat="1" ht="21" customHeight="1">
      <c r="A19" s="181"/>
      <c r="B19" s="182" t="s">
        <v>62</v>
      </c>
      <c r="C19" s="183">
        <v>8750000000</v>
      </c>
      <c r="D19" s="183">
        <f aca="true" t="shared" si="2" ref="D19:D24">C19</f>
        <v>8750000000</v>
      </c>
      <c r="E19" s="183">
        <v>6481629143</v>
      </c>
      <c r="F19" s="183">
        <f>E19</f>
        <v>6481629143</v>
      </c>
      <c r="G19" s="185">
        <f t="shared" si="1"/>
        <v>0.7407576163428572</v>
      </c>
      <c r="H19" s="185">
        <f t="shared" si="1"/>
        <v>0.7407576163428572</v>
      </c>
    </row>
    <row r="20" spans="1:8" s="61" customFormat="1" ht="21" customHeight="1">
      <c r="A20" s="181"/>
      <c r="B20" s="182" t="s">
        <v>63</v>
      </c>
      <c r="C20" s="183">
        <v>1000000000</v>
      </c>
      <c r="D20" s="183">
        <f>C20</f>
        <v>1000000000</v>
      </c>
      <c r="E20" s="183">
        <v>864264496</v>
      </c>
      <c r="F20" s="183">
        <f>E20</f>
        <v>864264496</v>
      </c>
      <c r="G20" s="185">
        <f t="shared" si="1"/>
        <v>0.864264496</v>
      </c>
      <c r="H20" s="185">
        <f t="shared" si="1"/>
        <v>0.864264496</v>
      </c>
    </row>
    <row r="21" spans="1:8" s="61" customFormat="1" ht="21" customHeight="1">
      <c r="A21" s="181"/>
      <c r="B21" s="182" t="s">
        <v>64</v>
      </c>
      <c r="C21" s="183">
        <v>10550000000</v>
      </c>
      <c r="D21" s="183">
        <f t="shared" si="2"/>
        <v>10550000000</v>
      </c>
      <c r="E21" s="183">
        <v>16159427513</v>
      </c>
      <c r="F21" s="183">
        <f>E21</f>
        <v>16159427513</v>
      </c>
      <c r="G21" s="185">
        <f t="shared" si="1"/>
        <v>1.5316992903317534</v>
      </c>
      <c r="H21" s="185">
        <f t="shared" si="1"/>
        <v>1.5316992903317534</v>
      </c>
    </row>
    <row r="22" spans="1:8" s="61" customFormat="1" ht="21" customHeight="1">
      <c r="A22" s="177">
        <v>4</v>
      </c>
      <c r="B22" s="178" t="s">
        <v>5</v>
      </c>
      <c r="C22" s="179">
        <v>5100000000</v>
      </c>
      <c r="D22" s="179">
        <f t="shared" si="2"/>
        <v>5100000000</v>
      </c>
      <c r="E22" s="179">
        <v>8046013478</v>
      </c>
      <c r="F22" s="179">
        <f>E22</f>
        <v>8046013478</v>
      </c>
      <c r="G22" s="65">
        <f t="shared" si="1"/>
        <v>1.5776497015686275</v>
      </c>
      <c r="H22" s="65">
        <f t="shared" si="1"/>
        <v>1.5776497015686275</v>
      </c>
    </row>
    <row r="23" spans="1:8" s="61" customFormat="1" ht="21" customHeight="1">
      <c r="A23" s="177">
        <v>5</v>
      </c>
      <c r="B23" s="178" t="s">
        <v>6</v>
      </c>
      <c r="C23" s="179">
        <v>50000000</v>
      </c>
      <c r="D23" s="179">
        <f t="shared" si="2"/>
        <v>50000000</v>
      </c>
      <c r="E23" s="179">
        <v>219377943</v>
      </c>
      <c r="F23" s="179">
        <f>E23</f>
        <v>219377943</v>
      </c>
      <c r="G23" s="65">
        <f t="shared" si="1"/>
        <v>4.38755886</v>
      </c>
      <c r="H23" s="65">
        <f t="shared" si="1"/>
        <v>4.38755886</v>
      </c>
    </row>
    <row r="24" spans="1:8" s="61" customFormat="1" ht="21" customHeight="1">
      <c r="A24" s="177">
        <v>6</v>
      </c>
      <c r="B24" s="178" t="s">
        <v>7</v>
      </c>
      <c r="C24" s="179">
        <v>1800000000</v>
      </c>
      <c r="D24" s="179">
        <f t="shared" si="2"/>
        <v>1800000000</v>
      </c>
      <c r="E24" s="179">
        <v>1967043092</v>
      </c>
      <c r="F24" s="186">
        <v>2229588184</v>
      </c>
      <c r="G24" s="65">
        <f t="shared" si="1"/>
        <v>1.0928017177777778</v>
      </c>
      <c r="H24" s="65">
        <f t="shared" si="1"/>
        <v>1.2386601022222221</v>
      </c>
    </row>
    <row r="25" spans="1:8" s="61" customFormat="1" ht="21" customHeight="1">
      <c r="A25" s="177">
        <v>7</v>
      </c>
      <c r="B25" s="178" t="s">
        <v>332</v>
      </c>
      <c r="C25" s="179">
        <f>C29+C26</f>
        <v>2750000000</v>
      </c>
      <c r="D25" s="179">
        <f>D29+D26</f>
        <v>895000000</v>
      </c>
      <c r="E25" s="179">
        <f>E29+E26</f>
        <v>2839565995</v>
      </c>
      <c r="F25" s="179">
        <f>F29+F26</f>
        <v>960550815</v>
      </c>
      <c r="G25" s="65">
        <f t="shared" si="1"/>
        <v>1.0325694527272726</v>
      </c>
      <c r="H25" s="65">
        <f t="shared" si="1"/>
        <v>1.0732411340782122</v>
      </c>
    </row>
    <row r="26" spans="1:8" s="61" customFormat="1" ht="21" customHeight="1">
      <c r="A26" s="181"/>
      <c r="B26" s="182" t="s">
        <v>333</v>
      </c>
      <c r="C26" s="183">
        <f>C27+C28</f>
        <v>2650000000</v>
      </c>
      <c r="D26" s="183">
        <f>D27+D28</f>
        <v>795000000</v>
      </c>
      <c r="E26" s="183">
        <f>E27+E28</f>
        <v>2684307400</v>
      </c>
      <c r="F26" s="183">
        <f>F27+F28</f>
        <v>805292220</v>
      </c>
      <c r="G26" s="185">
        <f t="shared" si="1"/>
        <v>1.0129461886792452</v>
      </c>
      <c r="H26" s="185">
        <f t="shared" si="1"/>
        <v>1.0129461886792452</v>
      </c>
    </row>
    <row r="27" spans="1:8" s="61" customFormat="1" ht="21" customHeight="1">
      <c r="A27" s="181"/>
      <c r="B27" s="182" t="s">
        <v>334</v>
      </c>
      <c r="C27" s="183">
        <v>1855000000</v>
      </c>
      <c r="D27" s="183"/>
      <c r="E27" s="183">
        <v>1879015180</v>
      </c>
      <c r="F27" s="183"/>
      <c r="G27" s="185">
        <f>E27/C27</f>
        <v>1.0129461886792452</v>
      </c>
      <c r="H27" s="185"/>
    </row>
    <row r="28" spans="1:8" s="61" customFormat="1" ht="21" customHeight="1">
      <c r="A28" s="181"/>
      <c r="B28" s="182" t="s">
        <v>335</v>
      </c>
      <c r="C28" s="183">
        <v>795000000</v>
      </c>
      <c r="D28" s="183">
        <f>C28</f>
        <v>795000000</v>
      </c>
      <c r="E28" s="183">
        <v>805292220</v>
      </c>
      <c r="F28" s="183">
        <f>E28</f>
        <v>805292220</v>
      </c>
      <c r="G28" s="185">
        <f>E28/C28</f>
        <v>1.0129461886792452</v>
      </c>
      <c r="H28" s="185">
        <f>F28/D28</f>
        <v>1.0129461886792452</v>
      </c>
    </row>
    <row r="29" spans="1:8" s="61" customFormat="1" ht="21" customHeight="1">
      <c r="A29" s="181"/>
      <c r="B29" s="182" t="s">
        <v>336</v>
      </c>
      <c r="C29" s="183">
        <v>100000000</v>
      </c>
      <c r="D29" s="183">
        <f>C29</f>
        <v>100000000</v>
      </c>
      <c r="E29" s="183">
        <v>155258595</v>
      </c>
      <c r="F29" s="183">
        <f>E29</f>
        <v>155258595</v>
      </c>
      <c r="G29" s="185">
        <f>E29/C29</f>
        <v>1.55258595</v>
      </c>
      <c r="H29" s="185">
        <f>F29/D29</f>
        <v>1.55258595</v>
      </c>
    </row>
    <row r="30" spans="1:8" s="61" customFormat="1" ht="21" customHeight="1">
      <c r="A30" s="177">
        <v>8</v>
      </c>
      <c r="B30" s="178" t="s">
        <v>71</v>
      </c>
      <c r="C30" s="179">
        <v>1350000000</v>
      </c>
      <c r="D30" s="179">
        <f>C30</f>
        <v>1350000000</v>
      </c>
      <c r="E30" s="179">
        <f>E31+E32+E33</f>
        <v>1557570800</v>
      </c>
      <c r="F30" s="179">
        <f>F31+F32+F33</f>
        <v>1478226520</v>
      </c>
      <c r="G30" s="65">
        <f>E30/C30</f>
        <v>1.1537561481481482</v>
      </c>
      <c r="H30" s="65">
        <f>F30/D30</f>
        <v>1.0949826074074074</v>
      </c>
    </row>
    <row r="31" spans="1:8" s="61" customFormat="1" ht="21" customHeight="1">
      <c r="A31" s="181"/>
      <c r="B31" s="182" t="s">
        <v>309</v>
      </c>
      <c r="C31" s="183"/>
      <c r="D31" s="183"/>
      <c r="E31" s="183">
        <v>79344280</v>
      </c>
      <c r="F31" s="156"/>
      <c r="G31" s="65"/>
      <c r="H31" s="65"/>
    </row>
    <row r="32" spans="1:8" s="61" customFormat="1" ht="21" customHeight="1">
      <c r="A32" s="181"/>
      <c r="B32" s="182" t="s">
        <v>310</v>
      </c>
      <c r="C32" s="183"/>
      <c r="D32" s="183"/>
      <c r="E32" s="183">
        <v>935969520</v>
      </c>
      <c r="F32" s="183">
        <f>E32</f>
        <v>935969520</v>
      </c>
      <c r="G32" s="65"/>
      <c r="H32" s="65"/>
    </row>
    <row r="33" spans="1:8" s="61" customFormat="1" ht="21" customHeight="1">
      <c r="A33" s="181"/>
      <c r="B33" s="182" t="s">
        <v>311</v>
      </c>
      <c r="C33" s="183"/>
      <c r="D33" s="183"/>
      <c r="E33" s="183">
        <v>542257000</v>
      </c>
      <c r="F33" s="183">
        <f>E33</f>
        <v>542257000</v>
      </c>
      <c r="G33" s="65"/>
      <c r="H33" s="65"/>
    </row>
    <row r="34" spans="1:8" s="61" customFormat="1" ht="21" customHeight="1">
      <c r="A34" s="181"/>
      <c r="B34" s="182" t="s">
        <v>312</v>
      </c>
      <c r="C34" s="183">
        <v>500000000</v>
      </c>
      <c r="D34" s="183">
        <f aca="true" t="shared" si="3" ref="D34:D41">C34</f>
        <v>500000000</v>
      </c>
      <c r="E34" s="183">
        <v>491657432</v>
      </c>
      <c r="F34" s="183">
        <f>E34</f>
        <v>491657432</v>
      </c>
      <c r="G34" s="185">
        <f aca="true" t="shared" si="4" ref="G34:H47">E34/C34</f>
        <v>0.983314864</v>
      </c>
      <c r="H34" s="185">
        <f t="shared" si="4"/>
        <v>0.983314864</v>
      </c>
    </row>
    <row r="35" spans="1:8" s="61" customFormat="1" ht="21" customHeight="1">
      <c r="A35" s="181"/>
      <c r="B35" s="182" t="s">
        <v>313</v>
      </c>
      <c r="C35" s="183">
        <v>250000000</v>
      </c>
      <c r="D35" s="183">
        <f t="shared" si="3"/>
        <v>250000000</v>
      </c>
      <c r="E35" s="183">
        <v>271789076</v>
      </c>
      <c r="F35" s="183">
        <f>E35</f>
        <v>271789076</v>
      </c>
      <c r="G35" s="185">
        <f>E35/C35</f>
        <v>1.087156304</v>
      </c>
      <c r="H35" s="185">
        <f>F35/D35</f>
        <v>1.087156304</v>
      </c>
    </row>
    <row r="36" spans="1:8" s="61" customFormat="1" ht="21" customHeight="1">
      <c r="A36" s="177">
        <v>9</v>
      </c>
      <c r="B36" s="178" t="s">
        <v>72</v>
      </c>
      <c r="C36" s="179">
        <v>20000000000</v>
      </c>
      <c r="D36" s="179">
        <f t="shared" si="3"/>
        <v>20000000000</v>
      </c>
      <c r="E36" s="179">
        <v>7584308300</v>
      </c>
      <c r="F36" s="179">
        <f>E36</f>
        <v>7584308300</v>
      </c>
      <c r="G36" s="65">
        <f t="shared" si="4"/>
        <v>0.379215415</v>
      </c>
      <c r="H36" s="65">
        <f t="shared" si="4"/>
        <v>0.379215415</v>
      </c>
    </row>
    <row r="37" spans="1:8" s="61" customFormat="1" ht="21" customHeight="1" hidden="1">
      <c r="A37" s="181"/>
      <c r="B37" s="182" t="s">
        <v>74</v>
      </c>
      <c r="C37" s="183"/>
      <c r="D37" s="179">
        <f t="shared" si="3"/>
        <v>0</v>
      </c>
      <c r="E37" s="183"/>
      <c r="F37" s="183"/>
      <c r="G37" s="65" t="e">
        <f t="shared" si="4"/>
        <v>#DIV/0!</v>
      </c>
      <c r="H37" s="65" t="e">
        <f t="shared" si="4"/>
        <v>#DIV/0!</v>
      </c>
    </row>
    <row r="38" spans="1:8" s="61" customFormat="1" ht="21" customHeight="1" hidden="1">
      <c r="A38" s="181"/>
      <c r="B38" s="182" t="s">
        <v>75</v>
      </c>
      <c r="C38" s="184"/>
      <c r="D38" s="179">
        <f t="shared" si="3"/>
        <v>0</v>
      </c>
      <c r="E38" s="183"/>
      <c r="F38" s="183"/>
      <c r="G38" s="65" t="e">
        <f t="shared" si="4"/>
        <v>#DIV/0!</v>
      </c>
      <c r="H38" s="65" t="e">
        <f t="shared" si="4"/>
        <v>#DIV/0!</v>
      </c>
    </row>
    <row r="39" spans="1:8" s="61" customFormat="1" ht="21" customHeight="1" hidden="1">
      <c r="A39" s="181"/>
      <c r="B39" s="182" t="s">
        <v>76</v>
      </c>
      <c r="C39" s="184"/>
      <c r="D39" s="179">
        <f t="shared" si="3"/>
        <v>0</v>
      </c>
      <c r="E39" s="183"/>
      <c r="F39" s="183"/>
      <c r="G39" s="65" t="e">
        <f t="shared" si="4"/>
        <v>#DIV/0!</v>
      </c>
      <c r="H39" s="65" t="e">
        <f t="shared" si="4"/>
        <v>#DIV/0!</v>
      </c>
    </row>
    <row r="40" spans="1:8" s="61" customFormat="1" ht="21" customHeight="1" hidden="1">
      <c r="A40" s="181"/>
      <c r="B40" s="182" t="s">
        <v>73</v>
      </c>
      <c r="C40" s="184"/>
      <c r="D40" s="179">
        <f t="shared" si="3"/>
        <v>0</v>
      </c>
      <c r="E40" s="183"/>
      <c r="F40" s="183"/>
      <c r="G40" s="65" t="e">
        <f t="shared" si="4"/>
        <v>#DIV/0!</v>
      </c>
      <c r="H40" s="65" t="e">
        <f t="shared" si="4"/>
        <v>#DIV/0!</v>
      </c>
    </row>
    <row r="41" spans="1:8" s="61" customFormat="1" ht="21" customHeight="1">
      <c r="A41" s="177">
        <v>10</v>
      </c>
      <c r="B41" s="178" t="s">
        <v>77</v>
      </c>
      <c r="C41" s="179">
        <v>1000000000</v>
      </c>
      <c r="D41" s="179">
        <f t="shared" si="3"/>
        <v>1000000000</v>
      </c>
      <c r="E41" s="179">
        <v>3729088346</v>
      </c>
      <c r="F41" s="179">
        <f>E41</f>
        <v>3729088346</v>
      </c>
      <c r="G41" s="65">
        <f t="shared" si="4"/>
        <v>3.729088346</v>
      </c>
      <c r="H41" s="65">
        <f t="shared" si="4"/>
        <v>3.729088346</v>
      </c>
    </row>
    <row r="42" spans="1:8" s="61" customFormat="1" ht="21" customHeight="1">
      <c r="A42" s="177">
        <v>11</v>
      </c>
      <c r="B42" s="178" t="s">
        <v>9</v>
      </c>
      <c r="C42" s="179">
        <f>C43+C47</f>
        <v>1600000000</v>
      </c>
      <c r="D42" s="179">
        <f>D43+D47</f>
        <v>600000000</v>
      </c>
      <c r="E42" s="179">
        <f>E43+E47</f>
        <v>5013252710</v>
      </c>
      <c r="F42" s="179">
        <f>F43+F47</f>
        <v>1602151188</v>
      </c>
      <c r="G42" s="65">
        <f t="shared" si="4"/>
        <v>3.13328294375</v>
      </c>
      <c r="H42" s="65">
        <f>F42/D42</f>
        <v>2.67025198</v>
      </c>
    </row>
    <row r="43" spans="1:8" s="61" customFormat="1" ht="21" customHeight="1">
      <c r="A43" s="182"/>
      <c r="B43" s="182" t="s">
        <v>78</v>
      </c>
      <c r="C43" s="183">
        <v>1000000000</v>
      </c>
      <c r="D43" s="183"/>
      <c r="E43" s="183">
        <v>3388439522</v>
      </c>
      <c r="F43" s="187"/>
      <c r="G43" s="185">
        <f t="shared" si="4"/>
        <v>3.388439522</v>
      </c>
      <c r="H43" s="185"/>
    </row>
    <row r="44" spans="1:8" s="61" customFormat="1" ht="21" customHeight="1" hidden="1">
      <c r="A44" s="182"/>
      <c r="B44" s="182" t="s">
        <v>268</v>
      </c>
      <c r="C44" s="183"/>
      <c r="D44" s="183"/>
      <c r="E44" s="183">
        <v>0</v>
      </c>
      <c r="F44" s="183"/>
      <c r="G44" s="185" t="e">
        <f t="shared" si="4"/>
        <v>#DIV/0!</v>
      </c>
      <c r="H44" s="185" t="e">
        <f>F44/D44</f>
        <v>#DIV/0!</v>
      </c>
    </row>
    <row r="45" spans="1:8" s="61" customFormat="1" ht="21" customHeight="1" hidden="1">
      <c r="A45" s="182"/>
      <c r="B45" s="182" t="s">
        <v>273</v>
      </c>
      <c r="C45" s="183"/>
      <c r="D45" s="183"/>
      <c r="E45" s="183">
        <v>0</v>
      </c>
      <c r="F45" s="187"/>
      <c r="G45" s="185" t="e">
        <f t="shared" si="4"/>
        <v>#DIV/0!</v>
      </c>
      <c r="H45" s="185" t="e">
        <f>F45/D45</f>
        <v>#DIV/0!</v>
      </c>
    </row>
    <row r="46" spans="1:8" s="61" customFormat="1" ht="21" customHeight="1" hidden="1">
      <c r="A46" s="182"/>
      <c r="B46" s="182" t="s">
        <v>274</v>
      </c>
      <c r="C46" s="183"/>
      <c r="D46" s="183"/>
      <c r="E46" s="183">
        <v>0</v>
      </c>
      <c r="F46" s="183"/>
      <c r="G46" s="185" t="e">
        <f t="shared" si="4"/>
        <v>#DIV/0!</v>
      </c>
      <c r="H46" s="185" t="e">
        <f>F46/D46</f>
        <v>#DIV/0!</v>
      </c>
    </row>
    <row r="47" spans="1:8" s="61" customFormat="1" ht="21" customHeight="1">
      <c r="A47" s="182"/>
      <c r="B47" s="182" t="s">
        <v>275</v>
      </c>
      <c r="C47" s="183">
        <v>600000000</v>
      </c>
      <c r="D47" s="183">
        <f>C47</f>
        <v>600000000</v>
      </c>
      <c r="E47" s="183">
        <f>SUM(E48:E50)</f>
        <v>1624813188</v>
      </c>
      <c r="F47" s="183">
        <f>SUM(F48:F50)</f>
        <v>1602151188</v>
      </c>
      <c r="G47" s="185">
        <f t="shared" si="4"/>
        <v>2.70802198</v>
      </c>
      <c r="H47" s="185">
        <f>F47/D47</f>
        <v>2.67025198</v>
      </c>
    </row>
    <row r="48" spans="1:8" s="61" customFormat="1" ht="21" customHeight="1">
      <c r="A48" s="182"/>
      <c r="B48" s="182" t="s">
        <v>79</v>
      </c>
      <c r="C48" s="183"/>
      <c r="D48" s="183"/>
      <c r="E48" s="183">
        <v>22662000</v>
      </c>
      <c r="F48" s="183"/>
      <c r="G48" s="185"/>
      <c r="H48" s="185"/>
    </row>
    <row r="49" spans="1:8" s="61" customFormat="1" ht="21" customHeight="1">
      <c r="A49" s="182"/>
      <c r="B49" s="182" t="s">
        <v>80</v>
      </c>
      <c r="C49" s="183"/>
      <c r="D49" s="183"/>
      <c r="E49" s="183">
        <v>1147924942</v>
      </c>
      <c r="F49" s="183">
        <f>E49</f>
        <v>1147924942</v>
      </c>
      <c r="G49" s="185"/>
      <c r="H49" s="185"/>
    </row>
    <row r="50" spans="1:8" s="61" customFormat="1" ht="21" customHeight="1">
      <c r="A50" s="182"/>
      <c r="B50" s="182" t="s">
        <v>81</v>
      </c>
      <c r="C50" s="183"/>
      <c r="D50" s="183"/>
      <c r="E50" s="183">
        <v>454226246</v>
      </c>
      <c r="F50" s="183">
        <f>E50</f>
        <v>454226246</v>
      </c>
      <c r="G50" s="185"/>
      <c r="H50" s="185"/>
    </row>
    <row r="51" spans="1:8" s="61" customFormat="1" ht="21" customHeight="1">
      <c r="A51" s="177">
        <v>12</v>
      </c>
      <c r="B51" s="178" t="s">
        <v>82</v>
      </c>
      <c r="C51" s="179">
        <v>50000000</v>
      </c>
      <c r="D51" s="179">
        <f>C51</f>
        <v>50000000</v>
      </c>
      <c r="E51" s="179">
        <v>129380000</v>
      </c>
      <c r="F51" s="179">
        <f>E51</f>
        <v>129380000</v>
      </c>
      <c r="G51" s="65">
        <f>E51/C51</f>
        <v>2.5876</v>
      </c>
      <c r="H51" s="65">
        <f>F51/D51</f>
        <v>2.5876</v>
      </c>
    </row>
    <row r="52" spans="1:8" s="61" customFormat="1" ht="21" customHeight="1">
      <c r="A52" s="177" t="s">
        <v>3</v>
      </c>
      <c r="B52" s="178" t="s">
        <v>83</v>
      </c>
      <c r="C52" s="179">
        <f>C53+C58</f>
        <v>664673000000</v>
      </c>
      <c r="D52" s="179">
        <f>D53+D58</f>
        <v>664673000000</v>
      </c>
      <c r="E52" s="179">
        <f>E53+E58</f>
        <v>778874759736</v>
      </c>
      <c r="F52" s="179">
        <f>F53+F58</f>
        <v>778728770300</v>
      </c>
      <c r="G52" s="65">
        <f>E52/C52</f>
        <v>1.1718164567178146</v>
      </c>
      <c r="H52" s="65">
        <f>F52/D52</f>
        <v>1.1715968157274328</v>
      </c>
    </row>
    <row r="53" spans="1:8" s="61" customFormat="1" ht="21" customHeight="1">
      <c r="A53" s="177" t="s">
        <v>10</v>
      </c>
      <c r="B53" s="178" t="s">
        <v>21</v>
      </c>
      <c r="C53" s="179">
        <f>C54+C55</f>
        <v>664673000000</v>
      </c>
      <c r="D53" s="179">
        <f>D54+D55</f>
        <v>664673000000</v>
      </c>
      <c r="E53" s="179">
        <f>E54+E55</f>
        <v>778090147000</v>
      </c>
      <c r="F53" s="179">
        <f>F54+F55</f>
        <v>778090147000</v>
      </c>
      <c r="G53" s="65">
        <f aca="true" t="shared" si="5" ref="G53:H56">E53/C53</f>
        <v>1.17063600748037</v>
      </c>
      <c r="H53" s="65">
        <f t="shared" si="5"/>
        <v>1.17063600748037</v>
      </c>
    </row>
    <row r="54" spans="1:8" s="61" customFormat="1" ht="21" customHeight="1">
      <c r="A54" s="177">
        <v>1</v>
      </c>
      <c r="B54" s="178" t="s">
        <v>84</v>
      </c>
      <c r="C54" s="179">
        <v>664529000000</v>
      </c>
      <c r="D54" s="179">
        <f>C54</f>
        <v>664529000000</v>
      </c>
      <c r="E54" s="179">
        <f>C54</f>
        <v>664529000000</v>
      </c>
      <c r="F54" s="179">
        <f>D54</f>
        <v>664529000000</v>
      </c>
      <c r="G54" s="65">
        <f t="shared" si="5"/>
        <v>1</v>
      </c>
      <c r="H54" s="65">
        <f t="shared" si="5"/>
        <v>1</v>
      </c>
    </row>
    <row r="55" spans="1:8" s="61" customFormat="1" ht="21" customHeight="1">
      <c r="A55" s="177">
        <v>2</v>
      </c>
      <c r="B55" s="178" t="s">
        <v>47</v>
      </c>
      <c r="C55" s="179">
        <f>C56+C57</f>
        <v>144000000</v>
      </c>
      <c r="D55" s="179">
        <f>D56+D57</f>
        <v>144000000</v>
      </c>
      <c r="E55" s="179">
        <f>E56+E57</f>
        <v>113561147000</v>
      </c>
      <c r="F55" s="179">
        <f>F56+F57</f>
        <v>113561147000</v>
      </c>
      <c r="G55" s="65">
        <f t="shared" si="5"/>
        <v>788.6190763888889</v>
      </c>
      <c r="H55" s="65">
        <f t="shared" si="5"/>
        <v>788.6190763888889</v>
      </c>
    </row>
    <row r="56" spans="1:8" s="61" customFormat="1" ht="21" customHeight="1">
      <c r="A56" s="181" t="s">
        <v>85</v>
      </c>
      <c r="B56" s="182" t="s">
        <v>86</v>
      </c>
      <c r="C56" s="183">
        <v>144000000</v>
      </c>
      <c r="D56" s="183">
        <f>C56</f>
        <v>144000000</v>
      </c>
      <c r="E56" s="183">
        <v>113561147000</v>
      </c>
      <c r="F56" s="183">
        <f>E56</f>
        <v>113561147000</v>
      </c>
      <c r="G56" s="65">
        <f t="shared" si="5"/>
        <v>788.6190763888889</v>
      </c>
      <c r="H56" s="65">
        <f t="shared" si="5"/>
        <v>788.6190763888889</v>
      </c>
    </row>
    <row r="57" spans="1:8" s="61" customFormat="1" ht="21" customHeight="1">
      <c r="A57" s="181" t="s">
        <v>87</v>
      </c>
      <c r="B57" s="182" t="s">
        <v>88</v>
      </c>
      <c r="C57" s="183"/>
      <c r="D57" s="183"/>
      <c r="E57" s="183"/>
      <c r="F57" s="183">
        <f>E57</f>
        <v>0</v>
      </c>
      <c r="G57" s="185"/>
      <c r="H57" s="185"/>
    </row>
    <row r="58" spans="1:8" s="61" customFormat="1" ht="21" customHeight="1">
      <c r="A58" s="177" t="s">
        <v>11</v>
      </c>
      <c r="B58" s="178" t="s">
        <v>89</v>
      </c>
      <c r="C58" s="183"/>
      <c r="D58" s="183"/>
      <c r="E58" s="179">
        <v>784612736</v>
      </c>
      <c r="F58" s="179">
        <v>638623300</v>
      </c>
      <c r="G58" s="65"/>
      <c r="H58" s="65"/>
    </row>
    <row r="59" spans="1:8" s="61" customFormat="1" ht="21" customHeight="1">
      <c r="A59" s="177" t="s">
        <v>15</v>
      </c>
      <c r="B59" s="178" t="s">
        <v>95</v>
      </c>
      <c r="C59" s="183"/>
      <c r="D59" s="183"/>
      <c r="E59" s="179">
        <v>40062023877</v>
      </c>
      <c r="F59" s="179">
        <f>E59</f>
        <v>40062023877</v>
      </c>
      <c r="G59" s="65"/>
      <c r="H59" s="65"/>
    </row>
    <row r="60" spans="1:8" s="61" customFormat="1" ht="21" customHeight="1">
      <c r="A60" s="188" t="s">
        <v>90</v>
      </c>
      <c r="B60" s="189" t="s">
        <v>96</v>
      </c>
      <c r="C60" s="190"/>
      <c r="D60" s="190"/>
      <c r="E60" s="191"/>
      <c r="F60" s="191">
        <f>E60</f>
        <v>0</v>
      </c>
      <c r="G60" s="192"/>
      <c r="H60" s="192"/>
    </row>
  </sheetData>
  <sheetProtection/>
  <mergeCells count="5">
    <mergeCell ref="A6:A7"/>
    <mergeCell ref="B6:B7"/>
    <mergeCell ref="C6:D6"/>
    <mergeCell ref="E6:F6"/>
    <mergeCell ref="G6:H6"/>
  </mergeCells>
  <printOptions/>
  <pageMargins left="0.3" right="0.25" top="0.47" bottom="0.99" header="0.4" footer="0.5"/>
  <pageSetup fitToHeight="0" fitToWidth="1" horizontalDpi="600" verticalDpi="600" orientation="landscape" paperSize="9" scale="97"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G40"/>
  <sheetViews>
    <sheetView view="pageBreakPreview" zoomScale="85" zoomScaleSheetLayoutView="85" zoomScalePageLayoutView="0" workbookViewId="0" topLeftCell="A1">
      <selection activeCell="A3" sqref="A3:IV3"/>
    </sheetView>
  </sheetViews>
  <sheetFormatPr defaultColWidth="8.796875" defaultRowHeight="15"/>
  <cols>
    <col min="1" max="1" width="5.59765625" style="3" customWidth="1"/>
    <col min="2" max="2" width="39.59765625" style="3" customWidth="1"/>
    <col min="3" max="3" width="15.5" style="3" customWidth="1"/>
    <col min="4" max="4" width="16.19921875" style="18" customWidth="1"/>
    <col min="5" max="5" width="8.8984375" style="12" customWidth="1"/>
    <col min="6" max="6" width="7.8984375" style="3" hidden="1" customWidth="1"/>
    <col min="7" max="7" width="13" style="3" hidden="1" customWidth="1"/>
    <col min="8" max="12" width="9" style="3" customWidth="1"/>
    <col min="13" max="13" width="13.09765625" style="3" customWidth="1"/>
    <col min="14" max="14" width="12.3984375" style="3" bestFit="1" customWidth="1"/>
    <col min="15" max="16384" width="9" style="3" customWidth="1"/>
  </cols>
  <sheetData>
    <row r="1" spans="1:7" ht="22.5" customHeight="1">
      <c r="A1" s="29"/>
      <c r="B1" s="1"/>
      <c r="C1" s="2"/>
      <c r="D1" s="19"/>
      <c r="E1" s="15" t="s">
        <v>109</v>
      </c>
      <c r="G1" s="3" t="s">
        <v>250</v>
      </c>
    </row>
    <row r="2" spans="1:5" ht="33.75" customHeight="1">
      <c r="A2" s="307" t="s">
        <v>454</v>
      </c>
      <c r="B2" s="307"/>
      <c r="C2" s="307"/>
      <c r="D2" s="307"/>
      <c r="E2" s="307"/>
    </row>
    <row r="3" spans="1:5" ht="15.75" hidden="1">
      <c r="A3" s="308" t="str">
        <f>'Biểu 96'!A3:E3</f>
        <v>(Kèm theo Tờ trình số  42/TTr-TCKH ngày 04 / 8 /2023 của phòng Tài chính - Kế hoạch)</v>
      </c>
      <c r="B3" s="308"/>
      <c r="C3" s="308"/>
      <c r="D3" s="308"/>
      <c r="E3" s="308"/>
    </row>
    <row r="4" spans="1:5" ht="21" customHeight="1">
      <c r="A4" s="308" t="str">
        <f>'Biểu 96'!A4:E4</f>
        <v>(Kèm theo Quyết định số          /QĐ-UBND ngày      / 8 /2023 của UBND huyện Tuần Giáo)</v>
      </c>
      <c r="B4" s="308"/>
      <c r="C4" s="308"/>
      <c r="D4" s="308"/>
      <c r="E4" s="308"/>
    </row>
    <row r="5" spans="1:5" ht="21.75" customHeight="1">
      <c r="A5" s="4"/>
      <c r="B5" s="4"/>
      <c r="C5" s="5"/>
      <c r="D5" s="306" t="s">
        <v>68</v>
      </c>
      <c r="E5" s="306"/>
    </row>
    <row r="6" spans="1:5" s="51" customFormat="1" ht="16.5" customHeight="1">
      <c r="A6" s="309" t="s">
        <v>35</v>
      </c>
      <c r="B6" s="309" t="s">
        <v>59</v>
      </c>
      <c r="C6" s="309" t="s">
        <v>1</v>
      </c>
      <c r="D6" s="312" t="s">
        <v>34</v>
      </c>
      <c r="E6" s="303" t="s">
        <v>46</v>
      </c>
    </row>
    <row r="7" spans="1:5" s="51" customFormat="1" ht="15" customHeight="1">
      <c r="A7" s="310"/>
      <c r="B7" s="310" t="s">
        <v>59</v>
      </c>
      <c r="C7" s="310"/>
      <c r="D7" s="313"/>
      <c r="E7" s="304"/>
    </row>
    <row r="8" spans="1:5" s="51" customFormat="1" ht="6" customHeight="1">
      <c r="A8" s="311"/>
      <c r="B8" s="311"/>
      <c r="C8" s="311"/>
      <c r="D8" s="314"/>
      <c r="E8" s="305"/>
    </row>
    <row r="9" spans="1:5" s="14" customFormat="1" ht="15" customHeight="1">
      <c r="A9" s="52" t="s">
        <v>2</v>
      </c>
      <c r="B9" s="52" t="s">
        <v>3</v>
      </c>
      <c r="C9" s="52">
        <v>1</v>
      </c>
      <c r="D9" s="52">
        <f>C9+1</f>
        <v>2</v>
      </c>
      <c r="E9" s="52" t="s">
        <v>45</v>
      </c>
    </row>
    <row r="10" spans="1:7" s="51" customFormat="1" ht="18.75" customHeight="1">
      <c r="A10" s="162"/>
      <c r="B10" s="227" t="s">
        <v>251</v>
      </c>
      <c r="C10" s="106">
        <v>711378000000</v>
      </c>
      <c r="D10" s="106">
        <v>862890988555</v>
      </c>
      <c r="E10" s="76">
        <f>D10/C10</f>
        <v>1.2129852041460376</v>
      </c>
      <c r="F10" s="53"/>
      <c r="G10" s="53"/>
    </row>
    <row r="11" spans="1:5" s="51" customFormat="1" ht="18.75" customHeight="1">
      <c r="A11" s="163" t="s">
        <v>2</v>
      </c>
      <c r="B11" s="166" t="s">
        <v>252</v>
      </c>
      <c r="C11" s="107">
        <v>84287000000</v>
      </c>
      <c r="D11" s="107">
        <v>99476464298</v>
      </c>
      <c r="E11" s="76">
        <f>D11/C11</f>
        <v>1.1802112342116815</v>
      </c>
    </row>
    <row r="12" spans="1:5" s="51" customFormat="1" ht="18.75" customHeight="1">
      <c r="A12" s="167" t="s">
        <v>8</v>
      </c>
      <c r="B12" s="159" t="s">
        <v>66</v>
      </c>
      <c r="C12" s="108">
        <v>84287000000</v>
      </c>
      <c r="D12" s="108">
        <v>83365152465</v>
      </c>
      <c r="E12" s="77">
        <f aca="true" t="shared" si="0" ref="E12:E36">D12/C12</f>
        <v>0.9890629926916369</v>
      </c>
    </row>
    <row r="13" spans="1:5" s="51" customFormat="1" ht="18.75" customHeight="1">
      <c r="A13" s="167" t="s">
        <v>65</v>
      </c>
      <c r="B13" s="159" t="s">
        <v>47</v>
      </c>
      <c r="C13" s="108"/>
      <c r="D13" s="108">
        <v>16111311833</v>
      </c>
      <c r="E13" s="77"/>
    </row>
    <row r="14" spans="1:7" s="51" customFormat="1" ht="18.75" customHeight="1">
      <c r="A14" s="163" t="s">
        <v>3</v>
      </c>
      <c r="B14" s="166" t="s">
        <v>104</v>
      </c>
      <c r="C14" s="107">
        <v>627091000000</v>
      </c>
      <c r="D14" s="107">
        <v>682419075133</v>
      </c>
      <c r="E14" s="76">
        <f t="shared" si="0"/>
        <v>1.0882297387986752</v>
      </c>
      <c r="G14" s="53"/>
    </row>
    <row r="15" spans="1:5" s="51" customFormat="1" ht="18.75" customHeight="1">
      <c r="A15" s="163" t="s">
        <v>10</v>
      </c>
      <c r="B15" s="166" t="s">
        <v>16</v>
      </c>
      <c r="C15" s="107">
        <v>36994000000</v>
      </c>
      <c r="D15" s="107">
        <v>57052162047</v>
      </c>
      <c r="E15" s="76">
        <f t="shared" si="0"/>
        <v>1.5422004121479158</v>
      </c>
    </row>
    <row r="16" spans="1:5" s="54" customFormat="1" ht="18.75" customHeight="1">
      <c r="A16" s="163">
        <v>1</v>
      </c>
      <c r="B16" s="166" t="s">
        <v>40</v>
      </c>
      <c r="C16" s="108">
        <v>36994000000</v>
      </c>
      <c r="D16" s="108">
        <v>57052162047</v>
      </c>
      <c r="E16" s="78">
        <f t="shared" si="0"/>
        <v>1.5422004121479158</v>
      </c>
    </row>
    <row r="17" spans="1:5" s="55" customFormat="1" ht="18.75" customHeight="1">
      <c r="A17" s="167" t="s">
        <v>8</v>
      </c>
      <c r="B17" s="159" t="s">
        <v>55</v>
      </c>
      <c r="C17" s="156">
        <v>4500000000</v>
      </c>
      <c r="D17" s="108">
        <v>6118968000</v>
      </c>
      <c r="E17" s="77">
        <f t="shared" si="0"/>
        <v>1.3597706666666667</v>
      </c>
    </row>
    <row r="18" spans="1:5" s="55" customFormat="1" ht="18.75" customHeight="1">
      <c r="A18" s="167" t="s">
        <v>8</v>
      </c>
      <c r="B18" s="159" t="s">
        <v>54</v>
      </c>
      <c r="C18" s="156">
        <v>29494000000</v>
      </c>
      <c r="D18" s="156">
        <v>37867050047</v>
      </c>
      <c r="E18" s="77">
        <f>D18/C18</f>
        <v>1.2838899453109107</v>
      </c>
    </row>
    <row r="19" spans="1:5" s="55" customFormat="1" ht="18.75" customHeight="1">
      <c r="A19" s="167" t="s">
        <v>8</v>
      </c>
      <c r="B19" s="159" t="s">
        <v>314</v>
      </c>
      <c r="C19" s="156"/>
      <c r="D19" s="108">
        <v>7393263000</v>
      </c>
      <c r="E19" s="77"/>
    </row>
    <row r="20" spans="1:5" s="55" customFormat="1" ht="18.75" customHeight="1">
      <c r="A20" s="167" t="s">
        <v>8</v>
      </c>
      <c r="B20" s="159" t="s">
        <v>255</v>
      </c>
      <c r="C20" s="156">
        <v>1500000000</v>
      </c>
      <c r="D20" s="108">
        <v>2368199000</v>
      </c>
      <c r="E20" s="77">
        <f>D20/C20</f>
        <v>1.5787993333333334</v>
      </c>
    </row>
    <row r="21" spans="1:5" s="55" customFormat="1" ht="18.75" customHeight="1">
      <c r="A21" s="167" t="s">
        <v>8</v>
      </c>
      <c r="B21" s="155" t="s">
        <v>53</v>
      </c>
      <c r="C21" s="156">
        <v>1500000000</v>
      </c>
      <c r="D21" s="108">
        <v>3304682000</v>
      </c>
      <c r="E21" s="77">
        <f>D21/C21</f>
        <v>2.2031213333333333</v>
      </c>
    </row>
    <row r="22" spans="1:5" s="55" customFormat="1" ht="18.75" customHeight="1">
      <c r="A22" s="163">
        <v>2</v>
      </c>
      <c r="B22" s="166" t="s">
        <v>339</v>
      </c>
      <c r="C22" s="108"/>
      <c r="D22" s="108"/>
      <c r="E22" s="76"/>
    </row>
    <row r="23" spans="1:5" s="55" customFormat="1" ht="18.75" customHeight="1">
      <c r="A23" s="163" t="s">
        <v>11</v>
      </c>
      <c r="B23" s="166" t="s">
        <v>17</v>
      </c>
      <c r="C23" s="107">
        <v>577639000000</v>
      </c>
      <c r="D23" s="107">
        <v>625366913086</v>
      </c>
      <c r="E23" s="77">
        <f t="shared" si="0"/>
        <v>1.0826258495115462</v>
      </c>
    </row>
    <row r="24" spans="1:5" s="55" customFormat="1" ht="18.75" customHeight="1">
      <c r="A24" s="167">
        <v>1</v>
      </c>
      <c r="B24" s="168" t="s">
        <v>55</v>
      </c>
      <c r="C24" s="108">
        <v>415126000000</v>
      </c>
      <c r="D24" s="108">
        <v>444478248938</v>
      </c>
      <c r="E24" s="77">
        <f t="shared" si="0"/>
        <v>1.0707068430741509</v>
      </c>
    </row>
    <row r="25" spans="1:5" s="55" customFormat="1" ht="18.75" customHeight="1">
      <c r="A25" s="167">
        <v>2</v>
      </c>
      <c r="B25" s="168" t="s">
        <v>43</v>
      </c>
      <c r="C25" s="108">
        <v>600000000</v>
      </c>
      <c r="D25" s="108">
        <v>833921583</v>
      </c>
      <c r="E25" s="77">
        <f t="shared" si="0"/>
        <v>1.389869305</v>
      </c>
    </row>
    <row r="26" spans="1:5" s="51" customFormat="1" ht="18.75" customHeight="1">
      <c r="A26" s="167">
        <v>3</v>
      </c>
      <c r="B26" s="168" t="s">
        <v>317</v>
      </c>
      <c r="C26" s="108">
        <v>2260000000</v>
      </c>
      <c r="D26" s="108">
        <v>3562030000</v>
      </c>
      <c r="E26" s="77">
        <f t="shared" si="0"/>
        <v>1.5761194690265488</v>
      </c>
    </row>
    <row r="27" spans="1:5" s="55" customFormat="1" ht="18.75" customHeight="1">
      <c r="A27" s="167">
        <v>4</v>
      </c>
      <c r="B27" s="168" t="s">
        <v>253</v>
      </c>
      <c r="C27" s="108">
        <v>1861000000</v>
      </c>
      <c r="D27" s="108">
        <v>3941358000</v>
      </c>
      <c r="E27" s="77">
        <f t="shared" si="0"/>
        <v>2.1178710370768403</v>
      </c>
    </row>
    <row r="28" spans="1:5" s="51" customFormat="1" ht="18.75" customHeight="1">
      <c r="A28" s="167">
        <v>5</v>
      </c>
      <c r="B28" s="168" t="s">
        <v>52</v>
      </c>
      <c r="C28" s="108">
        <v>200000000</v>
      </c>
      <c r="D28" s="108">
        <v>3693806800</v>
      </c>
      <c r="E28" s="77">
        <f t="shared" si="0"/>
        <v>18.469034</v>
      </c>
    </row>
    <row r="29" spans="1:5" s="51" customFormat="1" ht="18.75" customHeight="1">
      <c r="A29" s="167">
        <v>6</v>
      </c>
      <c r="B29" s="168" t="s">
        <v>53</v>
      </c>
      <c r="C29" s="108">
        <v>1366000000</v>
      </c>
      <c r="D29" s="108">
        <v>2623860812</v>
      </c>
      <c r="E29" s="77">
        <f t="shared" si="0"/>
        <v>1.9208351478770131</v>
      </c>
    </row>
    <row r="30" spans="1:5" s="51" customFormat="1" ht="18.75" customHeight="1">
      <c r="A30" s="167">
        <v>7</v>
      </c>
      <c r="B30" s="168" t="s">
        <v>318</v>
      </c>
      <c r="C30" s="108">
        <v>2488000000</v>
      </c>
      <c r="D30" s="108">
        <v>5059811989</v>
      </c>
      <c r="E30" s="77">
        <f t="shared" si="0"/>
        <v>2.033686490755627</v>
      </c>
    </row>
    <row r="31" spans="1:5" s="51" customFormat="1" ht="18.75" customHeight="1">
      <c r="A31" s="167">
        <v>8</v>
      </c>
      <c r="B31" s="168" t="s">
        <v>254</v>
      </c>
      <c r="C31" s="108">
        <v>891000000</v>
      </c>
      <c r="D31" s="108">
        <v>914000000</v>
      </c>
      <c r="E31" s="77">
        <f t="shared" si="0"/>
        <v>1.0258136924803591</v>
      </c>
    </row>
    <row r="32" spans="1:5" s="51" customFormat="1" ht="18.75" customHeight="1">
      <c r="A32" s="167">
        <v>9</v>
      </c>
      <c r="B32" s="168" t="s">
        <v>255</v>
      </c>
      <c r="C32" s="108">
        <v>2500000000</v>
      </c>
      <c r="D32" s="108">
        <v>3424447000</v>
      </c>
      <c r="E32" s="77">
        <f t="shared" si="0"/>
        <v>1.3697788</v>
      </c>
    </row>
    <row r="33" spans="1:5" s="54" customFormat="1" ht="18.75" customHeight="1">
      <c r="A33" s="167">
        <v>10</v>
      </c>
      <c r="B33" s="168" t="s">
        <v>54</v>
      </c>
      <c r="C33" s="108">
        <v>60427000000</v>
      </c>
      <c r="D33" s="108">
        <v>71335166118</v>
      </c>
      <c r="E33" s="77">
        <f t="shared" si="0"/>
        <v>1.1805180816191438</v>
      </c>
    </row>
    <row r="34" spans="1:5" s="51" customFormat="1" ht="18.75" customHeight="1">
      <c r="A34" s="167">
        <v>11</v>
      </c>
      <c r="B34" s="168" t="s">
        <v>314</v>
      </c>
      <c r="C34" s="108">
        <v>38714000000</v>
      </c>
      <c r="D34" s="108">
        <v>38766490696</v>
      </c>
      <c r="E34" s="77">
        <f t="shared" si="0"/>
        <v>1.0013558582424962</v>
      </c>
    </row>
    <row r="35" spans="1:6" s="55" customFormat="1" ht="18.75" customHeight="1">
      <c r="A35" s="167">
        <v>12</v>
      </c>
      <c r="B35" s="168" t="s">
        <v>107</v>
      </c>
      <c r="C35" s="108">
        <v>41540000000</v>
      </c>
      <c r="D35" s="108">
        <v>46643771150</v>
      </c>
      <c r="E35" s="77">
        <f t="shared" si="0"/>
        <v>1.1228640142031776</v>
      </c>
      <c r="F35" s="56"/>
    </row>
    <row r="36" spans="1:6" s="55" customFormat="1" ht="18.75" customHeight="1">
      <c r="A36" s="167">
        <v>13</v>
      </c>
      <c r="B36" s="168" t="s">
        <v>108</v>
      </c>
      <c r="C36" s="108">
        <v>9666000000</v>
      </c>
      <c r="D36" s="108">
        <v>90000000</v>
      </c>
      <c r="E36" s="77">
        <f t="shared" si="0"/>
        <v>0.00931098696461825</v>
      </c>
      <c r="F36" s="56"/>
    </row>
    <row r="37" spans="1:6" s="55" customFormat="1" ht="18.75" customHeight="1">
      <c r="A37" s="163" t="s">
        <v>12</v>
      </c>
      <c r="B37" s="166" t="s">
        <v>18</v>
      </c>
      <c r="C37" s="107">
        <v>12458000000</v>
      </c>
      <c r="D37" s="109"/>
      <c r="E37" s="77"/>
      <c r="F37" s="56"/>
    </row>
    <row r="38" spans="1:6" s="55" customFormat="1" ht="18.75" customHeight="1">
      <c r="A38" s="163" t="s">
        <v>13</v>
      </c>
      <c r="B38" s="166" t="s">
        <v>41</v>
      </c>
      <c r="C38" s="228"/>
      <c r="D38" s="228"/>
      <c r="E38" s="76"/>
      <c r="F38" s="56"/>
    </row>
    <row r="39" spans="1:6" s="55" customFormat="1" ht="18.75" customHeight="1">
      <c r="A39" s="163" t="s">
        <v>15</v>
      </c>
      <c r="B39" s="166" t="s">
        <v>91</v>
      </c>
      <c r="C39" s="228"/>
      <c r="D39" s="107">
        <v>145989436</v>
      </c>
      <c r="E39" s="230"/>
      <c r="F39" s="56"/>
    </row>
    <row r="40" spans="1:5" ht="15.75">
      <c r="A40" s="171" t="s">
        <v>90</v>
      </c>
      <c r="B40" s="172" t="s">
        <v>48</v>
      </c>
      <c r="C40" s="229"/>
      <c r="D40" s="112">
        <v>80849459688</v>
      </c>
      <c r="E40" s="79"/>
    </row>
  </sheetData>
  <sheetProtection/>
  <mergeCells count="9">
    <mergeCell ref="E6:E8"/>
    <mergeCell ref="D5:E5"/>
    <mergeCell ref="A2:E2"/>
    <mergeCell ref="A4:E4"/>
    <mergeCell ref="C6:C8"/>
    <mergeCell ref="D6:D8"/>
    <mergeCell ref="A6:A8"/>
    <mergeCell ref="B6:B8"/>
    <mergeCell ref="A3:E3"/>
  </mergeCells>
  <printOptions/>
  <pageMargins left="0.68" right="0" top="0.5" bottom="0" header="0.5" footer="0.5"/>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GW291"/>
  <sheetViews>
    <sheetView view="pageBreakPreview" zoomScale="85" zoomScaleNormal="128" zoomScaleSheetLayoutView="85" zoomScalePageLayoutView="0" workbookViewId="0" topLeftCell="CW1">
      <selection activeCell="A3" sqref="A3:IV3"/>
    </sheetView>
  </sheetViews>
  <sheetFormatPr defaultColWidth="7.8984375" defaultRowHeight="15"/>
  <cols>
    <col min="1" max="1" width="5" style="30" customWidth="1"/>
    <col min="2" max="2" width="23.19921875" style="137" customWidth="1"/>
    <col min="3" max="3" width="13.69921875" style="132" bestFit="1" customWidth="1"/>
    <col min="4" max="4" width="14.09765625" style="132" customWidth="1"/>
    <col min="5" max="5" width="13.09765625" style="132" customWidth="1"/>
    <col min="6" max="9" width="11.8984375" style="132" hidden="1" customWidth="1"/>
    <col min="10" max="10" width="13.8984375" style="132" customWidth="1"/>
    <col min="11" max="12" width="11.19921875" style="132" hidden="1" customWidth="1"/>
    <col min="13" max="13" width="15.8984375" style="132" hidden="1" customWidth="1"/>
    <col min="14" max="15" width="11.3984375" style="132" hidden="1" customWidth="1"/>
    <col min="16" max="16" width="13.5" style="132" hidden="1" customWidth="1"/>
    <col min="17" max="17" width="12.69921875" style="132" hidden="1" customWidth="1"/>
    <col min="18" max="18" width="11.69921875" style="132" hidden="1" customWidth="1"/>
    <col min="19" max="19" width="12.59765625" style="132" hidden="1" customWidth="1"/>
    <col min="20" max="21" width="11.19921875" style="132" hidden="1" customWidth="1"/>
    <col min="22" max="22" width="11.3984375" style="132" hidden="1" customWidth="1"/>
    <col min="23" max="23" width="10.09765625" style="132" hidden="1" customWidth="1"/>
    <col min="24" max="24" width="11.3984375" style="132" hidden="1" customWidth="1"/>
    <col min="25" max="26" width="11.69921875" style="132" hidden="1" customWidth="1"/>
    <col min="27" max="27" width="10.09765625" style="132" hidden="1" customWidth="1"/>
    <col min="28" max="28" width="11.8984375" style="132" hidden="1" customWidth="1"/>
    <col min="29" max="29" width="10.8984375" style="132" hidden="1" customWidth="1"/>
    <col min="30" max="31" width="11" style="132" hidden="1" customWidth="1"/>
    <col min="32" max="32" width="12" style="132" hidden="1" customWidth="1"/>
    <col min="33" max="33" width="12.09765625" style="132" hidden="1" customWidth="1"/>
    <col min="34" max="34" width="11.5" style="132" hidden="1" customWidth="1"/>
    <col min="35" max="35" width="11.3984375" style="132" hidden="1" customWidth="1"/>
    <col min="36" max="36" width="9.59765625" style="132" hidden="1" customWidth="1"/>
    <col min="37" max="37" width="11.5" style="132" hidden="1" customWidth="1"/>
    <col min="38" max="38" width="10.3984375" style="132" hidden="1" customWidth="1"/>
    <col min="39" max="40" width="11.8984375" style="132" hidden="1" customWidth="1"/>
    <col min="41" max="41" width="12.09765625" style="132" hidden="1" customWidth="1"/>
    <col min="42" max="42" width="11.19921875" style="132" hidden="1" customWidth="1"/>
    <col min="43" max="43" width="0.1015625" style="132" hidden="1" customWidth="1"/>
    <col min="44" max="44" width="12.8984375" style="132" hidden="1" customWidth="1"/>
    <col min="45" max="45" width="11.8984375" style="132" hidden="1" customWidth="1"/>
    <col min="46" max="46" width="12.59765625" style="132" hidden="1" customWidth="1"/>
    <col min="47" max="47" width="12.8984375" style="132" hidden="1" customWidth="1"/>
    <col min="48" max="48" width="0.1015625" style="132" hidden="1" customWidth="1"/>
    <col min="49" max="49" width="10.59765625" style="132" hidden="1" customWidth="1"/>
    <col min="50" max="50" width="10.69921875" style="132" hidden="1" customWidth="1"/>
    <col min="51" max="51" width="11.69921875" style="132" hidden="1" customWidth="1"/>
    <col min="52" max="52" width="12.8984375" style="132" hidden="1" customWidth="1"/>
    <col min="53" max="53" width="10.69921875" style="132" hidden="1" customWidth="1"/>
    <col min="54" max="54" width="14.19921875" style="132" hidden="1" customWidth="1"/>
    <col min="55" max="55" width="12.3984375" style="132" hidden="1" customWidth="1"/>
    <col min="56" max="56" width="10.59765625" style="132" hidden="1" customWidth="1"/>
    <col min="57" max="57" width="12.3984375" style="132" hidden="1" customWidth="1"/>
    <col min="58" max="58" width="11.59765625" style="132" hidden="1" customWidth="1"/>
    <col min="59" max="61" width="12.09765625" style="132" hidden="1" customWidth="1"/>
    <col min="62" max="62" width="11.8984375" style="132" hidden="1" customWidth="1"/>
    <col min="63" max="63" width="11.69921875" style="132" hidden="1" customWidth="1"/>
    <col min="64" max="65" width="11.3984375" style="132" hidden="1" customWidth="1"/>
    <col min="66" max="66" width="12.59765625" style="132" customWidth="1"/>
    <col min="67" max="67" width="13.5" style="132" customWidth="1"/>
    <col min="68" max="68" width="13.19921875" style="132" customWidth="1"/>
    <col min="69" max="69" width="12" style="132" hidden="1" customWidth="1"/>
    <col min="70" max="70" width="11" style="132" hidden="1" customWidth="1"/>
    <col min="71" max="71" width="12.59765625" style="132" hidden="1" customWidth="1"/>
    <col min="72" max="72" width="10.8984375" style="132" hidden="1" customWidth="1"/>
    <col min="73" max="75" width="11.09765625" style="132" hidden="1" customWidth="1"/>
    <col min="76" max="76" width="13.09765625" style="132" hidden="1" customWidth="1"/>
    <col min="77" max="77" width="10.59765625" style="132" hidden="1" customWidth="1"/>
    <col min="78" max="78" width="11.69921875" style="132" hidden="1" customWidth="1"/>
    <col min="79" max="79" width="9.69921875" style="132" hidden="1" customWidth="1"/>
    <col min="80" max="81" width="11.19921875" style="132" hidden="1" customWidth="1"/>
    <col min="82" max="82" width="11.8984375" style="132" hidden="1" customWidth="1"/>
    <col min="83" max="83" width="19.59765625" style="132" hidden="1" customWidth="1"/>
    <col min="84" max="84" width="12" style="132" hidden="1" customWidth="1"/>
    <col min="85" max="85" width="12.69921875" style="132" hidden="1" customWidth="1"/>
    <col min="86" max="86" width="10.19921875" style="132" hidden="1" customWidth="1"/>
    <col min="87" max="88" width="8.8984375" style="132" hidden="1" customWidth="1"/>
    <col min="89" max="89" width="9.59765625" style="132" hidden="1" customWidth="1"/>
    <col min="90" max="90" width="8.8984375" style="132" hidden="1" customWidth="1"/>
    <col min="91" max="91" width="12" style="132" hidden="1" customWidth="1"/>
    <col min="92" max="92" width="12.09765625" style="132" hidden="1" customWidth="1"/>
    <col min="93" max="93" width="9.09765625" style="132" hidden="1" customWidth="1"/>
    <col min="94" max="94" width="13.59765625" style="132" hidden="1" customWidth="1"/>
    <col min="95" max="95" width="10.69921875" style="132" hidden="1" customWidth="1"/>
    <col min="96" max="96" width="11.09765625" style="132" hidden="1" customWidth="1"/>
    <col min="97" max="97" width="16" style="132" hidden="1" customWidth="1"/>
    <col min="98" max="98" width="12.19921875" style="132" hidden="1" customWidth="1"/>
    <col min="99" max="99" width="19.09765625" style="138" hidden="1" customWidth="1"/>
    <col min="100" max="100" width="13" style="123" hidden="1" customWidth="1"/>
    <col min="101" max="101" width="14.3984375" style="123" customWidth="1"/>
    <col min="102" max="102" width="13.8984375" style="136" customWidth="1"/>
    <col min="103" max="103" width="12.5" style="136" customWidth="1"/>
    <col min="104" max="104" width="12" style="136" hidden="1" customWidth="1"/>
    <col min="105" max="105" width="12.3984375" style="136" hidden="1" customWidth="1"/>
    <col min="106" max="106" width="12.5" style="136" hidden="1" customWidth="1"/>
    <col min="107" max="107" width="12" style="136" hidden="1" customWidth="1"/>
    <col min="108" max="108" width="13.5" style="136" customWidth="1"/>
    <col min="109" max="109" width="11.59765625" style="136" hidden="1" customWidth="1"/>
    <col min="110" max="110" width="13" style="136" hidden="1" customWidth="1"/>
    <col min="111" max="112" width="11.69921875" style="136" hidden="1" customWidth="1"/>
    <col min="113" max="113" width="14.19921875" style="136" hidden="1" customWidth="1"/>
    <col min="114" max="116" width="12.5" style="136" hidden="1" customWidth="1"/>
    <col min="117" max="117" width="11.59765625" style="136" hidden="1" customWidth="1"/>
    <col min="118" max="118" width="12.09765625" style="136" hidden="1" customWidth="1"/>
    <col min="119" max="119" width="13.19921875" style="136" hidden="1" customWidth="1"/>
    <col min="120" max="120" width="9.69921875" style="136" hidden="1" customWidth="1"/>
    <col min="121" max="121" width="11.69921875" style="136" hidden="1" customWidth="1"/>
    <col min="122" max="124" width="11.09765625" style="136" hidden="1" customWidth="1"/>
    <col min="125" max="125" width="11.59765625" style="136" hidden="1" customWidth="1"/>
    <col min="126" max="126" width="10.5" style="136" hidden="1" customWidth="1"/>
    <col min="127" max="127" width="11.5" style="136" hidden="1" customWidth="1"/>
    <col min="128" max="128" width="10.5" style="136" hidden="1" customWidth="1"/>
    <col min="129" max="129" width="11.69921875" style="136" hidden="1" customWidth="1"/>
    <col min="130" max="130" width="11.5" style="136" hidden="1" customWidth="1"/>
    <col min="131" max="138" width="12.19921875" style="136" hidden="1" customWidth="1"/>
    <col min="139" max="139" width="11.8984375" style="136" hidden="1" customWidth="1"/>
    <col min="140" max="144" width="13" style="136" hidden="1" customWidth="1"/>
    <col min="145" max="145" width="11.8984375" style="136" hidden="1" customWidth="1"/>
    <col min="146" max="146" width="11.19921875" style="136" hidden="1" customWidth="1"/>
    <col min="147" max="147" width="11.09765625" style="136" hidden="1" customWidth="1"/>
    <col min="148" max="148" width="12.09765625" style="136" hidden="1" customWidth="1"/>
    <col min="149" max="149" width="14" style="136" hidden="1" customWidth="1"/>
    <col min="150" max="150" width="11" style="136" hidden="1" customWidth="1"/>
    <col min="151" max="151" width="10.19921875" style="136" hidden="1" customWidth="1"/>
    <col min="152" max="152" width="12.19921875" style="136" hidden="1" customWidth="1"/>
    <col min="153" max="153" width="10.5" style="136" hidden="1" customWidth="1"/>
    <col min="154" max="154" width="11.5" style="136" hidden="1" customWidth="1"/>
    <col min="155" max="155" width="11.8984375" style="136" hidden="1" customWidth="1"/>
    <col min="156" max="158" width="12" style="136" hidden="1" customWidth="1"/>
    <col min="159" max="159" width="13" style="136" hidden="1" customWidth="1"/>
    <col min="160" max="160" width="11" style="136" hidden="1" customWidth="1"/>
    <col min="161" max="162" width="10.09765625" style="136" hidden="1" customWidth="1"/>
    <col min="163" max="163" width="12.19921875" style="136" hidden="1" customWidth="1"/>
    <col min="164" max="165" width="12.8984375" style="136" customWidth="1"/>
    <col min="166" max="166" width="11.59765625" style="136" customWidth="1"/>
    <col min="167" max="167" width="11" style="136" hidden="1" customWidth="1"/>
    <col min="168" max="168" width="12.3984375" style="136" hidden="1" customWidth="1"/>
    <col min="169" max="172" width="11" style="136" hidden="1" customWidth="1"/>
    <col min="173" max="173" width="11.59765625" style="136" hidden="1" customWidth="1"/>
    <col min="174" max="175" width="10.09765625" style="136" hidden="1" customWidth="1"/>
    <col min="176" max="176" width="10.3984375" style="136" hidden="1" customWidth="1"/>
    <col min="177" max="177" width="11" style="136" hidden="1" customWidth="1"/>
    <col min="178" max="178" width="10.8984375" style="136" hidden="1" customWidth="1"/>
    <col min="179" max="179" width="12.5" style="136" hidden="1" customWidth="1"/>
    <col min="180" max="180" width="20.09765625" style="136" hidden="1" customWidth="1"/>
    <col min="181" max="181" width="10.8984375" style="136" hidden="1" customWidth="1"/>
    <col min="182" max="182" width="12.19921875" style="136" hidden="1" customWidth="1"/>
    <col min="183" max="183" width="11" style="136" hidden="1" customWidth="1"/>
    <col min="184" max="187" width="10" style="136" hidden="1" customWidth="1"/>
    <col min="188" max="189" width="11.8984375" style="136" hidden="1" customWidth="1"/>
    <col min="190" max="190" width="8.69921875" style="136" hidden="1" customWidth="1"/>
    <col min="191" max="191" width="13.19921875" style="136" hidden="1" customWidth="1"/>
    <col min="192" max="192" width="11.5" style="136" customWidth="1"/>
    <col min="193" max="193" width="11" style="136" customWidth="1"/>
    <col min="194" max="194" width="12.59765625" style="136" customWidth="1"/>
    <col min="195" max="195" width="10.59765625" style="136" hidden="1" customWidth="1"/>
    <col min="196" max="196" width="11.8984375" style="123" hidden="1" customWidth="1"/>
    <col min="197" max="197" width="6.59765625" style="122" hidden="1" customWidth="1"/>
    <col min="198" max="198" width="15.09765625" style="122" customWidth="1"/>
    <col min="199" max="201" width="6.8984375" style="122" customWidth="1"/>
    <col min="202" max="204" width="7.8984375" style="122" customWidth="1"/>
    <col min="205" max="205" width="0" style="122" hidden="1" customWidth="1"/>
    <col min="206" max="16384" width="7.8984375" style="122" customWidth="1"/>
  </cols>
  <sheetData>
    <row r="1" spans="200:205" ht="16.5" customHeight="1">
      <c r="GR1" s="139"/>
      <c r="GS1" s="139" t="s">
        <v>178</v>
      </c>
      <c r="GW1" s="122" t="s">
        <v>512</v>
      </c>
    </row>
    <row r="2" spans="1:201" ht="28.5" customHeight="1">
      <c r="A2" s="316" t="s">
        <v>455</v>
      </c>
      <c r="B2" s="316"/>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316"/>
      <c r="AR2" s="316"/>
      <c r="AS2" s="316"/>
      <c r="AT2" s="316"/>
      <c r="AU2" s="316"/>
      <c r="AV2" s="316"/>
      <c r="AW2" s="316"/>
      <c r="AX2" s="316"/>
      <c r="AY2" s="316"/>
      <c r="AZ2" s="316"/>
      <c r="BA2" s="316"/>
      <c r="BB2" s="316"/>
      <c r="BC2" s="316"/>
      <c r="BD2" s="316"/>
      <c r="BE2" s="316"/>
      <c r="BF2" s="316"/>
      <c r="BG2" s="316"/>
      <c r="BH2" s="316"/>
      <c r="BI2" s="316"/>
      <c r="BJ2" s="316"/>
      <c r="BK2" s="316"/>
      <c r="BL2" s="316"/>
      <c r="BM2" s="316"/>
      <c r="BN2" s="316"/>
      <c r="BO2" s="316"/>
      <c r="BP2" s="316"/>
      <c r="BQ2" s="316"/>
      <c r="BR2" s="316"/>
      <c r="BS2" s="316"/>
      <c r="BT2" s="316"/>
      <c r="BU2" s="316"/>
      <c r="BV2" s="316"/>
      <c r="BW2" s="316"/>
      <c r="BX2" s="316"/>
      <c r="BY2" s="316"/>
      <c r="BZ2" s="316"/>
      <c r="CA2" s="316"/>
      <c r="CB2" s="316"/>
      <c r="CC2" s="316"/>
      <c r="CD2" s="316"/>
      <c r="CE2" s="316"/>
      <c r="CF2" s="316"/>
      <c r="CG2" s="316"/>
      <c r="CH2" s="316"/>
      <c r="CI2" s="316"/>
      <c r="CJ2" s="316"/>
      <c r="CK2" s="316"/>
      <c r="CL2" s="316"/>
      <c r="CM2" s="316"/>
      <c r="CN2" s="316"/>
      <c r="CO2" s="316"/>
      <c r="CP2" s="316"/>
      <c r="CQ2" s="316"/>
      <c r="CR2" s="316"/>
      <c r="CS2" s="316"/>
      <c r="CT2" s="316"/>
      <c r="CU2" s="316"/>
      <c r="CV2" s="316"/>
      <c r="CW2" s="316"/>
      <c r="CX2" s="316"/>
      <c r="CY2" s="316"/>
      <c r="CZ2" s="316"/>
      <c r="DA2" s="316"/>
      <c r="DB2" s="316"/>
      <c r="DC2" s="316"/>
      <c r="DD2" s="316"/>
      <c r="DE2" s="316"/>
      <c r="DF2" s="316"/>
      <c r="DG2" s="316"/>
      <c r="DH2" s="316"/>
      <c r="DI2" s="316"/>
      <c r="DJ2" s="316"/>
      <c r="DK2" s="316"/>
      <c r="DL2" s="316"/>
      <c r="DM2" s="316"/>
      <c r="DN2" s="316"/>
      <c r="DO2" s="316"/>
      <c r="DP2" s="316"/>
      <c r="DQ2" s="316"/>
      <c r="DR2" s="316"/>
      <c r="DS2" s="316"/>
      <c r="DT2" s="316"/>
      <c r="DU2" s="316"/>
      <c r="DV2" s="316"/>
      <c r="DW2" s="316"/>
      <c r="DX2" s="316"/>
      <c r="DY2" s="316"/>
      <c r="DZ2" s="316"/>
      <c r="EA2" s="316"/>
      <c r="EB2" s="316"/>
      <c r="EC2" s="316"/>
      <c r="ED2" s="316"/>
      <c r="EE2" s="316"/>
      <c r="EF2" s="316"/>
      <c r="EG2" s="316"/>
      <c r="EH2" s="316"/>
      <c r="EI2" s="316"/>
      <c r="EJ2" s="316"/>
      <c r="EK2" s="316"/>
      <c r="EL2" s="316"/>
      <c r="EM2" s="316"/>
      <c r="EN2" s="316"/>
      <c r="EO2" s="316"/>
      <c r="EP2" s="316"/>
      <c r="EQ2" s="316"/>
      <c r="ER2" s="316"/>
      <c r="ES2" s="316"/>
      <c r="ET2" s="316"/>
      <c r="EU2" s="316"/>
      <c r="EV2" s="316"/>
      <c r="EW2" s="316"/>
      <c r="EX2" s="316"/>
      <c r="EY2" s="316"/>
      <c r="EZ2" s="316"/>
      <c r="FA2" s="316"/>
      <c r="FB2" s="316"/>
      <c r="FC2" s="316"/>
      <c r="FD2" s="316"/>
      <c r="FE2" s="316"/>
      <c r="FF2" s="316"/>
      <c r="FG2" s="316"/>
      <c r="FH2" s="316"/>
      <c r="FI2" s="316"/>
      <c r="FJ2" s="316"/>
      <c r="FK2" s="316"/>
      <c r="FL2" s="316"/>
      <c r="FM2" s="316"/>
      <c r="FN2" s="316"/>
      <c r="FO2" s="316"/>
      <c r="FP2" s="316"/>
      <c r="FQ2" s="316"/>
      <c r="FR2" s="316"/>
      <c r="FS2" s="316"/>
      <c r="FT2" s="316"/>
      <c r="FU2" s="316"/>
      <c r="FV2" s="316"/>
      <c r="FW2" s="316"/>
      <c r="FX2" s="316"/>
      <c r="FY2" s="316"/>
      <c r="FZ2" s="316"/>
      <c r="GA2" s="316"/>
      <c r="GB2" s="316"/>
      <c r="GC2" s="316"/>
      <c r="GD2" s="316"/>
      <c r="GE2" s="316"/>
      <c r="GF2" s="316"/>
      <c r="GG2" s="316"/>
      <c r="GH2" s="316"/>
      <c r="GI2" s="316"/>
      <c r="GJ2" s="316"/>
      <c r="GK2" s="316"/>
      <c r="GL2" s="316"/>
      <c r="GM2" s="316"/>
      <c r="GN2" s="316"/>
      <c r="GO2" s="316"/>
      <c r="GP2" s="316"/>
      <c r="GQ2" s="316"/>
      <c r="GR2" s="316"/>
      <c r="GS2" s="316"/>
    </row>
    <row r="3" spans="1:201" ht="28.5" customHeight="1" hidden="1">
      <c r="A3" s="315" t="str">
        <f>'Biểu 96'!A3:E3</f>
        <v>(Kèm theo Tờ trình số  42/TTr-TCKH ngày 04 / 8 /2023 của phòng Tài chính - Kế hoạch)</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AN3" s="315"/>
      <c r="AO3" s="315"/>
      <c r="AP3" s="315"/>
      <c r="AQ3" s="315"/>
      <c r="AR3" s="315"/>
      <c r="AS3" s="315"/>
      <c r="AT3" s="315"/>
      <c r="AU3" s="315"/>
      <c r="AV3" s="315"/>
      <c r="AW3" s="315"/>
      <c r="AX3" s="315"/>
      <c r="AY3" s="315"/>
      <c r="AZ3" s="315"/>
      <c r="BA3" s="315"/>
      <c r="BB3" s="315"/>
      <c r="BC3" s="315"/>
      <c r="BD3" s="315"/>
      <c r="BE3" s="315"/>
      <c r="BF3" s="315"/>
      <c r="BG3" s="315"/>
      <c r="BH3" s="315"/>
      <c r="BI3" s="315"/>
      <c r="BJ3" s="315"/>
      <c r="BK3" s="315"/>
      <c r="BL3" s="315"/>
      <c r="BM3" s="315"/>
      <c r="BN3" s="315"/>
      <c r="BO3" s="315"/>
      <c r="BP3" s="315"/>
      <c r="BQ3" s="315"/>
      <c r="BR3" s="315"/>
      <c r="BS3" s="315"/>
      <c r="BT3" s="315"/>
      <c r="BU3" s="315"/>
      <c r="BV3" s="315"/>
      <c r="BW3" s="315"/>
      <c r="BX3" s="315"/>
      <c r="BY3" s="315"/>
      <c r="BZ3" s="315"/>
      <c r="CA3" s="315"/>
      <c r="CB3" s="315"/>
      <c r="CC3" s="315"/>
      <c r="CD3" s="315"/>
      <c r="CE3" s="315"/>
      <c r="CF3" s="315"/>
      <c r="CG3" s="315"/>
      <c r="CH3" s="315"/>
      <c r="CI3" s="315"/>
      <c r="CJ3" s="315"/>
      <c r="CK3" s="315"/>
      <c r="CL3" s="315"/>
      <c r="CM3" s="315"/>
      <c r="CN3" s="315"/>
      <c r="CO3" s="315"/>
      <c r="CP3" s="315"/>
      <c r="CQ3" s="315"/>
      <c r="CR3" s="315"/>
      <c r="CS3" s="315"/>
      <c r="CT3" s="315"/>
      <c r="CU3" s="315"/>
      <c r="CV3" s="315"/>
      <c r="CW3" s="315"/>
      <c r="CX3" s="315"/>
      <c r="CY3" s="315"/>
      <c r="CZ3" s="315"/>
      <c r="DA3" s="315"/>
      <c r="DB3" s="315"/>
      <c r="DC3" s="315"/>
      <c r="DD3" s="315"/>
      <c r="DE3" s="315"/>
      <c r="DF3" s="315"/>
      <c r="DG3" s="315"/>
      <c r="DH3" s="315"/>
      <c r="DI3" s="315"/>
      <c r="DJ3" s="315"/>
      <c r="DK3" s="315"/>
      <c r="DL3" s="315"/>
      <c r="DM3" s="315"/>
      <c r="DN3" s="315"/>
      <c r="DO3" s="315"/>
      <c r="DP3" s="315"/>
      <c r="DQ3" s="315"/>
      <c r="DR3" s="315"/>
      <c r="DS3" s="315"/>
      <c r="DT3" s="315"/>
      <c r="DU3" s="315"/>
      <c r="DV3" s="315"/>
      <c r="DW3" s="315"/>
      <c r="DX3" s="315"/>
      <c r="DY3" s="315"/>
      <c r="DZ3" s="315"/>
      <c r="EA3" s="315"/>
      <c r="EB3" s="315"/>
      <c r="EC3" s="315"/>
      <c r="ED3" s="315"/>
      <c r="EE3" s="315"/>
      <c r="EF3" s="315"/>
      <c r="EG3" s="315"/>
      <c r="EH3" s="315"/>
      <c r="EI3" s="315"/>
      <c r="EJ3" s="315"/>
      <c r="EK3" s="315"/>
      <c r="EL3" s="315"/>
      <c r="EM3" s="315"/>
      <c r="EN3" s="315"/>
      <c r="EO3" s="315"/>
      <c r="EP3" s="315"/>
      <c r="EQ3" s="315"/>
      <c r="ER3" s="315"/>
      <c r="ES3" s="315"/>
      <c r="ET3" s="315"/>
      <c r="EU3" s="315"/>
      <c r="EV3" s="315"/>
      <c r="EW3" s="315"/>
      <c r="EX3" s="315"/>
      <c r="EY3" s="315"/>
      <c r="EZ3" s="315"/>
      <c r="FA3" s="315"/>
      <c r="FB3" s="315"/>
      <c r="FC3" s="315"/>
      <c r="FD3" s="315"/>
      <c r="FE3" s="315"/>
      <c r="FF3" s="315"/>
      <c r="FG3" s="315"/>
      <c r="FH3" s="315"/>
      <c r="FI3" s="315"/>
      <c r="FJ3" s="315"/>
      <c r="FK3" s="315"/>
      <c r="FL3" s="315"/>
      <c r="FM3" s="315"/>
      <c r="FN3" s="315"/>
      <c r="FO3" s="315"/>
      <c r="FP3" s="315"/>
      <c r="FQ3" s="315"/>
      <c r="FR3" s="315"/>
      <c r="FS3" s="315"/>
      <c r="FT3" s="315"/>
      <c r="FU3" s="315"/>
      <c r="FV3" s="315"/>
      <c r="FW3" s="315"/>
      <c r="FX3" s="315"/>
      <c r="FY3" s="315"/>
      <c r="FZ3" s="315"/>
      <c r="GA3" s="315"/>
      <c r="GB3" s="315"/>
      <c r="GC3" s="315"/>
      <c r="GD3" s="315"/>
      <c r="GE3" s="315"/>
      <c r="GF3" s="315"/>
      <c r="GG3" s="315"/>
      <c r="GH3" s="315"/>
      <c r="GI3" s="315"/>
      <c r="GJ3" s="315"/>
      <c r="GK3" s="315"/>
      <c r="GL3" s="315"/>
      <c r="GM3" s="315"/>
      <c r="GN3" s="315"/>
      <c r="GO3" s="315"/>
      <c r="GP3" s="315"/>
      <c r="GQ3" s="315"/>
      <c r="GR3" s="315"/>
      <c r="GS3" s="315"/>
    </row>
    <row r="4" spans="1:201" ht="20.25" customHeight="1">
      <c r="A4" s="315" t="str">
        <f>'Biểu 96'!A4:E4</f>
        <v>(Kèm theo Quyết định số          /QĐ-UBND ngày      / 8 /2023 của UBND huyện Tuần Giáo)</v>
      </c>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c r="BC4" s="315"/>
      <c r="BD4" s="315"/>
      <c r="BE4" s="315"/>
      <c r="BF4" s="315"/>
      <c r="BG4" s="315"/>
      <c r="BH4" s="315"/>
      <c r="BI4" s="315"/>
      <c r="BJ4" s="315"/>
      <c r="BK4" s="315"/>
      <c r="BL4" s="315"/>
      <c r="BM4" s="315"/>
      <c r="BN4" s="315"/>
      <c r="BO4" s="315"/>
      <c r="BP4" s="315"/>
      <c r="BQ4" s="315"/>
      <c r="BR4" s="315"/>
      <c r="BS4" s="315"/>
      <c r="BT4" s="315"/>
      <c r="BU4" s="315"/>
      <c r="BV4" s="315"/>
      <c r="BW4" s="315"/>
      <c r="BX4" s="315"/>
      <c r="BY4" s="315"/>
      <c r="BZ4" s="315"/>
      <c r="CA4" s="315"/>
      <c r="CB4" s="315"/>
      <c r="CC4" s="315"/>
      <c r="CD4" s="315"/>
      <c r="CE4" s="315"/>
      <c r="CF4" s="315"/>
      <c r="CG4" s="315"/>
      <c r="CH4" s="315"/>
      <c r="CI4" s="315"/>
      <c r="CJ4" s="315"/>
      <c r="CK4" s="315"/>
      <c r="CL4" s="315"/>
      <c r="CM4" s="315"/>
      <c r="CN4" s="315"/>
      <c r="CO4" s="315"/>
      <c r="CP4" s="315"/>
      <c r="CQ4" s="315"/>
      <c r="CR4" s="315"/>
      <c r="CS4" s="315"/>
      <c r="CT4" s="315"/>
      <c r="CU4" s="315"/>
      <c r="CV4" s="315"/>
      <c r="CW4" s="315"/>
      <c r="CX4" s="315"/>
      <c r="CY4" s="315"/>
      <c r="CZ4" s="315"/>
      <c r="DA4" s="315"/>
      <c r="DB4" s="315"/>
      <c r="DC4" s="315"/>
      <c r="DD4" s="315"/>
      <c r="DE4" s="315"/>
      <c r="DF4" s="315"/>
      <c r="DG4" s="315"/>
      <c r="DH4" s="315"/>
      <c r="DI4" s="315"/>
      <c r="DJ4" s="315"/>
      <c r="DK4" s="315"/>
      <c r="DL4" s="315"/>
      <c r="DM4" s="315"/>
      <c r="DN4" s="315"/>
      <c r="DO4" s="315"/>
      <c r="DP4" s="315"/>
      <c r="DQ4" s="315"/>
      <c r="DR4" s="315"/>
      <c r="DS4" s="315"/>
      <c r="DT4" s="315"/>
      <c r="DU4" s="315"/>
      <c r="DV4" s="315"/>
      <c r="DW4" s="315"/>
      <c r="DX4" s="315"/>
      <c r="DY4" s="315"/>
      <c r="DZ4" s="315"/>
      <c r="EA4" s="315"/>
      <c r="EB4" s="315"/>
      <c r="EC4" s="315"/>
      <c r="ED4" s="315"/>
      <c r="EE4" s="315"/>
      <c r="EF4" s="315"/>
      <c r="EG4" s="315"/>
      <c r="EH4" s="315"/>
      <c r="EI4" s="315"/>
      <c r="EJ4" s="315"/>
      <c r="EK4" s="315"/>
      <c r="EL4" s="315"/>
      <c r="EM4" s="315"/>
      <c r="EN4" s="315"/>
      <c r="EO4" s="315"/>
      <c r="EP4" s="315"/>
      <c r="EQ4" s="315"/>
      <c r="ER4" s="315"/>
      <c r="ES4" s="315"/>
      <c r="ET4" s="315"/>
      <c r="EU4" s="315"/>
      <c r="EV4" s="315"/>
      <c r="EW4" s="315"/>
      <c r="EX4" s="315"/>
      <c r="EY4" s="315"/>
      <c r="EZ4" s="315"/>
      <c r="FA4" s="315"/>
      <c r="FB4" s="315"/>
      <c r="FC4" s="315"/>
      <c r="FD4" s="315"/>
      <c r="FE4" s="315"/>
      <c r="FF4" s="315"/>
      <c r="FG4" s="315"/>
      <c r="FH4" s="315"/>
      <c r="FI4" s="315"/>
      <c r="FJ4" s="315"/>
      <c r="FK4" s="315"/>
      <c r="FL4" s="315"/>
      <c r="FM4" s="315"/>
      <c r="FN4" s="315"/>
      <c r="FO4" s="315"/>
      <c r="FP4" s="315"/>
      <c r="FQ4" s="315"/>
      <c r="FR4" s="315"/>
      <c r="FS4" s="315"/>
      <c r="FT4" s="315"/>
      <c r="FU4" s="315"/>
      <c r="FV4" s="315"/>
      <c r="FW4" s="315"/>
      <c r="FX4" s="315"/>
      <c r="FY4" s="315"/>
      <c r="FZ4" s="315"/>
      <c r="GA4" s="315"/>
      <c r="GB4" s="315"/>
      <c r="GC4" s="315"/>
      <c r="GD4" s="315"/>
      <c r="GE4" s="315"/>
      <c r="GF4" s="315"/>
      <c r="GG4" s="315"/>
      <c r="GH4" s="315"/>
      <c r="GI4" s="315"/>
      <c r="GJ4" s="315"/>
      <c r="GK4" s="315"/>
      <c r="GL4" s="315"/>
      <c r="GM4" s="315"/>
      <c r="GN4" s="315"/>
      <c r="GO4" s="315"/>
      <c r="GP4" s="315"/>
      <c r="GQ4" s="315"/>
      <c r="GR4" s="315"/>
      <c r="GS4" s="315"/>
    </row>
    <row r="5" spans="15:202" ht="18" customHeight="1">
      <c r="O5" s="140"/>
      <c r="T5" s="141"/>
      <c r="U5" s="141"/>
      <c r="V5" s="141"/>
      <c r="W5" s="141"/>
      <c r="X5" s="122"/>
      <c r="Y5" s="142"/>
      <c r="Z5" s="142"/>
      <c r="AA5" s="142"/>
      <c r="CN5" s="317"/>
      <c r="CO5" s="317"/>
      <c r="GP5" s="143"/>
      <c r="GT5" s="144" t="s">
        <v>329</v>
      </c>
    </row>
    <row r="6" spans="1:203" s="30" customFormat="1" ht="25.5" customHeight="1">
      <c r="A6" s="321" t="s">
        <v>35</v>
      </c>
      <c r="B6" s="321" t="s">
        <v>113</v>
      </c>
      <c r="C6" s="335" t="s">
        <v>1</v>
      </c>
      <c r="D6" s="336"/>
      <c r="E6" s="336"/>
      <c r="F6" s="336"/>
      <c r="G6" s="336"/>
      <c r="H6" s="336"/>
      <c r="I6" s="336"/>
      <c r="J6" s="336"/>
      <c r="K6" s="336"/>
      <c r="L6" s="336"/>
      <c r="M6" s="336"/>
      <c r="N6" s="336"/>
      <c r="O6" s="336"/>
      <c r="P6" s="336"/>
      <c r="Q6" s="336"/>
      <c r="R6" s="336"/>
      <c r="S6" s="336"/>
      <c r="T6" s="336"/>
      <c r="U6" s="336"/>
      <c r="V6" s="336"/>
      <c r="W6" s="336"/>
      <c r="X6" s="336"/>
      <c r="Y6" s="336"/>
      <c r="Z6" s="336"/>
      <c r="AA6" s="336"/>
      <c r="AB6" s="336"/>
      <c r="AC6" s="336"/>
      <c r="AD6" s="336"/>
      <c r="AE6" s="336"/>
      <c r="AF6" s="336"/>
      <c r="AG6" s="336"/>
      <c r="AH6" s="336"/>
      <c r="AI6" s="336"/>
      <c r="AJ6" s="336"/>
      <c r="AK6" s="336"/>
      <c r="AL6" s="336"/>
      <c r="AM6" s="336"/>
      <c r="AN6" s="336"/>
      <c r="AO6" s="336"/>
      <c r="AP6" s="336"/>
      <c r="AQ6" s="336"/>
      <c r="AR6" s="336"/>
      <c r="AS6" s="336"/>
      <c r="AT6" s="336"/>
      <c r="AU6" s="336"/>
      <c r="AV6" s="336"/>
      <c r="AW6" s="336"/>
      <c r="AX6" s="336"/>
      <c r="AY6" s="336"/>
      <c r="AZ6" s="336"/>
      <c r="BA6" s="336"/>
      <c r="BB6" s="336"/>
      <c r="BC6" s="336"/>
      <c r="BD6" s="336"/>
      <c r="BE6" s="336"/>
      <c r="BF6" s="336"/>
      <c r="BG6" s="336"/>
      <c r="BH6" s="336"/>
      <c r="BI6" s="336"/>
      <c r="BJ6" s="336"/>
      <c r="BK6" s="336"/>
      <c r="BL6" s="336"/>
      <c r="BM6" s="336"/>
      <c r="BN6" s="336"/>
      <c r="BO6" s="336"/>
      <c r="BP6" s="336"/>
      <c r="BQ6" s="336"/>
      <c r="BR6" s="336"/>
      <c r="BS6" s="336"/>
      <c r="BT6" s="336"/>
      <c r="BU6" s="336"/>
      <c r="BV6" s="336"/>
      <c r="BW6" s="336"/>
      <c r="BX6" s="336"/>
      <c r="BY6" s="336"/>
      <c r="BZ6" s="336"/>
      <c r="CA6" s="336"/>
      <c r="CB6" s="336"/>
      <c r="CC6" s="336"/>
      <c r="CD6" s="336"/>
      <c r="CE6" s="336"/>
      <c r="CF6" s="336"/>
      <c r="CG6" s="336"/>
      <c r="CH6" s="336"/>
      <c r="CI6" s="336"/>
      <c r="CJ6" s="336"/>
      <c r="CK6" s="336"/>
      <c r="CL6" s="336"/>
      <c r="CM6" s="336"/>
      <c r="CN6" s="336"/>
      <c r="CO6" s="336"/>
      <c r="CP6" s="336"/>
      <c r="CQ6" s="336"/>
      <c r="CR6" s="336"/>
      <c r="CS6" s="336"/>
      <c r="CT6" s="336"/>
      <c r="CU6" s="337"/>
      <c r="CV6" s="321" t="s">
        <v>113</v>
      </c>
      <c r="CW6" s="335" t="s">
        <v>34</v>
      </c>
      <c r="CX6" s="336"/>
      <c r="CY6" s="336"/>
      <c r="CZ6" s="336"/>
      <c r="DA6" s="336"/>
      <c r="DB6" s="336"/>
      <c r="DC6" s="336"/>
      <c r="DD6" s="336"/>
      <c r="DE6" s="336"/>
      <c r="DF6" s="336"/>
      <c r="DG6" s="336"/>
      <c r="DH6" s="336"/>
      <c r="DI6" s="336"/>
      <c r="DJ6" s="336"/>
      <c r="DK6" s="336"/>
      <c r="DL6" s="336"/>
      <c r="DM6" s="336"/>
      <c r="DN6" s="336"/>
      <c r="DO6" s="336"/>
      <c r="DP6" s="336"/>
      <c r="DQ6" s="336"/>
      <c r="DR6" s="336"/>
      <c r="DS6" s="336"/>
      <c r="DT6" s="336"/>
      <c r="DU6" s="336"/>
      <c r="DV6" s="336"/>
      <c r="DW6" s="336"/>
      <c r="DX6" s="336"/>
      <c r="DY6" s="336"/>
      <c r="DZ6" s="336"/>
      <c r="EA6" s="336"/>
      <c r="EB6" s="336"/>
      <c r="EC6" s="336"/>
      <c r="ED6" s="336"/>
      <c r="EE6" s="336"/>
      <c r="EF6" s="336"/>
      <c r="EG6" s="336"/>
      <c r="EH6" s="336"/>
      <c r="EI6" s="336"/>
      <c r="EJ6" s="336"/>
      <c r="EK6" s="336"/>
      <c r="EL6" s="336"/>
      <c r="EM6" s="336"/>
      <c r="EN6" s="336"/>
      <c r="EO6" s="336"/>
      <c r="EP6" s="336"/>
      <c r="EQ6" s="336"/>
      <c r="ER6" s="336"/>
      <c r="ES6" s="336"/>
      <c r="ET6" s="336"/>
      <c r="EU6" s="336"/>
      <c r="EV6" s="336"/>
      <c r="EW6" s="336"/>
      <c r="EX6" s="336"/>
      <c r="EY6" s="336"/>
      <c r="EZ6" s="336"/>
      <c r="FA6" s="336"/>
      <c r="FB6" s="336"/>
      <c r="FC6" s="336"/>
      <c r="FD6" s="336"/>
      <c r="FE6" s="336"/>
      <c r="FF6" s="336"/>
      <c r="FG6" s="336"/>
      <c r="FH6" s="336"/>
      <c r="FI6" s="336"/>
      <c r="FJ6" s="336"/>
      <c r="FK6" s="336"/>
      <c r="FL6" s="336"/>
      <c r="FM6" s="336"/>
      <c r="FN6" s="336"/>
      <c r="FO6" s="336"/>
      <c r="FP6" s="336"/>
      <c r="FQ6" s="336"/>
      <c r="FR6" s="336"/>
      <c r="FS6" s="336"/>
      <c r="FT6" s="336"/>
      <c r="FU6" s="336"/>
      <c r="FV6" s="336"/>
      <c r="FW6" s="336"/>
      <c r="FX6" s="336"/>
      <c r="FY6" s="336"/>
      <c r="FZ6" s="336"/>
      <c r="GA6" s="336"/>
      <c r="GB6" s="336"/>
      <c r="GC6" s="336"/>
      <c r="GD6" s="336"/>
      <c r="GE6" s="336"/>
      <c r="GF6" s="336"/>
      <c r="GG6" s="336"/>
      <c r="GH6" s="336"/>
      <c r="GI6" s="336"/>
      <c r="GJ6" s="336"/>
      <c r="GK6" s="336"/>
      <c r="GL6" s="336"/>
      <c r="GM6" s="336"/>
      <c r="GN6" s="336"/>
      <c r="GO6" s="336"/>
      <c r="GP6" s="337"/>
      <c r="GQ6" s="338" t="s">
        <v>46</v>
      </c>
      <c r="GR6" s="339"/>
      <c r="GS6" s="339"/>
      <c r="GT6" s="339"/>
      <c r="GU6" s="340"/>
    </row>
    <row r="7" spans="1:203" s="48" customFormat="1" ht="14.25" customHeight="1">
      <c r="A7" s="322"/>
      <c r="B7" s="322"/>
      <c r="C7" s="332" t="s">
        <v>292</v>
      </c>
      <c r="D7" s="342" t="s">
        <v>456</v>
      </c>
      <c r="E7" s="343"/>
      <c r="F7" s="343"/>
      <c r="G7" s="343"/>
      <c r="H7" s="343"/>
      <c r="I7" s="343"/>
      <c r="J7" s="344"/>
      <c r="K7" s="321" t="s">
        <v>105</v>
      </c>
      <c r="L7" s="321" t="s">
        <v>117</v>
      </c>
      <c r="M7" s="324" t="s">
        <v>118</v>
      </c>
      <c r="N7" s="334"/>
      <c r="O7" s="334"/>
      <c r="P7" s="334"/>
      <c r="Q7" s="334"/>
      <c r="R7" s="334"/>
      <c r="S7" s="334"/>
      <c r="T7" s="334"/>
      <c r="U7" s="334"/>
      <c r="V7" s="334"/>
      <c r="W7" s="334"/>
      <c r="X7" s="334"/>
      <c r="Y7" s="334"/>
      <c r="Z7" s="334"/>
      <c r="AA7" s="325"/>
      <c r="AB7" s="324" t="s">
        <v>119</v>
      </c>
      <c r="AC7" s="334"/>
      <c r="AD7" s="334"/>
      <c r="AE7" s="334"/>
      <c r="AF7" s="325"/>
      <c r="AG7" s="321" t="s">
        <v>120</v>
      </c>
      <c r="AH7" s="326" t="s">
        <v>121</v>
      </c>
      <c r="AI7" s="328"/>
      <c r="AJ7" s="118" t="s">
        <v>122</v>
      </c>
      <c r="AK7" s="321" t="s">
        <v>123</v>
      </c>
      <c r="AL7" s="324" t="s">
        <v>278</v>
      </c>
      <c r="AM7" s="334"/>
      <c r="AN7" s="334"/>
      <c r="AO7" s="334"/>
      <c r="AP7" s="334"/>
      <c r="AQ7" s="325"/>
      <c r="AR7" s="324" t="s">
        <v>106</v>
      </c>
      <c r="AS7" s="334"/>
      <c r="AT7" s="334"/>
      <c r="AU7" s="334"/>
      <c r="AV7" s="334"/>
      <c r="AW7" s="334"/>
      <c r="AX7" s="334"/>
      <c r="AY7" s="334"/>
      <c r="AZ7" s="334"/>
      <c r="BA7" s="334"/>
      <c r="BB7" s="334"/>
      <c r="BC7" s="334"/>
      <c r="BD7" s="334"/>
      <c r="BE7" s="334"/>
      <c r="BF7" s="334"/>
      <c r="BG7" s="334"/>
      <c r="BH7" s="325"/>
      <c r="BI7" s="321" t="s">
        <v>124</v>
      </c>
      <c r="BJ7" s="321" t="s">
        <v>457</v>
      </c>
      <c r="BK7" s="321" t="s">
        <v>125</v>
      </c>
      <c r="BL7" s="321" t="s">
        <v>126</v>
      </c>
      <c r="BM7" s="321" t="s">
        <v>458</v>
      </c>
      <c r="BN7" s="326" t="s">
        <v>243</v>
      </c>
      <c r="BO7" s="327"/>
      <c r="BP7" s="328"/>
      <c r="BQ7" s="324" t="s">
        <v>459</v>
      </c>
      <c r="BR7" s="325"/>
      <c r="BS7" s="324" t="s">
        <v>460</v>
      </c>
      <c r="BT7" s="325"/>
      <c r="BU7" s="324" t="s">
        <v>461</v>
      </c>
      <c r="BV7" s="334"/>
      <c r="BW7" s="334"/>
      <c r="BX7" s="334"/>
      <c r="BY7" s="334"/>
      <c r="BZ7" s="334"/>
      <c r="CA7" s="334"/>
      <c r="CB7" s="334"/>
      <c r="CC7" s="325"/>
      <c r="CD7" s="324" t="s">
        <v>462</v>
      </c>
      <c r="CE7" s="334"/>
      <c r="CF7" s="334"/>
      <c r="CG7" s="334"/>
      <c r="CH7" s="334"/>
      <c r="CI7" s="334"/>
      <c r="CJ7" s="334"/>
      <c r="CK7" s="325"/>
      <c r="CL7" s="324" t="s">
        <v>463</v>
      </c>
      <c r="CM7" s="334"/>
      <c r="CN7" s="334"/>
      <c r="CO7" s="325"/>
      <c r="CP7" s="326" t="s">
        <v>464</v>
      </c>
      <c r="CQ7" s="327"/>
      <c r="CR7" s="328"/>
      <c r="CS7" s="120" t="s">
        <v>98</v>
      </c>
      <c r="CT7" s="348" t="s">
        <v>100</v>
      </c>
      <c r="CU7" s="350"/>
      <c r="CV7" s="322"/>
      <c r="CW7" s="332" t="s">
        <v>292</v>
      </c>
      <c r="CX7" s="342" t="s">
        <v>456</v>
      </c>
      <c r="CY7" s="343"/>
      <c r="CZ7" s="343"/>
      <c r="DA7" s="343"/>
      <c r="DB7" s="343"/>
      <c r="DC7" s="343"/>
      <c r="DD7" s="344"/>
      <c r="DE7" s="321" t="s">
        <v>105</v>
      </c>
      <c r="DF7" s="321" t="s">
        <v>117</v>
      </c>
      <c r="DG7" s="324" t="s">
        <v>118</v>
      </c>
      <c r="DH7" s="334"/>
      <c r="DI7" s="334"/>
      <c r="DJ7" s="334"/>
      <c r="DK7" s="334"/>
      <c r="DL7" s="334"/>
      <c r="DM7" s="334"/>
      <c r="DN7" s="334"/>
      <c r="DO7" s="334"/>
      <c r="DP7" s="334"/>
      <c r="DQ7" s="334"/>
      <c r="DR7" s="334"/>
      <c r="DS7" s="334"/>
      <c r="DT7" s="334"/>
      <c r="DU7" s="325"/>
      <c r="DV7" s="324" t="s">
        <v>119</v>
      </c>
      <c r="DW7" s="334"/>
      <c r="DX7" s="334"/>
      <c r="DY7" s="334"/>
      <c r="DZ7" s="325"/>
      <c r="EA7" s="321" t="s">
        <v>120</v>
      </c>
      <c r="EB7" s="326" t="s">
        <v>121</v>
      </c>
      <c r="EC7" s="328"/>
      <c r="ED7" s="118" t="s">
        <v>122</v>
      </c>
      <c r="EE7" s="118" t="s">
        <v>123</v>
      </c>
      <c r="EF7" s="324" t="s">
        <v>278</v>
      </c>
      <c r="EG7" s="334"/>
      <c r="EH7" s="334"/>
      <c r="EI7" s="334"/>
      <c r="EJ7" s="334"/>
      <c r="EK7" s="325"/>
      <c r="EL7" s="324" t="s">
        <v>106</v>
      </c>
      <c r="EM7" s="334"/>
      <c r="EN7" s="334"/>
      <c r="EO7" s="334"/>
      <c r="EP7" s="334"/>
      <c r="EQ7" s="334"/>
      <c r="ER7" s="334"/>
      <c r="ES7" s="334"/>
      <c r="ET7" s="334"/>
      <c r="EU7" s="334"/>
      <c r="EV7" s="334"/>
      <c r="EW7" s="334"/>
      <c r="EX7" s="334"/>
      <c r="EY7" s="334"/>
      <c r="EZ7" s="334"/>
      <c r="FA7" s="334"/>
      <c r="FB7" s="325"/>
      <c r="FC7" s="321" t="s">
        <v>124</v>
      </c>
      <c r="FD7" s="321" t="s">
        <v>457</v>
      </c>
      <c r="FE7" s="321" t="s">
        <v>125</v>
      </c>
      <c r="FF7" s="321" t="s">
        <v>126</v>
      </c>
      <c r="FG7" s="321" t="s">
        <v>458</v>
      </c>
      <c r="FH7" s="326" t="s">
        <v>243</v>
      </c>
      <c r="FI7" s="327"/>
      <c r="FJ7" s="328"/>
      <c r="FK7" s="324" t="s">
        <v>459</v>
      </c>
      <c r="FL7" s="325"/>
      <c r="FM7" s="324" t="s">
        <v>460</v>
      </c>
      <c r="FN7" s="325"/>
      <c r="FO7" s="324" t="s">
        <v>461</v>
      </c>
      <c r="FP7" s="334"/>
      <c r="FQ7" s="334"/>
      <c r="FR7" s="334"/>
      <c r="FS7" s="334"/>
      <c r="FT7" s="334"/>
      <c r="FU7" s="334"/>
      <c r="FV7" s="334"/>
      <c r="FW7" s="325"/>
      <c r="FX7" s="324" t="s">
        <v>462</v>
      </c>
      <c r="FY7" s="334"/>
      <c r="FZ7" s="334"/>
      <c r="GA7" s="334"/>
      <c r="GB7" s="334"/>
      <c r="GC7" s="334"/>
      <c r="GD7" s="334"/>
      <c r="GE7" s="325"/>
      <c r="GF7" s="324" t="s">
        <v>463</v>
      </c>
      <c r="GG7" s="334"/>
      <c r="GH7" s="334"/>
      <c r="GI7" s="325"/>
      <c r="GJ7" s="326" t="s">
        <v>464</v>
      </c>
      <c r="GK7" s="327"/>
      <c r="GL7" s="328"/>
      <c r="GM7" s="120" t="s">
        <v>98</v>
      </c>
      <c r="GN7" s="348" t="s">
        <v>100</v>
      </c>
      <c r="GO7" s="350"/>
      <c r="GP7" s="351" t="s">
        <v>244</v>
      </c>
      <c r="GQ7" s="321" t="s">
        <v>115</v>
      </c>
      <c r="GR7" s="318" t="s">
        <v>320</v>
      </c>
      <c r="GS7" s="318" t="s">
        <v>321</v>
      </c>
      <c r="GT7" s="321" t="s">
        <v>322</v>
      </c>
      <c r="GU7" s="321" t="s">
        <v>323</v>
      </c>
    </row>
    <row r="8" spans="1:203" s="48" customFormat="1" ht="14.25" customHeight="1">
      <c r="A8" s="322"/>
      <c r="B8" s="322"/>
      <c r="C8" s="341"/>
      <c r="D8" s="345"/>
      <c r="E8" s="346"/>
      <c r="F8" s="346"/>
      <c r="G8" s="346"/>
      <c r="H8" s="346"/>
      <c r="I8" s="346"/>
      <c r="J8" s="347"/>
      <c r="K8" s="322"/>
      <c r="L8" s="322"/>
      <c r="M8" s="324" t="s">
        <v>127</v>
      </c>
      <c r="N8" s="334"/>
      <c r="O8" s="334"/>
      <c r="P8" s="334"/>
      <c r="Q8" s="334"/>
      <c r="R8" s="334"/>
      <c r="S8" s="334"/>
      <c r="T8" s="334"/>
      <c r="U8" s="325"/>
      <c r="V8" s="324" t="s">
        <v>128</v>
      </c>
      <c r="W8" s="334"/>
      <c r="X8" s="334"/>
      <c r="Y8" s="334"/>
      <c r="Z8" s="334"/>
      <c r="AA8" s="325"/>
      <c r="AB8" s="321" t="s">
        <v>129</v>
      </c>
      <c r="AC8" s="321" t="s">
        <v>465</v>
      </c>
      <c r="AD8" s="321" t="s">
        <v>466</v>
      </c>
      <c r="AE8" s="321" t="s">
        <v>130</v>
      </c>
      <c r="AF8" s="321" t="s">
        <v>131</v>
      </c>
      <c r="AG8" s="322"/>
      <c r="AH8" s="329"/>
      <c r="AI8" s="331"/>
      <c r="AJ8" s="119" t="s">
        <v>132</v>
      </c>
      <c r="AK8" s="322" t="s">
        <v>132</v>
      </c>
      <c r="AL8" s="321" t="s">
        <v>133</v>
      </c>
      <c r="AM8" s="321" t="s">
        <v>134</v>
      </c>
      <c r="AN8" s="321" t="s">
        <v>467</v>
      </c>
      <c r="AO8" s="321" t="s">
        <v>135</v>
      </c>
      <c r="AP8" s="321" t="s">
        <v>468</v>
      </c>
      <c r="AQ8" s="321" t="s">
        <v>324</v>
      </c>
      <c r="AR8" s="324" t="s">
        <v>136</v>
      </c>
      <c r="AS8" s="334"/>
      <c r="AT8" s="325"/>
      <c r="AU8" s="324" t="s">
        <v>137</v>
      </c>
      <c r="AV8" s="325"/>
      <c r="AW8" s="324" t="s">
        <v>138</v>
      </c>
      <c r="AX8" s="325"/>
      <c r="AY8" s="47" t="s">
        <v>469</v>
      </c>
      <c r="AZ8" s="324" t="s">
        <v>139</v>
      </c>
      <c r="BA8" s="334"/>
      <c r="BB8" s="334"/>
      <c r="BC8" s="334"/>
      <c r="BD8" s="334"/>
      <c r="BE8" s="334"/>
      <c r="BF8" s="334"/>
      <c r="BG8" s="334"/>
      <c r="BH8" s="325"/>
      <c r="BI8" s="322"/>
      <c r="BJ8" s="322"/>
      <c r="BK8" s="322"/>
      <c r="BL8" s="323"/>
      <c r="BM8" s="322"/>
      <c r="BN8" s="329"/>
      <c r="BO8" s="330"/>
      <c r="BP8" s="331"/>
      <c r="BQ8" s="348" t="s">
        <v>98</v>
      </c>
      <c r="BR8" s="350"/>
      <c r="BS8" s="120" t="s">
        <v>98</v>
      </c>
      <c r="BT8" s="47" t="s">
        <v>470</v>
      </c>
      <c r="BU8" s="47" t="s">
        <v>98</v>
      </c>
      <c r="BV8" s="348" t="s">
        <v>100</v>
      </c>
      <c r="BW8" s="349"/>
      <c r="BX8" s="349"/>
      <c r="BY8" s="349"/>
      <c r="BZ8" s="349"/>
      <c r="CA8" s="349"/>
      <c r="CB8" s="349"/>
      <c r="CC8" s="350"/>
      <c r="CD8" s="47" t="s">
        <v>98</v>
      </c>
      <c r="CE8" s="348" t="s">
        <v>100</v>
      </c>
      <c r="CF8" s="349"/>
      <c r="CG8" s="349"/>
      <c r="CH8" s="349"/>
      <c r="CI8" s="349"/>
      <c r="CJ8" s="349"/>
      <c r="CK8" s="350"/>
      <c r="CL8" s="47" t="s">
        <v>98</v>
      </c>
      <c r="CM8" s="348" t="s">
        <v>100</v>
      </c>
      <c r="CN8" s="349"/>
      <c r="CO8" s="350"/>
      <c r="CP8" s="329"/>
      <c r="CQ8" s="330"/>
      <c r="CR8" s="331"/>
      <c r="CS8" s="321" t="s">
        <v>471</v>
      </c>
      <c r="CT8" s="321" t="s">
        <v>472</v>
      </c>
      <c r="CU8" s="321" t="s">
        <v>102</v>
      </c>
      <c r="CV8" s="322"/>
      <c r="CW8" s="341"/>
      <c r="CX8" s="345"/>
      <c r="CY8" s="346"/>
      <c r="CZ8" s="346"/>
      <c r="DA8" s="346"/>
      <c r="DB8" s="346"/>
      <c r="DC8" s="346"/>
      <c r="DD8" s="347"/>
      <c r="DE8" s="322"/>
      <c r="DF8" s="322"/>
      <c r="DG8" s="324" t="s">
        <v>127</v>
      </c>
      <c r="DH8" s="334"/>
      <c r="DI8" s="334"/>
      <c r="DJ8" s="334"/>
      <c r="DK8" s="334"/>
      <c r="DL8" s="334"/>
      <c r="DM8" s="334"/>
      <c r="DN8" s="334"/>
      <c r="DO8" s="325"/>
      <c r="DP8" s="324" t="s">
        <v>128</v>
      </c>
      <c r="DQ8" s="334"/>
      <c r="DR8" s="334"/>
      <c r="DS8" s="334"/>
      <c r="DT8" s="334"/>
      <c r="DU8" s="325"/>
      <c r="DV8" s="321" t="s">
        <v>129</v>
      </c>
      <c r="DW8" s="321" t="s">
        <v>465</v>
      </c>
      <c r="DX8" s="321" t="s">
        <v>466</v>
      </c>
      <c r="DY8" s="321" t="s">
        <v>130</v>
      </c>
      <c r="DZ8" s="321" t="s">
        <v>131</v>
      </c>
      <c r="EA8" s="322"/>
      <c r="EB8" s="329"/>
      <c r="EC8" s="331"/>
      <c r="ED8" s="119" t="s">
        <v>132</v>
      </c>
      <c r="EE8" s="119" t="s">
        <v>132</v>
      </c>
      <c r="EF8" s="321" t="s">
        <v>133</v>
      </c>
      <c r="EG8" s="321" t="s">
        <v>134</v>
      </c>
      <c r="EH8" s="321" t="s">
        <v>467</v>
      </c>
      <c r="EI8" s="321" t="s">
        <v>135</v>
      </c>
      <c r="EJ8" s="321" t="s">
        <v>468</v>
      </c>
      <c r="EK8" s="321" t="s">
        <v>324</v>
      </c>
      <c r="EL8" s="324" t="s">
        <v>136</v>
      </c>
      <c r="EM8" s="334"/>
      <c r="EN8" s="325"/>
      <c r="EO8" s="324" t="s">
        <v>137</v>
      </c>
      <c r="EP8" s="325"/>
      <c r="EQ8" s="324" t="s">
        <v>138</v>
      </c>
      <c r="ER8" s="325"/>
      <c r="ES8" s="47" t="s">
        <v>469</v>
      </c>
      <c r="ET8" s="324" t="s">
        <v>139</v>
      </c>
      <c r="EU8" s="334"/>
      <c r="EV8" s="334"/>
      <c r="EW8" s="334"/>
      <c r="EX8" s="334"/>
      <c r="EY8" s="334"/>
      <c r="EZ8" s="334"/>
      <c r="FA8" s="334"/>
      <c r="FB8" s="325"/>
      <c r="FC8" s="322"/>
      <c r="FD8" s="322"/>
      <c r="FE8" s="322" t="s">
        <v>140</v>
      </c>
      <c r="FF8" s="323"/>
      <c r="FG8" s="322"/>
      <c r="FH8" s="329"/>
      <c r="FI8" s="330"/>
      <c r="FJ8" s="331"/>
      <c r="FK8" s="348" t="s">
        <v>98</v>
      </c>
      <c r="FL8" s="350"/>
      <c r="FM8" s="120" t="s">
        <v>98</v>
      </c>
      <c r="FN8" s="47" t="s">
        <v>470</v>
      </c>
      <c r="FO8" s="47" t="s">
        <v>98</v>
      </c>
      <c r="FP8" s="348" t="s">
        <v>100</v>
      </c>
      <c r="FQ8" s="349"/>
      <c r="FR8" s="349"/>
      <c r="FS8" s="349"/>
      <c r="FT8" s="349"/>
      <c r="FU8" s="349"/>
      <c r="FV8" s="349"/>
      <c r="FW8" s="350"/>
      <c r="FX8" s="47" t="s">
        <v>98</v>
      </c>
      <c r="FY8" s="348" t="s">
        <v>100</v>
      </c>
      <c r="FZ8" s="349"/>
      <c r="GA8" s="349"/>
      <c r="GB8" s="349"/>
      <c r="GC8" s="349"/>
      <c r="GD8" s="349"/>
      <c r="GE8" s="350"/>
      <c r="GF8" s="47" t="s">
        <v>98</v>
      </c>
      <c r="GG8" s="348" t="s">
        <v>100</v>
      </c>
      <c r="GH8" s="349"/>
      <c r="GI8" s="350"/>
      <c r="GJ8" s="329"/>
      <c r="GK8" s="330"/>
      <c r="GL8" s="331"/>
      <c r="GM8" s="321" t="s">
        <v>471</v>
      </c>
      <c r="GN8" s="321" t="s">
        <v>472</v>
      </c>
      <c r="GO8" s="321" t="s">
        <v>102</v>
      </c>
      <c r="GP8" s="352"/>
      <c r="GQ8" s="322"/>
      <c r="GR8" s="319"/>
      <c r="GS8" s="319"/>
      <c r="GT8" s="322"/>
      <c r="GU8" s="322"/>
    </row>
    <row r="9" spans="1:203" s="48" customFormat="1" ht="14.25" customHeight="1">
      <c r="A9" s="322"/>
      <c r="B9" s="322"/>
      <c r="C9" s="341"/>
      <c r="D9" s="332" t="s">
        <v>115</v>
      </c>
      <c r="E9" s="332" t="s">
        <v>242</v>
      </c>
      <c r="F9" s="332" t="s">
        <v>473</v>
      </c>
      <c r="G9" s="332" t="s">
        <v>474</v>
      </c>
      <c r="H9" s="332" t="s">
        <v>475</v>
      </c>
      <c r="I9" s="332" t="s">
        <v>476</v>
      </c>
      <c r="J9" s="332" t="s">
        <v>116</v>
      </c>
      <c r="K9" s="322"/>
      <c r="L9" s="322"/>
      <c r="M9" s="321" t="s">
        <v>17</v>
      </c>
      <c r="N9" s="324" t="s">
        <v>477</v>
      </c>
      <c r="O9" s="325"/>
      <c r="P9" s="321" t="s">
        <v>245</v>
      </c>
      <c r="Q9" s="321" t="s">
        <v>141</v>
      </c>
      <c r="R9" s="348" t="s">
        <v>478</v>
      </c>
      <c r="S9" s="349"/>
      <c r="T9" s="350"/>
      <c r="U9" s="321" t="s">
        <v>246</v>
      </c>
      <c r="V9" s="321" t="s">
        <v>142</v>
      </c>
      <c r="W9" s="324" t="s">
        <v>477</v>
      </c>
      <c r="X9" s="325"/>
      <c r="Y9" s="321" t="s">
        <v>141</v>
      </c>
      <c r="Z9" s="321" t="s">
        <v>143</v>
      </c>
      <c r="AA9" s="321" t="s">
        <v>468</v>
      </c>
      <c r="AB9" s="322"/>
      <c r="AC9" s="322"/>
      <c r="AD9" s="322"/>
      <c r="AE9" s="322"/>
      <c r="AF9" s="322"/>
      <c r="AG9" s="322"/>
      <c r="AH9" s="321" t="s">
        <v>479</v>
      </c>
      <c r="AI9" s="321" t="s">
        <v>468</v>
      </c>
      <c r="AJ9" s="119" t="s">
        <v>144</v>
      </c>
      <c r="AK9" s="322" t="s">
        <v>145</v>
      </c>
      <c r="AL9" s="322"/>
      <c r="AM9" s="322"/>
      <c r="AN9" s="322"/>
      <c r="AO9" s="322"/>
      <c r="AP9" s="322"/>
      <c r="AQ9" s="322"/>
      <c r="AR9" s="321" t="s">
        <v>146</v>
      </c>
      <c r="AS9" s="321" t="s">
        <v>247</v>
      </c>
      <c r="AT9" s="321" t="s">
        <v>480</v>
      </c>
      <c r="AU9" s="321" t="s">
        <v>147</v>
      </c>
      <c r="AV9" s="321" t="s">
        <v>325</v>
      </c>
      <c r="AW9" s="321" t="s">
        <v>481</v>
      </c>
      <c r="AX9" s="321" t="s">
        <v>468</v>
      </c>
      <c r="AY9" s="321" t="s">
        <v>482</v>
      </c>
      <c r="AZ9" s="321" t="s">
        <v>483</v>
      </c>
      <c r="BA9" s="321" t="s">
        <v>326</v>
      </c>
      <c r="BB9" s="321" t="s">
        <v>484</v>
      </c>
      <c r="BC9" s="321" t="s">
        <v>148</v>
      </c>
      <c r="BD9" s="321" t="s">
        <v>327</v>
      </c>
      <c r="BE9" s="321" t="s">
        <v>468</v>
      </c>
      <c r="BF9" s="321" t="s">
        <v>485</v>
      </c>
      <c r="BG9" s="321" t="s">
        <v>486</v>
      </c>
      <c r="BH9" s="321" t="s">
        <v>487</v>
      </c>
      <c r="BI9" s="322"/>
      <c r="BJ9" s="322"/>
      <c r="BK9" s="322"/>
      <c r="BL9" s="321" t="s">
        <v>328</v>
      </c>
      <c r="BM9" s="322"/>
      <c r="BN9" s="321" t="s">
        <v>115</v>
      </c>
      <c r="BO9" s="321" t="s">
        <v>98</v>
      </c>
      <c r="BP9" s="321" t="s">
        <v>100</v>
      </c>
      <c r="BQ9" s="321" t="s">
        <v>279</v>
      </c>
      <c r="BR9" s="321" t="s">
        <v>280</v>
      </c>
      <c r="BS9" s="321" t="s">
        <v>185</v>
      </c>
      <c r="BT9" s="321" t="s">
        <v>248</v>
      </c>
      <c r="BU9" s="354" t="s">
        <v>488</v>
      </c>
      <c r="BV9" s="321" t="s">
        <v>489</v>
      </c>
      <c r="BW9" s="321" t="s">
        <v>490</v>
      </c>
      <c r="BX9" s="321" t="s">
        <v>488</v>
      </c>
      <c r="BY9" s="321" t="s">
        <v>491</v>
      </c>
      <c r="BZ9" s="321" t="s">
        <v>492</v>
      </c>
      <c r="CA9" s="321" t="s">
        <v>493</v>
      </c>
      <c r="CB9" s="321" t="s">
        <v>494</v>
      </c>
      <c r="CC9" s="321" t="s">
        <v>495</v>
      </c>
      <c r="CD9" s="354" t="s">
        <v>489</v>
      </c>
      <c r="CE9" s="354" t="s">
        <v>489</v>
      </c>
      <c r="CF9" s="354" t="s">
        <v>496</v>
      </c>
      <c r="CG9" s="354" t="s">
        <v>490</v>
      </c>
      <c r="CH9" s="354" t="s">
        <v>488</v>
      </c>
      <c r="CI9" s="354" t="s">
        <v>491</v>
      </c>
      <c r="CJ9" s="354" t="s">
        <v>492</v>
      </c>
      <c r="CK9" s="354" t="s">
        <v>497</v>
      </c>
      <c r="CL9" s="321" t="s">
        <v>498</v>
      </c>
      <c r="CM9" s="321" t="s">
        <v>499</v>
      </c>
      <c r="CN9" s="321" t="s">
        <v>500</v>
      </c>
      <c r="CO9" s="321" t="s">
        <v>501</v>
      </c>
      <c r="CP9" s="321" t="s">
        <v>115</v>
      </c>
      <c r="CQ9" s="321" t="s">
        <v>98</v>
      </c>
      <c r="CR9" s="321" t="s">
        <v>100</v>
      </c>
      <c r="CS9" s="322"/>
      <c r="CT9" s="323"/>
      <c r="CU9" s="322"/>
      <c r="CV9" s="322"/>
      <c r="CW9" s="341"/>
      <c r="CX9" s="332" t="s">
        <v>115</v>
      </c>
      <c r="CY9" s="332" t="s">
        <v>242</v>
      </c>
      <c r="CZ9" s="332" t="s">
        <v>473</v>
      </c>
      <c r="DA9" s="332" t="s">
        <v>474</v>
      </c>
      <c r="DB9" s="332" t="s">
        <v>475</v>
      </c>
      <c r="DC9" s="332" t="s">
        <v>476</v>
      </c>
      <c r="DD9" s="332" t="s">
        <v>116</v>
      </c>
      <c r="DE9" s="322"/>
      <c r="DF9" s="322"/>
      <c r="DG9" s="321" t="s">
        <v>17</v>
      </c>
      <c r="DH9" s="324" t="s">
        <v>477</v>
      </c>
      <c r="DI9" s="325"/>
      <c r="DJ9" s="321" t="s">
        <v>245</v>
      </c>
      <c r="DK9" s="321" t="s">
        <v>141</v>
      </c>
      <c r="DL9" s="348" t="s">
        <v>478</v>
      </c>
      <c r="DM9" s="349"/>
      <c r="DN9" s="350"/>
      <c r="DO9" s="321" t="s">
        <v>246</v>
      </c>
      <c r="DP9" s="321" t="s">
        <v>142</v>
      </c>
      <c r="DQ9" s="324" t="s">
        <v>477</v>
      </c>
      <c r="DR9" s="325"/>
      <c r="DS9" s="321" t="s">
        <v>141</v>
      </c>
      <c r="DT9" s="321" t="s">
        <v>143</v>
      </c>
      <c r="DU9" s="321" t="s">
        <v>468</v>
      </c>
      <c r="DV9" s="322"/>
      <c r="DW9" s="322"/>
      <c r="DX9" s="322"/>
      <c r="DY9" s="322"/>
      <c r="DZ9" s="322"/>
      <c r="EA9" s="322"/>
      <c r="EB9" s="321" t="s">
        <v>479</v>
      </c>
      <c r="EC9" s="321" t="s">
        <v>468</v>
      </c>
      <c r="ED9" s="119" t="s">
        <v>144</v>
      </c>
      <c r="EE9" s="119" t="s">
        <v>145</v>
      </c>
      <c r="EF9" s="322"/>
      <c r="EG9" s="322"/>
      <c r="EH9" s="322"/>
      <c r="EI9" s="322"/>
      <c r="EJ9" s="322"/>
      <c r="EK9" s="322"/>
      <c r="EL9" s="321" t="s">
        <v>146</v>
      </c>
      <c r="EM9" s="321" t="s">
        <v>247</v>
      </c>
      <c r="EN9" s="321" t="s">
        <v>502</v>
      </c>
      <c r="EO9" s="321" t="s">
        <v>147</v>
      </c>
      <c r="EP9" s="321" t="s">
        <v>325</v>
      </c>
      <c r="EQ9" s="321" t="s">
        <v>503</v>
      </c>
      <c r="ER9" s="321" t="s">
        <v>468</v>
      </c>
      <c r="ES9" s="321" t="s">
        <v>482</v>
      </c>
      <c r="ET9" s="321" t="s">
        <v>483</v>
      </c>
      <c r="EU9" s="321" t="s">
        <v>326</v>
      </c>
      <c r="EV9" s="321" t="s">
        <v>484</v>
      </c>
      <c r="EW9" s="321" t="s">
        <v>148</v>
      </c>
      <c r="EX9" s="321" t="s">
        <v>327</v>
      </c>
      <c r="EY9" s="321" t="s">
        <v>468</v>
      </c>
      <c r="EZ9" s="321" t="s">
        <v>485</v>
      </c>
      <c r="FA9" s="321" t="s">
        <v>486</v>
      </c>
      <c r="FB9" s="321" t="s">
        <v>487</v>
      </c>
      <c r="FC9" s="322"/>
      <c r="FD9" s="322"/>
      <c r="FE9" s="322" t="s">
        <v>149</v>
      </c>
      <c r="FF9" s="321" t="s">
        <v>328</v>
      </c>
      <c r="FG9" s="322"/>
      <c r="FH9" s="321" t="s">
        <v>115</v>
      </c>
      <c r="FI9" s="321" t="s">
        <v>98</v>
      </c>
      <c r="FJ9" s="321" t="s">
        <v>100</v>
      </c>
      <c r="FK9" s="321" t="s">
        <v>279</v>
      </c>
      <c r="FL9" s="321" t="s">
        <v>280</v>
      </c>
      <c r="FM9" s="321" t="s">
        <v>185</v>
      </c>
      <c r="FN9" s="321" t="s">
        <v>248</v>
      </c>
      <c r="FO9" s="354" t="s">
        <v>488</v>
      </c>
      <c r="FP9" s="321" t="s">
        <v>489</v>
      </c>
      <c r="FQ9" s="321" t="s">
        <v>490</v>
      </c>
      <c r="FR9" s="321" t="s">
        <v>488</v>
      </c>
      <c r="FS9" s="321" t="s">
        <v>491</v>
      </c>
      <c r="FT9" s="321" t="s">
        <v>492</v>
      </c>
      <c r="FU9" s="321" t="s">
        <v>493</v>
      </c>
      <c r="FV9" s="321" t="s">
        <v>494</v>
      </c>
      <c r="FW9" s="321" t="s">
        <v>495</v>
      </c>
      <c r="FX9" s="354" t="s">
        <v>489</v>
      </c>
      <c r="FY9" s="354" t="s">
        <v>489</v>
      </c>
      <c r="FZ9" s="354" t="s">
        <v>496</v>
      </c>
      <c r="GA9" s="354" t="s">
        <v>490</v>
      </c>
      <c r="GB9" s="354" t="s">
        <v>488</v>
      </c>
      <c r="GC9" s="354" t="s">
        <v>491</v>
      </c>
      <c r="GD9" s="354" t="s">
        <v>492</v>
      </c>
      <c r="GE9" s="354" t="s">
        <v>497</v>
      </c>
      <c r="GF9" s="321" t="s">
        <v>498</v>
      </c>
      <c r="GG9" s="321" t="s">
        <v>499</v>
      </c>
      <c r="GH9" s="321" t="s">
        <v>500</v>
      </c>
      <c r="GI9" s="321" t="s">
        <v>501</v>
      </c>
      <c r="GJ9" s="321" t="s">
        <v>115</v>
      </c>
      <c r="GK9" s="321" t="s">
        <v>98</v>
      </c>
      <c r="GL9" s="321" t="s">
        <v>100</v>
      </c>
      <c r="GM9" s="322"/>
      <c r="GN9" s="323"/>
      <c r="GO9" s="322"/>
      <c r="GP9" s="352"/>
      <c r="GQ9" s="322"/>
      <c r="GR9" s="319"/>
      <c r="GS9" s="319"/>
      <c r="GT9" s="322"/>
      <c r="GU9" s="322"/>
    </row>
    <row r="10" spans="1:203" s="48" customFormat="1" ht="45" customHeight="1">
      <c r="A10" s="323"/>
      <c r="B10" s="323"/>
      <c r="C10" s="333"/>
      <c r="D10" s="333"/>
      <c r="E10" s="333"/>
      <c r="F10" s="333"/>
      <c r="G10" s="333"/>
      <c r="H10" s="333"/>
      <c r="I10" s="333"/>
      <c r="J10" s="333"/>
      <c r="K10" s="323"/>
      <c r="L10" s="323"/>
      <c r="M10" s="323"/>
      <c r="N10" s="236" t="s">
        <v>281</v>
      </c>
      <c r="O10" s="236" t="s">
        <v>282</v>
      </c>
      <c r="P10" s="323"/>
      <c r="Q10" s="323"/>
      <c r="R10" s="118" t="s">
        <v>283</v>
      </c>
      <c r="S10" s="118" t="s">
        <v>504</v>
      </c>
      <c r="T10" s="118" t="s">
        <v>505</v>
      </c>
      <c r="U10" s="323"/>
      <c r="V10" s="323"/>
      <c r="W10" s="236" t="s">
        <v>281</v>
      </c>
      <c r="X10" s="236" t="s">
        <v>282</v>
      </c>
      <c r="Y10" s="323"/>
      <c r="Z10" s="323"/>
      <c r="AA10" s="323"/>
      <c r="AB10" s="323"/>
      <c r="AC10" s="323"/>
      <c r="AD10" s="323"/>
      <c r="AE10" s="323"/>
      <c r="AF10" s="323"/>
      <c r="AG10" s="323"/>
      <c r="AH10" s="323"/>
      <c r="AI10" s="323"/>
      <c r="AJ10" s="119"/>
      <c r="AK10" s="323" t="s">
        <v>150</v>
      </c>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55"/>
      <c r="BV10" s="323"/>
      <c r="BW10" s="323"/>
      <c r="BX10" s="323"/>
      <c r="BY10" s="323"/>
      <c r="BZ10" s="323"/>
      <c r="CA10" s="323"/>
      <c r="CB10" s="323"/>
      <c r="CC10" s="323"/>
      <c r="CD10" s="355"/>
      <c r="CE10" s="355"/>
      <c r="CF10" s="355"/>
      <c r="CG10" s="355"/>
      <c r="CH10" s="355"/>
      <c r="CI10" s="355"/>
      <c r="CJ10" s="355"/>
      <c r="CK10" s="355"/>
      <c r="CL10" s="323"/>
      <c r="CM10" s="323"/>
      <c r="CN10" s="323"/>
      <c r="CO10" s="323"/>
      <c r="CP10" s="323"/>
      <c r="CQ10" s="323"/>
      <c r="CR10" s="323"/>
      <c r="CS10" s="323"/>
      <c r="CT10" s="118" t="s">
        <v>284</v>
      </c>
      <c r="CU10" s="323"/>
      <c r="CV10" s="323"/>
      <c r="CW10" s="333"/>
      <c r="CX10" s="333"/>
      <c r="CY10" s="333"/>
      <c r="CZ10" s="333"/>
      <c r="DA10" s="333"/>
      <c r="DB10" s="333"/>
      <c r="DC10" s="333"/>
      <c r="DD10" s="333"/>
      <c r="DE10" s="323"/>
      <c r="DF10" s="323"/>
      <c r="DG10" s="323"/>
      <c r="DH10" s="236" t="s">
        <v>281</v>
      </c>
      <c r="DI10" s="236" t="s">
        <v>282</v>
      </c>
      <c r="DJ10" s="323"/>
      <c r="DK10" s="323"/>
      <c r="DL10" s="118" t="s">
        <v>283</v>
      </c>
      <c r="DM10" s="118" t="s">
        <v>504</v>
      </c>
      <c r="DN10" s="118" t="s">
        <v>505</v>
      </c>
      <c r="DO10" s="323"/>
      <c r="DP10" s="323"/>
      <c r="DQ10" s="236" t="s">
        <v>281</v>
      </c>
      <c r="DR10" s="236" t="s">
        <v>282</v>
      </c>
      <c r="DS10" s="323"/>
      <c r="DT10" s="323"/>
      <c r="DU10" s="323"/>
      <c r="DV10" s="323"/>
      <c r="DW10" s="323"/>
      <c r="DX10" s="323"/>
      <c r="DY10" s="323"/>
      <c r="DZ10" s="323"/>
      <c r="EA10" s="323"/>
      <c r="EB10" s="323"/>
      <c r="EC10" s="323"/>
      <c r="ED10" s="119"/>
      <c r="EE10" s="119" t="s">
        <v>150</v>
      </c>
      <c r="EF10" s="323"/>
      <c r="EG10" s="323"/>
      <c r="EH10" s="323"/>
      <c r="EI10" s="323"/>
      <c r="EJ10" s="323"/>
      <c r="EK10" s="323"/>
      <c r="EL10" s="323"/>
      <c r="EM10" s="323"/>
      <c r="EN10" s="323"/>
      <c r="EO10" s="323"/>
      <c r="EP10" s="323"/>
      <c r="EQ10" s="323"/>
      <c r="ER10" s="323"/>
      <c r="ES10" s="323"/>
      <c r="ET10" s="323"/>
      <c r="EU10" s="323"/>
      <c r="EV10" s="323"/>
      <c r="EW10" s="323"/>
      <c r="EX10" s="323"/>
      <c r="EY10" s="323"/>
      <c r="EZ10" s="323"/>
      <c r="FA10" s="323"/>
      <c r="FB10" s="323"/>
      <c r="FC10" s="323"/>
      <c r="FD10" s="323"/>
      <c r="FE10" s="323" t="s">
        <v>151</v>
      </c>
      <c r="FF10" s="323"/>
      <c r="FG10" s="323"/>
      <c r="FH10" s="323"/>
      <c r="FI10" s="323"/>
      <c r="FJ10" s="323"/>
      <c r="FK10" s="323"/>
      <c r="FL10" s="323"/>
      <c r="FM10" s="323"/>
      <c r="FN10" s="323"/>
      <c r="FO10" s="355"/>
      <c r="FP10" s="323"/>
      <c r="FQ10" s="323"/>
      <c r="FR10" s="323"/>
      <c r="FS10" s="323"/>
      <c r="FT10" s="323"/>
      <c r="FU10" s="323"/>
      <c r="FV10" s="323"/>
      <c r="FW10" s="323"/>
      <c r="FX10" s="355"/>
      <c r="FY10" s="355"/>
      <c r="FZ10" s="355"/>
      <c r="GA10" s="355"/>
      <c r="GB10" s="355"/>
      <c r="GC10" s="355"/>
      <c r="GD10" s="355"/>
      <c r="GE10" s="355"/>
      <c r="GF10" s="323"/>
      <c r="GG10" s="323"/>
      <c r="GH10" s="323"/>
      <c r="GI10" s="323"/>
      <c r="GJ10" s="323"/>
      <c r="GK10" s="323"/>
      <c r="GL10" s="323"/>
      <c r="GM10" s="323"/>
      <c r="GN10" s="118" t="s">
        <v>284</v>
      </c>
      <c r="GO10" s="323"/>
      <c r="GP10" s="353"/>
      <c r="GQ10" s="323"/>
      <c r="GR10" s="320"/>
      <c r="GS10" s="320"/>
      <c r="GT10" s="323"/>
      <c r="GU10" s="323"/>
    </row>
    <row r="11" spans="1:203" s="48" customFormat="1" ht="12.75">
      <c r="A11" s="80" t="s">
        <v>2</v>
      </c>
      <c r="B11" s="80" t="s">
        <v>152</v>
      </c>
      <c r="C11" s="80">
        <v>1</v>
      </c>
      <c r="D11" s="80">
        <f aca="true" t="shared" si="0" ref="D11:I11">C11+1</f>
        <v>2</v>
      </c>
      <c r="E11" s="80">
        <f t="shared" si="0"/>
        <v>3</v>
      </c>
      <c r="F11" s="80">
        <f t="shared" si="0"/>
        <v>4</v>
      </c>
      <c r="G11" s="80">
        <f t="shared" si="0"/>
        <v>5</v>
      </c>
      <c r="H11" s="80">
        <f t="shared" si="0"/>
        <v>6</v>
      </c>
      <c r="I11" s="80">
        <f t="shared" si="0"/>
        <v>7</v>
      </c>
      <c r="J11" s="80">
        <v>4</v>
      </c>
      <c r="K11" s="80">
        <f aca="true" t="shared" si="1" ref="K11:BM11">J11+1</f>
        <v>5</v>
      </c>
      <c r="L11" s="80">
        <f t="shared" si="1"/>
        <v>6</v>
      </c>
      <c r="M11" s="80">
        <f t="shared" si="1"/>
        <v>7</v>
      </c>
      <c r="N11" s="80">
        <f t="shared" si="1"/>
        <v>8</v>
      </c>
      <c r="O11" s="80">
        <f t="shared" si="1"/>
        <v>9</v>
      </c>
      <c r="P11" s="80">
        <f t="shared" si="1"/>
        <v>10</v>
      </c>
      <c r="Q11" s="80">
        <f t="shared" si="1"/>
        <v>11</v>
      </c>
      <c r="R11" s="80">
        <f t="shared" si="1"/>
        <v>12</v>
      </c>
      <c r="S11" s="80">
        <f t="shared" si="1"/>
        <v>13</v>
      </c>
      <c r="T11" s="80">
        <f t="shared" si="1"/>
        <v>14</v>
      </c>
      <c r="U11" s="80">
        <f t="shared" si="1"/>
        <v>15</v>
      </c>
      <c r="V11" s="80">
        <f t="shared" si="1"/>
        <v>16</v>
      </c>
      <c r="W11" s="80">
        <f t="shared" si="1"/>
        <v>17</v>
      </c>
      <c r="X11" s="80">
        <f t="shared" si="1"/>
        <v>18</v>
      </c>
      <c r="Y11" s="80">
        <f t="shared" si="1"/>
        <v>19</v>
      </c>
      <c r="Z11" s="80">
        <f t="shared" si="1"/>
        <v>20</v>
      </c>
      <c r="AA11" s="80">
        <f t="shared" si="1"/>
        <v>21</v>
      </c>
      <c r="AB11" s="80">
        <f t="shared" si="1"/>
        <v>22</v>
      </c>
      <c r="AC11" s="80">
        <f t="shared" si="1"/>
        <v>23</v>
      </c>
      <c r="AD11" s="80">
        <f t="shared" si="1"/>
        <v>24</v>
      </c>
      <c r="AE11" s="80">
        <f t="shared" si="1"/>
        <v>25</v>
      </c>
      <c r="AF11" s="80">
        <f t="shared" si="1"/>
        <v>26</v>
      </c>
      <c r="AG11" s="80">
        <f t="shared" si="1"/>
        <v>27</v>
      </c>
      <c r="AH11" s="80">
        <f t="shared" si="1"/>
        <v>28</v>
      </c>
      <c r="AI11" s="80">
        <f t="shared" si="1"/>
        <v>29</v>
      </c>
      <c r="AJ11" s="80">
        <f t="shared" si="1"/>
        <v>30</v>
      </c>
      <c r="AK11" s="80">
        <f t="shared" si="1"/>
        <v>31</v>
      </c>
      <c r="AL11" s="80">
        <f t="shared" si="1"/>
        <v>32</v>
      </c>
      <c r="AM11" s="80">
        <f t="shared" si="1"/>
        <v>33</v>
      </c>
      <c r="AN11" s="80">
        <f t="shared" si="1"/>
        <v>34</v>
      </c>
      <c r="AO11" s="80">
        <f t="shared" si="1"/>
        <v>35</v>
      </c>
      <c r="AP11" s="80">
        <f t="shared" si="1"/>
        <v>36</v>
      </c>
      <c r="AQ11" s="80">
        <f t="shared" si="1"/>
        <v>37</v>
      </c>
      <c r="AR11" s="80">
        <f t="shared" si="1"/>
        <v>38</v>
      </c>
      <c r="AS11" s="80">
        <f t="shared" si="1"/>
        <v>39</v>
      </c>
      <c r="AT11" s="80">
        <f t="shared" si="1"/>
        <v>40</v>
      </c>
      <c r="AU11" s="80">
        <f t="shared" si="1"/>
        <v>41</v>
      </c>
      <c r="AV11" s="80">
        <f t="shared" si="1"/>
        <v>42</v>
      </c>
      <c r="AW11" s="80">
        <f t="shared" si="1"/>
        <v>43</v>
      </c>
      <c r="AX11" s="80">
        <f t="shared" si="1"/>
        <v>44</v>
      </c>
      <c r="AY11" s="80">
        <f t="shared" si="1"/>
        <v>45</v>
      </c>
      <c r="AZ11" s="80">
        <f t="shared" si="1"/>
        <v>46</v>
      </c>
      <c r="BA11" s="80">
        <f t="shared" si="1"/>
        <v>47</v>
      </c>
      <c r="BB11" s="80">
        <f t="shared" si="1"/>
        <v>48</v>
      </c>
      <c r="BC11" s="80">
        <f t="shared" si="1"/>
        <v>49</v>
      </c>
      <c r="BD11" s="80">
        <f t="shared" si="1"/>
        <v>50</v>
      </c>
      <c r="BE11" s="80">
        <f t="shared" si="1"/>
        <v>51</v>
      </c>
      <c r="BF11" s="80">
        <f t="shared" si="1"/>
        <v>52</v>
      </c>
      <c r="BG11" s="80">
        <f t="shared" si="1"/>
        <v>53</v>
      </c>
      <c r="BH11" s="80">
        <f t="shared" si="1"/>
        <v>54</v>
      </c>
      <c r="BI11" s="80">
        <f t="shared" si="1"/>
        <v>55</v>
      </c>
      <c r="BJ11" s="80">
        <f t="shared" si="1"/>
        <v>56</v>
      </c>
      <c r="BK11" s="80">
        <f t="shared" si="1"/>
        <v>57</v>
      </c>
      <c r="BL11" s="80">
        <f t="shared" si="1"/>
        <v>58</v>
      </c>
      <c r="BM11" s="80">
        <f t="shared" si="1"/>
        <v>59</v>
      </c>
      <c r="BN11" s="80">
        <v>5</v>
      </c>
      <c r="BO11" s="80">
        <f aca="true" t="shared" si="2" ref="BO11:CO11">BN11+1</f>
        <v>6</v>
      </c>
      <c r="BP11" s="80">
        <f t="shared" si="2"/>
        <v>7</v>
      </c>
      <c r="BQ11" s="80">
        <f t="shared" si="2"/>
        <v>8</v>
      </c>
      <c r="BR11" s="80">
        <f t="shared" si="2"/>
        <v>9</v>
      </c>
      <c r="BS11" s="80">
        <f t="shared" si="2"/>
        <v>10</v>
      </c>
      <c r="BT11" s="80">
        <f t="shared" si="2"/>
        <v>11</v>
      </c>
      <c r="BU11" s="80">
        <f t="shared" si="2"/>
        <v>12</v>
      </c>
      <c r="BV11" s="80">
        <f t="shared" si="2"/>
        <v>13</v>
      </c>
      <c r="BW11" s="80">
        <f t="shared" si="2"/>
        <v>14</v>
      </c>
      <c r="BX11" s="80">
        <f t="shared" si="2"/>
        <v>15</v>
      </c>
      <c r="BY11" s="80">
        <f t="shared" si="2"/>
        <v>16</v>
      </c>
      <c r="BZ11" s="80">
        <f t="shared" si="2"/>
        <v>17</v>
      </c>
      <c r="CA11" s="80">
        <f t="shared" si="2"/>
        <v>18</v>
      </c>
      <c r="CB11" s="80">
        <f t="shared" si="2"/>
        <v>19</v>
      </c>
      <c r="CC11" s="80">
        <f t="shared" si="2"/>
        <v>20</v>
      </c>
      <c r="CD11" s="80">
        <f t="shared" si="2"/>
        <v>21</v>
      </c>
      <c r="CE11" s="80">
        <f t="shared" si="2"/>
        <v>22</v>
      </c>
      <c r="CF11" s="80">
        <f t="shared" si="2"/>
        <v>23</v>
      </c>
      <c r="CG11" s="80">
        <f t="shared" si="2"/>
        <v>24</v>
      </c>
      <c r="CH11" s="80">
        <f t="shared" si="2"/>
        <v>25</v>
      </c>
      <c r="CI11" s="80">
        <f t="shared" si="2"/>
        <v>26</v>
      </c>
      <c r="CJ11" s="80">
        <f t="shared" si="2"/>
        <v>27</v>
      </c>
      <c r="CK11" s="80">
        <f t="shared" si="2"/>
        <v>28</v>
      </c>
      <c r="CL11" s="80">
        <f t="shared" si="2"/>
        <v>29</v>
      </c>
      <c r="CM11" s="80">
        <f t="shared" si="2"/>
        <v>30</v>
      </c>
      <c r="CN11" s="80">
        <f t="shared" si="2"/>
        <v>31</v>
      </c>
      <c r="CO11" s="80">
        <f t="shared" si="2"/>
        <v>32</v>
      </c>
      <c r="CP11" s="80">
        <v>8</v>
      </c>
      <c r="CQ11" s="80">
        <f>CP11+1</f>
        <v>9</v>
      </c>
      <c r="CR11" s="80">
        <f>CQ11+1</f>
        <v>10</v>
      </c>
      <c r="CS11" s="80">
        <f>CR11+1</f>
        <v>11</v>
      </c>
      <c r="CT11" s="80">
        <f>CS11+1</f>
        <v>12</v>
      </c>
      <c r="CU11" s="80">
        <f>CT11+1</f>
        <v>13</v>
      </c>
      <c r="CV11" s="80"/>
      <c r="CW11" s="80">
        <v>11</v>
      </c>
      <c r="CX11" s="80">
        <f aca="true" t="shared" si="3" ref="CX11:FI11">CW11+1</f>
        <v>12</v>
      </c>
      <c r="CY11" s="80">
        <f t="shared" si="3"/>
        <v>13</v>
      </c>
      <c r="CZ11" s="80">
        <f t="shared" si="3"/>
        <v>14</v>
      </c>
      <c r="DA11" s="80">
        <f t="shared" si="3"/>
        <v>15</v>
      </c>
      <c r="DB11" s="80">
        <f t="shared" si="3"/>
        <v>16</v>
      </c>
      <c r="DC11" s="80">
        <f t="shared" si="3"/>
        <v>17</v>
      </c>
      <c r="DD11" s="80">
        <v>14</v>
      </c>
      <c r="DE11" s="80">
        <f t="shared" si="3"/>
        <v>15</v>
      </c>
      <c r="DF11" s="80">
        <f t="shared" si="3"/>
        <v>16</v>
      </c>
      <c r="DG11" s="80">
        <f t="shared" si="3"/>
        <v>17</v>
      </c>
      <c r="DH11" s="80">
        <f t="shared" si="3"/>
        <v>18</v>
      </c>
      <c r="DI11" s="80">
        <f t="shared" si="3"/>
        <v>19</v>
      </c>
      <c r="DJ11" s="80">
        <f t="shared" si="3"/>
        <v>20</v>
      </c>
      <c r="DK11" s="80">
        <f t="shared" si="3"/>
        <v>21</v>
      </c>
      <c r="DL11" s="80">
        <f t="shared" si="3"/>
        <v>22</v>
      </c>
      <c r="DM11" s="80">
        <f t="shared" si="3"/>
        <v>23</v>
      </c>
      <c r="DN11" s="80">
        <f t="shared" si="3"/>
        <v>24</v>
      </c>
      <c r="DO11" s="80">
        <f t="shared" si="3"/>
        <v>25</v>
      </c>
      <c r="DP11" s="80">
        <f t="shared" si="3"/>
        <v>26</v>
      </c>
      <c r="DQ11" s="80">
        <f t="shared" si="3"/>
        <v>27</v>
      </c>
      <c r="DR11" s="80">
        <f t="shared" si="3"/>
        <v>28</v>
      </c>
      <c r="DS11" s="80">
        <f t="shared" si="3"/>
        <v>29</v>
      </c>
      <c r="DT11" s="80">
        <f t="shared" si="3"/>
        <v>30</v>
      </c>
      <c r="DU11" s="80">
        <f t="shared" si="3"/>
        <v>31</v>
      </c>
      <c r="DV11" s="80">
        <f t="shared" si="3"/>
        <v>32</v>
      </c>
      <c r="DW11" s="80">
        <f t="shared" si="3"/>
        <v>33</v>
      </c>
      <c r="DX11" s="80">
        <f t="shared" si="3"/>
        <v>34</v>
      </c>
      <c r="DY11" s="80">
        <f t="shared" si="3"/>
        <v>35</v>
      </c>
      <c r="DZ11" s="80">
        <f t="shared" si="3"/>
        <v>36</v>
      </c>
      <c r="EA11" s="80">
        <f t="shared" si="3"/>
        <v>37</v>
      </c>
      <c r="EB11" s="80">
        <f t="shared" si="3"/>
        <v>38</v>
      </c>
      <c r="EC11" s="80">
        <f t="shared" si="3"/>
        <v>39</v>
      </c>
      <c r="ED11" s="80">
        <f t="shared" si="3"/>
        <v>40</v>
      </c>
      <c r="EE11" s="80">
        <f t="shared" si="3"/>
        <v>41</v>
      </c>
      <c r="EF11" s="80">
        <f t="shared" si="3"/>
        <v>42</v>
      </c>
      <c r="EG11" s="80">
        <f t="shared" si="3"/>
        <v>43</v>
      </c>
      <c r="EH11" s="80">
        <f t="shared" si="3"/>
        <v>44</v>
      </c>
      <c r="EI11" s="80">
        <f t="shared" si="3"/>
        <v>45</v>
      </c>
      <c r="EJ11" s="80">
        <f t="shared" si="3"/>
        <v>46</v>
      </c>
      <c r="EK11" s="80">
        <f t="shared" si="3"/>
        <v>47</v>
      </c>
      <c r="EL11" s="80">
        <f t="shared" si="3"/>
        <v>48</v>
      </c>
      <c r="EM11" s="80">
        <f t="shared" si="3"/>
        <v>49</v>
      </c>
      <c r="EN11" s="80">
        <f t="shared" si="3"/>
        <v>50</v>
      </c>
      <c r="EO11" s="80">
        <f t="shared" si="3"/>
        <v>51</v>
      </c>
      <c r="EP11" s="80">
        <f t="shared" si="3"/>
        <v>52</v>
      </c>
      <c r="EQ11" s="80">
        <f t="shared" si="3"/>
        <v>53</v>
      </c>
      <c r="ER11" s="80">
        <f t="shared" si="3"/>
        <v>54</v>
      </c>
      <c r="ES11" s="80">
        <f t="shared" si="3"/>
        <v>55</v>
      </c>
      <c r="ET11" s="80">
        <f t="shared" si="3"/>
        <v>56</v>
      </c>
      <c r="EU11" s="80">
        <f t="shared" si="3"/>
        <v>57</v>
      </c>
      <c r="EV11" s="80">
        <f t="shared" si="3"/>
        <v>58</v>
      </c>
      <c r="EW11" s="80">
        <f t="shared" si="3"/>
        <v>59</v>
      </c>
      <c r="EX11" s="80">
        <f t="shared" si="3"/>
        <v>60</v>
      </c>
      <c r="EY11" s="80">
        <f>EX11+1</f>
        <v>61</v>
      </c>
      <c r="EZ11" s="80"/>
      <c r="FA11" s="80">
        <f>EY11+1</f>
        <v>62</v>
      </c>
      <c r="FB11" s="80">
        <f t="shared" si="3"/>
        <v>63</v>
      </c>
      <c r="FC11" s="80">
        <f t="shared" si="3"/>
        <v>64</v>
      </c>
      <c r="FD11" s="80">
        <f t="shared" si="3"/>
        <v>65</v>
      </c>
      <c r="FE11" s="80">
        <f t="shared" si="3"/>
        <v>66</v>
      </c>
      <c r="FF11" s="80">
        <f t="shared" si="3"/>
        <v>67</v>
      </c>
      <c r="FG11" s="80">
        <f t="shared" si="3"/>
        <v>68</v>
      </c>
      <c r="FH11" s="80">
        <v>15</v>
      </c>
      <c r="FI11" s="80">
        <f t="shared" si="3"/>
        <v>16</v>
      </c>
      <c r="FJ11" s="80">
        <f aca="true" t="shared" si="4" ref="FJ11:GO11">FI11+1</f>
        <v>17</v>
      </c>
      <c r="FK11" s="80">
        <f t="shared" si="4"/>
        <v>18</v>
      </c>
      <c r="FL11" s="80">
        <f t="shared" si="4"/>
        <v>19</v>
      </c>
      <c r="FM11" s="80">
        <f t="shared" si="4"/>
        <v>20</v>
      </c>
      <c r="FN11" s="80">
        <f t="shared" si="4"/>
        <v>21</v>
      </c>
      <c r="FO11" s="80">
        <f t="shared" si="4"/>
        <v>22</v>
      </c>
      <c r="FP11" s="80">
        <f t="shared" si="4"/>
        <v>23</v>
      </c>
      <c r="FQ11" s="80">
        <f t="shared" si="4"/>
        <v>24</v>
      </c>
      <c r="FR11" s="80">
        <f t="shared" si="4"/>
        <v>25</v>
      </c>
      <c r="FS11" s="80">
        <f t="shared" si="4"/>
        <v>26</v>
      </c>
      <c r="FT11" s="80">
        <f t="shared" si="4"/>
        <v>27</v>
      </c>
      <c r="FU11" s="80">
        <f t="shared" si="4"/>
        <v>28</v>
      </c>
      <c r="FV11" s="80">
        <f t="shared" si="4"/>
        <v>29</v>
      </c>
      <c r="FW11" s="80">
        <f t="shared" si="4"/>
        <v>30</v>
      </c>
      <c r="FX11" s="80">
        <f t="shared" si="4"/>
        <v>31</v>
      </c>
      <c r="FY11" s="80">
        <f t="shared" si="4"/>
        <v>32</v>
      </c>
      <c r="FZ11" s="80">
        <f t="shared" si="4"/>
        <v>33</v>
      </c>
      <c r="GA11" s="80">
        <f t="shared" si="4"/>
        <v>34</v>
      </c>
      <c r="GB11" s="80">
        <f t="shared" si="4"/>
        <v>35</v>
      </c>
      <c r="GC11" s="80">
        <f t="shared" si="4"/>
        <v>36</v>
      </c>
      <c r="GD11" s="80">
        <f t="shared" si="4"/>
        <v>37</v>
      </c>
      <c r="GE11" s="80">
        <f t="shared" si="4"/>
        <v>38</v>
      </c>
      <c r="GF11" s="80">
        <f t="shared" si="4"/>
        <v>39</v>
      </c>
      <c r="GG11" s="80">
        <f t="shared" si="4"/>
        <v>40</v>
      </c>
      <c r="GH11" s="80">
        <f t="shared" si="4"/>
        <v>41</v>
      </c>
      <c r="GI11" s="80">
        <f t="shared" si="4"/>
        <v>42</v>
      </c>
      <c r="GJ11" s="80">
        <v>18</v>
      </c>
      <c r="GK11" s="80">
        <f t="shared" si="4"/>
        <v>19</v>
      </c>
      <c r="GL11" s="80">
        <f t="shared" si="4"/>
        <v>20</v>
      </c>
      <c r="GM11" s="80">
        <f t="shared" si="4"/>
        <v>21</v>
      </c>
      <c r="GN11" s="80">
        <f t="shared" si="4"/>
        <v>22</v>
      </c>
      <c r="GO11" s="80">
        <f t="shared" si="4"/>
        <v>23</v>
      </c>
      <c r="GP11" s="80">
        <v>21</v>
      </c>
      <c r="GQ11" s="80" t="s">
        <v>506</v>
      </c>
      <c r="GR11" s="80" t="s">
        <v>507</v>
      </c>
      <c r="GS11" s="80" t="s">
        <v>508</v>
      </c>
      <c r="GT11" s="80" t="s">
        <v>509</v>
      </c>
      <c r="GU11" s="80" t="s">
        <v>510</v>
      </c>
    </row>
    <row r="12" spans="1:203" s="81" customFormat="1" ht="20.25" customHeight="1">
      <c r="A12" s="237"/>
      <c r="B12" s="238" t="s">
        <v>153</v>
      </c>
      <c r="C12" s="239">
        <f>C18+C15+C66+C24+C30+C48+C54+C27+C33+C39+C51+C42+C60+C36+C63+C75+C21+C57+C45+C81+C84+C78+C87+C90+C93+C96+C69+C72</f>
        <v>763414524257</v>
      </c>
      <c r="D12" s="239">
        <f aca="true" t="shared" si="5" ref="D12:Y12">D18+D15+D66+D24+D30+D48+D54+D27+D33+D39+D51+D42+D60+D36+D63+D75+D21+D57+D45+D81+D84+D78+D87+D90+D93+D96+D69+D72</f>
        <v>697625410821</v>
      </c>
      <c r="E12" s="239">
        <f t="shared" si="5"/>
        <v>50444078888</v>
      </c>
      <c r="F12" s="239">
        <f t="shared" si="5"/>
        <v>38395300000</v>
      </c>
      <c r="G12" s="239">
        <f t="shared" si="5"/>
        <v>10399692841</v>
      </c>
      <c r="H12" s="239">
        <f t="shared" si="5"/>
        <v>694000000</v>
      </c>
      <c r="I12" s="239">
        <f t="shared" si="5"/>
        <v>955086047</v>
      </c>
      <c r="J12" s="239">
        <f t="shared" si="5"/>
        <v>647181331933</v>
      </c>
      <c r="K12" s="239">
        <f t="shared" si="5"/>
        <v>3562030000</v>
      </c>
      <c r="L12" s="239">
        <f t="shared" si="5"/>
        <v>3797358000</v>
      </c>
      <c r="M12" s="239">
        <f t="shared" si="5"/>
        <v>359433469209</v>
      </c>
      <c r="N12" s="239">
        <f t="shared" si="5"/>
        <v>34135744000</v>
      </c>
      <c r="O12" s="239">
        <f t="shared" si="5"/>
        <v>1588664000</v>
      </c>
      <c r="P12" s="239">
        <f t="shared" si="5"/>
        <v>26474301750</v>
      </c>
      <c r="Q12" s="239">
        <f t="shared" si="5"/>
        <v>4760268000</v>
      </c>
      <c r="R12" s="239">
        <f t="shared" si="5"/>
        <v>6017625000</v>
      </c>
      <c r="S12" s="239">
        <f t="shared" si="5"/>
        <v>1069000000</v>
      </c>
      <c r="T12" s="239">
        <f t="shared" si="5"/>
        <v>2138000000</v>
      </c>
      <c r="U12" s="239">
        <f t="shared" si="5"/>
        <v>14900000</v>
      </c>
      <c r="V12" s="239">
        <f t="shared" si="5"/>
        <v>1873795740</v>
      </c>
      <c r="W12" s="239">
        <f t="shared" si="5"/>
        <v>133810000</v>
      </c>
      <c r="X12" s="239">
        <f t="shared" si="5"/>
        <v>57047500</v>
      </c>
      <c r="Y12" s="239">
        <f t="shared" si="5"/>
        <v>29800000</v>
      </c>
      <c r="Z12" s="239">
        <f>Z18+Z15+Z66+Z24+Z30+Z48+Z54+Z27+Z33+Z39+Z51+Z42+Z60+Z36+Z63+Z75+Z21+Z57+Z45+Z81+Z84+Z78+Z87+Z90+Z93+Z96+Z69+Z72</f>
        <v>4738762115</v>
      </c>
      <c r="AA12" s="239">
        <f aca="true" t="shared" si="6" ref="AA12:AH14">AA18+AA15+AA66+AA24+AA30+AA48+AA54+AA27+AA33+AA39+AA51+AA42+AA60+AA36+AA63+AA75+AA21+AA57+AA45+AA81+AA84+AA78+AA87+AA90+AA93+AA96+AA69+AA72</f>
        <v>0</v>
      </c>
      <c r="AB12" s="239">
        <f t="shared" si="6"/>
        <v>197486800</v>
      </c>
      <c r="AC12" s="239">
        <f t="shared" si="6"/>
        <v>1284919000</v>
      </c>
      <c r="AD12" s="239">
        <f t="shared" si="6"/>
        <v>2211401000</v>
      </c>
      <c r="AE12" s="239">
        <f t="shared" si="6"/>
        <v>4348200</v>
      </c>
      <c r="AF12" s="239">
        <f t="shared" si="6"/>
        <v>123376300</v>
      </c>
      <c r="AG12" s="239">
        <f t="shared" si="6"/>
        <v>949401653</v>
      </c>
      <c r="AH12" s="239">
        <f t="shared" si="6"/>
        <v>2382960812</v>
      </c>
      <c r="AI12" s="239">
        <f>AI18+AI15+AI66+AI24+AI30+AI48+AI54+AI27+AI33+AI39+AI51+AI42+AI60+AI36+AI63+AI75+AI21+AI57+AI45+AI81+AI84+AI78+AI87+AI90+AI93+AI96+AI69+AI72</f>
        <v>2900000</v>
      </c>
      <c r="AJ12" s="239">
        <f aca="true" t="shared" si="7" ref="AJ12:AO14">AJ18+AJ15+AJ66+AJ24+AJ30+AJ48+AJ54+AJ27+AJ33+AJ39+AJ51+AJ42+AJ60+AJ36+AJ63+AJ75+AJ21+AJ57+AJ45+AJ81+AJ84+AJ78+AJ87+AJ90+AJ93+AJ96+AJ69+AJ72</f>
        <v>5059811989</v>
      </c>
      <c r="AK12" s="239">
        <f t="shared" si="7"/>
        <v>914000000</v>
      </c>
      <c r="AL12" s="239">
        <f t="shared" si="7"/>
        <v>6668640000</v>
      </c>
      <c r="AM12" s="239">
        <f t="shared" si="7"/>
        <v>119900000</v>
      </c>
      <c r="AN12" s="239">
        <f t="shared" si="7"/>
        <v>35720000000</v>
      </c>
      <c r="AO12" s="239">
        <f t="shared" si="7"/>
        <v>3593536150</v>
      </c>
      <c r="AP12" s="239">
        <f>AP18+AP15+AP66+AP24+AP30+AP48+AP54+AP27+AP33+AP39+AP51+AP42+AP60+AP36+AP63+AP75+AP21+AP57+AP45+AP81+AP84+AP78+AP87+AP90+AP93+AP96+AP69+AP72</f>
        <v>26570000</v>
      </c>
      <c r="AQ12" s="239">
        <f aca="true" t="shared" si="8" ref="AQ12:AW14">AQ18+AQ15+AQ66+AQ24+AQ30+AQ48+AQ54+AQ27+AQ33+AQ39+AQ51+AQ42+AQ60+AQ36+AQ63+AQ75+AQ21+AQ57+AQ45+AQ81+AQ84+AQ78+AQ87+AQ90+AQ93+AQ96+AQ69+AQ72</f>
        <v>718050000</v>
      </c>
      <c r="AR12" s="239">
        <f t="shared" si="8"/>
        <v>3000000000</v>
      </c>
      <c r="AS12" s="239">
        <f t="shared" si="8"/>
        <v>5110123753</v>
      </c>
      <c r="AT12" s="239">
        <f t="shared" si="8"/>
        <v>1101259900</v>
      </c>
      <c r="AU12" s="239">
        <f t="shared" si="8"/>
        <v>3289640892</v>
      </c>
      <c r="AV12" s="239">
        <f t="shared" si="8"/>
        <v>11367938000</v>
      </c>
      <c r="AW12" s="239">
        <f t="shared" si="8"/>
        <v>27541207000</v>
      </c>
      <c r="AX12" s="239">
        <f>AX18+AX15+AX66+AX24+AX30+AX48+AX54+AX27+AX33+AX39+AX51+AX42+AX60+AX36+AX63+AX75+AX21+AX57+AX45+AX81+AX84+AX78+AX87+AX90+AX93+AX96+AX69+AX72</f>
        <v>44760000</v>
      </c>
      <c r="AY12" s="239">
        <f aca="true" t="shared" si="9" ref="AY12:CU14">AY18+AY15+AY66+AY24+AY30+AY48+AY54+AY27+AY33+AY39+AY51+AY42+AY60+AY36+AY63+AY75+AY21+AY57+AY45+AY81+AY84+AY78+AY87+AY90+AY93+AY96+AY69+AY72</f>
        <v>868745000</v>
      </c>
      <c r="AZ12" s="239">
        <f t="shared" si="9"/>
        <v>500000000</v>
      </c>
      <c r="BA12" s="239">
        <f t="shared" si="9"/>
        <v>1779362706</v>
      </c>
      <c r="BB12" s="239">
        <f t="shared" si="9"/>
        <v>1500000000</v>
      </c>
      <c r="BC12" s="239">
        <f t="shared" si="9"/>
        <v>3369372000</v>
      </c>
      <c r="BD12" s="239">
        <f t="shared" si="9"/>
        <v>5519763000</v>
      </c>
      <c r="BE12" s="239">
        <f t="shared" si="9"/>
        <v>33432800</v>
      </c>
      <c r="BF12" s="239">
        <f t="shared" si="9"/>
        <v>1570000000</v>
      </c>
      <c r="BG12" s="239">
        <f t="shared" si="9"/>
        <v>5000000000</v>
      </c>
      <c r="BH12" s="239">
        <f t="shared" si="9"/>
        <v>2150000000</v>
      </c>
      <c r="BI12" s="239">
        <f t="shared" si="9"/>
        <v>3424447000</v>
      </c>
      <c r="BJ12" s="239">
        <f t="shared" si="9"/>
        <v>38442360856</v>
      </c>
      <c r="BK12" s="239">
        <f t="shared" si="9"/>
        <v>324129840</v>
      </c>
      <c r="BL12" s="239">
        <f t="shared" si="9"/>
        <v>90000000</v>
      </c>
      <c r="BM12" s="239">
        <f t="shared" si="9"/>
        <v>21352911968</v>
      </c>
      <c r="BN12" s="239">
        <f t="shared" si="9"/>
        <v>65518654000</v>
      </c>
      <c r="BO12" s="239">
        <f t="shared" si="9"/>
        <v>30065323000</v>
      </c>
      <c r="BP12" s="239">
        <f t="shared" si="9"/>
        <v>35453331000</v>
      </c>
      <c r="BQ12" s="239">
        <f t="shared" si="9"/>
        <v>429096000</v>
      </c>
      <c r="BR12" s="239">
        <f t="shared" si="9"/>
        <v>94943000</v>
      </c>
      <c r="BS12" s="239">
        <f t="shared" si="9"/>
        <v>724536000</v>
      </c>
      <c r="BT12" s="239">
        <f t="shared" si="9"/>
        <v>1331000</v>
      </c>
      <c r="BU12" s="239">
        <f t="shared" si="9"/>
        <v>624748000</v>
      </c>
      <c r="BV12" s="239">
        <f t="shared" si="9"/>
        <v>988000000</v>
      </c>
      <c r="BW12" s="239">
        <f t="shared" si="9"/>
        <v>20572000000</v>
      </c>
      <c r="BX12" s="239">
        <f t="shared" si="9"/>
        <v>0</v>
      </c>
      <c r="BY12" s="239">
        <f t="shared" si="9"/>
        <v>4979000000</v>
      </c>
      <c r="BZ12" s="239">
        <f t="shared" si="9"/>
        <v>270000000</v>
      </c>
      <c r="CA12" s="239">
        <f t="shared" si="9"/>
        <v>1238000000</v>
      </c>
      <c r="CB12" s="239">
        <f t="shared" si="9"/>
        <v>433000000</v>
      </c>
      <c r="CC12" s="239">
        <f t="shared" si="9"/>
        <v>346000000</v>
      </c>
      <c r="CD12" s="239">
        <f t="shared" si="9"/>
        <v>0</v>
      </c>
      <c r="CE12" s="239">
        <f t="shared" si="9"/>
        <v>1972000000</v>
      </c>
      <c r="CF12" s="239">
        <f t="shared" si="9"/>
        <v>0</v>
      </c>
      <c r="CG12" s="239">
        <f t="shared" si="9"/>
        <v>0</v>
      </c>
      <c r="CH12" s="239">
        <f t="shared" si="9"/>
        <v>2991000000</v>
      </c>
      <c r="CI12" s="239">
        <f t="shared" si="9"/>
        <v>0</v>
      </c>
      <c r="CJ12" s="239">
        <f t="shared" si="9"/>
        <v>446000000</v>
      </c>
      <c r="CK12" s="239">
        <f t="shared" si="9"/>
        <v>987000000</v>
      </c>
      <c r="CL12" s="239">
        <f t="shared" si="9"/>
        <v>28192000000</v>
      </c>
      <c r="CM12" s="239">
        <f t="shared" si="9"/>
        <v>0</v>
      </c>
      <c r="CN12" s="239">
        <f t="shared" si="9"/>
        <v>200000000</v>
      </c>
      <c r="CO12" s="239">
        <f t="shared" si="9"/>
        <v>30000000</v>
      </c>
      <c r="CP12" s="239">
        <f t="shared" si="9"/>
        <v>270459436</v>
      </c>
      <c r="CQ12" s="239">
        <f t="shared" si="9"/>
        <v>102859000</v>
      </c>
      <c r="CR12" s="239">
        <f t="shared" si="9"/>
        <v>167600436</v>
      </c>
      <c r="CS12" s="239">
        <f t="shared" si="9"/>
        <v>102859000</v>
      </c>
      <c r="CT12" s="239">
        <f t="shared" si="9"/>
        <v>23600436</v>
      </c>
      <c r="CU12" s="239">
        <f t="shared" si="9"/>
        <v>144000000</v>
      </c>
      <c r="CV12" s="238" t="s">
        <v>153</v>
      </c>
      <c r="CW12" s="239">
        <f>CW18+CW15+CW66+CW24+CW30+CW48+CW54+CW27+CW33+CW39+CW51+CW42+CW60+CW36+CW63+CW75+CW21+CW57+CW45+CW81+CW84+CW78+CW87+CW90+CW93+CW96+CW69+CW72</f>
        <v>763414524257</v>
      </c>
      <c r="CX12" s="239">
        <f aca="true" t="shared" si="10" ref="CX12:FI14">CX18+CX15+CX66+CX24+CX30+CX48+CX54+CX27+CX33+CX39+CX51+CX42+CX60+CX36+CX63+CX75+CX21+CX57+CX45+CX81+CX84+CX78+CX87+CX90+CX93+CX96+CX69+CX72</f>
        <v>656708998385</v>
      </c>
      <c r="CY12" s="239">
        <f t="shared" si="10"/>
        <v>36986647047</v>
      </c>
      <c r="CZ12" s="239">
        <f t="shared" si="10"/>
        <v>29655514000</v>
      </c>
      <c r="DA12" s="239">
        <f t="shared" si="10"/>
        <v>5682047000</v>
      </c>
      <c r="DB12" s="239">
        <f t="shared" si="10"/>
        <v>694000000</v>
      </c>
      <c r="DC12" s="239">
        <f t="shared" si="10"/>
        <v>955086047</v>
      </c>
      <c r="DD12" s="239">
        <f t="shared" si="10"/>
        <v>619722351338</v>
      </c>
      <c r="DE12" s="239">
        <f t="shared" si="10"/>
        <v>3562030000</v>
      </c>
      <c r="DF12" s="239">
        <f t="shared" si="10"/>
        <v>3797358000</v>
      </c>
      <c r="DG12" s="239">
        <f t="shared" si="10"/>
        <v>359349894209</v>
      </c>
      <c r="DH12" s="239">
        <f t="shared" si="10"/>
        <v>34135744000</v>
      </c>
      <c r="DI12" s="239">
        <f t="shared" si="10"/>
        <v>1588664000</v>
      </c>
      <c r="DJ12" s="239">
        <f t="shared" si="10"/>
        <v>26474301750</v>
      </c>
      <c r="DK12" s="239">
        <f t="shared" si="10"/>
        <v>4760268000</v>
      </c>
      <c r="DL12" s="239">
        <f t="shared" si="10"/>
        <v>6017625000</v>
      </c>
      <c r="DM12" s="239">
        <f t="shared" si="10"/>
        <v>1069000000</v>
      </c>
      <c r="DN12" s="239">
        <f t="shared" si="10"/>
        <v>2138000000</v>
      </c>
      <c r="DO12" s="239">
        <f t="shared" si="10"/>
        <v>14900000</v>
      </c>
      <c r="DP12" s="239">
        <f t="shared" si="10"/>
        <v>1873795740</v>
      </c>
      <c r="DQ12" s="239">
        <f t="shared" si="10"/>
        <v>132150000</v>
      </c>
      <c r="DR12" s="239">
        <f t="shared" si="10"/>
        <v>57047500</v>
      </c>
      <c r="DS12" s="239">
        <f t="shared" si="10"/>
        <v>29800000</v>
      </c>
      <c r="DT12" s="239">
        <f>DT18+DT15+DT66+DT24+DT30+DT48+DT54+DT27+DT33+DT39+DT51+DT42+DT60+DT36+DT63+DT75+DT21+DT57+DT45+DT81+DT84+DT78+DT87+DT90+DT93+DT96+DT69+DT72</f>
        <v>4738762115</v>
      </c>
      <c r="DU12" s="239">
        <f t="shared" si="10"/>
        <v>0</v>
      </c>
      <c r="DV12" s="239">
        <f t="shared" si="10"/>
        <v>197486800</v>
      </c>
      <c r="DW12" s="239">
        <f t="shared" si="10"/>
        <v>1284919000</v>
      </c>
      <c r="DX12" s="239">
        <f t="shared" si="10"/>
        <v>2211401000</v>
      </c>
      <c r="DY12" s="239">
        <f t="shared" si="10"/>
        <v>4348200</v>
      </c>
      <c r="DZ12" s="239">
        <f t="shared" si="10"/>
        <v>123376300</v>
      </c>
      <c r="EA12" s="239">
        <f t="shared" si="10"/>
        <v>833921583</v>
      </c>
      <c r="EB12" s="239">
        <f t="shared" si="10"/>
        <v>2382960812</v>
      </c>
      <c r="EC12" s="239">
        <f>EC18+EC15+EC66+EC24+EC30+EC48+EC54+EC27+EC33+EC39+EC51+EC42+EC60+EC36+EC63+EC75+EC21+EC57+EC45+EC81+EC84+EC78+EC87+EC90+EC93+EC96+EC69+EC72</f>
        <v>2900000</v>
      </c>
      <c r="ED12" s="239">
        <f t="shared" si="10"/>
        <v>5059811989</v>
      </c>
      <c r="EE12" s="239">
        <f t="shared" si="10"/>
        <v>914000000</v>
      </c>
      <c r="EF12" s="239">
        <f t="shared" si="10"/>
        <v>6503915000</v>
      </c>
      <c r="EG12" s="239">
        <f t="shared" si="10"/>
        <v>85200000</v>
      </c>
      <c r="EH12" s="239">
        <f t="shared" si="10"/>
        <v>35716500000</v>
      </c>
      <c r="EI12" s="239">
        <f t="shared" si="10"/>
        <v>3593536150</v>
      </c>
      <c r="EJ12" s="239">
        <f>EJ18+EJ15+EJ66+EJ24+EJ30+EJ48+EJ54+EJ27+EJ33+EJ39+EJ51+EJ42+EJ60+EJ36+EJ63+EJ75+EJ21+EJ57+EJ45+EJ81+EJ84+EJ78+EJ87+EJ90+EJ93+EJ96+EJ69+EJ72</f>
        <v>26570000</v>
      </c>
      <c r="EK12" s="239">
        <f t="shared" si="10"/>
        <v>718050000</v>
      </c>
      <c r="EL12" s="239">
        <f t="shared" si="10"/>
        <v>2735549780</v>
      </c>
      <c r="EM12" s="239">
        <f t="shared" si="10"/>
        <v>5045068706</v>
      </c>
      <c r="EN12" s="239">
        <f t="shared" si="10"/>
        <v>1101259900</v>
      </c>
      <c r="EO12" s="239">
        <f t="shared" si="10"/>
        <v>3201672100</v>
      </c>
      <c r="EP12" s="239">
        <f t="shared" si="10"/>
        <v>11343974000</v>
      </c>
      <c r="EQ12" s="239">
        <f t="shared" si="10"/>
        <v>27442228000</v>
      </c>
      <c r="ER12" s="239">
        <f>ER18+ER15+ER66+ER24+ER30+ER48+ER54+ER27+ER33+ER39+ER51+ER42+ER60+ER36+ER63+ER75+ER21+ER57+ER45+ER81+ER84+ER78+ER87+ER90+ER93+ER96+ER69+ER72</f>
        <v>44760000</v>
      </c>
      <c r="ES12" s="239">
        <f t="shared" si="10"/>
        <v>868745000</v>
      </c>
      <c r="ET12" s="239">
        <f t="shared" si="10"/>
        <v>500000000</v>
      </c>
      <c r="EU12" s="239">
        <f t="shared" si="10"/>
        <v>1767351208</v>
      </c>
      <c r="EV12" s="239">
        <f t="shared" si="10"/>
        <v>1500000000</v>
      </c>
      <c r="EW12" s="239">
        <f t="shared" si="10"/>
        <v>3369372000</v>
      </c>
      <c r="EX12" s="239">
        <f t="shared" si="10"/>
        <v>5519763000</v>
      </c>
      <c r="EY12" s="239">
        <f t="shared" si="10"/>
        <v>33432800</v>
      </c>
      <c r="EZ12" s="239">
        <f t="shared" si="10"/>
        <v>1570000000</v>
      </c>
      <c r="FA12" s="239">
        <f t="shared" si="10"/>
        <v>2000000000</v>
      </c>
      <c r="FB12" s="239">
        <f t="shared" si="10"/>
        <v>0</v>
      </c>
      <c r="FC12" s="239">
        <f t="shared" si="10"/>
        <v>3424447000</v>
      </c>
      <c r="FD12" s="239">
        <f t="shared" si="10"/>
        <v>38442360856</v>
      </c>
      <c r="FE12" s="239">
        <f t="shared" si="10"/>
        <v>324129840</v>
      </c>
      <c r="FF12" s="239">
        <f t="shared" si="10"/>
        <v>90000000</v>
      </c>
      <c r="FG12" s="239">
        <f t="shared" si="10"/>
        <v>0</v>
      </c>
      <c r="FH12" s="239">
        <f t="shared" si="10"/>
        <v>25592273248</v>
      </c>
      <c r="FI12" s="239">
        <f t="shared" si="10"/>
        <v>19962656000</v>
      </c>
      <c r="FJ12" s="239">
        <f aca="true" t="shared" si="11" ref="FJ12:GP14">FJ18+FJ15+FJ66+FJ24+FJ30+FJ48+FJ54+FJ27+FJ33+FJ39+FJ51+FJ42+FJ60+FJ36+FJ63+FJ75+FJ21+FJ57+FJ45+FJ81+FJ84+FJ78+FJ87+FJ90+FJ93+FJ96+FJ69+FJ72</f>
        <v>5629617248</v>
      </c>
      <c r="FK12" s="239">
        <f t="shared" si="11"/>
        <v>289144000</v>
      </c>
      <c r="FL12" s="239">
        <f t="shared" si="11"/>
        <v>94943000</v>
      </c>
      <c r="FM12" s="239">
        <f t="shared" si="11"/>
        <v>711873000</v>
      </c>
      <c r="FN12" s="239">
        <f t="shared" si="11"/>
        <v>1331000</v>
      </c>
      <c r="FO12" s="239">
        <f t="shared" si="11"/>
        <v>624748000</v>
      </c>
      <c r="FP12" s="239">
        <f t="shared" si="11"/>
        <v>855000000</v>
      </c>
      <c r="FQ12" s="239">
        <f t="shared" si="11"/>
        <v>0</v>
      </c>
      <c r="FR12" s="239">
        <f t="shared" si="11"/>
        <v>0</v>
      </c>
      <c r="FS12" s="239">
        <f t="shared" si="11"/>
        <v>270276000</v>
      </c>
      <c r="FT12" s="239">
        <f t="shared" si="11"/>
        <v>0</v>
      </c>
      <c r="FU12" s="239">
        <f t="shared" si="11"/>
        <v>0</v>
      </c>
      <c r="FV12" s="239">
        <f t="shared" si="11"/>
        <v>242000000</v>
      </c>
      <c r="FW12" s="239">
        <f t="shared" si="11"/>
        <v>162000000</v>
      </c>
      <c r="FX12" s="239">
        <f t="shared" si="11"/>
        <v>0</v>
      </c>
      <c r="FY12" s="239">
        <f t="shared" si="11"/>
        <v>1972000000</v>
      </c>
      <c r="FZ12" s="239">
        <f t="shared" si="11"/>
        <v>0</v>
      </c>
      <c r="GA12" s="239">
        <f t="shared" si="11"/>
        <v>0</v>
      </c>
      <c r="GB12" s="239">
        <f t="shared" si="11"/>
        <v>1015419100</v>
      </c>
      <c r="GC12" s="239">
        <f t="shared" si="11"/>
        <v>0</v>
      </c>
      <c r="GD12" s="239">
        <f t="shared" si="11"/>
        <v>76000000</v>
      </c>
      <c r="GE12" s="239">
        <f t="shared" si="11"/>
        <v>812601524</v>
      </c>
      <c r="GF12" s="239">
        <f t="shared" si="11"/>
        <v>18241948000</v>
      </c>
      <c r="GG12" s="239">
        <f t="shared" si="11"/>
        <v>0</v>
      </c>
      <c r="GH12" s="239">
        <f t="shared" si="11"/>
        <v>200000000</v>
      </c>
      <c r="GI12" s="239">
        <f t="shared" si="11"/>
        <v>22989624</v>
      </c>
      <c r="GJ12" s="239">
        <f t="shared" si="11"/>
        <v>263792936</v>
      </c>
      <c r="GK12" s="239">
        <f t="shared" si="11"/>
        <v>102859000</v>
      </c>
      <c r="GL12" s="239">
        <f t="shared" si="11"/>
        <v>160933936</v>
      </c>
      <c r="GM12" s="239">
        <f t="shared" si="11"/>
        <v>102859000</v>
      </c>
      <c r="GN12" s="239">
        <f t="shared" si="11"/>
        <v>16933936</v>
      </c>
      <c r="GO12" s="239">
        <f t="shared" si="11"/>
        <v>144000000</v>
      </c>
      <c r="GP12" s="239">
        <f t="shared" si="11"/>
        <v>80849459688</v>
      </c>
      <c r="GQ12" s="240">
        <f>CW12/C12</f>
        <v>1</v>
      </c>
      <c r="GR12" s="240">
        <f>CY12/E12</f>
        <v>0.7332207835357788</v>
      </c>
      <c r="GS12" s="240">
        <f aca="true" t="shared" si="12" ref="GS12:GS75">DD12/J12</f>
        <v>0.957571426677303</v>
      </c>
      <c r="GT12" s="240">
        <f>FH12/BN12</f>
        <v>0.39061048549623745</v>
      </c>
      <c r="GU12" s="240">
        <f>GJ12/CP12</f>
        <v>0.975351202019071</v>
      </c>
    </row>
    <row r="13" spans="1:203" s="128" customFormat="1" ht="21" customHeight="1" hidden="1">
      <c r="A13" s="241"/>
      <c r="B13" s="242" t="s">
        <v>16</v>
      </c>
      <c r="C13" s="243">
        <f aca="true" t="shared" si="13" ref="C13:Y14">C19+C16+C67+C25+C31+C49+C55+C28+C34+C40+C52+C43+C61+C37+C64+C76+C22+C58+C46+C82+C85+C79+C88+C91+C94+C97+C70+C73</f>
        <v>80612260888</v>
      </c>
      <c r="D13" s="243">
        <f>D19+D16+D67+D25+D31+D49+D55+D28+D34+D40+D52+D43+D61+D37+D64+D76+D22+D58+D46+D82+D85+D79+D88+D91+D94+D97+D70+D73</f>
        <v>50444078888</v>
      </c>
      <c r="E13" s="243">
        <f t="shared" si="13"/>
        <v>50444078888</v>
      </c>
      <c r="F13" s="243">
        <f t="shared" si="13"/>
        <v>38395300000</v>
      </c>
      <c r="G13" s="243">
        <f t="shared" si="13"/>
        <v>10399692841</v>
      </c>
      <c r="H13" s="243">
        <f t="shared" si="13"/>
        <v>694000000</v>
      </c>
      <c r="I13" s="243">
        <f t="shared" si="13"/>
        <v>955086047</v>
      </c>
      <c r="J13" s="243">
        <f t="shared" si="13"/>
        <v>0</v>
      </c>
      <c r="K13" s="243">
        <f t="shared" si="13"/>
        <v>0</v>
      </c>
      <c r="L13" s="243">
        <f t="shared" si="13"/>
        <v>0</v>
      </c>
      <c r="M13" s="243">
        <f t="shared" si="13"/>
        <v>0</v>
      </c>
      <c r="N13" s="243">
        <f t="shared" si="13"/>
        <v>0</v>
      </c>
      <c r="O13" s="243">
        <f t="shared" si="13"/>
        <v>0</v>
      </c>
      <c r="P13" s="243">
        <f t="shared" si="13"/>
        <v>0</v>
      </c>
      <c r="Q13" s="243">
        <f t="shared" si="13"/>
        <v>0</v>
      </c>
      <c r="R13" s="243">
        <f t="shared" si="13"/>
        <v>0</v>
      </c>
      <c r="S13" s="243">
        <f t="shared" si="13"/>
        <v>0</v>
      </c>
      <c r="T13" s="243">
        <f t="shared" si="13"/>
        <v>0</v>
      </c>
      <c r="U13" s="243">
        <f t="shared" si="13"/>
        <v>0</v>
      </c>
      <c r="V13" s="243">
        <f t="shared" si="13"/>
        <v>0</v>
      </c>
      <c r="W13" s="243">
        <f t="shared" si="13"/>
        <v>0</v>
      </c>
      <c r="X13" s="243">
        <f t="shared" si="13"/>
        <v>0</v>
      </c>
      <c r="Y13" s="243">
        <f t="shared" si="13"/>
        <v>0</v>
      </c>
      <c r="Z13" s="243">
        <f>Z19+Z16+Z67+Z25+Z31+Z49+Z55+Z28+Z34+Z40+Z52+Z43+Z61+Z37+Z64+Z76+Z22+Z58+Z46+Z82+Z85+Z79+Z88+Z91+Z94+Z97+Z70+Z73</f>
        <v>0</v>
      </c>
      <c r="AA13" s="243">
        <f t="shared" si="6"/>
        <v>0</v>
      </c>
      <c r="AB13" s="243">
        <f t="shared" si="6"/>
        <v>0</v>
      </c>
      <c r="AC13" s="243">
        <f t="shared" si="6"/>
        <v>0</v>
      </c>
      <c r="AD13" s="243">
        <f t="shared" si="6"/>
        <v>0</v>
      </c>
      <c r="AE13" s="243">
        <f t="shared" si="6"/>
        <v>0</v>
      </c>
      <c r="AF13" s="243">
        <f t="shared" si="6"/>
        <v>0</v>
      </c>
      <c r="AG13" s="243">
        <f t="shared" si="6"/>
        <v>0</v>
      </c>
      <c r="AH13" s="243">
        <f t="shared" si="6"/>
        <v>0</v>
      </c>
      <c r="AI13" s="243">
        <f>AI19+AI16+AI67+AI25+AI31+AI49+AI55+AI28+AI34+AI40+AI52+AI43+AI61+AI37+AI64+AI76+AI22+AI58+AI46+AI82+AI85+AI79+AI88+AI91+AI94+AI97+AI70+AI73</f>
        <v>0</v>
      </c>
      <c r="AJ13" s="243">
        <f t="shared" si="7"/>
        <v>0</v>
      </c>
      <c r="AK13" s="243">
        <f t="shared" si="7"/>
        <v>0</v>
      </c>
      <c r="AL13" s="243">
        <f t="shared" si="7"/>
        <v>0</v>
      </c>
      <c r="AM13" s="243">
        <f t="shared" si="7"/>
        <v>0</v>
      </c>
      <c r="AN13" s="243">
        <f t="shared" si="7"/>
        <v>0</v>
      </c>
      <c r="AO13" s="243">
        <f t="shared" si="7"/>
        <v>0</v>
      </c>
      <c r="AP13" s="243">
        <f>AP19+AP16+AP67+AP25+AP31+AP49+AP55+AP28+AP34+AP40+AP52+AP43+AP61+AP37+AP64+AP76+AP22+AP58+AP46+AP82+AP85+AP79+AP88+AP91+AP94+AP97+AP70+AP73</f>
        <v>0</v>
      </c>
      <c r="AQ13" s="243">
        <f t="shared" si="8"/>
        <v>0</v>
      </c>
      <c r="AR13" s="243">
        <f t="shared" si="8"/>
        <v>0</v>
      </c>
      <c r="AS13" s="243">
        <f t="shared" si="8"/>
        <v>0</v>
      </c>
      <c r="AT13" s="243">
        <f t="shared" si="8"/>
        <v>0</v>
      </c>
      <c r="AU13" s="243">
        <f t="shared" si="8"/>
        <v>0</v>
      </c>
      <c r="AV13" s="243">
        <f t="shared" si="8"/>
        <v>0</v>
      </c>
      <c r="AW13" s="243">
        <f t="shared" si="8"/>
        <v>0</v>
      </c>
      <c r="AX13" s="243">
        <f>AX19+AX16+AX67+AX25+AX31+AX49+AX55+AX28+AX34+AX40+AX52+AX43+AX61+AX37+AX64+AX76+AX22+AX58+AX46+AX82+AX85+AX79+AX88+AX91+AX94+AX97+AX70+AX73</f>
        <v>0</v>
      </c>
      <c r="AY13" s="243">
        <f t="shared" si="9"/>
        <v>0</v>
      </c>
      <c r="AZ13" s="243">
        <f t="shared" si="9"/>
        <v>0</v>
      </c>
      <c r="BA13" s="243">
        <f t="shared" si="9"/>
        <v>0</v>
      </c>
      <c r="BB13" s="243">
        <f t="shared" si="9"/>
        <v>0</v>
      </c>
      <c r="BC13" s="243">
        <f t="shared" si="9"/>
        <v>0</v>
      </c>
      <c r="BD13" s="243">
        <f t="shared" si="9"/>
        <v>0</v>
      </c>
      <c r="BE13" s="243">
        <f t="shared" si="9"/>
        <v>0</v>
      </c>
      <c r="BF13" s="243">
        <f t="shared" si="9"/>
        <v>0</v>
      </c>
      <c r="BG13" s="243">
        <f t="shared" si="9"/>
        <v>0</v>
      </c>
      <c r="BH13" s="243">
        <f t="shared" si="9"/>
        <v>0</v>
      </c>
      <c r="BI13" s="243">
        <f t="shared" si="9"/>
        <v>0</v>
      </c>
      <c r="BJ13" s="243">
        <f t="shared" si="9"/>
        <v>0</v>
      </c>
      <c r="BK13" s="243">
        <f t="shared" si="9"/>
        <v>0</v>
      </c>
      <c r="BL13" s="243">
        <f t="shared" si="9"/>
        <v>0</v>
      </c>
      <c r="BM13" s="243">
        <f t="shared" si="9"/>
        <v>0</v>
      </c>
      <c r="BN13" s="243">
        <f t="shared" si="9"/>
        <v>30065323000</v>
      </c>
      <c r="BO13" s="243">
        <f t="shared" si="9"/>
        <v>30065323000</v>
      </c>
      <c r="BP13" s="243">
        <f t="shared" si="9"/>
        <v>0</v>
      </c>
      <c r="BQ13" s="243">
        <f t="shared" si="9"/>
        <v>429096000</v>
      </c>
      <c r="BR13" s="243">
        <f t="shared" si="9"/>
        <v>94943000</v>
      </c>
      <c r="BS13" s="243">
        <f t="shared" si="9"/>
        <v>724536000</v>
      </c>
      <c r="BT13" s="243">
        <f t="shared" si="9"/>
        <v>0</v>
      </c>
      <c r="BU13" s="243">
        <f t="shared" si="9"/>
        <v>624748000</v>
      </c>
      <c r="BV13" s="243">
        <f t="shared" si="9"/>
        <v>0</v>
      </c>
      <c r="BW13" s="243">
        <f t="shared" si="9"/>
        <v>0</v>
      </c>
      <c r="BX13" s="243">
        <f t="shared" si="9"/>
        <v>0</v>
      </c>
      <c r="BY13" s="243">
        <f t="shared" si="9"/>
        <v>0</v>
      </c>
      <c r="BZ13" s="243">
        <f t="shared" si="9"/>
        <v>0</v>
      </c>
      <c r="CA13" s="243">
        <f t="shared" si="9"/>
        <v>0</v>
      </c>
      <c r="CB13" s="243">
        <f t="shared" si="9"/>
        <v>0</v>
      </c>
      <c r="CC13" s="243">
        <f t="shared" si="9"/>
        <v>0</v>
      </c>
      <c r="CD13" s="243">
        <f t="shared" si="9"/>
        <v>0</v>
      </c>
      <c r="CE13" s="243">
        <f t="shared" si="9"/>
        <v>0</v>
      </c>
      <c r="CF13" s="243">
        <f t="shared" si="9"/>
        <v>0</v>
      </c>
      <c r="CG13" s="243">
        <f t="shared" si="9"/>
        <v>0</v>
      </c>
      <c r="CH13" s="243">
        <f t="shared" si="9"/>
        <v>0</v>
      </c>
      <c r="CI13" s="243">
        <f t="shared" si="9"/>
        <v>0</v>
      </c>
      <c r="CJ13" s="243">
        <f t="shared" si="9"/>
        <v>0</v>
      </c>
      <c r="CK13" s="243">
        <f t="shared" si="9"/>
        <v>0</v>
      </c>
      <c r="CL13" s="243">
        <f t="shared" si="9"/>
        <v>28192000000</v>
      </c>
      <c r="CM13" s="243">
        <f t="shared" si="9"/>
        <v>0</v>
      </c>
      <c r="CN13" s="243">
        <f t="shared" si="9"/>
        <v>0</v>
      </c>
      <c r="CO13" s="243">
        <f t="shared" si="9"/>
        <v>0</v>
      </c>
      <c r="CP13" s="243">
        <f t="shared" si="9"/>
        <v>102859000</v>
      </c>
      <c r="CQ13" s="243">
        <f t="shared" si="9"/>
        <v>102859000</v>
      </c>
      <c r="CR13" s="243">
        <f t="shared" si="9"/>
        <v>0</v>
      </c>
      <c r="CS13" s="243">
        <f t="shared" si="9"/>
        <v>102859000</v>
      </c>
      <c r="CT13" s="243">
        <f t="shared" si="9"/>
        <v>0</v>
      </c>
      <c r="CU13" s="243">
        <f t="shared" si="9"/>
        <v>0</v>
      </c>
      <c r="CV13" s="242" t="s">
        <v>16</v>
      </c>
      <c r="CW13" s="243">
        <f aca="true" t="shared" si="14" ref="CW13:EF14">CW19+CW16+CW67+CW25+CW31+CW49+CW55+CW28+CW34+CW40+CW52+CW43+CW61+CW37+CW64+CW76+CW22+CW58+CW46+CW82+CW85+CW79+CW88+CW91+CW94+CW97+CW70+CW73</f>
        <v>80612260888</v>
      </c>
      <c r="CX13" s="243">
        <f t="shared" si="14"/>
        <v>36986647047</v>
      </c>
      <c r="CY13" s="243">
        <f t="shared" si="14"/>
        <v>36986647047</v>
      </c>
      <c r="CZ13" s="243">
        <f t="shared" si="14"/>
        <v>29655514000</v>
      </c>
      <c r="DA13" s="243">
        <f t="shared" si="14"/>
        <v>5682047000</v>
      </c>
      <c r="DB13" s="243">
        <f t="shared" si="14"/>
        <v>694000000</v>
      </c>
      <c r="DC13" s="243">
        <f t="shared" si="14"/>
        <v>955086047</v>
      </c>
      <c r="DD13" s="243">
        <f t="shared" si="14"/>
        <v>0</v>
      </c>
      <c r="DE13" s="243">
        <f t="shared" si="14"/>
        <v>0</v>
      </c>
      <c r="DF13" s="243">
        <f t="shared" si="14"/>
        <v>0</v>
      </c>
      <c r="DG13" s="243">
        <f t="shared" si="14"/>
        <v>0</v>
      </c>
      <c r="DH13" s="243">
        <f t="shared" si="14"/>
        <v>0</v>
      </c>
      <c r="DI13" s="243">
        <f t="shared" si="14"/>
        <v>0</v>
      </c>
      <c r="DJ13" s="243">
        <f t="shared" si="14"/>
        <v>0</v>
      </c>
      <c r="DK13" s="243">
        <f t="shared" si="14"/>
        <v>0</v>
      </c>
      <c r="DL13" s="243">
        <f t="shared" si="14"/>
        <v>0</v>
      </c>
      <c r="DM13" s="243">
        <f t="shared" si="14"/>
        <v>0</v>
      </c>
      <c r="DN13" s="243">
        <f t="shared" si="14"/>
        <v>0</v>
      </c>
      <c r="DO13" s="243">
        <f t="shared" si="14"/>
        <v>0</v>
      </c>
      <c r="DP13" s="243">
        <f t="shared" si="14"/>
        <v>0</v>
      </c>
      <c r="DQ13" s="243">
        <f t="shared" si="14"/>
        <v>0</v>
      </c>
      <c r="DR13" s="243">
        <f t="shared" si="14"/>
        <v>0</v>
      </c>
      <c r="DS13" s="243">
        <f t="shared" si="14"/>
        <v>0</v>
      </c>
      <c r="DT13" s="243">
        <f>DT19+DT16+DT67+DT25+DT31+DT49+DT55+DT28+DT34+DT40+DT52+DT43+DT61+DT37+DT64+DT76+DT22+DT58+DT46+DT82+DT85+DT79+DT88+DT91+DT94+DT97+DT70+DT73</f>
        <v>0</v>
      </c>
      <c r="DU13" s="243">
        <f t="shared" si="14"/>
        <v>0</v>
      </c>
      <c r="DV13" s="243">
        <f t="shared" si="14"/>
        <v>0</v>
      </c>
      <c r="DW13" s="243">
        <f t="shared" si="10"/>
        <v>0</v>
      </c>
      <c r="DX13" s="243">
        <f t="shared" si="10"/>
        <v>0</v>
      </c>
      <c r="DY13" s="243">
        <f t="shared" si="14"/>
        <v>0</v>
      </c>
      <c r="DZ13" s="243">
        <f t="shared" si="14"/>
        <v>0</v>
      </c>
      <c r="EA13" s="243">
        <f t="shared" si="14"/>
        <v>0</v>
      </c>
      <c r="EB13" s="243">
        <f t="shared" si="14"/>
        <v>0</v>
      </c>
      <c r="EC13" s="243">
        <f>EC19+EC16+EC67+EC25+EC31+EC49+EC55+EC28+EC34+EC40+EC52+EC43+EC61+EC37+EC64+EC76+EC22+EC58+EC46+EC82+EC85+EC79+EC88+EC91+EC94+EC97+EC70+EC73</f>
        <v>0</v>
      </c>
      <c r="ED13" s="243">
        <f t="shared" si="14"/>
        <v>0</v>
      </c>
      <c r="EE13" s="243">
        <f t="shared" si="14"/>
        <v>0</v>
      </c>
      <c r="EF13" s="243">
        <f t="shared" si="14"/>
        <v>0</v>
      </c>
      <c r="EG13" s="243">
        <f t="shared" si="10"/>
        <v>0</v>
      </c>
      <c r="EH13" s="243">
        <f t="shared" si="10"/>
        <v>0</v>
      </c>
      <c r="EI13" s="243">
        <f t="shared" si="10"/>
        <v>0</v>
      </c>
      <c r="EJ13" s="243">
        <f>EJ19+EJ16+EJ67+EJ25+EJ31+EJ49+EJ55+EJ28+EJ34+EJ40+EJ52+EJ43+EJ61+EJ37+EJ64+EJ76+EJ22+EJ58+EJ46+EJ82+EJ85+EJ79+EJ88+EJ91+EJ94+EJ97+EJ70+EJ73</f>
        <v>0</v>
      </c>
      <c r="EK13" s="243">
        <f t="shared" si="10"/>
        <v>0</v>
      </c>
      <c r="EL13" s="243">
        <f t="shared" si="10"/>
        <v>0</v>
      </c>
      <c r="EM13" s="243">
        <f t="shared" si="10"/>
        <v>0</v>
      </c>
      <c r="EN13" s="243">
        <f t="shared" si="10"/>
        <v>0</v>
      </c>
      <c r="EO13" s="243">
        <f t="shared" si="10"/>
        <v>0</v>
      </c>
      <c r="EP13" s="243">
        <f t="shared" si="10"/>
        <v>0</v>
      </c>
      <c r="EQ13" s="243">
        <f t="shared" si="10"/>
        <v>0</v>
      </c>
      <c r="ER13" s="243">
        <f>ER19+ER16+ER67+ER25+ER31+ER49+ER55+ER28+ER34+ER40+ER52+ER43+ER61+ER37+ER64+ER76+ER22+ER58+ER46+ER82+ER85+ER79+ER88+ER91+ER94+ER97+ER70+ER73</f>
        <v>0</v>
      </c>
      <c r="ES13" s="243">
        <f t="shared" si="10"/>
        <v>0</v>
      </c>
      <c r="ET13" s="243">
        <f t="shared" si="10"/>
        <v>0</v>
      </c>
      <c r="EU13" s="243">
        <f t="shared" si="10"/>
        <v>0</v>
      </c>
      <c r="EV13" s="243">
        <f t="shared" si="10"/>
        <v>0</v>
      </c>
      <c r="EW13" s="243">
        <f t="shared" si="10"/>
        <v>0</v>
      </c>
      <c r="EX13" s="243">
        <f t="shared" si="10"/>
        <v>0</v>
      </c>
      <c r="EY13" s="243">
        <f t="shared" si="10"/>
        <v>0</v>
      </c>
      <c r="EZ13" s="243">
        <f t="shared" si="10"/>
        <v>0</v>
      </c>
      <c r="FA13" s="243">
        <f t="shared" si="10"/>
        <v>0</v>
      </c>
      <c r="FB13" s="243">
        <f t="shared" si="10"/>
        <v>0</v>
      </c>
      <c r="FC13" s="243">
        <f t="shared" si="10"/>
        <v>0</v>
      </c>
      <c r="FD13" s="243">
        <f t="shared" si="10"/>
        <v>0</v>
      </c>
      <c r="FE13" s="243">
        <f t="shared" si="10"/>
        <v>0</v>
      </c>
      <c r="FF13" s="243">
        <f t="shared" si="10"/>
        <v>0</v>
      </c>
      <c r="FG13" s="243">
        <f t="shared" si="10"/>
        <v>0</v>
      </c>
      <c r="FH13" s="243">
        <f t="shared" si="10"/>
        <v>19962656000</v>
      </c>
      <c r="FI13" s="243">
        <f t="shared" si="10"/>
        <v>19962656000</v>
      </c>
      <c r="FJ13" s="243">
        <f t="shared" si="11"/>
        <v>0</v>
      </c>
      <c r="FK13" s="243">
        <f t="shared" si="11"/>
        <v>289144000</v>
      </c>
      <c r="FL13" s="243">
        <f t="shared" si="11"/>
        <v>94943000</v>
      </c>
      <c r="FM13" s="243">
        <f t="shared" si="11"/>
        <v>711873000</v>
      </c>
      <c r="FN13" s="243">
        <f t="shared" si="11"/>
        <v>0</v>
      </c>
      <c r="FO13" s="243">
        <f t="shared" si="11"/>
        <v>624748000</v>
      </c>
      <c r="FP13" s="243">
        <f t="shared" si="11"/>
        <v>0</v>
      </c>
      <c r="FQ13" s="243">
        <f t="shared" si="11"/>
        <v>0</v>
      </c>
      <c r="FR13" s="243">
        <f t="shared" si="11"/>
        <v>0</v>
      </c>
      <c r="FS13" s="243">
        <f t="shared" si="11"/>
        <v>0</v>
      </c>
      <c r="FT13" s="243">
        <f t="shared" si="11"/>
        <v>0</v>
      </c>
      <c r="FU13" s="243">
        <f t="shared" si="11"/>
        <v>0</v>
      </c>
      <c r="FV13" s="243">
        <f t="shared" si="11"/>
        <v>0</v>
      </c>
      <c r="FW13" s="243">
        <f t="shared" si="11"/>
        <v>0</v>
      </c>
      <c r="FX13" s="243">
        <f t="shared" si="11"/>
        <v>0</v>
      </c>
      <c r="FY13" s="243">
        <f t="shared" si="11"/>
        <v>0</v>
      </c>
      <c r="FZ13" s="243">
        <f t="shared" si="11"/>
        <v>0</v>
      </c>
      <c r="GA13" s="243">
        <f t="shared" si="11"/>
        <v>0</v>
      </c>
      <c r="GB13" s="243">
        <f t="shared" si="11"/>
        <v>0</v>
      </c>
      <c r="GC13" s="243">
        <f t="shared" si="11"/>
        <v>0</v>
      </c>
      <c r="GD13" s="243">
        <f t="shared" si="11"/>
        <v>0</v>
      </c>
      <c r="GE13" s="243">
        <f t="shared" si="11"/>
        <v>0</v>
      </c>
      <c r="GF13" s="243">
        <f t="shared" si="11"/>
        <v>18241948000</v>
      </c>
      <c r="GG13" s="243">
        <f t="shared" si="11"/>
        <v>0</v>
      </c>
      <c r="GH13" s="243">
        <f t="shared" si="11"/>
        <v>0</v>
      </c>
      <c r="GI13" s="243">
        <f t="shared" si="11"/>
        <v>0</v>
      </c>
      <c r="GJ13" s="243">
        <f t="shared" si="11"/>
        <v>102859000</v>
      </c>
      <c r="GK13" s="243">
        <f t="shared" si="11"/>
        <v>102859000</v>
      </c>
      <c r="GL13" s="243">
        <f t="shared" si="11"/>
        <v>0</v>
      </c>
      <c r="GM13" s="243">
        <f t="shared" si="11"/>
        <v>102859000</v>
      </c>
      <c r="GN13" s="243">
        <f t="shared" si="11"/>
        <v>0</v>
      </c>
      <c r="GO13" s="243">
        <f t="shared" si="11"/>
        <v>0</v>
      </c>
      <c r="GP13" s="243">
        <f t="shared" si="11"/>
        <v>23560098841</v>
      </c>
      <c r="GQ13" s="244">
        <f aca="true" t="shared" si="15" ref="GQ13:GQ42">CW13/C13</f>
        <v>1</v>
      </c>
      <c r="GR13" s="244">
        <f>CY13/E13</f>
        <v>0.7332207835357788</v>
      </c>
      <c r="GS13" s="240"/>
      <c r="GT13" s="244">
        <f>FH13/BN13</f>
        <v>0.6639761029675284</v>
      </c>
      <c r="GU13" s="244">
        <f>GJ13/CP13</f>
        <v>1</v>
      </c>
    </row>
    <row r="14" spans="1:203" s="128" customFormat="1" ht="17.25" customHeight="1" hidden="1">
      <c r="A14" s="241"/>
      <c r="B14" s="242" t="s">
        <v>17</v>
      </c>
      <c r="C14" s="243">
        <f t="shared" si="13"/>
        <v>682802263369</v>
      </c>
      <c r="D14" s="243">
        <f t="shared" si="13"/>
        <v>647181331933</v>
      </c>
      <c r="E14" s="243">
        <f t="shared" si="13"/>
        <v>0</v>
      </c>
      <c r="F14" s="243">
        <f t="shared" si="13"/>
        <v>0</v>
      </c>
      <c r="G14" s="243">
        <f t="shared" si="13"/>
        <v>0</v>
      </c>
      <c r="H14" s="243">
        <f t="shared" si="13"/>
        <v>0</v>
      </c>
      <c r="I14" s="243">
        <f t="shared" si="13"/>
        <v>0</v>
      </c>
      <c r="J14" s="243">
        <f t="shared" si="13"/>
        <v>647181331933</v>
      </c>
      <c r="K14" s="243">
        <f t="shared" si="13"/>
        <v>3562030000</v>
      </c>
      <c r="L14" s="243">
        <f t="shared" si="13"/>
        <v>3797358000</v>
      </c>
      <c r="M14" s="243">
        <f t="shared" si="13"/>
        <v>359433469209</v>
      </c>
      <c r="N14" s="243">
        <f t="shared" si="13"/>
        <v>34135744000</v>
      </c>
      <c r="O14" s="243">
        <f t="shared" si="13"/>
        <v>1588664000</v>
      </c>
      <c r="P14" s="243">
        <f t="shared" si="13"/>
        <v>26474301750</v>
      </c>
      <c r="Q14" s="243">
        <f t="shared" si="13"/>
        <v>4760268000</v>
      </c>
      <c r="R14" s="243">
        <f t="shared" si="13"/>
        <v>6017625000</v>
      </c>
      <c r="S14" s="243">
        <f t="shared" si="13"/>
        <v>1069000000</v>
      </c>
      <c r="T14" s="243">
        <f t="shared" si="13"/>
        <v>2138000000</v>
      </c>
      <c r="U14" s="243">
        <f t="shared" si="13"/>
        <v>14900000</v>
      </c>
      <c r="V14" s="243">
        <f t="shared" si="13"/>
        <v>1873795740</v>
      </c>
      <c r="W14" s="243">
        <f t="shared" si="13"/>
        <v>133810000</v>
      </c>
      <c r="X14" s="243">
        <f t="shared" si="13"/>
        <v>57047500</v>
      </c>
      <c r="Y14" s="243">
        <f t="shared" si="13"/>
        <v>29800000</v>
      </c>
      <c r="Z14" s="243">
        <f>Z20+Z17+Z68+Z26+Z32+Z50+Z56+Z29+Z35+Z41+Z53+Z44+Z62+Z38+Z65+Z77+Z23+Z59+Z47+Z83+Z86+Z80+Z89+Z92+Z95+Z98+Z71+Z74</f>
        <v>4738762115</v>
      </c>
      <c r="AA14" s="243">
        <f t="shared" si="6"/>
        <v>0</v>
      </c>
      <c r="AB14" s="243">
        <f t="shared" si="6"/>
        <v>197486800</v>
      </c>
      <c r="AC14" s="243">
        <f t="shared" si="6"/>
        <v>1284919000</v>
      </c>
      <c r="AD14" s="243">
        <f t="shared" si="6"/>
        <v>2211401000</v>
      </c>
      <c r="AE14" s="243">
        <f t="shared" si="6"/>
        <v>4348200</v>
      </c>
      <c r="AF14" s="243">
        <f t="shared" si="6"/>
        <v>123376300</v>
      </c>
      <c r="AG14" s="243">
        <f t="shared" si="6"/>
        <v>949401653</v>
      </c>
      <c r="AH14" s="243">
        <f t="shared" si="6"/>
        <v>2382960812</v>
      </c>
      <c r="AI14" s="243">
        <f>AI20+AI17+AI68+AI26+AI32+AI50+AI56+AI29+AI35+AI41+AI53+AI44+AI62+AI38+AI65+AI77+AI23+AI59+AI47+AI83+AI86+AI80+AI89+AI92+AI95+AI98+AI71+AI74</f>
        <v>2900000</v>
      </c>
      <c r="AJ14" s="243">
        <f t="shared" si="7"/>
        <v>5059811989</v>
      </c>
      <c r="AK14" s="243">
        <f t="shared" si="7"/>
        <v>914000000</v>
      </c>
      <c r="AL14" s="243">
        <f t="shared" si="7"/>
        <v>6668640000</v>
      </c>
      <c r="AM14" s="243">
        <f t="shared" si="7"/>
        <v>119900000</v>
      </c>
      <c r="AN14" s="243">
        <f t="shared" si="7"/>
        <v>35720000000</v>
      </c>
      <c r="AO14" s="243">
        <f t="shared" si="7"/>
        <v>3593536150</v>
      </c>
      <c r="AP14" s="243">
        <f>AP20+AP17+AP68+AP26+AP32+AP50+AP56+AP29+AP35+AP41+AP53+AP44+AP62+AP38+AP65+AP77+AP23+AP59+AP47+AP83+AP86+AP80+AP89+AP92+AP95+AP98+AP71+AP74</f>
        <v>26570000</v>
      </c>
      <c r="AQ14" s="243">
        <f t="shared" si="8"/>
        <v>718050000</v>
      </c>
      <c r="AR14" s="243">
        <f t="shared" si="8"/>
        <v>3000000000</v>
      </c>
      <c r="AS14" s="243">
        <f t="shared" si="8"/>
        <v>5110123753</v>
      </c>
      <c r="AT14" s="243">
        <f t="shared" si="8"/>
        <v>1101259900</v>
      </c>
      <c r="AU14" s="243">
        <f t="shared" si="8"/>
        <v>3289640892</v>
      </c>
      <c r="AV14" s="243">
        <f t="shared" si="8"/>
        <v>11367938000</v>
      </c>
      <c r="AW14" s="243">
        <f t="shared" si="8"/>
        <v>27541207000</v>
      </c>
      <c r="AX14" s="243">
        <f>AX20+AX17+AX68+AX26+AX32+AX50+AX56+AX29+AX35+AX41+AX53+AX44+AX62+AX38+AX65+AX77+AX23+AX59+AX47+AX83+AX86+AX80+AX89+AX92+AX95+AX98+AX71+AX74</f>
        <v>44760000</v>
      </c>
      <c r="AY14" s="243">
        <f t="shared" si="9"/>
        <v>868745000</v>
      </c>
      <c r="AZ14" s="243">
        <f t="shared" si="9"/>
        <v>500000000</v>
      </c>
      <c r="BA14" s="243">
        <f t="shared" si="9"/>
        <v>1779362706</v>
      </c>
      <c r="BB14" s="243">
        <f t="shared" si="9"/>
        <v>1500000000</v>
      </c>
      <c r="BC14" s="243">
        <f t="shared" si="9"/>
        <v>3369372000</v>
      </c>
      <c r="BD14" s="243">
        <f t="shared" si="9"/>
        <v>5519763000</v>
      </c>
      <c r="BE14" s="243">
        <f t="shared" si="9"/>
        <v>33432800</v>
      </c>
      <c r="BF14" s="243">
        <f t="shared" si="9"/>
        <v>1570000000</v>
      </c>
      <c r="BG14" s="243">
        <f t="shared" si="9"/>
        <v>5000000000</v>
      </c>
      <c r="BH14" s="243">
        <f t="shared" si="9"/>
        <v>2150000000</v>
      </c>
      <c r="BI14" s="243">
        <f t="shared" si="9"/>
        <v>3424447000</v>
      </c>
      <c r="BJ14" s="243">
        <f t="shared" si="9"/>
        <v>38442360856</v>
      </c>
      <c r="BK14" s="243">
        <f t="shared" si="9"/>
        <v>324129840</v>
      </c>
      <c r="BL14" s="243">
        <f t="shared" si="9"/>
        <v>90000000</v>
      </c>
      <c r="BM14" s="243">
        <f t="shared" si="9"/>
        <v>21352911968</v>
      </c>
      <c r="BN14" s="243">
        <f t="shared" si="9"/>
        <v>35453331000</v>
      </c>
      <c r="BO14" s="243">
        <f t="shared" si="9"/>
        <v>0</v>
      </c>
      <c r="BP14" s="243">
        <f t="shared" si="9"/>
        <v>35453331000</v>
      </c>
      <c r="BQ14" s="243">
        <f t="shared" si="9"/>
        <v>0</v>
      </c>
      <c r="BR14" s="243">
        <f t="shared" si="9"/>
        <v>0</v>
      </c>
      <c r="BS14" s="243">
        <f t="shared" si="9"/>
        <v>0</v>
      </c>
      <c r="BT14" s="243">
        <f t="shared" si="9"/>
        <v>1331000</v>
      </c>
      <c r="BU14" s="243">
        <f t="shared" si="9"/>
        <v>0</v>
      </c>
      <c r="BV14" s="243">
        <f t="shared" si="9"/>
        <v>988000000</v>
      </c>
      <c r="BW14" s="243">
        <f t="shared" si="9"/>
        <v>20572000000</v>
      </c>
      <c r="BX14" s="243">
        <f t="shared" si="9"/>
        <v>0</v>
      </c>
      <c r="BY14" s="243">
        <f t="shared" si="9"/>
        <v>4979000000</v>
      </c>
      <c r="BZ14" s="243">
        <f t="shared" si="9"/>
        <v>270000000</v>
      </c>
      <c r="CA14" s="243">
        <f t="shared" si="9"/>
        <v>1238000000</v>
      </c>
      <c r="CB14" s="243">
        <f t="shared" si="9"/>
        <v>433000000</v>
      </c>
      <c r="CC14" s="243">
        <f t="shared" si="9"/>
        <v>346000000</v>
      </c>
      <c r="CD14" s="243">
        <f t="shared" si="9"/>
        <v>0</v>
      </c>
      <c r="CE14" s="243">
        <f t="shared" si="9"/>
        <v>1972000000</v>
      </c>
      <c r="CF14" s="243">
        <f t="shared" si="9"/>
        <v>0</v>
      </c>
      <c r="CG14" s="243">
        <f t="shared" si="9"/>
        <v>0</v>
      </c>
      <c r="CH14" s="243">
        <f t="shared" si="9"/>
        <v>2991000000</v>
      </c>
      <c r="CI14" s="243">
        <f t="shared" si="9"/>
        <v>0</v>
      </c>
      <c r="CJ14" s="243">
        <f t="shared" si="9"/>
        <v>446000000</v>
      </c>
      <c r="CK14" s="243">
        <f t="shared" si="9"/>
        <v>987000000</v>
      </c>
      <c r="CL14" s="243">
        <f t="shared" si="9"/>
        <v>0</v>
      </c>
      <c r="CM14" s="243">
        <f t="shared" si="9"/>
        <v>0</v>
      </c>
      <c r="CN14" s="243">
        <f t="shared" si="9"/>
        <v>200000000</v>
      </c>
      <c r="CO14" s="243">
        <f t="shared" si="9"/>
        <v>30000000</v>
      </c>
      <c r="CP14" s="243">
        <f t="shared" si="9"/>
        <v>167600436</v>
      </c>
      <c r="CQ14" s="243">
        <f t="shared" si="9"/>
        <v>0</v>
      </c>
      <c r="CR14" s="243">
        <f t="shared" si="9"/>
        <v>167600436</v>
      </c>
      <c r="CS14" s="243">
        <f t="shared" si="9"/>
        <v>0</v>
      </c>
      <c r="CT14" s="243">
        <f t="shared" si="9"/>
        <v>23600436</v>
      </c>
      <c r="CU14" s="243">
        <f t="shared" si="9"/>
        <v>144000000</v>
      </c>
      <c r="CV14" s="242" t="s">
        <v>17</v>
      </c>
      <c r="CW14" s="243">
        <f>CW20+CW17+CW68+CW26+CW32+CW50+CW56+CW29+CW35+CW41+CW53+CW44+CW62+CW38+CW65+CW77+CW23+CW59+CW47+CW83+CW86+CW80+CW89+CW92+CW95+CW98+CW71+CW74</f>
        <v>682802263369</v>
      </c>
      <c r="CX14" s="243">
        <f t="shared" si="14"/>
        <v>619722351338</v>
      </c>
      <c r="CY14" s="243">
        <f t="shared" si="14"/>
        <v>0</v>
      </c>
      <c r="CZ14" s="243">
        <f t="shared" si="14"/>
        <v>0</v>
      </c>
      <c r="DA14" s="243">
        <f t="shared" si="14"/>
        <v>0</v>
      </c>
      <c r="DB14" s="243">
        <f t="shared" si="14"/>
        <v>0</v>
      </c>
      <c r="DC14" s="243">
        <f t="shared" si="14"/>
        <v>0</v>
      </c>
      <c r="DD14" s="243">
        <f t="shared" si="14"/>
        <v>619722351338</v>
      </c>
      <c r="DE14" s="243">
        <f t="shared" si="14"/>
        <v>3562030000</v>
      </c>
      <c r="DF14" s="243">
        <f t="shared" si="14"/>
        <v>3797358000</v>
      </c>
      <c r="DG14" s="243">
        <f t="shared" si="14"/>
        <v>359349894209</v>
      </c>
      <c r="DH14" s="243">
        <f t="shared" si="14"/>
        <v>34135744000</v>
      </c>
      <c r="DI14" s="243">
        <f t="shared" si="14"/>
        <v>1588664000</v>
      </c>
      <c r="DJ14" s="243">
        <f t="shared" si="14"/>
        <v>26474301750</v>
      </c>
      <c r="DK14" s="243">
        <f t="shared" si="14"/>
        <v>4760268000</v>
      </c>
      <c r="DL14" s="243">
        <f t="shared" si="14"/>
        <v>6017625000</v>
      </c>
      <c r="DM14" s="243">
        <f t="shared" si="14"/>
        <v>1069000000</v>
      </c>
      <c r="DN14" s="243">
        <f t="shared" si="14"/>
        <v>2138000000</v>
      </c>
      <c r="DO14" s="243">
        <f t="shared" si="14"/>
        <v>14900000</v>
      </c>
      <c r="DP14" s="243">
        <f t="shared" si="14"/>
        <v>1873795740</v>
      </c>
      <c r="DQ14" s="243">
        <f t="shared" si="14"/>
        <v>132150000</v>
      </c>
      <c r="DR14" s="243">
        <f t="shared" si="14"/>
        <v>57047500</v>
      </c>
      <c r="DS14" s="243">
        <f t="shared" si="14"/>
        <v>29800000</v>
      </c>
      <c r="DT14" s="243">
        <f>DT20+DT17+DT68+DT26+DT32+DT50+DT56+DT29+DT35+DT41+DT53+DT44+DT62+DT38+DT65+DT77+DT23+DT59+DT47+DT83+DT86+DT80+DT89+DT92+DT95+DT98+DT71+DT74</f>
        <v>4738762115</v>
      </c>
      <c r="DU14" s="243">
        <f t="shared" si="14"/>
        <v>0</v>
      </c>
      <c r="DV14" s="243">
        <f t="shared" si="14"/>
        <v>197486800</v>
      </c>
      <c r="DW14" s="243">
        <f t="shared" si="10"/>
        <v>1284919000</v>
      </c>
      <c r="DX14" s="243">
        <f t="shared" si="10"/>
        <v>2211401000</v>
      </c>
      <c r="DY14" s="243">
        <f t="shared" si="14"/>
        <v>4348200</v>
      </c>
      <c r="DZ14" s="243">
        <f t="shared" si="14"/>
        <v>123376300</v>
      </c>
      <c r="EA14" s="243">
        <f t="shared" si="14"/>
        <v>833921583</v>
      </c>
      <c r="EB14" s="243">
        <f t="shared" si="14"/>
        <v>2382960812</v>
      </c>
      <c r="EC14" s="243">
        <f>EC20+EC17+EC68+EC26+EC32+EC50+EC56+EC29+EC35+EC41+EC53+EC44+EC62+EC38+EC65+EC77+EC23+EC59+EC47+EC83+EC86+EC80+EC89+EC92+EC95+EC98+EC71+EC74</f>
        <v>2900000</v>
      </c>
      <c r="ED14" s="243">
        <f t="shared" si="14"/>
        <v>5059811989</v>
      </c>
      <c r="EE14" s="243">
        <f t="shared" si="14"/>
        <v>914000000</v>
      </c>
      <c r="EF14" s="243">
        <f t="shared" si="14"/>
        <v>6503915000</v>
      </c>
      <c r="EG14" s="243">
        <f t="shared" si="10"/>
        <v>85200000</v>
      </c>
      <c r="EH14" s="243">
        <f t="shared" si="10"/>
        <v>35716500000</v>
      </c>
      <c r="EI14" s="243">
        <f t="shared" si="10"/>
        <v>3593536150</v>
      </c>
      <c r="EJ14" s="243">
        <f>EJ20+EJ17+EJ68+EJ26+EJ32+EJ50+EJ56+EJ29+EJ35+EJ41+EJ53+EJ44+EJ62+EJ38+EJ65+EJ77+EJ23+EJ59+EJ47+EJ83+EJ86+EJ80+EJ89+EJ92+EJ95+EJ98+EJ71+EJ74</f>
        <v>26570000</v>
      </c>
      <c r="EK14" s="243">
        <f t="shared" si="10"/>
        <v>718050000</v>
      </c>
      <c r="EL14" s="243">
        <f t="shared" si="10"/>
        <v>2735549780</v>
      </c>
      <c r="EM14" s="243">
        <f t="shared" si="10"/>
        <v>5045068706</v>
      </c>
      <c r="EN14" s="243">
        <f t="shared" si="10"/>
        <v>1101259900</v>
      </c>
      <c r="EO14" s="243">
        <f t="shared" si="10"/>
        <v>3201672100</v>
      </c>
      <c r="EP14" s="243">
        <f t="shared" si="10"/>
        <v>11343974000</v>
      </c>
      <c r="EQ14" s="243">
        <f t="shared" si="10"/>
        <v>27442228000</v>
      </c>
      <c r="ER14" s="243">
        <f>ER20+ER17+ER68+ER26+ER32+ER50+ER56+ER29+ER35+ER41+ER53+ER44+ER62+ER38+ER65+ER77+ER23+ER59+ER47+ER83+ER86+ER80+ER89+ER92+ER95+ER98+ER71+ER74</f>
        <v>44760000</v>
      </c>
      <c r="ES14" s="243">
        <f t="shared" si="10"/>
        <v>868745000</v>
      </c>
      <c r="ET14" s="243">
        <f t="shared" si="10"/>
        <v>500000000</v>
      </c>
      <c r="EU14" s="243">
        <f t="shared" si="10"/>
        <v>1767351208</v>
      </c>
      <c r="EV14" s="243">
        <f t="shared" si="10"/>
        <v>1500000000</v>
      </c>
      <c r="EW14" s="243">
        <f t="shared" si="10"/>
        <v>3369372000</v>
      </c>
      <c r="EX14" s="243">
        <f t="shared" si="10"/>
        <v>5519763000</v>
      </c>
      <c r="EY14" s="243">
        <f t="shared" si="10"/>
        <v>33432800</v>
      </c>
      <c r="EZ14" s="243">
        <f t="shared" si="10"/>
        <v>1570000000</v>
      </c>
      <c r="FA14" s="243">
        <f>FA20+FA17+FA68+FA26+FA32+FA50+FA56+FA29+FA35+FA41+FA53+FA44+FA62+FA38+FA65+FA77+FA23+FA59+FA47+FA83+FA86+FA80+FA89+FA92+FA95+FA98+FA71+FA74</f>
        <v>2000000000</v>
      </c>
      <c r="FB14" s="243">
        <f t="shared" si="10"/>
        <v>0</v>
      </c>
      <c r="FC14" s="243">
        <f>FC20+FC17+FC68+FC26+FC32+FC50+FC56+FC29+FC35+FC41+FC53+FC44+FC62+FC38+FC65+FC77+FC23+FC59+FC47+FC83+FC86+FC80+FC89+FC92+FC95+FC98+FC71+FC74</f>
        <v>3424447000</v>
      </c>
      <c r="FD14" s="243">
        <f t="shared" si="10"/>
        <v>38442360856</v>
      </c>
      <c r="FE14" s="243">
        <f t="shared" si="10"/>
        <v>324129840</v>
      </c>
      <c r="FF14" s="243">
        <f t="shared" si="10"/>
        <v>90000000</v>
      </c>
      <c r="FG14" s="243">
        <f t="shared" si="10"/>
        <v>0</v>
      </c>
      <c r="FH14" s="243">
        <f t="shared" si="10"/>
        <v>5629617248</v>
      </c>
      <c r="FI14" s="243">
        <f t="shared" si="10"/>
        <v>0</v>
      </c>
      <c r="FJ14" s="243">
        <f t="shared" si="11"/>
        <v>5629617248</v>
      </c>
      <c r="FK14" s="243">
        <f t="shared" si="11"/>
        <v>0</v>
      </c>
      <c r="FL14" s="243">
        <f t="shared" si="11"/>
        <v>0</v>
      </c>
      <c r="FM14" s="243">
        <f t="shared" si="11"/>
        <v>0</v>
      </c>
      <c r="FN14" s="243">
        <f t="shared" si="11"/>
        <v>1331000</v>
      </c>
      <c r="FO14" s="243">
        <f t="shared" si="11"/>
        <v>0</v>
      </c>
      <c r="FP14" s="243">
        <f t="shared" si="11"/>
        <v>855000000</v>
      </c>
      <c r="FQ14" s="243">
        <f t="shared" si="11"/>
        <v>0</v>
      </c>
      <c r="FR14" s="243">
        <f t="shared" si="11"/>
        <v>0</v>
      </c>
      <c r="FS14" s="243">
        <f t="shared" si="11"/>
        <v>270276000</v>
      </c>
      <c r="FT14" s="243">
        <f t="shared" si="11"/>
        <v>0</v>
      </c>
      <c r="FU14" s="243">
        <f t="shared" si="11"/>
        <v>0</v>
      </c>
      <c r="FV14" s="243">
        <f t="shared" si="11"/>
        <v>242000000</v>
      </c>
      <c r="FW14" s="243">
        <f t="shared" si="11"/>
        <v>162000000</v>
      </c>
      <c r="FX14" s="243">
        <f t="shared" si="11"/>
        <v>0</v>
      </c>
      <c r="FY14" s="243">
        <f t="shared" si="11"/>
        <v>1972000000</v>
      </c>
      <c r="FZ14" s="243">
        <f t="shared" si="11"/>
        <v>0</v>
      </c>
      <c r="GA14" s="243">
        <f t="shared" si="11"/>
        <v>0</v>
      </c>
      <c r="GB14" s="243">
        <f t="shared" si="11"/>
        <v>1015419100</v>
      </c>
      <c r="GC14" s="243">
        <f t="shared" si="11"/>
        <v>0</v>
      </c>
      <c r="GD14" s="243">
        <f t="shared" si="11"/>
        <v>76000000</v>
      </c>
      <c r="GE14" s="243">
        <f t="shared" si="11"/>
        <v>812601524</v>
      </c>
      <c r="GF14" s="243">
        <f t="shared" si="11"/>
        <v>0</v>
      </c>
      <c r="GG14" s="243">
        <f t="shared" si="11"/>
        <v>0</v>
      </c>
      <c r="GH14" s="243">
        <f t="shared" si="11"/>
        <v>200000000</v>
      </c>
      <c r="GI14" s="243">
        <f t="shared" si="11"/>
        <v>22989624</v>
      </c>
      <c r="GJ14" s="243">
        <f t="shared" si="11"/>
        <v>160933936</v>
      </c>
      <c r="GK14" s="243">
        <f t="shared" si="11"/>
        <v>0</v>
      </c>
      <c r="GL14" s="243">
        <f t="shared" si="11"/>
        <v>160933936</v>
      </c>
      <c r="GM14" s="243">
        <f t="shared" si="11"/>
        <v>0</v>
      </c>
      <c r="GN14" s="243">
        <f t="shared" si="11"/>
        <v>16933936</v>
      </c>
      <c r="GO14" s="243">
        <f t="shared" si="11"/>
        <v>144000000</v>
      </c>
      <c r="GP14" s="243">
        <f t="shared" si="11"/>
        <v>57289360847</v>
      </c>
      <c r="GQ14" s="244">
        <f t="shared" si="15"/>
        <v>1</v>
      </c>
      <c r="GR14" s="244"/>
      <c r="GS14" s="244">
        <f t="shared" si="12"/>
        <v>0.957571426677303</v>
      </c>
      <c r="GT14" s="244">
        <f>FH14/BN14</f>
        <v>0.1587895153772716</v>
      </c>
      <c r="GU14" s="244">
        <f>GJ14/CP14</f>
        <v>0.9602238504916538</v>
      </c>
    </row>
    <row r="15" spans="1:203" s="128" customFormat="1" ht="17.25" customHeight="1">
      <c r="A15" s="245">
        <v>1</v>
      </c>
      <c r="B15" s="246" t="s">
        <v>157</v>
      </c>
      <c r="C15" s="231">
        <f aca="true" t="shared" si="16" ref="C15:AO15">C16+C17</f>
        <v>8058884990</v>
      </c>
      <c r="D15" s="231">
        <f t="shared" si="16"/>
        <v>8058884990</v>
      </c>
      <c r="E15" s="231">
        <f t="shared" si="16"/>
        <v>0</v>
      </c>
      <c r="F15" s="231">
        <f t="shared" si="16"/>
        <v>0</v>
      </c>
      <c r="G15" s="231">
        <f t="shared" si="16"/>
        <v>0</v>
      </c>
      <c r="H15" s="231">
        <f t="shared" si="16"/>
        <v>0</v>
      </c>
      <c r="I15" s="231">
        <f t="shared" si="16"/>
        <v>0</v>
      </c>
      <c r="J15" s="231">
        <f t="shared" si="16"/>
        <v>8058884990</v>
      </c>
      <c r="K15" s="231">
        <f t="shared" si="16"/>
        <v>0</v>
      </c>
      <c r="L15" s="231">
        <f t="shared" si="16"/>
        <v>0</v>
      </c>
      <c r="M15" s="231">
        <f t="shared" si="16"/>
        <v>0</v>
      </c>
      <c r="N15" s="231">
        <f t="shared" si="16"/>
        <v>0</v>
      </c>
      <c r="O15" s="231">
        <f t="shared" si="16"/>
        <v>0</v>
      </c>
      <c r="P15" s="231">
        <f t="shared" si="16"/>
        <v>0</v>
      </c>
      <c r="Q15" s="231">
        <f t="shared" si="16"/>
        <v>0</v>
      </c>
      <c r="R15" s="231">
        <f t="shared" si="16"/>
        <v>0</v>
      </c>
      <c r="S15" s="231">
        <f t="shared" si="16"/>
        <v>0</v>
      </c>
      <c r="T15" s="231">
        <f t="shared" si="16"/>
        <v>0</v>
      </c>
      <c r="U15" s="231">
        <f t="shared" si="16"/>
        <v>0</v>
      </c>
      <c r="V15" s="231">
        <f t="shared" si="16"/>
        <v>0</v>
      </c>
      <c r="W15" s="231">
        <f t="shared" si="16"/>
        <v>0</v>
      </c>
      <c r="X15" s="231">
        <f t="shared" si="16"/>
        <v>0</v>
      </c>
      <c r="Y15" s="231">
        <f t="shared" si="16"/>
        <v>0</v>
      </c>
      <c r="Z15" s="231">
        <f t="shared" si="16"/>
        <v>61195000</v>
      </c>
      <c r="AA15" s="231">
        <f t="shared" si="16"/>
        <v>0</v>
      </c>
      <c r="AB15" s="231">
        <f t="shared" si="16"/>
        <v>197486800</v>
      </c>
      <c r="AC15" s="231">
        <f t="shared" si="16"/>
        <v>0</v>
      </c>
      <c r="AD15" s="231">
        <f t="shared" si="16"/>
        <v>0</v>
      </c>
      <c r="AE15" s="231">
        <f t="shared" si="16"/>
        <v>0</v>
      </c>
      <c r="AF15" s="231">
        <f t="shared" si="16"/>
        <v>0</v>
      </c>
      <c r="AG15" s="231">
        <f t="shared" si="16"/>
        <v>0</v>
      </c>
      <c r="AH15" s="231">
        <f t="shared" si="16"/>
        <v>0</v>
      </c>
      <c r="AI15" s="231">
        <f t="shared" si="16"/>
        <v>0</v>
      </c>
      <c r="AJ15" s="231">
        <f t="shared" si="16"/>
        <v>0</v>
      </c>
      <c r="AK15" s="231">
        <f t="shared" si="16"/>
        <v>0</v>
      </c>
      <c r="AL15" s="231">
        <f t="shared" si="16"/>
        <v>0</v>
      </c>
      <c r="AM15" s="231">
        <f t="shared" si="16"/>
        <v>0</v>
      </c>
      <c r="AN15" s="231">
        <f t="shared" si="16"/>
        <v>0</v>
      </c>
      <c r="AO15" s="231">
        <f t="shared" si="16"/>
        <v>0</v>
      </c>
      <c r="AP15" s="231">
        <f>AP16+AP17</f>
        <v>0</v>
      </c>
      <c r="AQ15" s="231">
        <f aca="true" t="shared" si="17" ref="AQ15:AW15">AQ16+AQ17</f>
        <v>0</v>
      </c>
      <c r="AR15" s="231">
        <f t="shared" si="17"/>
        <v>0</v>
      </c>
      <c r="AS15" s="231">
        <f t="shared" si="17"/>
        <v>0</v>
      </c>
      <c r="AT15" s="231">
        <f t="shared" si="17"/>
        <v>0</v>
      </c>
      <c r="AU15" s="231">
        <f t="shared" si="17"/>
        <v>0</v>
      </c>
      <c r="AV15" s="231">
        <f t="shared" si="17"/>
        <v>0</v>
      </c>
      <c r="AW15" s="231">
        <f t="shared" si="17"/>
        <v>0</v>
      </c>
      <c r="AX15" s="231">
        <f>AX16+AX17</f>
        <v>0</v>
      </c>
      <c r="AY15" s="231">
        <f aca="true" t="shared" si="18" ref="AY15:BD15">AY16+AY17</f>
        <v>0</v>
      </c>
      <c r="AZ15" s="231">
        <f t="shared" si="18"/>
        <v>0</v>
      </c>
      <c r="BA15" s="231">
        <f t="shared" si="18"/>
        <v>0</v>
      </c>
      <c r="BB15" s="231">
        <f t="shared" si="18"/>
        <v>0</v>
      </c>
      <c r="BC15" s="231">
        <f t="shared" si="18"/>
        <v>0</v>
      </c>
      <c r="BD15" s="231">
        <f t="shared" si="18"/>
        <v>0</v>
      </c>
      <c r="BE15" s="231">
        <f>BE16+BE17</f>
        <v>0</v>
      </c>
      <c r="BF15" s="231">
        <f>BF16+BF17</f>
        <v>0</v>
      </c>
      <c r="BG15" s="231">
        <f aca="true" t="shared" si="19" ref="BG15:BO15">BG16+BG17</f>
        <v>0</v>
      </c>
      <c r="BH15" s="231">
        <f t="shared" si="19"/>
        <v>0</v>
      </c>
      <c r="BI15" s="231">
        <f t="shared" si="19"/>
        <v>0</v>
      </c>
      <c r="BJ15" s="231">
        <f t="shared" si="19"/>
        <v>7800203190</v>
      </c>
      <c r="BK15" s="231">
        <f t="shared" si="19"/>
        <v>0</v>
      </c>
      <c r="BL15" s="231">
        <f t="shared" si="19"/>
        <v>0</v>
      </c>
      <c r="BM15" s="231">
        <f t="shared" si="19"/>
        <v>0</v>
      </c>
      <c r="BN15" s="231">
        <f t="shared" si="19"/>
        <v>0</v>
      </c>
      <c r="BO15" s="231">
        <f t="shared" si="19"/>
        <v>0</v>
      </c>
      <c r="BP15" s="231">
        <f>BP16+BP17</f>
        <v>0</v>
      </c>
      <c r="BQ15" s="231">
        <f aca="true" t="shared" si="20" ref="BQ15:CU15">BQ16+BQ17</f>
        <v>0</v>
      </c>
      <c r="BR15" s="231">
        <f t="shared" si="20"/>
        <v>0</v>
      </c>
      <c r="BS15" s="231">
        <f t="shared" si="20"/>
        <v>0</v>
      </c>
      <c r="BT15" s="231">
        <f t="shared" si="20"/>
        <v>0</v>
      </c>
      <c r="BU15" s="231">
        <f t="shared" si="20"/>
        <v>0</v>
      </c>
      <c r="BV15" s="231">
        <f t="shared" si="20"/>
        <v>0</v>
      </c>
      <c r="BW15" s="231">
        <f t="shared" si="20"/>
        <v>0</v>
      </c>
      <c r="BX15" s="231">
        <f t="shared" si="20"/>
        <v>0</v>
      </c>
      <c r="BY15" s="231">
        <f t="shared" si="20"/>
        <v>0</v>
      </c>
      <c r="BZ15" s="231">
        <f t="shared" si="20"/>
        <v>0</v>
      </c>
      <c r="CA15" s="231">
        <f t="shared" si="20"/>
        <v>0</v>
      </c>
      <c r="CB15" s="231">
        <f t="shared" si="20"/>
        <v>0</v>
      </c>
      <c r="CC15" s="231">
        <f t="shared" si="20"/>
        <v>0</v>
      </c>
      <c r="CD15" s="231">
        <f t="shared" si="20"/>
        <v>0</v>
      </c>
      <c r="CE15" s="231">
        <f t="shared" si="20"/>
        <v>0</v>
      </c>
      <c r="CF15" s="231">
        <f t="shared" si="20"/>
        <v>0</v>
      </c>
      <c r="CG15" s="231">
        <f t="shared" si="20"/>
        <v>0</v>
      </c>
      <c r="CH15" s="231">
        <f t="shared" si="20"/>
        <v>0</v>
      </c>
      <c r="CI15" s="231">
        <f t="shared" si="20"/>
        <v>0</v>
      </c>
      <c r="CJ15" s="231">
        <f t="shared" si="20"/>
        <v>0</v>
      </c>
      <c r="CK15" s="231">
        <f t="shared" si="20"/>
        <v>0</v>
      </c>
      <c r="CL15" s="231">
        <f t="shared" si="20"/>
        <v>0</v>
      </c>
      <c r="CM15" s="231">
        <f t="shared" si="20"/>
        <v>0</v>
      </c>
      <c r="CN15" s="231">
        <f t="shared" si="20"/>
        <v>0</v>
      </c>
      <c r="CO15" s="231">
        <f t="shared" si="20"/>
        <v>0</v>
      </c>
      <c r="CP15" s="231">
        <f t="shared" si="20"/>
        <v>0</v>
      </c>
      <c r="CQ15" s="231">
        <f t="shared" si="20"/>
        <v>0</v>
      </c>
      <c r="CR15" s="231">
        <f t="shared" si="20"/>
        <v>0</v>
      </c>
      <c r="CS15" s="231">
        <f t="shared" si="20"/>
        <v>0</v>
      </c>
      <c r="CT15" s="231">
        <f t="shared" si="20"/>
        <v>0</v>
      </c>
      <c r="CU15" s="231">
        <f t="shared" si="20"/>
        <v>0</v>
      </c>
      <c r="CV15" s="246" t="s">
        <v>157</v>
      </c>
      <c r="CW15" s="231">
        <f>CW16+CW17</f>
        <v>8058884990</v>
      </c>
      <c r="CX15" s="231">
        <f aca="true" t="shared" si="21" ref="CX15:FI15">CX16+CX17</f>
        <v>8058884990</v>
      </c>
      <c r="CY15" s="231">
        <f t="shared" si="21"/>
        <v>0</v>
      </c>
      <c r="CZ15" s="231">
        <f t="shared" si="21"/>
        <v>0</v>
      </c>
      <c r="DA15" s="231">
        <f t="shared" si="21"/>
        <v>0</v>
      </c>
      <c r="DB15" s="231">
        <f t="shared" si="21"/>
        <v>0</v>
      </c>
      <c r="DC15" s="231">
        <f t="shared" si="21"/>
        <v>0</v>
      </c>
      <c r="DD15" s="231">
        <f t="shared" si="21"/>
        <v>8058884990</v>
      </c>
      <c r="DE15" s="231">
        <f t="shared" si="21"/>
        <v>0</v>
      </c>
      <c r="DF15" s="231">
        <f t="shared" si="21"/>
        <v>0</v>
      </c>
      <c r="DG15" s="231">
        <f t="shared" si="21"/>
        <v>0</v>
      </c>
      <c r="DH15" s="231">
        <f t="shared" si="21"/>
        <v>0</v>
      </c>
      <c r="DI15" s="231">
        <f t="shared" si="21"/>
        <v>0</v>
      </c>
      <c r="DJ15" s="231">
        <f t="shared" si="21"/>
        <v>0</v>
      </c>
      <c r="DK15" s="231">
        <f t="shared" si="21"/>
        <v>0</v>
      </c>
      <c r="DL15" s="231">
        <f t="shared" si="21"/>
        <v>0</v>
      </c>
      <c r="DM15" s="231">
        <f t="shared" si="21"/>
        <v>0</v>
      </c>
      <c r="DN15" s="231">
        <f t="shared" si="21"/>
        <v>0</v>
      </c>
      <c r="DO15" s="231">
        <f t="shared" si="21"/>
        <v>0</v>
      </c>
      <c r="DP15" s="231">
        <f t="shared" si="21"/>
        <v>0</v>
      </c>
      <c r="DQ15" s="231">
        <f t="shared" si="21"/>
        <v>0</v>
      </c>
      <c r="DR15" s="231">
        <f t="shared" si="21"/>
        <v>0</v>
      </c>
      <c r="DS15" s="231">
        <f t="shared" si="21"/>
        <v>0</v>
      </c>
      <c r="DT15" s="231">
        <f>DT16+DT17</f>
        <v>61195000</v>
      </c>
      <c r="DU15" s="231">
        <f t="shared" si="21"/>
        <v>0</v>
      </c>
      <c r="DV15" s="231">
        <f t="shared" si="21"/>
        <v>197486800</v>
      </c>
      <c r="DW15" s="231">
        <f>DW16+DW17</f>
        <v>0</v>
      </c>
      <c r="DX15" s="231">
        <f>DX16+DX17</f>
        <v>0</v>
      </c>
      <c r="DY15" s="231">
        <f t="shared" si="21"/>
        <v>0</v>
      </c>
      <c r="DZ15" s="231">
        <f t="shared" si="21"/>
        <v>0</v>
      </c>
      <c r="EA15" s="231">
        <f t="shared" si="21"/>
        <v>0</v>
      </c>
      <c r="EB15" s="231">
        <f t="shared" si="21"/>
        <v>0</v>
      </c>
      <c r="EC15" s="231">
        <f>EC16+EC17</f>
        <v>0</v>
      </c>
      <c r="ED15" s="231">
        <f t="shared" si="21"/>
        <v>0</v>
      </c>
      <c r="EE15" s="231">
        <f t="shared" si="21"/>
        <v>0</v>
      </c>
      <c r="EF15" s="231">
        <f t="shared" si="21"/>
        <v>0</v>
      </c>
      <c r="EG15" s="231">
        <f t="shared" si="21"/>
        <v>0</v>
      </c>
      <c r="EH15" s="231">
        <f t="shared" si="21"/>
        <v>0</v>
      </c>
      <c r="EI15" s="231">
        <f t="shared" si="21"/>
        <v>0</v>
      </c>
      <c r="EJ15" s="231">
        <f>EJ16+EJ17</f>
        <v>0</v>
      </c>
      <c r="EK15" s="231">
        <f t="shared" si="21"/>
        <v>0</v>
      </c>
      <c r="EL15" s="231">
        <f t="shared" si="21"/>
        <v>0</v>
      </c>
      <c r="EM15" s="231">
        <f t="shared" si="21"/>
        <v>0</v>
      </c>
      <c r="EN15" s="231">
        <f t="shared" si="21"/>
        <v>0</v>
      </c>
      <c r="EO15" s="231">
        <f t="shared" si="21"/>
        <v>0</v>
      </c>
      <c r="EP15" s="231">
        <f t="shared" si="21"/>
        <v>0</v>
      </c>
      <c r="EQ15" s="231">
        <f t="shared" si="21"/>
        <v>0</v>
      </c>
      <c r="ER15" s="231">
        <f>ER16+ER17</f>
        <v>0</v>
      </c>
      <c r="ES15" s="231">
        <f t="shared" si="21"/>
        <v>0</v>
      </c>
      <c r="ET15" s="231">
        <f t="shared" si="21"/>
        <v>0</v>
      </c>
      <c r="EU15" s="231">
        <f t="shared" si="21"/>
        <v>0</v>
      </c>
      <c r="EV15" s="231">
        <f t="shared" si="21"/>
        <v>0</v>
      </c>
      <c r="EW15" s="231">
        <f t="shared" si="21"/>
        <v>0</v>
      </c>
      <c r="EX15" s="231">
        <f t="shared" si="21"/>
        <v>0</v>
      </c>
      <c r="EY15" s="231">
        <f>EY16+EY17</f>
        <v>0</v>
      </c>
      <c r="EZ15" s="231">
        <f>EZ16+EZ17</f>
        <v>0</v>
      </c>
      <c r="FA15" s="231">
        <f t="shared" si="21"/>
        <v>0</v>
      </c>
      <c r="FB15" s="231">
        <f t="shared" si="21"/>
        <v>0</v>
      </c>
      <c r="FC15" s="231">
        <f t="shared" si="21"/>
        <v>0</v>
      </c>
      <c r="FD15" s="231">
        <f t="shared" si="21"/>
        <v>7800203190</v>
      </c>
      <c r="FE15" s="231">
        <f t="shared" si="21"/>
        <v>0</v>
      </c>
      <c r="FF15" s="231">
        <f t="shared" si="21"/>
        <v>0</v>
      </c>
      <c r="FG15" s="231">
        <f t="shared" si="21"/>
        <v>0</v>
      </c>
      <c r="FH15" s="231">
        <f t="shared" si="21"/>
        <v>0</v>
      </c>
      <c r="FI15" s="231">
        <f t="shared" si="21"/>
        <v>0</v>
      </c>
      <c r="FJ15" s="231">
        <f>FJ16+FJ17</f>
        <v>0</v>
      </c>
      <c r="FK15" s="231">
        <f aca="true" t="shared" si="22" ref="FK15:GO15">FK16+FK17</f>
        <v>0</v>
      </c>
      <c r="FL15" s="231">
        <f t="shared" si="22"/>
        <v>0</v>
      </c>
      <c r="FM15" s="231">
        <f t="shared" si="22"/>
        <v>0</v>
      </c>
      <c r="FN15" s="231">
        <f t="shared" si="22"/>
        <v>0</v>
      </c>
      <c r="FO15" s="231">
        <f t="shared" si="22"/>
        <v>0</v>
      </c>
      <c r="FP15" s="231">
        <f t="shared" si="22"/>
        <v>0</v>
      </c>
      <c r="FQ15" s="231">
        <f t="shared" si="22"/>
        <v>0</v>
      </c>
      <c r="FR15" s="231">
        <f t="shared" si="22"/>
        <v>0</v>
      </c>
      <c r="FS15" s="231">
        <f t="shared" si="22"/>
        <v>0</v>
      </c>
      <c r="FT15" s="231">
        <f t="shared" si="22"/>
        <v>0</v>
      </c>
      <c r="FU15" s="231">
        <f t="shared" si="22"/>
        <v>0</v>
      </c>
      <c r="FV15" s="231">
        <f t="shared" si="22"/>
        <v>0</v>
      </c>
      <c r="FW15" s="231">
        <f t="shared" si="22"/>
        <v>0</v>
      </c>
      <c r="FX15" s="231">
        <f t="shared" si="22"/>
        <v>0</v>
      </c>
      <c r="FY15" s="231">
        <f t="shared" si="22"/>
        <v>0</v>
      </c>
      <c r="FZ15" s="231">
        <f t="shared" si="22"/>
        <v>0</v>
      </c>
      <c r="GA15" s="231">
        <f t="shared" si="22"/>
        <v>0</v>
      </c>
      <c r="GB15" s="231">
        <f t="shared" si="22"/>
        <v>0</v>
      </c>
      <c r="GC15" s="231">
        <f t="shared" si="22"/>
        <v>0</v>
      </c>
      <c r="GD15" s="231">
        <f t="shared" si="22"/>
        <v>0</v>
      </c>
      <c r="GE15" s="231">
        <f t="shared" si="22"/>
        <v>0</v>
      </c>
      <c r="GF15" s="231">
        <f t="shared" si="22"/>
        <v>0</v>
      </c>
      <c r="GG15" s="231">
        <f t="shared" si="22"/>
        <v>0</v>
      </c>
      <c r="GH15" s="231">
        <f t="shared" si="22"/>
        <v>0</v>
      </c>
      <c r="GI15" s="231">
        <f t="shared" si="22"/>
        <v>0</v>
      </c>
      <c r="GJ15" s="231">
        <f t="shared" si="22"/>
        <v>0</v>
      </c>
      <c r="GK15" s="231">
        <f t="shared" si="22"/>
        <v>0</v>
      </c>
      <c r="GL15" s="231">
        <f t="shared" si="22"/>
        <v>0</v>
      </c>
      <c r="GM15" s="231">
        <f t="shared" si="22"/>
        <v>0</v>
      </c>
      <c r="GN15" s="231">
        <f t="shared" si="22"/>
        <v>0</v>
      </c>
      <c r="GO15" s="231">
        <f t="shared" si="22"/>
        <v>0</v>
      </c>
      <c r="GP15" s="231">
        <f>GP16+GP17</f>
        <v>0</v>
      </c>
      <c r="GQ15" s="247">
        <f>CW15/C15</f>
        <v>1</v>
      </c>
      <c r="GR15" s="247"/>
      <c r="GS15" s="248">
        <f t="shared" si="12"/>
        <v>1</v>
      </c>
      <c r="GT15" s="248"/>
      <c r="GU15" s="248"/>
    </row>
    <row r="16" spans="1:203" ht="21" customHeight="1" hidden="1">
      <c r="A16" s="245"/>
      <c r="B16" s="246" t="s">
        <v>155</v>
      </c>
      <c r="C16" s="231">
        <f>D16+BN16+CP16</f>
        <v>0</v>
      </c>
      <c r="D16" s="231">
        <f>E16+J16</f>
        <v>0</v>
      </c>
      <c r="E16" s="231">
        <f>SUM(F16:I16)</f>
        <v>0</v>
      </c>
      <c r="F16" s="231"/>
      <c r="G16" s="231"/>
      <c r="H16" s="231"/>
      <c r="I16" s="231"/>
      <c r="J16" s="231">
        <f>SUM(K16:BM16)</f>
        <v>0</v>
      </c>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f>SUM(BO16:BP16)</f>
        <v>0</v>
      </c>
      <c r="BO16" s="231">
        <f>SUM(BQ16:BR16)+BS16+BU16+CD16+CL16</f>
        <v>0</v>
      </c>
      <c r="BP16" s="231">
        <f>BT16+SUM(BV16:CC16)+SUM(CE16:CK16)+SUM(CM16:CO16)</f>
        <v>0</v>
      </c>
      <c r="BQ16" s="231"/>
      <c r="BR16" s="231"/>
      <c r="BS16" s="231"/>
      <c r="BT16" s="231"/>
      <c r="BU16" s="231"/>
      <c r="BV16" s="231"/>
      <c r="BW16" s="231"/>
      <c r="BX16" s="231"/>
      <c r="BY16" s="231"/>
      <c r="BZ16" s="231"/>
      <c r="CA16" s="231"/>
      <c r="CB16" s="231"/>
      <c r="CC16" s="231"/>
      <c r="CD16" s="231"/>
      <c r="CE16" s="231"/>
      <c r="CF16" s="231"/>
      <c r="CG16" s="231"/>
      <c r="CH16" s="231"/>
      <c r="CI16" s="231"/>
      <c r="CJ16" s="231"/>
      <c r="CK16" s="231"/>
      <c r="CL16" s="231"/>
      <c r="CM16" s="231"/>
      <c r="CN16" s="231"/>
      <c r="CO16" s="231"/>
      <c r="CP16" s="231">
        <f>SUM(CQ16:CR16)</f>
        <v>0</v>
      </c>
      <c r="CQ16" s="231">
        <f>SUM(CS16:CS16)</f>
        <v>0</v>
      </c>
      <c r="CR16" s="231">
        <f>SUM(CT16:CU16)</f>
        <v>0</v>
      </c>
      <c r="CS16" s="231"/>
      <c r="CT16" s="231"/>
      <c r="CU16" s="231"/>
      <c r="CV16" s="246" t="s">
        <v>155</v>
      </c>
      <c r="CW16" s="231">
        <f>CX16+FH16+GJ16+GP16</f>
        <v>0</v>
      </c>
      <c r="CX16" s="231">
        <f>CY16+DD16</f>
        <v>0</v>
      </c>
      <c r="CY16" s="231">
        <f>SUM(CZ16:DC16)</f>
        <v>0</v>
      </c>
      <c r="CZ16" s="231"/>
      <c r="DA16" s="231"/>
      <c r="DB16" s="231"/>
      <c r="DC16" s="231"/>
      <c r="DD16" s="231">
        <f>SUM(DE16:FG16)</f>
        <v>0</v>
      </c>
      <c r="DE16" s="231"/>
      <c r="DF16" s="231"/>
      <c r="DG16" s="231"/>
      <c r="DH16" s="231"/>
      <c r="DI16" s="231"/>
      <c r="DJ16" s="231"/>
      <c r="DK16" s="231"/>
      <c r="DL16" s="231"/>
      <c r="DM16" s="231"/>
      <c r="DN16" s="231"/>
      <c r="DO16" s="231"/>
      <c r="DP16" s="231"/>
      <c r="DQ16" s="231"/>
      <c r="DR16" s="231"/>
      <c r="DS16" s="231"/>
      <c r="DT16" s="231"/>
      <c r="DU16" s="231"/>
      <c r="DV16" s="231"/>
      <c r="DW16" s="231"/>
      <c r="DX16" s="231"/>
      <c r="DY16" s="231"/>
      <c r="DZ16" s="231"/>
      <c r="EA16" s="231"/>
      <c r="EB16" s="231"/>
      <c r="EC16" s="231"/>
      <c r="ED16" s="231"/>
      <c r="EE16" s="231"/>
      <c r="EF16" s="231"/>
      <c r="EG16" s="231"/>
      <c r="EH16" s="231"/>
      <c r="EI16" s="231"/>
      <c r="EJ16" s="231"/>
      <c r="EK16" s="231"/>
      <c r="EL16" s="231"/>
      <c r="EM16" s="231"/>
      <c r="EN16" s="231"/>
      <c r="EO16" s="231"/>
      <c r="EP16" s="231"/>
      <c r="EQ16" s="231"/>
      <c r="ER16" s="231"/>
      <c r="ES16" s="231"/>
      <c r="ET16" s="231"/>
      <c r="EU16" s="231"/>
      <c r="EV16" s="231"/>
      <c r="EW16" s="231"/>
      <c r="EX16" s="231"/>
      <c r="EY16" s="231"/>
      <c r="EZ16" s="231"/>
      <c r="FA16" s="231"/>
      <c r="FB16" s="231"/>
      <c r="FC16" s="231"/>
      <c r="FD16" s="231"/>
      <c r="FE16" s="231"/>
      <c r="FF16" s="231"/>
      <c r="FG16" s="231"/>
      <c r="FH16" s="231">
        <f>SUM(FI16:FJ16)</f>
        <v>0</v>
      </c>
      <c r="FI16" s="231">
        <f>SUM(FK16:FL16)+FM16+FO16+FX16+GF16</f>
        <v>0</v>
      </c>
      <c r="FJ16" s="231">
        <f>FN16+SUM(FP16:FW16)+SUM(FY16:GE16)+SUM(GG16:GI16)</f>
        <v>0</v>
      </c>
      <c r="FK16" s="231"/>
      <c r="FL16" s="231"/>
      <c r="FM16" s="231"/>
      <c r="FN16" s="231"/>
      <c r="FO16" s="231"/>
      <c r="FP16" s="231"/>
      <c r="FQ16" s="231"/>
      <c r="FR16" s="231"/>
      <c r="FS16" s="231"/>
      <c r="FT16" s="231"/>
      <c r="FU16" s="231"/>
      <c r="FV16" s="231"/>
      <c r="FW16" s="231"/>
      <c r="FX16" s="231"/>
      <c r="FY16" s="231"/>
      <c r="FZ16" s="231"/>
      <c r="GA16" s="231"/>
      <c r="GB16" s="231"/>
      <c r="GC16" s="231"/>
      <c r="GD16" s="231"/>
      <c r="GE16" s="231"/>
      <c r="GF16" s="231"/>
      <c r="GG16" s="231"/>
      <c r="GH16" s="231"/>
      <c r="GI16" s="231"/>
      <c r="GJ16" s="231">
        <f>SUM(GK16:GL16)</f>
        <v>0</v>
      </c>
      <c r="GK16" s="231">
        <f>SUM(GM16:GM16)</f>
        <v>0</v>
      </c>
      <c r="GL16" s="231">
        <f>SUM(GN16:GO16)</f>
        <v>0</v>
      </c>
      <c r="GM16" s="231"/>
      <c r="GN16" s="231"/>
      <c r="GO16" s="231"/>
      <c r="GP16" s="231"/>
      <c r="GQ16" s="247"/>
      <c r="GR16" s="247"/>
      <c r="GS16" s="248"/>
      <c r="GT16" s="248"/>
      <c r="GU16" s="248"/>
    </row>
    <row r="17" spans="1:203" ht="17.25" customHeight="1" hidden="1">
      <c r="A17" s="245"/>
      <c r="B17" s="246" t="s">
        <v>156</v>
      </c>
      <c r="C17" s="231">
        <f>D17+BN17+CP17</f>
        <v>8058884990</v>
      </c>
      <c r="D17" s="231">
        <f>E17+J17</f>
        <v>8058884990</v>
      </c>
      <c r="E17" s="231">
        <f>SUM(F17:I17)</f>
        <v>0</v>
      </c>
      <c r="F17" s="231"/>
      <c r="G17" s="231"/>
      <c r="H17" s="231"/>
      <c r="I17" s="231"/>
      <c r="J17" s="231">
        <f>SUM(K17:BM17)</f>
        <v>8058884990</v>
      </c>
      <c r="K17" s="231"/>
      <c r="L17" s="231"/>
      <c r="M17" s="231"/>
      <c r="N17" s="231"/>
      <c r="O17" s="231"/>
      <c r="P17" s="231"/>
      <c r="Q17" s="231"/>
      <c r="R17" s="231"/>
      <c r="S17" s="231"/>
      <c r="T17" s="231"/>
      <c r="U17" s="231"/>
      <c r="V17" s="231"/>
      <c r="W17" s="231"/>
      <c r="X17" s="231"/>
      <c r="Y17" s="231"/>
      <c r="Z17" s="231">
        <v>61195000</v>
      </c>
      <c r="AA17" s="231"/>
      <c r="AB17" s="231">
        <v>197486800</v>
      </c>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v>7800203190</v>
      </c>
      <c r="BK17" s="231"/>
      <c r="BL17" s="231"/>
      <c r="BM17" s="231"/>
      <c r="BN17" s="231">
        <f>SUM(BO17:BP17)</f>
        <v>0</v>
      </c>
      <c r="BO17" s="231">
        <f>SUM(BQ17:BR17)+BS17+BU17+CD17+CL17</f>
        <v>0</v>
      </c>
      <c r="BP17" s="231">
        <f>BT17+SUM(BV17:CC17)+SUM(CE17:CK17)+SUM(CM17:CO17)</f>
        <v>0</v>
      </c>
      <c r="BQ17" s="231"/>
      <c r="BR17" s="231"/>
      <c r="BS17" s="231"/>
      <c r="BT17" s="231"/>
      <c r="BU17" s="231"/>
      <c r="BV17" s="231"/>
      <c r="BW17" s="231"/>
      <c r="BX17" s="231"/>
      <c r="BY17" s="231"/>
      <c r="BZ17" s="231"/>
      <c r="CA17" s="231"/>
      <c r="CB17" s="231"/>
      <c r="CC17" s="231"/>
      <c r="CD17" s="231"/>
      <c r="CE17" s="231"/>
      <c r="CF17" s="231"/>
      <c r="CG17" s="231"/>
      <c r="CH17" s="231"/>
      <c r="CI17" s="231"/>
      <c r="CJ17" s="231"/>
      <c r="CK17" s="231"/>
      <c r="CL17" s="231"/>
      <c r="CM17" s="231"/>
      <c r="CN17" s="231"/>
      <c r="CO17" s="231"/>
      <c r="CP17" s="231">
        <f>SUM(CQ17:CR17)</f>
        <v>0</v>
      </c>
      <c r="CQ17" s="231">
        <f>SUM(CS17:CS17)</f>
        <v>0</v>
      </c>
      <c r="CR17" s="231">
        <f>SUM(CT17:CU17)</f>
        <v>0</v>
      </c>
      <c r="CS17" s="231"/>
      <c r="CT17" s="231"/>
      <c r="CU17" s="231"/>
      <c r="CV17" s="246" t="s">
        <v>156</v>
      </c>
      <c r="CW17" s="231">
        <f>CX17+FH17+GJ17+GP17</f>
        <v>8058884990</v>
      </c>
      <c r="CX17" s="231">
        <f>CY17+DD17</f>
        <v>8058884990</v>
      </c>
      <c r="CY17" s="231">
        <f>SUM(CZ17:DC17)</f>
        <v>0</v>
      </c>
      <c r="CZ17" s="231"/>
      <c r="DA17" s="231"/>
      <c r="DB17" s="231"/>
      <c r="DC17" s="231"/>
      <c r="DD17" s="231">
        <f>SUM(DE17:FG17)</f>
        <v>8058884990</v>
      </c>
      <c r="DE17" s="231"/>
      <c r="DF17" s="231"/>
      <c r="DG17" s="231"/>
      <c r="DH17" s="231"/>
      <c r="DI17" s="231"/>
      <c r="DJ17" s="231"/>
      <c r="DK17" s="231"/>
      <c r="DL17" s="231"/>
      <c r="DM17" s="231"/>
      <c r="DN17" s="231"/>
      <c r="DO17" s="231"/>
      <c r="DP17" s="231"/>
      <c r="DQ17" s="231"/>
      <c r="DR17" s="231"/>
      <c r="DS17" s="231"/>
      <c r="DT17" s="231">
        <v>61195000</v>
      </c>
      <c r="DU17" s="231"/>
      <c r="DV17" s="231">
        <v>197486800</v>
      </c>
      <c r="DW17" s="231"/>
      <c r="DX17" s="231"/>
      <c r="DY17" s="231"/>
      <c r="DZ17" s="231"/>
      <c r="EA17" s="231"/>
      <c r="EB17" s="231"/>
      <c r="EC17" s="231"/>
      <c r="ED17" s="231"/>
      <c r="EE17" s="231"/>
      <c r="EF17" s="231"/>
      <c r="EG17" s="231"/>
      <c r="EH17" s="231"/>
      <c r="EI17" s="231"/>
      <c r="EJ17" s="231"/>
      <c r="EK17" s="231"/>
      <c r="EL17" s="231"/>
      <c r="EM17" s="231"/>
      <c r="EN17" s="231"/>
      <c r="EO17" s="231"/>
      <c r="EP17" s="231"/>
      <c r="EQ17" s="231"/>
      <c r="ER17" s="231"/>
      <c r="ES17" s="231"/>
      <c r="ET17" s="231"/>
      <c r="EU17" s="231"/>
      <c r="EV17" s="231"/>
      <c r="EW17" s="231"/>
      <c r="EX17" s="231"/>
      <c r="EY17" s="231"/>
      <c r="EZ17" s="231"/>
      <c r="FA17" s="231"/>
      <c r="FB17" s="231"/>
      <c r="FC17" s="231"/>
      <c r="FD17" s="231">
        <v>7800203190</v>
      </c>
      <c r="FE17" s="231"/>
      <c r="FF17" s="231"/>
      <c r="FG17" s="231"/>
      <c r="FH17" s="231">
        <f>SUM(FI17:FJ17)</f>
        <v>0</v>
      </c>
      <c r="FI17" s="231">
        <f>SUM(FK17:FL17)+FM17+FO17+FX17+GF17</f>
        <v>0</v>
      </c>
      <c r="FJ17" s="231">
        <f>FN17+SUM(FP17:FW17)+SUM(FY17:GE17)+SUM(GG17:GI17)</f>
        <v>0</v>
      </c>
      <c r="FK17" s="231"/>
      <c r="FL17" s="231"/>
      <c r="FM17" s="231"/>
      <c r="FN17" s="231"/>
      <c r="FO17" s="231"/>
      <c r="FP17" s="231"/>
      <c r="FQ17" s="231"/>
      <c r="FR17" s="231"/>
      <c r="FS17" s="231"/>
      <c r="FT17" s="231"/>
      <c r="FU17" s="231"/>
      <c r="FV17" s="231"/>
      <c r="FW17" s="231"/>
      <c r="FX17" s="231"/>
      <c r="FY17" s="231"/>
      <c r="FZ17" s="231"/>
      <c r="GA17" s="231"/>
      <c r="GB17" s="231"/>
      <c r="GC17" s="231"/>
      <c r="GD17" s="231"/>
      <c r="GE17" s="231"/>
      <c r="GF17" s="231"/>
      <c r="GG17" s="231"/>
      <c r="GH17" s="231"/>
      <c r="GI17" s="231"/>
      <c r="GJ17" s="231">
        <f>SUM(GK17:GL17)</f>
        <v>0</v>
      </c>
      <c r="GK17" s="231">
        <f>SUM(GM17:GM17)</f>
        <v>0</v>
      </c>
      <c r="GL17" s="231">
        <f>SUM(GN17:GO17)</f>
        <v>0</v>
      </c>
      <c r="GM17" s="231"/>
      <c r="GN17" s="231"/>
      <c r="GO17" s="231"/>
      <c r="GP17" s="231"/>
      <c r="GQ17" s="247">
        <f t="shared" si="15"/>
        <v>1</v>
      </c>
      <c r="GR17" s="247"/>
      <c r="GS17" s="248">
        <f t="shared" si="12"/>
        <v>1</v>
      </c>
      <c r="GT17" s="248"/>
      <c r="GU17" s="248"/>
    </row>
    <row r="18" spans="1:203" ht="25.5">
      <c r="A18" s="245">
        <v>2</v>
      </c>
      <c r="B18" s="246" t="s">
        <v>154</v>
      </c>
      <c r="C18" s="232">
        <f>C19+C20</f>
        <v>10704475501</v>
      </c>
      <c r="D18" s="232">
        <f aca="true" t="shared" si="23" ref="D18:AO18">D19+D20</f>
        <v>10704475501</v>
      </c>
      <c r="E18" s="232">
        <f t="shared" si="23"/>
        <v>0</v>
      </c>
      <c r="F18" s="232">
        <f t="shared" si="23"/>
        <v>0</v>
      </c>
      <c r="G18" s="232">
        <f t="shared" si="23"/>
        <v>0</v>
      </c>
      <c r="H18" s="232">
        <f t="shared" si="23"/>
        <v>0</v>
      </c>
      <c r="I18" s="232">
        <f t="shared" si="23"/>
        <v>0</v>
      </c>
      <c r="J18" s="232">
        <f t="shared" si="23"/>
        <v>10704475501</v>
      </c>
      <c r="K18" s="232">
        <f t="shared" si="23"/>
        <v>0</v>
      </c>
      <c r="L18" s="232">
        <f t="shared" si="23"/>
        <v>0</v>
      </c>
      <c r="M18" s="232">
        <f t="shared" si="23"/>
        <v>0</v>
      </c>
      <c r="N18" s="232">
        <f t="shared" si="23"/>
        <v>0</v>
      </c>
      <c r="O18" s="232">
        <f t="shared" si="23"/>
        <v>0</v>
      </c>
      <c r="P18" s="232">
        <f t="shared" si="23"/>
        <v>0</v>
      </c>
      <c r="Q18" s="232">
        <f t="shared" si="23"/>
        <v>0</v>
      </c>
      <c r="R18" s="232">
        <f t="shared" si="23"/>
        <v>0</v>
      </c>
      <c r="S18" s="232">
        <f t="shared" si="23"/>
        <v>0</v>
      </c>
      <c r="T18" s="232">
        <f t="shared" si="23"/>
        <v>0</v>
      </c>
      <c r="U18" s="232">
        <f t="shared" si="23"/>
        <v>0</v>
      </c>
      <c r="V18" s="232">
        <f t="shared" si="23"/>
        <v>0</v>
      </c>
      <c r="W18" s="232">
        <f t="shared" si="23"/>
        <v>0</v>
      </c>
      <c r="X18" s="232">
        <f t="shared" si="23"/>
        <v>0</v>
      </c>
      <c r="Y18" s="232">
        <f t="shared" si="23"/>
        <v>0</v>
      </c>
      <c r="Z18" s="232">
        <f t="shared" si="23"/>
        <v>36610000</v>
      </c>
      <c r="AA18" s="232">
        <f t="shared" si="23"/>
        <v>0</v>
      </c>
      <c r="AB18" s="232">
        <f t="shared" si="23"/>
        <v>0</v>
      </c>
      <c r="AC18" s="232">
        <f t="shared" si="23"/>
        <v>0</v>
      </c>
      <c r="AD18" s="232">
        <f t="shared" si="23"/>
        <v>0</v>
      </c>
      <c r="AE18" s="232">
        <f t="shared" si="23"/>
        <v>0</v>
      </c>
      <c r="AF18" s="232">
        <f t="shared" si="23"/>
        <v>0</v>
      </c>
      <c r="AG18" s="232">
        <f t="shared" si="23"/>
        <v>0</v>
      </c>
      <c r="AH18" s="232">
        <f t="shared" si="23"/>
        <v>0</v>
      </c>
      <c r="AI18" s="232">
        <f t="shared" si="23"/>
        <v>0</v>
      </c>
      <c r="AJ18" s="232">
        <f t="shared" si="23"/>
        <v>0</v>
      </c>
      <c r="AK18" s="232">
        <f t="shared" si="23"/>
        <v>0</v>
      </c>
      <c r="AL18" s="232">
        <f t="shared" si="23"/>
        <v>0</v>
      </c>
      <c r="AM18" s="232">
        <f t="shared" si="23"/>
        <v>0</v>
      </c>
      <c r="AN18" s="232">
        <f t="shared" si="23"/>
        <v>0</v>
      </c>
      <c r="AO18" s="232">
        <f t="shared" si="23"/>
        <v>0</v>
      </c>
      <c r="AP18" s="232">
        <f>AP19+AP20</f>
        <v>0</v>
      </c>
      <c r="AQ18" s="232">
        <f aca="true" t="shared" si="24" ref="AQ18:CU18">AQ19+AQ20</f>
        <v>0</v>
      </c>
      <c r="AR18" s="232">
        <f t="shared" si="24"/>
        <v>0</v>
      </c>
      <c r="AS18" s="232">
        <f t="shared" si="24"/>
        <v>0</v>
      </c>
      <c r="AT18" s="232">
        <f t="shared" si="24"/>
        <v>0</v>
      </c>
      <c r="AU18" s="232">
        <f t="shared" si="24"/>
        <v>0</v>
      </c>
      <c r="AV18" s="232">
        <f t="shared" si="24"/>
        <v>0</v>
      </c>
      <c r="AW18" s="232">
        <f t="shared" si="24"/>
        <v>0</v>
      </c>
      <c r="AX18" s="232">
        <f t="shared" si="24"/>
        <v>0</v>
      </c>
      <c r="AY18" s="232">
        <f t="shared" si="24"/>
        <v>0</v>
      </c>
      <c r="AZ18" s="232">
        <f t="shared" si="24"/>
        <v>0</v>
      </c>
      <c r="BA18" s="232">
        <f t="shared" si="24"/>
        <v>0</v>
      </c>
      <c r="BB18" s="232">
        <f t="shared" si="24"/>
        <v>0</v>
      </c>
      <c r="BC18" s="232">
        <f t="shared" si="24"/>
        <v>0</v>
      </c>
      <c r="BD18" s="232">
        <f t="shared" si="24"/>
        <v>0</v>
      </c>
      <c r="BE18" s="232">
        <f t="shared" si="24"/>
        <v>0</v>
      </c>
      <c r="BF18" s="232">
        <f>BF19+BF20</f>
        <v>0</v>
      </c>
      <c r="BG18" s="232">
        <f t="shared" si="24"/>
        <v>0</v>
      </c>
      <c r="BH18" s="232">
        <f t="shared" si="24"/>
        <v>0</v>
      </c>
      <c r="BI18" s="232">
        <f t="shared" si="24"/>
        <v>0</v>
      </c>
      <c r="BJ18" s="232">
        <f t="shared" si="24"/>
        <v>10383735661</v>
      </c>
      <c r="BK18" s="232">
        <f t="shared" si="24"/>
        <v>284129840</v>
      </c>
      <c r="BL18" s="232">
        <f t="shared" si="24"/>
        <v>0</v>
      </c>
      <c r="BM18" s="232">
        <f t="shared" si="24"/>
        <v>0</v>
      </c>
      <c r="BN18" s="232">
        <f t="shared" si="24"/>
        <v>0</v>
      </c>
      <c r="BO18" s="232">
        <f t="shared" si="24"/>
        <v>0</v>
      </c>
      <c r="BP18" s="232">
        <f t="shared" si="24"/>
        <v>0</v>
      </c>
      <c r="BQ18" s="232">
        <f t="shared" si="24"/>
        <v>0</v>
      </c>
      <c r="BR18" s="232">
        <f t="shared" si="24"/>
        <v>0</v>
      </c>
      <c r="BS18" s="232">
        <f t="shared" si="24"/>
        <v>0</v>
      </c>
      <c r="BT18" s="232">
        <f t="shared" si="24"/>
        <v>0</v>
      </c>
      <c r="BU18" s="232">
        <f t="shared" si="24"/>
        <v>0</v>
      </c>
      <c r="BV18" s="232">
        <f t="shared" si="24"/>
        <v>0</v>
      </c>
      <c r="BW18" s="232">
        <f t="shared" si="24"/>
        <v>0</v>
      </c>
      <c r="BX18" s="232">
        <f t="shared" si="24"/>
        <v>0</v>
      </c>
      <c r="BY18" s="232">
        <f t="shared" si="24"/>
        <v>0</v>
      </c>
      <c r="BZ18" s="232">
        <f t="shared" si="24"/>
        <v>0</v>
      </c>
      <c r="CA18" s="232">
        <f t="shared" si="24"/>
        <v>0</v>
      </c>
      <c r="CB18" s="232">
        <f t="shared" si="24"/>
        <v>0</v>
      </c>
      <c r="CC18" s="232">
        <f t="shared" si="24"/>
        <v>0</v>
      </c>
      <c r="CD18" s="232">
        <f t="shared" si="24"/>
        <v>0</v>
      </c>
      <c r="CE18" s="232">
        <f t="shared" si="24"/>
        <v>0</v>
      </c>
      <c r="CF18" s="232">
        <f t="shared" si="24"/>
        <v>0</v>
      </c>
      <c r="CG18" s="232">
        <f t="shared" si="24"/>
        <v>0</v>
      </c>
      <c r="CH18" s="232">
        <f t="shared" si="24"/>
        <v>0</v>
      </c>
      <c r="CI18" s="232">
        <f t="shared" si="24"/>
        <v>0</v>
      </c>
      <c r="CJ18" s="232">
        <f t="shared" si="24"/>
        <v>0</v>
      </c>
      <c r="CK18" s="232">
        <f t="shared" si="24"/>
        <v>0</v>
      </c>
      <c r="CL18" s="232">
        <f t="shared" si="24"/>
        <v>0</v>
      </c>
      <c r="CM18" s="232">
        <f t="shared" si="24"/>
        <v>0</v>
      </c>
      <c r="CN18" s="232">
        <f t="shared" si="24"/>
        <v>0</v>
      </c>
      <c r="CO18" s="232">
        <f t="shared" si="24"/>
        <v>0</v>
      </c>
      <c r="CP18" s="232">
        <f t="shared" si="24"/>
        <v>0</v>
      </c>
      <c r="CQ18" s="232">
        <f t="shared" si="24"/>
        <v>0</v>
      </c>
      <c r="CR18" s="232">
        <f t="shared" si="24"/>
        <v>0</v>
      </c>
      <c r="CS18" s="232">
        <f t="shared" si="24"/>
        <v>0</v>
      </c>
      <c r="CT18" s="232">
        <f t="shared" si="24"/>
        <v>0</v>
      </c>
      <c r="CU18" s="232">
        <f t="shared" si="24"/>
        <v>0</v>
      </c>
      <c r="CV18" s="246" t="s">
        <v>154</v>
      </c>
      <c r="CW18" s="232">
        <f>CW19+CW20</f>
        <v>10704475501</v>
      </c>
      <c r="CX18" s="232">
        <f aca="true" t="shared" si="25" ref="CX18:FI18">CX19+CX20</f>
        <v>10704475501</v>
      </c>
      <c r="CY18" s="232">
        <f t="shared" si="25"/>
        <v>0</v>
      </c>
      <c r="CZ18" s="232">
        <f t="shared" si="25"/>
        <v>0</v>
      </c>
      <c r="DA18" s="232">
        <f t="shared" si="25"/>
        <v>0</v>
      </c>
      <c r="DB18" s="232">
        <f t="shared" si="25"/>
        <v>0</v>
      </c>
      <c r="DC18" s="232">
        <f t="shared" si="25"/>
        <v>0</v>
      </c>
      <c r="DD18" s="232">
        <f t="shared" si="25"/>
        <v>10704475501</v>
      </c>
      <c r="DE18" s="232">
        <f t="shared" si="25"/>
        <v>0</v>
      </c>
      <c r="DF18" s="232">
        <f t="shared" si="25"/>
        <v>0</v>
      </c>
      <c r="DG18" s="232">
        <f t="shared" si="25"/>
        <v>0</v>
      </c>
      <c r="DH18" s="232">
        <f t="shared" si="25"/>
        <v>0</v>
      </c>
      <c r="DI18" s="232">
        <f t="shared" si="25"/>
        <v>0</v>
      </c>
      <c r="DJ18" s="232">
        <f t="shared" si="25"/>
        <v>0</v>
      </c>
      <c r="DK18" s="232">
        <f t="shared" si="25"/>
        <v>0</v>
      </c>
      <c r="DL18" s="232">
        <f t="shared" si="25"/>
        <v>0</v>
      </c>
      <c r="DM18" s="232">
        <f t="shared" si="25"/>
        <v>0</v>
      </c>
      <c r="DN18" s="232">
        <f t="shared" si="25"/>
        <v>0</v>
      </c>
      <c r="DO18" s="232">
        <f t="shared" si="25"/>
        <v>0</v>
      </c>
      <c r="DP18" s="232">
        <f t="shared" si="25"/>
        <v>0</v>
      </c>
      <c r="DQ18" s="232">
        <f t="shared" si="25"/>
        <v>0</v>
      </c>
      <c r="DR18" s="232">
        <f t="shared" si="25"/>
        <v>0</v>
      </c>
      <c r="DS18" s="232">
        <f t="shared" si="25"/>
        <v>0</v>
      </c>
      <c r="DT18" s="232">
        <f t="shared" si="25"/>
        <v>36610000</v>
      </c>
      <c r="DU18" s="232">
        <f t="shared" si="25"/>
        <v>0</v>
      </c>
      <c r="DV18" s="232">
        <f t="shared" si="25"/>
        <v>0</v>
      </c>
      <c r="DW18" s="232">
        <f>DW19+DW20</f>
        <v>0</v>
      </c>
      <c r="DX18" s="232">
        <f>DX19+DX20</f>
        <v>0</v>
      </c>
      <c r="DY18" s="232">
        <f t="shared" si="25"/>
        <v>0</v>
      </c>
      <c r="DZ18" s="232">
        <f t="shared" si="25"/>
        <v>0</v>
      </c>
      <c r="EA18" s="232">
        <f t="shared" si="25"/>
        <v>0</v>
      </c>
      <c r="EB18" s="232">
        <f t="shared" si="25"/>
        <v>0</v>
      </c>
      <c r="EC18" s="232">
        <f>EC19+EC20</f>
        <v>0</v>
      </c>
      <c r="ED18" s="232">
        <f t="shared" si="25"/>
        <v>0</v>
      </c>
      <c r="EE18" s="232">
        <f t="shared" si="25"/>
        <v>0</v>
      </c>
      <c r="EF18" s="232">
        <f t="shared" si="25"/>
        <v>0</v>
      </c>
      <c r="EG18" s="232">
        <f t="shared" si="25"/>
        <v>0</v>
      </c>
      <c r="EH18" s="232">
        <f t="shared" si="25"/>
        <v>0</v>
      </c>
      <c r="EI18" s="232">
        <f t="shared" si="25"/>
        <v>0</v>
      </c>
      <c r="EJ18" s="232">
        <f>EJ19+EJ20</f>
        <v>0</v>
      </c>
      <c r="EK18" s="232">
        <f t="shared" si="25"/>
        <v>0</v>
      </c>
      <c r="EL18" s="232">
        <f t="shared" si="25"/>
        <v>0</v>
      </c>
      <c r="EM18" s="232">
        <f t="shared" si="25"/>
        <v>0</v>
      </c>
      <c r="EN18" s="232">
        <f t="shared" si="25"/>
        <v>0</v>
      </c>
      <c r="EO18" s="232">
        <f t="shared" si="25"/>
        <v>0</v>
      </c>
      <c r="EP18" s="232">
        <f t="shared" si="25"/>
        <v>0</v>
      </c>
      <c r="EQ18" s="232">
        <f t="shared" si="25"/>
        <v>0</v>
      </c>
      <c r="ER18" s="232">
        <f t="shared" si="25"/>
        <v>0</v>
      </c>
      <c r="ES18" s="232">
        <f t="shared" si="25"/>
        <v>0</v>
      </c>
      <c r="ET18" s="232">
        <f t="shared" si="25"/>
        <v>0</v>
      </c>
      <c r="EU18" s="232">
        <f t="shared" si="25"/>
        <v>0</v>
      </c>
      <c r="EV18" s="232">
        <f t="shared" si="25"/>
        <v>0</v>
      </c>
      <c r="EW18" s="232">
        <f t="shared" si="25"/>
        <v>0</v>
      </c>
      <c r="EX18" s="232">
        <f t="shared" si="25"/>
        <v>0</v>
      </c>
      <c r="EY18" s="232">
        <f t="shared" si="25"/>
        <v>0</v>
      </c>
      <c r="EZ18" s="232">
        <f>EZ19+EZ20</f>
        <v>0</v>
      </c>
      <c r="FA18" s="232">
        <f t="shared" si="25"/>
        <v>0</v>
      </c>
      <c r="FB18" s="232">
        <f t="shared" si="25"/>
        <v>0</v>
      </c>
      <c r="FC18" s="232">
        <f t="shared" si="25"/>
        <v>0</v>
      </c>
      <c r="FD18" s="232">
        <f t="shared" si="25"/>
        <v>10383735661</v>
      </c>
      <c r="FE18" s="232">
        <f t="shared" si="25"/>
        <v>284129840</v>
      </c>
      <c r="FF18" s="232">
        <f t="shared" si="25"/>
        <v>0</v>
      </c>
      <c r="FG18" s="232">
        <f t="shared" si="25"/>
        <v>0</v>
      </c>
      <c r="FH18" s="232">
        <f t="shared" si="25"/>
        <v>0</v>
      </c>
      <c r="FI18" s="232">
        <f t="shared" si="25"/>
        <v>0</v>
      </c>
      <c r="FJ18" s="232">
        <f aca="true" t="shared" si="26" ref="FJ18:GP18">FJ19+FJ20</f>
        <v>0</v>
      </c>
      <c r="FK18" s="232">
        <f t="shared" si="26"/>
        <v>0</v>
      </c>
      <c r="FL18" s="232">
        <f t="shared" si="26"/>
        <v>0</v>
      </c>
      <c r="FM18" s="232">
        <f t="shared" si="26"/>
        <v>0</v>
      </c>
      <c r="FN18" s="232">
        <f t="shared" si="26"/>
        <v>0</v>
      </c>
      <c r="FO18" s="232">
        <f t="shared" si="26"/>
        <v>0</v>
      </c>
      <c r="FP18" s="232">
        <f t="shared" si="26"/>
        <v>0</v>
      </c>
      <c r="FQ18" s="232">
        <f t="shared" si="26"/>
        <v>0</v>
      </c>
      <c r="FR18" s="232">
        <f t="shared" si="26"/>
        <v>0</v>
      </c>
      <c r="FS18" s="232">
        <f t="shared" si="26"/>
        <v>0</v>
      </c>
      <c r="FT18" s="232">
        <f t="shared" si="26"/>
        <v>0</v>
      </c>
      <c r="FU18" s="232">
        <f t="shared" si="26"/>
        <v>0</v>
      </c>
      <c r="FV18" s="232">
        <f t="shared" si="26"/>
        <v>0</v>
      </c>
      <c r="FW18" s="232">
        <f t="shared" si="26"/>
        <v>0</v>
      </c>
      <c r="FX18" s="232">
        <f t="shared" si="26"/>
        <v>0</v>
      </c>
      <c r="FY18" s="232">
        <f t="shared" si="26"/>
        <v>0</v>
      </c>
      <c r="FZ18" s="232">
        <f t="shared" si="26"/>
        <v>0</v>
      </c>
      <c r="GA18" s="232">
        <f t="shared" si="26"/>
        <v>0</v>
      </c>
      <c r="GB18" s="232">
        <f t="shared" si="26"/>
        <v>0</v>
      </c>
      <c r="GC18" s="232">
        <f t="shared" si="26"/>
        <v>0</v>
      </c>
      <c r="GD18" s="232">
        <f t="shared" si="26"/>
        <v>0</v>
      </c>
      <c r="GE18" s="232">
        <f t="shared" si="26"/>
        <v>0</v>
      </c>
      <c r="GF18" s="232">
        <f t="shared" si="26"/>
        <v>0</v>
      </c>
      <c r="GG18" s="232">
        <f t="shared" si="26"/>
        <v>0</v>
      </c>
      <c r="GH18" s="232">
        <f t="shared" si="26"/>
        <v>0</v>
      </c>
      <c r="GI18" s="232">
        <f t="shared" si="26"/>
        <v>0</v>
      </c>
      <c r="GJ18" s="232">
        <f t="shared" si="26"/>
        <v>0</v>
      </c>
      <c r="GK18" s="232">
        <f t="shared" si="26"/>
        <v>0</v>
      </c>
      <c r="GL18" s="232">
        <f t="shared" si="26"/>
        <v>0</v>
      </c>
      <c r="GM18" s="232">
        <f t="shared" si="26"/>
        <v>0</v>
      </c>
      <c r="GN18" s="232">
        <f t="shared" si="26"/>
        <v>0</v>
      </c>
      <c r="GO18" s="232">
        <f t="shared" si="26"/>
        <v>0</v>
      </c>
      <c r="GP18" s="232">
        <f t="shared" si="26"/>
        <v>0</v>
      </c>
      <c r="GQ18" s="247">
        <f t="shared" si="15"/>
        <v>1</v>
      </c>
      <c r="GR18" s="247"/>
      <c r="GS18" s="248">
        <f t="shared" si="12"/>
        <v>1</v>
      </c>
      <c r="GT18" s="248"/>
      <c r="GU18" s="248"/>
    </row>
    <row r="19" spans="1:203" ht="21" customHeight="1" hidden="1">
      <c r="A19" s="245"/>
      <c r="B19" s="246" t="s">
        <v>155</v>
      </c>
      <c r="C19" s="231">
        <f>D19+BN19+CP19</f>
        <v>0</v>
      </c>
      <c r="D19" s="231">
        <f>E19+J19</f>
        <v>0</v>
      </c>
      <c r="E19" s="231">
        <f>SUM(F19:I19)</f>
        <v>0</v>
      </c>
      <c r="F19" s="231"/>
      <c r="G19" s="231"/>
      <c r="H19" s="231"/>
      <c r="I19" s="231"/>
      <c r="J19" s="231">
        <f>SUM(K19:BM19)</f>
        <v>0</v>
      </c>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1"/>
      <c r="BA19" s="231"/>
      <c r="BB19" s="231"/>
      <c r="BC19" s="231"/>
      <c r="BD19" s="231"/>
      <c r="BE19" s="231"/>
      <c r="BF19" s="231"/>
      <c r="BG19" s="231"/>
      <c r="BH19" s="231"/>
      <c r="BI19" s="231"/>
      <c r="BJ19" s="231"/>
      <c r="BK19" s="231"/>
      <c r="BL19" s="231"/>
      <c r="BM19" s="231"/>
      <c r="BN19" s="231">
        <f>SUM(BO19:BP19)</f>
        <v>0</v>
      </c>
      <c r="BO19" s="231">
        <f>SUM(BQ19:BR19)+BS19+BU19+CD19+CL19</f>
        <v>0</v>
      </c>
      <c r="BP19" s="231">
        <f>BT19+SUM(BV19:CC19)+SUM(CE19:CK19)+SUM(CM19:CO19)</f>
        <v>0</v>
      </c>
      <c r="BQ19" s="231"/>
      <c r="BR19" s="231"/>
      <c r="BS19" s="231"/>
      <c r="BT19" s="231"/>
      <c r="BU19" s="231"/>
      <c r="BV19" s="231"/>
      <c r="BW19" s="231"/>
      <c r="BX19" s="231"/>
      <c r="BY19" s="231"/>
      <c r="BZ19" s="231"/>
      <c r="CA19" s="231"/>
      <c r="CB19" s="231"/>
      <c r="CC19" s="231"/>
      <c r="CD19" s="231"/>
      <c r="CE19" s="231"/>
      <c r="CF19" s="231"/>
      <c r="CG19" s="231"/>
      <c r="CH19" s="231"/>
      <c r="CI19" s="231"/>
      <c r="CJ19" s="231"/>
      <c r="CK19" s="231"/>
      <c r="CL19" s="231"/>
      <c r="CM19" s="231"/>
      <c r="CN19" s="231"/>
      <c r="CO19" s="231"/>
      <c r="CP19" s="231">
        <f>SUM(CQ19:CR19)</f>
        <v>0</v>
      </c>
      <c r="CQ19" s="231">
        <f>SUM(CS19:CS19)</f>
        <v>0</v>
      </c>
      <c r="CR19" s="231">
        <f>SUM(CT19:CU19)</f>
        <v>0</v>
      </c>
      <c r="CS19" s="231"/>
      <c r="CT19" s="231"/>
      <c r="CU19" s="231"/>
      <c r="CV19" s="246" t="s">
        <v>155</v>
      </c>
      <c r="CW19" s="231">
        <f>CX19+FH19+GJ19+GP19</f>
        <v>0</v>
      </c>
      <c r="CX19" s="231">
        <f>CY19+DD19</f>
        <v>0</v>
      </c>
      <c r="CY19" s="231">
        <f>SUM(CZ19:DC19)</f>
        <v>0</v>
      </c>
      <c r="CZ19" s="231"/>
      <c r="DA19" s="231"/>
      <c r="DB19" s="231"/>
      <c r="DC19" s="231"/>
      <c r="DD19" s="231">
        <f>SUM(DE19:FG19)</f>
        <v>0</v>
      </c>
      <c r="DE19" s="231"/>
      <c r="DF19" s="231"/>
      <c r="DG19" s="231"/>
      <c r="DH19" s="231"/>
      <c r="DI19" s="231"/>
      <c r="DJ19" s="231"/>
      <c r="DK19" s="231"/>
      <c r="DL19" s="231"/>
      <c r="DM19" s="231"/>
      <c r="DN19" s="231"/>
      <c r="DO19" s="231"/>
      <c r="DP19" s="231"/>
      <c r="DQ19" s="231"/>
      <c r="DR19" s="231"/>
      <c r="DS19" s="231"/>
      <c r="DT19" s="231"/>
      <c r="DU19" s="231"/>
      <c r="DV19" s="231"/>
      <c r="DW19" s="231"/>
      <c r="DX19" s="231"/>
      <c r="DY19" s="231"/>
      <c r="DZ19" s="231"/>
      <c r="EA19" s="231"/>
      <c r="EB19" s="231"/>
      <c r="EC19" s="231"/>
      <c r="ED19" s="231"/>
      <c r="EE19" s="231"/>
      <c r="EF19" s="231"/>
      <c r="EG19" s="231"/>
      <c r="EH19" s="231"/>
      <c r="EI19" s="231"/>
      <c r="EJ19" s="231"/>
      <c r="EK19" s="231"/>
      <c r="EL19" s="231"/>
      <c r="EM19" s="231"/>
      <c r="EN19" s="231"/>
      <c r="EO19" s="231"/>
      <c r="EP19" s="231"/>
      <c r="EQ19" s="231"/>
      <c r="ER19" s="231"/>
      <c r="ES19" s="231"/>
      <c r="ET19" s="231"/>
      <c r="EU19" s="231"/>
      <c r="EV19" s="231"/>
      <c r="EW19" s="231"/>
      <c r="EX19" s="231"/>
      <c r="EY19" s="231"/>
      <c r="EZ19" s="231"/>
      <c r="FA19" s="231"/>
      <c r="FB19" s="231"/>
      <c r="FC19" s="231"/>
      <c r="FD19" s="231"/>
      <c r="FE19" s="231"/>
      <c r="FF19" s="231"/>
      <c r="FG19" s="231"/>
      <c r="FH19" s="231">
        <f>SUM(FI19:FJ19)</f>
        <v>0</v>
      </c>
      <c r="FI19" s="231">
        <f>SUM(FK19:FL19)+FM19+FO19+FX19+GF19</f>
        <v>0</v>
      </c>
      <c r="FJ19" s="231">
        <f>FN19+SUM(FP19:FW19)+SUM(FY19:GE19)+SUM(GG19:GI19)</f>
        <v>0</v>
      </c>
      <c r="FK19" s="231"/>
      <c r="FL19" s="231"/>
      <c r="FM19" s="231"/>
      <c r="FN19" s="231"/>
      <c r="FO19" s="231"/>
      <c r="FP19" s="231"/>
      <c r="FQ19" s="231"/>
      <c r="FR19" s="231"/>
      <c r="FS19" s="231"/>
      <c r="FT19" s="231"/>
      <c r="FU19" s="231"/>
      <c r="FV19" s="231"/>
      <c r="FW19" s="231"/>
      <c r="FX19" s="231"/>
      <c r="FY19" s="231"/>
      <c r="FZ19" s="231"/>
      <c r="GA19" s="231"/>
      <c r="GB19" s="231"/>
      <c r="GC19" s="231"/>
      <c r="GD19" s="231"/>
      <c r="GE19" s="231"/>
      <c r="GF19" s="231"/>
      <c r="GG19" s="231"/>
      <c r="GH19" s="231"/>
      <c r="GI19" s="231"/>
      <c r="GJ19" s="231">
        <f>SUM(GK19:GL19)</f>
        <v>0</v>
      </c>
      <c r="GK19" s="231">
        <f>SUM(GM19:GM19)</f>
        <v>0</v>
      </c>
      <c r="GL19" s="231">
        <f>SUM(GN19:GO19)</f>
        <v>0</v>
      </c>
      <c r="GM19" s="231"/>
      <c r="GN19" s="231"/>
      <c r="GO19" s="231"/>
      <c r="GP19" s="231"/>
      <c r="GQ19" s="247"/>
      <c r="GR19" s="247"/>
      <c r="GS19" s="248"/>
      <c r="GT19" s="248"/>
      <c r="GU19" s="248"/>
    </row>
    <row r="20" spans="1:203" ht="25.5" customHeight="1" hidden="1">
      <c r="A20" s="245"/>
      <c r="B20" s="246" t="s">
        <v>156</v>
      </c>
      <c r="C20" s="231">
        <f>D20+BN20+CP20</f>
        <v>10704475501</v>
      </c>
      <c r="D20" s="231">
        <f>E20+J20</f>
        <v>10704475501</v>
      </c>
      <c r="E20" s="231">
        <f>SUM(F20:I20)</f>
        <v>0</v>
      </c>
      <c r="F20" s="232"/>
      <c r="G20" s="232"/>
      <c r="H20" s="232"/>
      <c r="I20" s="232"/>
      <c r="J20" s="231">
        <f>SUM(K20:BM20)</f>
        <v>10704475501</v>
      </c>
      <c r="K20" s="232"/>
      <c r="L20" s="232"/>
      <c r="M20" s="232"/>
      <c r="N20" s="232"/>
      <c r="O20" s="232"/>
      <c r="P20" s="232"/>
      <c r="Q20" s="232"/>
      <c r="R20" s="232"/>
      <c r="S20" s="232"/>
      <c r="T20" s="232"/>
      <c r="U20" s="232"/>
      <c r="V20" s="232"/>
      <c r="W20" s="232"/>
      <c r="X20" s="232"/>
      <c r="Y20" s="232"/>
      <c r="Z20" s="232">
        <v>36610000</v>
      </c>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2"/>
      <c r="AZ20" s="232"/>
      <c r="BA20" s="232"/>
      <c r="BB20" s="232"/>
      <c r="BC20" s="232"/>
      <c r="BD20" s="232"/>
      <c r="BE20" s="232"/>
      <c r="BF20" s="232"/>
      <c r="BG20" s="232"/>
      <c r="BH20" s="232"/>
      <c r="BI20" s="232"/>
      <c r="BJ20" s="232">
        <v>10383735661</v>
      </c>
      <c r="BK20" s="232">
        <v>284129840</v>
      </c>
      <c r="BL20" s="232"/>
      <c r="BM20" s="232"/>
      <c r="BN20" s="231">
        <f>SUM(BO20:BP20)</f>
        <v>0</v>
      </c>
      <c r="BO20" s="231">
        <f>SUM(BQ20:BR20)+BS20+BU20+CD20+CL20</f>
        <v>0</v>
      </c>
      <c r="BP20" s="231">
        <f>BT20+SUM(BV20:CC20)+SUM(CE20:CK20)+SUM(CM20:CO20)</f>
        <v>0</v>
      </c>
      <c r="BQ20" s="232"/>
      <c r="BR20" s="232"/>
      <c r="BS20" s="232"/>
      <c r="BT20" s="232"/>
      <c r="BU20" s="232"/>
      <c r="BV20" s="232"/>
      <c r="BW20" s="232"/>
      <c r="BX20" s="232"/>
      <c r="BY20" s="232"/>
      <c r="BZ20" s="232"/>
      <c r="CA20" s="232"/>
      <c r="CB20" s="232"/>
      <c r="CC20" s="232"/>
      <c r="CD20" s="232"/>
      <c r="CE20" s="232"/>
      <c r="CF20" s="232"/>
      <c r="CG20" s="232"/>
      <c r="CH20" s="232"/>
      <c r="CI20" s="232"/>
      <c r="CJ20" s="232"/>
      <c r="CK20" s="232"/>
      <c r="CL20" s="232"/>
      <c r="CM20" s="232"/>
      <c r="CN20" s="232"/>
      <c r="CO20" s="232"/>
      <c r="CP20" s="231">
        <f>SUM(CQ20:CR20)</f>
        <v>0</v>
      </c>
      <c r="CQ20" s="231">
        <f>SUM(CS20:CS20)</f>
        <v>0</v>
      </c>
      <c r="CR20" s="231">
        <f>SUM(CT20:CU20)</f>
        <v>0</v>
      </c>
      <c r="CS20" s="232"/>
      <c r="CT20" s="232"/>
      <c r="CU20" s="232"/>
      <c r="CV20" s="246" t="s">
        <v>156</v>
      </c>
      <c r="CW20" s="231">
        <f>CX20+FH20+GJ20+GP20</f>
        <v>10704475501</v>
      </c>
      <c r="CX20" s="231">
        <f>CY20+DD20</f>
        <v>10704475501</v>
      </c>
      <c r="CY20" s="231">
        <f>SUM(CZ20:DC20)</f>
        <v>0</v>
      </c>
      <c r="CZ20" s="232"/>
      <c r="DA20" s="232"/>
      <c r="DB20" s="232"/>
      <c r="DC20" s="232"/>
      <c r="DD20" s="231">
        <f>SUM(DE20:FG20)</f>
        <v>10704475501</v>
      </c>
      <c r="DE20" s="232"/>
      <c r="DF20" s="232"/>
      <c r="DG20" s="232"/>
      <c r="DH20" s="232"/>
      <c r="DI20" s="232"/>
      <c r="DJ20" s="232"/>
      <c r="DK20" s="232"/>
      <c r="DL20" s="232"/>
      <c r="DM20" s="232"/>
      <c r="DN20" s="232"/>
      <c r="DO20" s="232"/>
      <c r="DP20" s="232"/>
      <c r="DQ20" s="232"/>
      <c r="DR20" s="232"/>
      <c r="DS20" s="232"/>
      <c r="DT20" s="232">
        <v>36610000</v>
      </c>
      <c r="DU20" s="232"/>
      <c r="DV20" s="232"/>
      <c r="DW20" s="232"/>
      <c r="DX20" s="232"/>
      <c r="DY20" s="232"/>
      <c r="DZ20" s="232"/>
      <c r="EA20" s="232"/>
      <c r="EB20" s="232"/>
      <c r="EC20" s="232"/>
      <c r="ED20" s="232"/>
      <c r="EE20" s="232"/>
      <c r="EF20" s="232"/>
      <c r="EG20" s="232"/>
      <c r="EH20" s="232"/>
      <c r="EI20" s="232"/>
      <c r="EJ20" s="232"/>
      <c r="EK20" s="232"/>
      <c r="EL20" s="232"/>
      <c r="EM20" s="232"/>
      <c r="EN20" s="232"/>
      <c r="EO20" s="232"/>
      <c r="EP20" s="232"/>
      <c r="EQ20" s="232"/>
      <c r="ER20" s="232"/>
      <c r="ES20" s="232"/>
      <c r="ET20" s="232"/>
      <c r="EU20" s="232"/>
      <c r="EV20" s="232"/>
      <c r="EW20" s="232"/>
      <c r="EX20" s="232"/>
      <c r="EY20" s="232"/>
      <c r="EZ20" s="232"/>
      <c r="FA20" s="232"/>
      <c r="FB20" s="232"/>
      <c r="FC20" s="232"/>
      <c r="FD20" s="232">
        <v>10383735661</v>
      </c>
      <c r="FE20" s="232">
        <v>284129840</v>
      </c>
      <c r="FF20" s="232"/>
      <c r="FG20" s="232"/>
      <c r="FH20" s="231">
        <f>SUM(FI20:FJ20)</f>
        <v>0</v>
      </c>
      <c r="FI20" s="231">
        <f>SUM(FK20:FL20)+FM20+FO20+FX20+GF20</f>
        <v>0</v>
      </c>
      <c r="FJ20" s="231">
        <f>FN20+SUM(FP20:FW20)+SUM(FY20:GE20)+SUM(GG20:GI20)</f>
        <v>0</v>
      </c>
      <c r="FK20" s="232"/>
      <c r="FL20" s="232"/>
      <c r="FM20" s="232"/>
      <c r="FN20" s="232"/>
      <c r="FO20" s="232"/>
      <c r="FP20" s="232"/>
      <c r="FQ20" s="232"/>
      <c r="FR20" s="232"/>
      <c r="FS20" s="232"/>
      <c r="FT20" s="232"/>
      <c r="FU20" s="232"/>
      <c r="FV20" s="232"/>
      <c r="FW20" s="232"/>
      <c r="FX20" s="232"/>
      <c r="FY20" s="232"/>
      <c r="FZ20" s="232"/>
      <c r="GA20" s="232"/>
      <c r="GB20" s="232"/>
      <c r="GC20" s="232"/>
      <c r="GD20" s="232"/>
      <c r="GE20" s="232"/>
      <c r="GF20" s="232"/>
      <c r="GG20" s="232"/>
      <c r="GH20" s="232"/>
      <c r="GI20" s="232"/>
      <c r="GJ20" s="231">
        <f>SUM(GK20:GL20)</f>
        <v>0</v>
      </c>
      <c r="GK20" s="231">
        <f>SUM(GM20:GM20)</f>
        <v>0</v>
      </c>
      <c r="GL20" s="231">
        <f>SUM(GN20:GO20)</f>
        <v>0</v>
      </c>
      <c r="GM20" s="232"/>
      <c r="GN20" s="232"/>
      <c r="GO20" s="232"/>
      <c r="GP20" s="232"/>
      <c r="GQ20" s="247">
        <f t="shared" si="15"/>
        <v>1</v>
      </c>
      <c r="GR20" s="247"/>
      <c r="GS20" s="248">
        <f t="shared" si="12"/>
        <v>1</v>
      </c>
      <c r="GT20" s="248"/>
      <c r="GU20" s="248"/>
    </row>
    <row r="21" spans="1:203" ht="17.25" customHeight="1">
      <c r="A21" s="245">
        <v>3</v>
      </c>
      <c r="B21" s="246" t="s">
        <v>168</v>
      </c>
      <c r="C21" s="231">
        <f aca="true" t="shared" si="27" ref="C21:AO21">C22+C23</f>
        <v>135840000</v>
      </c>
      <c r="D21" s="231">
        <f t="shared" si="27"/>
        <v>135840000</v>
      </c>
      <c r="E21" s="231">
        <f t="shared" si="27"/>
        <v>0</v>
      </c>
      <c r="F21" s="231">
        <f t="shared" si="27"/>
        <v>0</v>
      </c>
      <c r="G21" s="231">
        <f t="shared" si="27"/>
        <v>0</v>
      </c>
      <c r="H21" s="231">
        <f t="shared" si="27"/>
        <v>0</v>
      </c>
      <c r="I21" s="231">
        <f t="shared" si="27"/>
        <v>0</v>
      </c>
      <c r="J21" s="231">
        <f t="shared" si="27"/>
        <v>135840000</v>
      </c>
      <c r="K21" s="231">
        <f t="shared" si="27"/>
        <v>0</v>
      </c>
      <c r="L21" s="231">
        <f t="shared" si="27"/>
        <v>0</v>
      </c>
      <c r="M21" s="231">
        <f t="shared" si="27"/>
        <v>0</v>
      </c>
      <c r="N21" s="231">
        <f t="shared" si="27"/>
        <v>0</v>
      </c>
      <c r="O21" s="231">
        <f t="shared" si="27"/>
        <v>0</v>
      </c>
      <c r="P21" s="231">
        <f t="shared" si="27"/>
        <v>0</v>
      </c>
      <c r="Q21" s="231">
        <f t="shared" si="27"/>
        <v>0</v>
      </c>
      <c r="R21" s="231">
        <f t="shared" si="27"/>
        <v>0</v>
      </c>
      <c r="S21" s="231">
        <f t="shared" si="27"/>
        <v>0</v>
      </c>
      <c r="T21" s="231">
        <f t="shared" si="27"/>
        <v>0</v>
      </c>
      <c r="U21" s="231">
        <f t="shared" si="27"/>
        <v>0</v>
      </c>
      <c r="V21" s="231">
        <f t="shared" si="27"/>
        <v>0</v>
      </c>
      <c r="W21" s="231">
        <f t="shared" si="27"/>
        <v>0</v>
      </c>
      <c r="X21" s="231">
        <f t="shared" si="27"/>
        <v>0</v>
      </c>
      <c r="Y21" s="231">
        <f t="shared" si="27"/>
        <v>0</v>
      </c>
      <c r="Z21" s="231">
        <f t="shared" si="27"/>
        <v>0</v>
      </c>
      <c r="AA21" s="231">
        <f t="shared" si="27"/>
        <v>0</v>
      </c>
      <c r="AB21" s="231">
        <f t="shared" si="27"/>
        <v>0</v>
      </c>
      <c r="AC21" s="231">
        <f t="shared" si="27"/>
        <v>0</v>
      </c>
      <c r="AD21" s="231">
        <f t="shared" si="27"/>
        <v>0</v>
      </c>
      <c r="AE21" s="231">
        <f t="shared" si="27"/>
        <v>0</v>
      </c>
      <c r="AF21" s="231">
        <f t="shared" si="27"/>
        <v>0</v>
      </c>
      <c r="AG21" s="231">
        <f t="shared" si="27"/>
        <v>0</v>
      </c>
      <c r="AH21" s="231">
        <f t="shared" si="27"/>
        <v>0</v>
      </c>
      <c r="AI21" s="231">
        <f t="shared" si="27"/>
        <v>0</v>
      </c>
      <c r="AJ21" s="231">
        <f t="shared" si="27"/>
        <v>0</v>
      </c>
      <c r="AK21" s="231">
        <f t="shared" si="27"/>
        <v>0</v>
      </c>
      <c r="AL21" s="231">
        <f t="shared" si="27"/>
        <v>0</v>
      </c>
      <c r="AM21" s="231">
        <f t="shared" si="27"/>
        <v>0</v>
      </c>
      <c r="AN21" s="231">
        <f t="shared" si="27"/>
        <v>0</v>
      </c>
      <c r="AO21" s="231">
        <f t="shared" si="27"/>
        <v>0</v>
      </c>
      <c r="AP21" s="231">
        <f>AP22+AP23</f>
        <v>0</v>
      </c>
      <c r="AQ21" s="231">
        <f aca="true" t="shared" si="28" ref="AQ21:AW21">AQ22+AQ23</f>
        <v>0</v>
      </c>
      <c r="AR21" s="231">
        <f t="shared" si="28"/>
        <v>0</v>
      </c>
      <c r="AS21" s="231">
        <f t="shared" si="28"/>
        <v>0</v>
      </c>
      <c r="AT21" s="231">
        <f t="shared" si="28"/>
        <v>0</v>
      </c>
      <c r="AU21" s="231">
        <f t="shared" si="28"/>
        <v>0</v>
      </c>
      <c r="AV21" s="231">
        <f t="shared" si="28"/>
        <v>0</v>
      </c>
      <c r="AW21" s="231">
        <f t="shared" si="28"/>
        <v>0</v>
      </c>
      <c r="AX21" s="231">
        <f>AX22+AX23</f>
        <v>0</v>
      </c>
      <c r="AY21" s="231">
        <f aca="true" t="shared" si="29" ref="AY21:BD21">AY22+AY23</f>
        <v>0</v>
      </c>
      <c r="AZ21" s="231">
        <f t="shared" si="29"/>
        <v>0</v>
      </c>
      <c r="BA21" s="231">
        <f t="shared" si="29"/>
        <v>0</v>
      </c>
      <c r="BB21" s="231">
        <f t="shared" si="29"/>
        <v>0</v>
      </c>
      <c r="BC21" s="231">
        <f t="shared" si="29"/>
        <v>135840000</v>
      </c>
      <c r="BD21" s="231">
        <f t="shared" si="29"/>
        <v>0</v>
      </c>
      <c r="BE21" s="231">
        <f>BE22+BE23</f>
        <v>0</v>
      </c>
      <c r="BF21" s="231">
        <f>BF22+BF23</f>
        <v>0</v>
      </c>
      <c r="BG21" s="231">
        <f aca="true" t="shared" si="30" ref="BG21:CU21">BG22+BG23</f>
        <v>0</v>
      </c>
      <c r="BH21" s="231">
        <f t="shared" si="30"/>
        <v>0</v>
      </c>
      <c r="BI21" s="231">
        <f t="shared" si="30"/>
        <v>0</v>
      </c>
      <c r="BJ21" s="231">
        <f t="shared" si="30"/>
        <v>0</v>
      </c>
      <c r="BK21" s="231">
        <f t="shared" si="30"/>
        <v>0</v>
      </c>
      <c r="BL21" s="231">
        <f t="shared" si="30"/>
        <v>0</v>
      </c>
      <c r="BM21" s="231">
        <f t="shared" si="30"/>
        <v>0</v>
      </c>
      <c r="BN21" s="231">
        <f t="shared" si="30"/>
        <v>0</v>
      </c>
      <c r="BO21" s="231">
        <f t="shared" si="30"/>
        <v>0</v>
      </c>
      <c r="BP21" s="231">
        <f t="shared" si="30"/>
        <v>0</v>
      </c>
      <c r="BQ21" s="231">
        <f t="shared" si="30"/>
        <v>0</v>
      </c>
      <c r="BR21" s="231">
        <f t="shared" si="30"/>
        <v>0</v>
      </c>
      <c r="BS21" s="231">
        <f t="shared" si="30"/>
        <v>0</v>
      </c>
      <c r="BT21" s="231">
        <f t="shared" si="30"/>
        <v>0</v>
      </c>
      <c r="BU21" s="231">
        <f t="shared" si="30"/>
        <v>0</v>
      </c>
      <c r="BV21" s="231">
        <f t="shared" si="30"/>
        <v>0</v>
      </c>
      <c r="BW21" s="231">
        <f t="shared" si="30"/>
        <v>0</v>
      </c>
      <c r="BX21" s="231">
        <f t="shared" si="30"/>
        <v>0</v>
      </c>
      <c r="BY21" s="231">
        <f t="shared" si="30"/>
        <v>0</v>
      </c>
      <c r="BZ21" s="231">
        <f t="shared" si="30"/>
        <v>0</v>
      </c>
      <c r="CA21" s="231">
        <f t="shared" si="30"/>
        <v>0</v>
      </c>
      <c r="CB21" s="231">
        <f t="shared" si="30"/>
        <v>0</v>
      </c>
      <c r="CC21" s="231">
        <f t="shared" si="30"/>
        <v>0</v>
      </c>
      <c r="CD21" s="231">
        <f t="shared" si="30"/>
        <v>0</v>
      </c>
      <c r="CE21" s="231">
        <f t="shared" si="30"/>
        <v>0</v>
      </c>
      <c r="CF21" s="231">
        <f t="shared" si="30"/>
        <v>0</v>
      </c>
      <c r="CG21" s="231">
        <f t="shared" si="30"/>
        <v>0</v>
      </c>
      <c r="CH21" s="231">
        <f t="shared" si="30"/>
        <v>0</v>
      </c>
      <c r="CI21" s="231">
        <f t="shared" si="30"/>
        <v>0</v>
      </c>
      <c r="CJ21" s="231">
        <f t="shared" si="30"/>
        <v>0</v>
      </c>
      <c r="CK21" s="231">
        <f t="shared" si="30"/>
        <v>0</v>
      </c>
      <c r="CL21" s="231">
        <f t="shared" si="30"/>
        <v>0</v>
      </c>
      <c r="CM21" s="231">
        <f t="shared" si="30"/>
        <v>0</v>
      </c>
      <c r="CN21" s="231">
        <f t="shared" si="30"/>
        <v>0</v>
      </c>
      <c r="CO21" s="231">
        <f t="shared" si="30"/>
        <v>0</v>
      </c>
      <c r="CP21" s="231">
        <f t="shared" si="30"/>
        <v>0</v>
      </c>
      <c r="CQ21" s="231">
        <f t="shared" si="30"/>
        <v>0</v>
      </c>
      <c r="CR21" s="231">
        <f t="shared" si="30"/>
        <v>0</v>
      </c>
      <c r="CS21" s="231">
        <f t="shared" si="30"/>
        <v>0</v>
      </c>
      <c r="CT21" s="231">
        <f t="shared" si="30"/>
        <v>0</v>
      </c>
      <c r="CU21" s="231">
        <f t="shared" si="30"/>
        <v>0</v>
      </c>
      <c r="CV21" s="246" t="s">
        <v>168</v>
      </c>
      <c r="CW21" s="231">
        <f>CW22+CW23</f>
        <v>135840000</v>
      </c>
      <c r="CX21" s="231">
        <f aca="true" t="shared" si="31" ref="CX21:FI21">CX22+CX23</f>
        <v>135840000</v>
      </c>
      <c r="CY21" s="231">
        <f t="shared" si="31"/>
        <v>0</v>
      </c>
      <c r="CZ21" s="231">
        <f t="shared" si="31"/>
        <v>0</v>
      </c>
      <c r="DA21" s="231">
        <f t="shared" si="31"/>
        <v>0</v>
      </c>
      <c r="DB21" s="231">
        <f t="shared" si="31"/>
        <v>0</v>
      </c>
      <c r="DC21" s="231">
        <f t="shared" si="31"/>
        <v>0</v>
      </c>
      <c r="DD21" s="231">
        <f t="shared" si="31"/>
        <v>135840000</v>
      </c>
      <c r="DE21" s="231">
        <f t="shared" si="31"/>
        <v>0</v>
      </c>
      <c r="DF21" s="231">
        <f t="shared" si="31"/>
        <v>0</v>
      </c>
      <c r="DG21" s="231">
        <f t="shared" si="31"/>
        <v>0</v>
      </c>
      <c r="DH21" s="231">
        <f t="shared" si="31"/>
        <v>0</v>
      </c>
      <c r="DI21" s="231">
        <f t="shared" si="31"/>
        <v>0</v>
      </c>
      <c r="DJ21" s="231">
        <f t="shared" si="31"/>
        <v>0</v>
      </c>
      <c r="DK21" s="231">
        <f t="shared" si="31"/>
        <v>0</v>
      </c>
      <c r="DL21" s="231">
        <f t="shared" si="31"/>
        <v>0</v>
      </c>
      <c r="DM21" s="231">
        <f t="shared" si="31"/>
        <v>0</v>
      </c>
      <c r="DN21" s="231">
        <f t="shared" si="31"/>
        <v>0</v>
      </c>
      <c r="DO21" s="231">
        <f t="shared" si="31"/>
        <v>0</v>
      </c>
      <c r="DP21" s="231">
        <f t="shared" si="31"/>
        <v>0</v>
      </c>
      <c r="DQ21" s="231">
        <f t="shared" si="31"/>
        <v>0</v>
      </c>
      <c r="DR21" s="231">
        <f t="shared" si="31"/>
        <v>0</v>
      </c>
      <c r="DS21" s="231">
        <f t="shared" si="31"/>
        <v>0</v>
      </c>
      <c r="DT21" s="231">
        <f>DT22+DT23</f>
        <v>0</v>
      </c>
      <c r="DU21" s="231">
        <f t="shared" si="31"/>
        <v>0</v>
      </c>
      <c r="DV21" s="231">
        <f t="shared" si="31"/>
        <v>0</v>
      </c>
      <c r="DW21" s="231">
        <f>DW22+DW23</f>
        <v>0</v>
      </c>
      <c r="DX21" s="231">
        <f>DX22+DX23</f>
        <v>0</v>
      </c>
      <c r="DY21" s="231">
        <f t="shared" si="31"/>
        <v>0</v>
      </c>
      <c r="DZ21" s="231">
        <f t="shared" si="31"/>
        <v>0</v>
      </c>
      <c r="EA21" s="231">
        <f t="shared" si="31"/>
        <v>0</v>
      </c>
      <c r="EB21" s="231">
        <f t="shared" si="31"/>
        <v>0</v>
      </c>
      <c r="EC21" s="231">
        <f>EC22+EC23</f>
        <v>0</v>
      </c>
      <c r="ED21" s="231">
        <f t="shared" si="31"/>
        <v>0</v>
      </c>
      <c r="EE21" s="231">
        <f t="shared" si="31"/>
        <v>0</v>
      </c>
      <c r="EF21" s="231">
        <f t="shared" si="31"/>
        <v>0</v>
      </c>
      <c r="EG21" s="231">
        <f t="shared" si="31"/>
        <v>0</v>
      </c>
      <c r="EH21" s="231">
        <f t="shared" si="31"/>
        <v>0</v>
      </c>
      <c r="EI21" s="231">
        <f t="shared" si="31"/>
        <v>0</v>
      </c>
      <c r="EJ21" s="231">
        <f>EJ22+EJ23</f>
        <v>0</v>
      </c>
      <c r="EK21" s="231">
        <f t="shared" si="31"/>
        <v>0</v>
      </c>
      <c r="EL21" s="231">
        <f t="shared" si="31"/>
        <v>0</v>
      </c>
      <c r="EM21" s="231">
        <f t="shared" si="31"/>
        <v>0</v>
      </c>
      <c r="EN21" s="231">
        <f t="shared" si="31"/>
        <v>0</v>
      </c>
      <c r="EO21" s="231">
        <f t="shared" si="31"/>
        <v>0</v>
      </c>
      <c r="EP21" s="231">
        <f t="shared" si="31"/>
        <v>0</v>
      </c>
      <c r="EQ21" s="231">
        <f t="shared" si="31"/>
        <v>0</v>
      </c>
      <c r="ER21" s="231">
        <f>ER22+ER23</f>
        <v>0</v>
      </c>
      <c r="ES21" s="231">
        <f t="shared" si="31"/>
        <v>0</v>
      </c>
      <c r="ET21" s="231">
        <f t="shared" si="31"/>
        <v>0</v>
      </c>
      <c r="EU21" s="231">
        <f t="shared" si="31"/>
        <v>0</v>
      </c>
      <c r="EV21" s="231">
        <f t="shared" si="31"/>
        <v>0</v>
      </c>
      <c r="EW21" s="231">
        <f t="shared" si="31"/>
        <v>135840000</v>
      </c>
      <c r="EX21" s="231">
        <f t="shared" si="31"/>
        <v>0</v>
      </c>
      <c r="EY21" s="231">
        <f>EY22+EY23</f>
        <v>0</v>
      </c>
      <c r="EZ21" s="231">
        <f>EZ22+EZ23</f>
        <v>0</v>
      </c>
      <c r="FA21" s="231">
        <f t="shared" si="31"/>
        <v>0</v>
      </c>
      <c r="FB21" s="231">
        <f t="shared" si="31"/>
        <v>0</v>
      </c>
      <c r="FC21" s="231">
        <f t="shared" si="31"/>
        <v>0</v>
      </c>
      <c r="FD21" s="231">
        <f t="shared" si="31"/>
        <v>0</v>
      </c>
      <c r="FE21" s="231">
        <f t="shared" si="31"/>
        <v>0</v>
      </c>
      <c r="FF21" s="231">
        <f t="shared" si="31"/>
        <v>0</v>
      </c>
      <c r="FG21" s="231">
        <f t="shared" si="31"/>
        <v>0</v>
      </c>
      <c r="FH21" s="231">
        <f t="shared" si="31"/>
        <v>0</v>
      </c>
      <c r="FI21" s="231">
        <f t="shared" si="31"/>
        <v>0</v>
      </c>
      <c r="FJ21" s="231">
        <f aca="true" t="shared" si="32" ref="FJ21:GO21">FJ22+FJ23</f>
        <v>0</v>
      </c>
      <c r="FK21" s="231">
        <f t="shared" si="32"/>
        <v>0</v>
      </c>
      <c r="FL21" s="231">
        <f t="shared" si="32"/>
        <v>0</v>
      </c>
      <c r="FM21" s="231">
        <f t="shared" si="32"/>
        <v>0</v>
      </c>
      <c r="FN21" s="231">
        <f t="shared" si="32"/>
        <v>0</v>
      </c>
      <c r="FO21" s="231">
        <f t="shared" si="32"/>
        <v>0</v>
      </c>
      <c r="FP21" s="231">
        <f t="shared" si="32"/>
        <v>0</v>
      </c>
      <c r="FQ21" s="231">
        <f t="shared" si="32"/>
        <v>0</v>
      </c>
      <c r="FR21" s="231">
        <f t="shared" si="32"/>
        <v>0</v>
      </c>
      <c r="FS21" s="231">
        <f t="shared" si="32"/>
        <v>0</v>
      </c>
      <c r="FT21" s="231">
        <f t="shared" si="32"/>
        <v>0</v>
      </c>
      <c r="FU21" s="231">
        <f t="shared" si="32"/>
        <v>0</v>
      </c>
      <c r="FV21" s="231">
        <f t="shared" si="32"/>
        <v>0</v>
      </c>
      <c r="FW21" s="231">
        <f t="shared" si="32"/>
        <v>0</v>
      </c>
      <c r="FX21" s="231">
        <f t="shared" si="32"/>
        <v>0</v>
      </c>
      <c r="FY21" s="231">
        <f t="shared" si="32"/>
        <v>0</v>
      </c>
      <c r="FZ21" s="231">
        <f t="shared" si="32"/>
        <v>0</v>
      </c>
      <c r="GA21" s="231">
        <f t="shared" si="32"/>
        <v>0</v>
      </c>
      <c r="GB21" s="231">
        <f t="shared" si="32"/>
        <v>0</v>
      </c>
      <c r="GC21" s="231">
        <f t="shared" si="32"/>
        <v>0</v>
      </c>
      <c r="GD21" s="231">
        <f t="shared" si="32"/>
        <v>0</v>
      </c>
      <c r="GE21" s="231">
        <f t="shared" si="32"/>
        <v>0</v>
      </c>
      <c r="GF21" s="231">
        <f t="shared" si="32"/>
        <v>0</v>
      </c>
      <c r="GG21" s="231">
        <f t="shared" si="32"/>
        <v>0</v>
      </c>
      <c r="GH21" s="231">
        <f t="shared" si="32"/>
        <v>0</v>
      </c>
      <c r="GI21" s="231">
        <f t="shared" si="32"/>
        <v>0</v>
      </c>
      <c r="GJ21" s="231">
        <f t="shared" si="32"/>
        <v>0</v>
      </c>
      <c r="GK21" s="231">
        <f t="shared" si="32"/>
        <v>0</v>
      </c>
      <c r="GL21" s="231">
        <f t="shared" si="32"/>
        <v>0</v>
      </c>
      <c r="GM21" s="231">
        <f t="shared" si="32"/>
        <v>0</v>
      </c>
      <c r="GN21" s="231">
        <f t="shared" si="32"/>
        <v>0</v>
      </c>
      <c r="GO21" s="231">
        <f t="shared" si="32"/>
        <v>0</v>
      </c>
      <c r="GP21" s="231">
        <f>GP22+GP23</f>
        <v>0</v>
      </c>
      <c r="GQ21" s="247">
        <f t="shared" si="15"/>
        <v>1</v>
      </c>
      <c r="GR21" s="247"/>
      <c r="GS21" s="248">
        <f t="shared" si="12"/>
        <v>1</v>
      </c>
      <c r="GT21" s="248"/>
      <c r="GU21" s="248"/>
    </row>
    <row r="22" spans="1:203" ht="21" customHeight="1" hidden="1">
      <c r="A22" s="245"/>
      <c r="B22" s="246" t="s">
        <v>155</v>
      </c>
      <c r="C22" s="231">
        <f>D22+BN22+CP22</f>
        <v>0</v>
      </c>
      <c r="D22" s="231">
        <f>E22+J22</f>
        <v>0</v>
      </c>
      <c r="E22" s="231">
        <f>SUM(F22:I22)</f>
        <v>0</v>
      </c>
      <c r="F22" s="231"/>
      <c r="G22" s="231"/>
      <c r="H22" s="231"/>
      <c r="I22" s="231"/>
      <c r="J22" s="231">
        <f>SUM(K22:BM22)</f>
        <v>0</v>
      </c>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1"/>
      <c r="BA22" s="231"/>
      <c r="BB22" s="231"/>
      <c r="BC22" s="231"/>
      <c r="BD22" s="231"/>
      <c r="BE22" s="231"/>
      <c r="BF22" s="231"/>
      <c r="BG22" s="231"/>
      <c r="BH22" s="231"/>
      <c r="BI22" s="231"/>
      <c r="BJ22" s="231"/>
      <c r="BK22" s="231"/>
      <c r="BL22" s="231"/>
      <c r="BM22" s="231"/>
      <c r="BN22" s="231">
        <f>SUM(BO22:BP22)</f>
        <v>0</v>
      </c>
      <c r="BO22" s="231">
        <f>SUM(BQ22:BR22)+BS22+BU22+CD22+CL22</f>
        <v>0</v>
      </c>
      <c r="BP22" s="231">
        <f>BT22+SUM(BV22:CC22)+SUM(CE22:CK22)+SUM(CM22:CO22)</f>
        <v>0</v>
      </c>
      <c r="BQ22" s="231"/>
      <c r="BR22" s="231"/>
      <c r="BS22" s="231"/>
      <c r="BT22" s="231"/>
      <c r="BU22" s="231"/>
      <c r="BV22" s="231"/>
      <c r="BW22" s="231"/>
      <c r="BX22" s="231"/>
      <c r="BY22" s="231"/>
      <c r="BZ22" s="231"/>
      <c r="CA22" s="231"/>
      <c r="CB22" s="231"/>
      <c r="CC22" s="231"/>
      <c r="CD22" s="231"/>
      <c r="CE22" s="231"/>
      <c r="CF22" s="231"/>
      <c r="CG22" s="231"/>
      <c r="CH22" s="231"/>
      <c r="CI22" s="231"/>
      <c r="CJ22" s="231"/>
      <c r="CK22" s="231"/>
      <c r="CL22" s="231"/>
      <c r="CM22" s="231"/>
      <c r="CN22" s="231"/>
      <c r="CO22" s="231"/>
      <c r="CP22" s="231">
        <f>SUM(CQ22:CR22)</f>
        <v>0</v>
      </c>
      <c r="CQ22" s="231">
        <f>SUM(CS22:CS22)</f>
        <v>0</v>
      </c>
      <c r="CR22" s="231">
        <f>SUM(CT22:CU22)</f>
        <v>0</v>
      </c>
      <c r="CS22" s="231"/>
      <c r="CT22" s="231"/>
      <c r="CU22" s="231"/>
      <c r="CV22" s="246" t="s">
        <v>155</v>
      </c>
      <c r="CW22" s="231">
        <f>CX22+FH22+GJ22+GP22</f>
        <v>0</v>
      </c>
      <c r="CX22" s="231">
        <f>CY22+DD22</f>
        <v>0</v>
      </c>
      <c r="CY22" s="231">
        <f>SUM(CZ22:DC22)</f>
        <v>0</v>
      </c>
      <c r="CZ22" s="231"/>
      <c r="DA22" s="231"/>
      <c r="DB22" s="231"/>
      <c r="DC22" s="231"/>
      <c r="DD22" s="231">
        <f>SUM(DE22:FG22)</f>
        <v>0</v>
      </c>
      <c r="DE22" s="231"/>
      <c r="DF22" s="231"/>
      <c r="DG22" s="231"/>
      <c r="DH22" s="231"/>
      <c r="DI22" s="231"/>
      <c r="DJ22" s="231"/>
      <c r="DK22" s="231"/>
      <c r="DL22" s="231"/>
      <c r="DM22" s="231"/>
      <c r="DN22" s="231"/>
      <c r="DO22" s="231"/>
      <c r="DP22" s="231"/>
      <c r="DQ22" s="231"/>
      <c r="DR22" s="231"/>
      <c r="DS22" s="231"/>
      <c r="DT22" s="231"/>
      <c r="DU22" s="231"/>
      <c r="DV22" s="231"/>
      <c r="DW22" s="231"/>
      <c r="DX22" s="231"/>
      <c r="DY22" s="231"/>
      <c r="DZ22" s="231"/>
      <c r="EA22" s="231"/>
      <c r="EB22" s="231"/>
      <c r="EC22" s="231"/>
      <c r="ED22" s="231"/>
      <c r="EE22" s="231"/>
      <c r="EF22" s="231"/>
      <c r="EG22" s="231"/>
      <c r="EH22" s="231"/>
      <c r="EI22" s="231"/>
      <c r="EJ22" s="231"/>
      <c r="EK22" s="231"/>
      <c r="EL22" s="231"/>
      <c r="EM22" s="231"/>
      <c r="EN22" s="231"/>
      <c r="EO22" s="231"/>
      <c r="EP22" s="231"/>
      <c r="EQ22" s="231"/>
      <c r="ER22" s="231"/>
      <c r="ES22" s="231"/>
      <c r="ET22" s="231"/>
      <c r="EU22" s="231"/>
      <c r="EV22" s="231"/>
      <c r="EW22" s="231"/>
      <c r="EX22" s="231"/>
      <c r="EY22" s="231"/>
      <c r="EZ22" s="231"/>
      <c r="FA22" s="231"/>
      <c r="FB22" s="231"/>
      <c r="FC22" s="231"/>
      <c r="FD22" s="231"/>
      <c r="FE22" s="231"/>
      <c r="FF22" s="231"/>
      <c r="FG22" s="231"/>
      <c r="FH22" s="231">
        <f>SUM(FI22:FJ22)</f>
        <v>0</v>
      </c>
      <c r="FI22" s="231">
        <f>SUM(FK22:FL22)+FM22+FO22+FX22+GF22</f>
        <v>0</v>
      </c>
      <c r="FJ22" s="231">
        <f>FN22+SUM(FP22:FW22)+SUM(FY22:GE22)+SUM(GG22:GI22)</f>
        <v>0</v>
      </c>
      <c r="FK22" s="231"/>
      <c r="FL22" s="231"/>
      <c r="FM22" s="231"/>
      <c r="FN22" s="231"/>
      <c r="FO22" s="231"/>
      <c r="FP22" s="231"/>
      <c r="FQ22" s="231"/>
      <c r="FR22" s="231"/>
      <c r="FS22" s="231"/>
      <c r="FT22" s="231"/>
      <c r="FU22" s="231"/>
      <c r="FV22" s="231"/>
      <c r="FW22" s="231"/>
      <c r="FX22" s="231"/>
      <c r="FY22" s="231"/>
      <c r="FZ22" s="231"/>
      <c r="GA22" s="231"/>
      <c r="GB22" s="231"/>
      <c r="GC22" s="231"/>
      <c r="GD22" s="231"/>
      <c r="GE22" s="231"/>
      <c r="GF22" s="231"/>
      <c r="GG22" s="231"/>
      <c r="GH22" s="231"/>
      <c r="GI22" s="231"/>
      <c r="GJ22" s="231">
        <f>SUM(GK22:GL22)</f>
        <v>0</v>
      </c>
      <c r="GK22" s="231">
        <f>SUM(GM22:GM22)</f>
        <v>0</v>
      </c>
      <c r="GL22" s="231">
        <f>SUM(GN22:GO22)</f>
        <v>0</v>
      </c>
      <c r="GM22" s="231"/>
      <c r="GN22" s="231"/>
      <c r="GO22" s="231"/>
      <c r="GP22" s="231"/>
      <c r="GQ22" s="247"/>
      <c r="GR22" s="247"/>
      <c r="GS22" s="248"/>
      <c r="GT22" s="248"/>
      <c r="GU22" s="248"/>
    </row>
    <row r="23" spans="1:203" ht="17.25" customHeight="1" hidden="1">
      <c r="A23" s="245"/>
      <c r="B23" s="246" t="s">
        <v>156</v>
      </c>
      <c r="C23" s="231">
        <f>D23+BN23+CP23</f>
        <v>135840000</v>
      </c>
      <c r="D23" s="231">
        <f>E23+J23</f>
        <v>135840000</v>
      </c>
      <c r="E23" s="231">
        <f>SUM(F23:I23)</f>
        <v>0</v>
      </c>
      <c r="F23" s="231"/>
      <c r="G23" s="231"/>
      <c r="H23" s="231"/>
      <c r="I23" s="231"/>
      <c r="J23" s="231">
        <f>SUM(K23:BM23)</f>
        <v>135840000</v>
      </c>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v>135840000</v>
      </c>
      <c r="BD23" s="231"/>
      <c r="BE23" s="231"/>
      <c r="BF23" s="231"/>
      <c r="BG23" s="231"/>
      <c r="BH23" s="231"/>
      <c r="BI23" s="231"/>
      <c r="BJ23" s="231"/>
      <c r="BK23" s="231"/>
      <c r="BL23" s="231"/>
      <c r="BM23" s="231"/>
      <c r="BN23" s="231">
        <f>SUM(BO23:BP23)</f>
        <v>0</v>
      </c>
      <c r="BO23" s="231">
        <f>SUM(BQ23:BR23)+BS23+BU23+CD23+CL23</f>
        <v>0</v>
      </c>
      <c r="BP23" s="231">
        <f>BT23+SUM(BV23:CC23)+SUM(CE23:CK23)+SUM(CM23:CO23)</f>
        <v>0</v>
      </c>
      <c r="BQ23" s="231"/>
      <c r="BR23" s="231"/>
      <c r="BS23" s="231"/>
      <c r="BT23" s="231"/>
      <c r="BU23" s="231"/>
      <c r="BV23" s="231"/>
      <c r="BW23" s="231"/>
      <c r="BX23" s="231"/>
      <c r="BY23" s="231"/>
      <c r="BZ23" s="231"/>
      <c r="CA23" s="231"/>
      <c r="CB23" s="231"/>
      <c r="CC23" s="231"/>
      <c r="CD23" s="231"/>
      <c r="CE23" s="231"/>
      <c r="CF23" s="231"/>
      <c r="CG23" s="231"/>
      <c r="CH23" s="231"/>
      <c r="CI23" s="231"/>
      <c r="CJ23" s="231"/>
      <c r="CK23" s="231"/>
      <c r="CL23" s="231"/>
      <c r="CM23" s="231"/>
      <c r="CN23" s="231"/>
      <c r="CO23" s="231"/>
      <c r="CP23" s="231">
        <f>SUM(CQ23:CR23)</f>
        <v>0</v>
      </c>
      <c r="CQ23" s="231">
        <f>SUM(CS23:CS23)</f>
        <v>0</v>
      </c>
      <c r="CR23" s="231">
        <f>SUM(CT23:CU23)</f>
        <v>0</v>
      </c>
      <c r="CS23" s="231"/>
      <c r="CT23" s="231"/>
      <c r="CU23" s="231"/>
      <c r="CV23" s="246" t="s">
        <v>156</v>
      </c>
      <c r="CW23" s="231">
        <f>CX23+FH23+GJ23+GP23</f>
        <v>135840000</v>
      </c>
      <c r="CX23" s="231">
        <f>CY23+DD23</f>
        <v>135840000</v>
      </c>
      <c r="CY23" s="231">
        <f>SUM(CZ23:DC23)</f>
        <v>0</v>
      </c>
      <c r="CZ23" s="231"/>
      <c r="DA23" s="231"/>
      <c r="DB23" s="231"/>
      <c r="DC23" s="231"/>
      <c r="DD23" s="231">
        <f>SUM(DE23:FG23)</f>
        <v>135840000</v>
      </c>
      <c r="DE23" s="231"/>
      <c r="DF23" s="231"/>
      <c r="DG23" s="231"/>
      <c r="DH23" s="231"/>
      <c r="DI23" s="231"/>
      <c r="DJ23" s="231"/>
      <c r="DK23" s="231"/>
      <c r="DL23" s="231"/>
      <c r="DM23" s="231"/>
      <c r="DN23" s="231"/>
      <c r="DO23" s="231"/>
      <c r="DP23" s="231"/>
      <c r="DQ23" s="231"/>
      <c r="DR23" s="231"/>
      <c r="DS23" s="231"/>
      <c r="DT23" s="231"/>
      <c r="DU23" s="231"/>
      <c r="DV23" s="231"/>
      <c r="DW23" s="231"/>
      <c r="DX23" s="231"/>
      <c r="DY23" s="231"/>
      <c r="DZ23" s="231"/>
      <c r="EA23" s="231"/>
      <c r="EB23" s="231"/>
      <c r="EC23" s="231"/>
      <c r="ED23" s="231"/>
      <c r="EE23" s="231"/>
      <c r="EF23" s="231"/>
      <c r="EG23" s="231"/>
      <c r="EH23" s="231"/>
      <c r="EI23" s="231"/>
      <c r="EJ23" s="231"/>
      <c r="EK23" s="231"/>
      <c r="EL23" s="231"/>
      <c r="EM23" s="231"/>
      <c r="EN23" s="231"/>
      <c r="EO23" s="231"/>
      <c r="EP23" s="231"/>
      <c r="EQ23" s="231"/>
      <c r="ER23" s="231"/>
      <c r="ES23" s="231"/>
      <c r="ET23" s="231"/>
      <c r="EU23" s="231"/>
      <c r="EV23" s="231"/>
      <c r="EW23" s="231">
        <v>135840000</v>
      </c>
      <c r="EX23" s="231"/>
      <c r="EY23" s="231"/>
      <c r="EZ23" s="231"/>
      <c r="FA23" s="231"/>
      <c r="FB23" s="231"/>
      <c r="FC23" s="231"/>
      <c r="FD23" s="231"/>
      <c r="FE23" s="231"/>
      <c r="FF23" s="231"/>
      <c r="FG23" s="231"/>
      <c r="FH23" s="231">
        <f>SUM(FI23:FJ23)</f>
        <v>0</v>
      </c>
      <c r="FI23" s="231">
        <f>SUM(FK23:FL23)+FM23+FO23+FX23+GF23</f>
        <v>0</v>
      </c>
      <c r="FJ23" s="231">
        <f>FN23+SUM(FP23:FW23)+SUM(FY23:GE23)+SUM(GG23:GI23)</f>
        <v>0</v>
      </c>
      <c r="FK23" s="231"/>
      <c r="FL23" s="231"/>
      <c r="FM23" s="231"/>
      <c r="FN23" s="231"/>
      <c r="FO23" s="231"/>
      <c r="FP23" s="231"/>
      <c r="FQ23" s="231"/>
      <c r="FR23" s="231"/>
      <c r="FS23" s="231"/>
      <c r="FT23" s="231"/>
      <c r="FU23" s="231"/>
      <c r="FV23" s="231"/>
      <c r="FW23" s="231"/>
      <c r="FX23" s="231"/>
      <c r="FY23" s="231"/>
      <c r="FZ23" s="231"/>
      <c r="GA23" s="231"/>
      <c r="GB23" s="231"/>
      <c r="GC23" s="231"/>
      <c r="GD23" s="231"/>
      <c r="GE23" s="231"/>
      <c r="GF23" s="231"/>
      <c r="GG23" s="231"/>
      <c r="GH23" s="231"/>
      <c r="GI23" s="231"/>
      <c r="GJ23" s="231">
        <f>SUM(GK23:GL23)</f>
        <v>0</v>
      </c>
      <c r="GK23" s="231">
        <f>SUM(GM23:GM23)</f>
        <v>0</v>
      </c>
      <c r="GL23" s="231">
        <f>SUM(GN23:GO23)</f>
        <v>0</v>
      </c>
      <c r="GM23" s="231"/>
      <c r="GN23" s="231"/>
      <c r="GO23" s="231"/>
      <c r="GP23" s="231"/>
      <c r="GQ23" s="247">
        <f t="shared" si="15"/>
        <v>1</v>
      </c>
      <c r="GR23" s="247"/>
      <c r="GS23" s="248">
        <f t="shared" si="12"/>
        <v>1</v>
      </c>
      <c r="GT23" s="248"/>
      <c r="GU23" s="248"/>
    </row>
    <row r="24" spans="1:203" ht="17.25" customHeight="1">
      <c r="A24" s="245">
        <v>4</v>
      </c>
      <c r="B24" s="246" t="s">
        <v>240</v>
      </c>
      <c r="C24" s="231">
        <f aca="true" t="shared" si="33" ref="C24:AO24">C25+C26</f>
        <v>8822474198</v>
      </c>
      <c r="D24" s="231">
        <f t="shared" si="33"/>
        <v>5787474198</v>
      </c>
      <c r="E24" s="231">
        <f t="shared" si="33"/>
        <v>0</v>
      </c>
      <c r="F24" s="231">
        <f t="shared" si="33"/>
        <v>0</v>
      </c>
      <c r="G24" s="231">
        <f t="shared" si="33"/>
        <v>0</v>
      </c>
      <c r="H24" s="231">
        <f t="shared" si="33"/>
        <v>0</v>
      </c>
      <c r="I24" s="231">
        <f t="shared" si="33"/>
        <v>0</v>
      </c>
      <c r="J24" s="231">
        <f t="shared" si="33"/>
        <v>5787474198</v>
      </c>
      <c r="K24" s="231">
        <f t="shared" si="33"/>
        <v>0</v>
      </c>
      <c r="L24" s="231">
        <f t="shared" si="33"/>
        <v>0</v>
      </c>
      <c r="M24" s="231">
        <f t="shared" si="33"/>
        <v>0</v>
      </c>
      <c r="N24" s="231">
        <f t="shared" si="33"/>
        <v>0</v>
      </c>
      <c r="O24" s="231">
        <f t="shared" si="33"/>
        <v>0</v>
      </c>
      <c r="P24" s="231">
        <f t="shared" si="33"/>
        <v>0</v>
      </c>
      <c r="Q24" s="231">
        <f t="shared" si="33"/>
        <v>0</v>
      </c>
      <c r="R24" s="231">
        <f t="shared" si="33"/>
        <v>0</v>
      </c>
      <c r="S24" s="231">
        <f t="shared" si="33"/>
        <v>0</v>
      </c>
      <c r="T24" s="231">
        <f t="shared" si="33"/>
        <v>0</v>
      </c>
      <c r="U24" s="231">
        <f t="shared" si="33"/>
        <v>0</v>
      </c>
      <c r="V24" s="231">
        <f t="shared" si="33"/>
        <v>0</v>
      </c>
      <c r="W24" s="231">
        <f t="shared" si="33"/>
        <v>0</v>
      </c>
      <c r="X24" s="231">
        <f t="shared" si="33"/>
        <v>0</v>
      </c>
      <c r="Y24" s="231">
        <f t="shared" si="33"/>
        <v>0</v>
      </c>
      <c r="Z24" s="231">
        <f t="shared" si="33"/>
        <v>0</v>
      </c>
      <c r="AA24" s="231">
        <f t="shared" si="33"/>
        <v>0</v>
      </c>
      <c r="AB24" s="231">
        <f t="shared" si="33"/>
        <v>0</v>
      </c>
      <c r="AC24" s="231">
        <f t="shared" si="33"/>
        <v>0</v>
      </c>
      <c r="AD24" s="231">
        <f t="shared" si="33"/>
        <v>0</v>
      </c>
      <c r="AE24" s="231">
        <f t="shared" si="33"/>
        <v>0</v>
      </c>
      <c r="AF24" s="231">
        <f t="shared" si="33"/>
        <v>0</v>
      </c>
      <c r="AG24" s="231">
        <f t="shared" si="33"/>
        <v>0</v>
      </c>
      <c r="AH24" s="231">
        <f t="shared" si="33"/>
        <v>0</v>
      </c>
      <c r="AI24" s="231">
        <f t="shared" si="33"/>
        <v>0</v>
      </c>
      <c r="AJ24" s="231">
        <f t="shared" si="33"/>
        <v>0</v>
      </c>
      <c r="AK24" s="231">
        <f t="shared" si="33"/>
        <v>0</v>
      </c>
      <c r="AL24" s="231">
        <f t="shared" si="33"/>
        <v>0</v>
      </c>
      <c r="AM24" s="231">
        <f t="shared" si="33"/>
        <v>0</v>
      </c>
      <c r="AN24" s="231">
        <f t="shared" si="33"/>
        <v>0</v>
      </c>
      <c r="AO24" s="231">
        <f t="shared" si="33"/>
        <v>0</v>
      </c>
      <c r="AP24" s="231">
        <f>AP25+AP26</f>
        <v>0</v>
      </c>
      <c r="AQ24" s="231">
        <f aca="true" t="shared" si="34" ref="AQ24:CU24">AQ25+AQ26</f>
        <v>0</v>
      </c>
      <c r="AR24" s="231">
        <f t="shared" si="34"/>
        <v>0</v>
      </c>
      <c r="AS24" s="231">
        <f t="shared" si="34"/>
        <v>2508068706</v>
      </c>
      <c r="AT24" s="231">
        <f t="shared" si="34"/>
        <v>0</v>
      </c>
      <c r="AU24" s="231">
        <f t="shared" si="34"/>
        <v>0</v>
      </c>
      <c r="AV24" s="231">
        <f t="shared" si="34"/>
        <v>0</v>
      </c>
      <c r="AW24" s="231">
        <f t="shared" si="34"/>
        <v>0</v>
      </c>
      <c r="AX24" s="231">
        <f t="shared" si="34"/>
        <v>0</v>
      </c>
      <c r="AY24" s="231">
        <f t="shared" si="34"/>
        <v>0</v>
      </c>
      <c r="AZ24" s="231">
        <f t="shared" si="34"/>
        <v>0</v>
      </c>
      <c r="BA24" s="231">
        <f t="shared" si="34"/>
        <v>0</v>
      </c>
      <c r="BB24" s="231">
        <f t="shared" si="34"/>
        <v>0</v>
      </c>
      <c r="BC24" s="231">
        <f t="shared" si="34"/>
        <v>0</v>
      </c>
      <c r="BD24" s="231">
        <f t="shared" si="34"/>
        <v>0</v>
      </c>
      <c r="BE24" s="231">
        <f t="shared" si="34"/>
        <v>10000000</v>
      </c>
      <c r="BF24" s="231">
        <f>BF25+BF26</f>
        <v>0</v>
      </c>
      <c r="BG24" s="231">
        <f t="shared" si="34"/>
        <v>0</v>
      </c>
      <c r="BH24" s="231">
        <f t="shared" si="34"/>
        <v>2150000000</v>
      </c>
      <c r="BI24" s="231">
        <f t="shared" si="34"/>
        <v>0</v>
      </c>
      <c r="BJ24" s="231">
        <f t="shared" si="34"/>
        <v>1119405492</v>
      </c>
      <c r="BK24" s="231">
        <f t="shared" si="34"/>
        <v>0</v>
      </c>
      <c r="BL24" s="231">
        <f t="shared" si="34"/>
        <v>0</v>
      </c>
      <c r="BM24" s="231">
        <f t="shared" si="34"/>
        <v>0</v>
      </c>
      <c r="BN24" s="231">
        <f t="shared" si="34"/>
        <v>3035000000</v>
      </c>
      <c r="BO24" s="231">
        <f t="shared" si="34"/>
        <v>0</v>
      </c>
      <c r="BP24" s="231">
        <f t="shared" si="34"/>
        <v>3035000000</v>
      </c>
      <c r="BQ24" s="231">
        <f t="shared" si="34"/>
        <v>0</v>
      </c>
      <c r="BR24" s="231">
        <f t="shared" si="34"/>
        <v>0</v>
      </c>
      <c r="BS24" s="231">
        <f t="shared" si="34"/>
        <v>0</v>
      </c>
      <c r="BT24" s="231">
        <f t="shared" si="34"/>
        <v>0</v>
      </c>
      <c r="BU24" s="231">
        <f t="shared" si="34"/>
        <v>0</v>
      </c>
      <c r="BV24" s="231">
        <f t="shared" si="34"/>
        <v>0</v>
      </c>
      <c r="BW24" s="231">
        <f t="shared" si="34"/>
        <v>2805000000</v>
      </c>
      <c r="BX24" s="231">
        <f t="shared" si="34"/>
        <v>0</v>
      </c>
      <c r="BY24" s="231">
        <f t="shared" si="34"/>
        <v>0</v>
      </c>
      <c r="BZ24" s="231">
        <f t="shared" si="34"/>
        <v>0</v>
      </c>
      <c r="CA24" s="231">
        <f t="shared" si="34"/>
        <v>0</v>
      </c>
      <c r="CB24" s="231">
        <f t="shared" si="34"/>
        <v>0</v>
      </c>
      <c r="CC24" s="231">
        <f t="shared" si="34"/>
        <v>0</v>
      </c>
      <c r="CD24" s="231">
        <f t="shared" si="34"/>
        <v>0</v>
      </c>
      <c r="CE24" s="231">
        <f t="shared" si="34"/>
        <v>0</v>
      </c>
      <c r="CF24" s="231">
        <f t="shared" si="34"/>
        <v>0</v>
      </c>
      <c r="CG24" s="231">
        <f t="shared" si="34"/>
        <v>0</v>
      </c>
      <c r="CH24" s="231">
        <f t="shared" si="34"/>
        <v>0</v>
      </c>
      <c r="CI24" s="231">
        <f t="shared" si="34"/>
        <v>0</v>
      </c>
      <c r="CJ24" s="231">
        <f t="shared" si="34"/>
        <v>0</v>
      </c>
      <c r="CK24" s="231">
        <f t="shared" si="34"/>
        <v>0</v>
      </c>
      <c r="CL24" s="231">
        <f t="shared" si="34"/>
        <v>0</v>
      </c>
      <c r="CM24" s="231">
        <f t="shared" si="34"/>
        <v>0</v>
      </c>
      <c r="CN24" s="231">
        <f t="shared" si="34"/>
        <v>200000000</v>
      </c>
      <c r="CO24" s="231">
        <f t="shared" si="34"/>
        <v>30000000</v>
      </c>
      <c r="CP24" s="231">
        <f t="shared" si="34"/>
        <v>0</v>
      </c>
      <c r="CQ24" s="231">
        <f t="shared" si="34"/>
        <v>0</v>
      </c>
      <c r="CR24" s="231">
        <f t="shared" si="34"/>
        <v>0</v>
      </c>
      <c r="CS24" s="231">
        <f t="shared" si="34"/>
        <v>0</v>
      </c>
      <c r="CT24" s="231">
        <f t="shared" si="34"/>
        <v>0</v>
      </c>
      <c r="CU24" s="231">
        <f t="shared" si="34"/>
        <v>0</v>
      </c>
      <c r="CV24" s="246" t="s">
        <v>240</v>
      </c>
      <c r="CW24" s="231">
        <f aca="true" t="shared" si="35" ref="CW24:FH24">CW25+CW26</f>
        <v>8822474198</v>
      </c>
      <c r="CX24" s="231">
        <f t="shared" si="35"/>
        <v>3637474198</v>
      </c>
      <c r="CY24" s="231">
        <f t="shared" si="35"/>
        <v>0</v>
      </c>
      <c r="CZ24" s="231">
        <f t="shared" si="35"/>
        <v>0</v>
      </c>
      <c r="DA24" s="231">
        <f t="shared" si="35"/>
        <v>0</v>
      </c>
      <c r="DB24" s="231">
        <f t="shared" si="35"/>
        <v>0</v>
      </c>
      <c r="DC24" s="231">
        <f t="shared" si="35"/>
        <v>0</v>
      </c>
      <c r="DD24" s="231">
        <f t="shared" si="35"/>
        <v>3637474198</v>
      </c>
      <c r="DE24" s="231">
        <f t="shared" si="35"/>
        <v>0</v>
      </c>
      <c r="DF24" s="231">
        <f t="shared" si="35"/>
        <v>0</v>
      </c>
      <c r="DG24" s="231">
        <f t="shared" si="35"/>
        <v>0</v>
      </c>
      <c r="DH24" s="231">
        <f t="shared" si="35"/>
        <v>0</v>
      </c>
      <c r="DI24" s="231">
        <f t="shared" si="35"/>
        <v>0</v>
      </c>
      <c r="DJ24" s="231">
        <f t="shared" si="35"/>
        <v>0</v>
      </c>
      <c r="DK24" s="231">
        <f t="shared" si="35"/>
        <v>0</v>
      </c>
      <c r="DL24" s="231">
        <f t="shared" si="35"/>
        <v>0</v>
      </c>
      <c r="DM24" s="231">
        <f t="shared" si="35"/>
        <v>0</v>
      </c>
      <c r="DN24" s="231">
        <f t="shared" si="35"/>
        <v>0</v>
      </c>
      <c r="DO24" s="231">
        <f t="shared" si="35"/>
        <v>0</v>
      </c>
      <c r="DP24" s="231">
        <f t="shared" si="35"/>
        <v>0</v>
      </c>
      <c r="DQ24" s="231">
        <f t="shared" si="35"/>
        <v>0</v>
      </c>
      <c r="DR24" s="231">
        <f t="shared" si="35"/>
        <v>0</v>
      </c>
      <c r="DS24" s="231">
        <f t="shared" si="35"/>
        <v>0</v>
      </c>
      <c r="DT24" s="231">
        <f t="shared" si="35"/>
        <v>0</v>
      </c>
      <c r="DU24" s="231">
        <f t="shared" si="35"/>
        <v>0</v>
      </c>
      <c r="DV24" s="231">
        <f t="shared" si="35"/>
        <v>0</v>
      </c>
      <c r="DW24" s="231">
        <f>DW25+DW26</f>
        <v>0</v>
      </c>
      <c r="DX24" s="231">
        <f>DX25+DX26</f>
        <v>0</v>
      </c>
      <c r="DY24" s="231">
        <f t="shared" si="35"/>
        <v>0</v>
      </c>
      <c r="DZ24" s="231">
        <f t="shared" si="35"/>
        <v>0</v>
      </c>
      <c r="EA24" s="231">
        <f t="shared" si="35"/>
        <v>0</v>
      </c>
      <c r="EB24" s="231">
        <f t="shared" si="35"/>
        <v>0</v>
      </c>
      <c r="EC24" s="231">
        <f>EC25+EC26</f>
        <v>0</v>
      </c>
      <c r="ED24" s="231">
        <f t="shared" si="35"/>
        <v>0</v>
      </c>
      <c r="EE24" s="231">
        <f t="shared" si="35"/>
        <v>0</v>
      </c>
      <c r="EF24" s="231">
        <f t="shared" si="35"/>
        <v>0</v>
      </c>
      <c r="EG24" s="231">
        <f t="shared" si="35"/>
        <v>0</v>
      </c>
      <c r="EH24" s="231">
        <f t="shared" si="35"/>
        <v>0</v>
      </c>
      <c r="EI24" s="231">
        <f t="shared" si="35"/>
        <v>0</v>
      </c>
      <c r="EJ24" s="231">
        <f>EJ25+EJ26</f>
        <v>0</v>
      </c>
      <c r="EK24" s="231">
        <f t="shared" si="35"/>
        <v>0</v>
      </c>
      <c r="EL24" s="231">
        <f t="shared" si="35"/>
        <v>0</v>
      </c>
      <c r="EM24" s="231">
        <f t="shared" si="35"/>
        <v>2508068706</v>
      </c>
      <c r="EN24" s="231">
        <f t="shared" si="35"/>
        <v>0</v>
      </c>
      <c r="EO24" s="231">
        <f t="shared" si="35"/>
        <v>0</v>
      </c>
      <c r="EP24" s="231">
        <f t="shared" si="35"/>
        <v>0</v>
      </c>
      <c r="EQ24" s="231">
        <f t="shared" si="35"/>
        <v>0</v>
      </c>
      <c r="ER24" s="231">
        <f t="shared" si="35"/>
        <v>0</v>
      </c>
      <c r="ES24" s="231">
        <f t="shared" si="35"/>
        <v>0</v>
      </c>
      <c r="ET24" s="231">
        <f t="shared" si="35"/>
        <v>0</v>
      </c>
      <c r="EU24" s="231">
        <f t="shared" si="35"/>
        <v>0</v>
      </c>
      <c r="EV24" s="231">
        <f t="shared" si="35"/>
        <v>0</v>
      </c>
      <c r="EW24" s="231">
        <f t="shared" si="35"/>
        <v>0</v>
      </c>
      <c r="EX24" s="231">
        <f t="shared" si="35"/>
        <v>0</v>
      </c>
      <c r="EY24" s="231">
        <f t="shared" si="35"/>
        <v>10000000</v>
      </c>
      <c r="EZ24" s="231">
        <f>EZ25+EZ26</f>
        <v>0</v>
      </c>
      <c r="FA24" s="231">
        <f t="shared" si="35"/>
        <v>0</v>
      </c>
      <c r="FB24" s="231">
        <f t="shared" si="35"/>
        <v>0</v>
      </c>
      <c r="FC24" s="231">
        <f t="shared" si="35"/>
        <v>0</v>
      </c>
      <c r="FD24" s="231">
        <f t="shared" si="35"/>
        <v>1119405492</v>
      </c>
      <c r="FE24" s="231">
        <f t="shared" si="35"/>
        <v>0</v>
      </c>
      <c r="FF24" s="231">
        <f t="shared" si="35"/>
        <v>0</v>
      </c>
      <c r="FG24" s="231">
        <f t="shared" si="35"/>
        <v>0</v>
      </c>
      <c r="FH24" s="231">
        <f t="shared" si="35"/>
        <v>222989624</v>
      </c>
      <c r="FI24" s="231">
        <f aca="true" t="shared" si="36" ref="FI24:GP24">FI25+FI26</f>
        <v>0</v>
      </c>
      <c r="FJ24" s="231">
        <f t="shared" si="36"/>
        <v>222989624</v>
      </c>
      <c r="FK24" s="231">
        <f t="shared" si="36"/>
        <v>0</v>
      </c>
      <c r="FL24" s="231">
        <f t="shared" si="36"/>
        <v>0</v>
      </c>
      <c r="FM24" s="231">
        <f t="shared" si="36"/>
        <v>0</v>
      </c>
      <c r="FN24" s="231">
        <f t="shared" si="36"/>
        <v>0</v>
      </c>
      <c r="FO24" s="231">
        <f t="shared" si="36"/>
        <v>0</v>
      </c>
      <c r="FP24" s="231">
        <f t="shared" si="36"/>
        <v>0</v>
      </c>
      <c r="FQ24" s="231">
        <f t="shared" si="36"/>
        <v>0</v>
      </c>
      <c r="FR24" s="231">
        <f t="shared" si="36"/>
        <v>0</v>
      </c>
      <c r="FS24" s="231">
        <f t="shared" si="36"/>
        <v>0</v>
      </c>
      <c r="FT24" s="231">
        <f t="shared" si="36"/>
        <v>0</v>
      </c>
      <c r="FU24" s="231">
        <f t="shared" si="36"/>
        <v>0</v>
      </c>
      <c r="FV24" s="231">
        <f t="shared" si="36"/>
        <v>0</v>
      </c>
      <c r="FW24" s="231">
        <f t="shared" si="36"/>
        <v>0</v>
      </c>
      <c r="FX24" s="231">
        <f t="shared" si="36"/>
        <v>0</v>
      </c>
      <c r="FY24" s="231">
        <f t="shared" si="36"/>
        <v>0</v>
      </c>
      <c r="FZ24" s="231">
        <f t="shared" si="36"/>
        <v>0</v>
      </c>
      <c r="GA24" s="231">
        <f t="shared" si="36"/>
        <v>0</v>
      </c>
      <c r="GB24" s="231">
        <f t="shared" si="36"/>
        <v>0</v>
      </c>
      <c r="GC24" s="231">
        <f t="shared" si="36"/>
        <v>0</v>
      </c>
      <c r="GD24" s="231">
        <f t="shared" si="36"/>
        <v>0</v>
      </c>
      <c r="GE24" s="231">
        <f t="shared" si="36"/>
        <v>0</v>
      </c>
      <c r="GF24" s="231">
        <f t="shared" si="36"/>
        <v>0</v>
      </c>
      <c r="GG24" s="231">
        <f t="shared" si="36"/>
        <v>0</v>
      </c>
      <c r="GH24" s="231">
        <f t="shared" si="36"/>
        <v>200000000</v>
      </c>
      <c r="GI24" s="231">
        <f t="shared" si="36"/>
        <v>22989624</v>
      </c>
      <c r="GJ24" s="231">
        <f t="shared" si="36"/>
        <v>0</v>
      </c>
      <c r="GK24" s="231">
        <f t="shared" si="36"/>
        <v>0</v>
      </c>
      <c r="GL24" s="231">
        <f t="shared" si="36"/>
        <v>0</v>
      </c>
      <c r="GM24" s="231">
        <f t="shared" si="36"/>
        <v>0</v>
      </c>
      <c r="GN24" s="231">
        <f t="shared" si="36"/>
        <v>0</v>
      </c>
      <c r="GO24" s="231">
        <f t="shared" si="36"/>
        <v>0</v>
      </c>
      <c r="GP24" s="231">
        <f t="shared" si="36"/>
        <v>4962010376</v>
      </c>
      <c r="GQ24" s="247">
        <f t="shared" si="15"/>
        <v>1</v>
      </c>
      <c r="GR24" s="247"/>
      <c r="GS24" s="248">
        <f t="shared" si="12"/>
        <v>0.6285080630263572</v>
      </c>
      <c r="GT24" s="248">
        <f>FH24/BN24</f>
        <v>0.07347269324546953</v>
      </c>
      <c r="GU24" s="248"/>
    </row>
    <row r="25" spans="1:203" ht="21" customHeight="1" hidden="1">
      <c r="A25" s="245"/>
      <c r="B25" s="246" t="s">
        <v>155</v>
      </c>
      <c r="C25" s="231">
        <f>D25+BN25+CP25</f>
        <v>0</v>
      </c>
      <c r="D25" s="231">
        <f>E25+J25</f>
        <v>0</v>
      </c>
      <c r="E25" s="231">
        <f>SUM(F25:I25)</f>
        <v>0</v>
      </c>
      <c r="F25" s="231"/>
      <c r="G25" s="231"/>
      <c r="H25" s="231"/>
      <c r="I25" s="231"/>
      <c r="J25" s="231">
        <f>SUM(K25:BM25)</f>
        <v>0</v>
      </c>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1"/>
      <c r="BG25" s="231"/>
      <c r="BH25" s="231"/>
      <c r="BI25" s="231"/>
      <c r="BJ25" s="231"/>
      <c r="BK25" s="231"/>
      <c r="BL25" s="231"/>
      <c r="BM25" s="231"/>
      <c r="BN25" s="231">
        <f>SUM(BO25:BP25)</f>
        <v>0</v>
      </c>
      <c r="BO25" s="231">
        <f>SUM(BQ25:BR25)+BS25+BU25+CD25+CL25</f>
        <v>0</v>
      </c>
      <c r="BP25" s="231">
        <f>BT25+SUM(BV25:CC25)+SUM(CE25:CK25)+SUM(CM25:CO25)</f>
        <v>0</v>
      </c>
      <c r="BQ25" s="231"/>
      <c r="BR25" s="231"/>
      <c r="BS25" s="231"/>
      <c r="BT25" s="231"/>
      <c r="BU25" s="231"/>
      <c r="BV25" s="231"/>
      <c r="BW25" s="231"/>
      <c r="BX25" s="231"/>
      <c r="BY25" s="231"/>
      <c r="BZ25" s="231"/>
      <c r="CA25" s="231"/>
      <c r="CB25" s="231"/>
      <c r="CC25" s="231"/>
      <c r="CD25" s="231"/>
      <c r="CE25" s="231"/>
      <c r="CF25" s="231"/>
      <c r="CG25" s="231"/>
      <c r="CH25" s="231"/>
      <c r="CI25" s="231"/>
      <c r="CJ25" s="231"/>
      <c r="CK25" s="231"/>
      <c r="CL25" s="231"/>
      <c r="CM25" s="231"/>
      <c r="CN25" s="231"/>
      <c r="CO25" s="231"/>
      <c r="CP25" s="231">
        <f>SUM(CQ25:CR25)</f>
        <v>0</v>
      </c>
      <c r="CQ25" s="231">
        <f>SUM(CS25:CS25)</f>
        <v>0</v>
      </c>
      <c r="CR25" s="231">
        <f>SUM(CT25:CU25)</f>
        <v>0</v>
      </c>
      <c r="CS25" s="231"/>
      <c r="CT25" s="231"/>
      <c r="CU25" s="231"/>
      <c r="CV25" s="246" t="s">
        <v>155</v>
      </c>
      <c r="CW25" s="231">
        <f>CX25+FH25+GJ25+GP25</f>
        <v>0</v>
      </c>
      <c r="CX25" s="231">
        <f>CY25+DD25</f>
        <v>0</v>
      </c>
      <c r="CY25" s="231">
        <f>SUM(CZ25:DC25)</f>
        <v>0</v>
      </c>
      <c r="CZ25" s="231"/>
      <c r="DA25" s="231"/>
      <c r="DB25" s="231"/>
      <c r="DC25" s="231"/>
      <c r="DD25" s="231">
        <f>SUM(DE25:FG25)</f>
        <v>0</v>
      </c>
      <c r="DE25" s="231"/>
      <c r="DF25" s="231"/>
      <c r="DG25" s="231"/>
      <c r="DH25" s="231"/>
      <c r="DI25" s="231"/>
      <c r="DJ25" s="231"/>
      <c r="DK25" s="231"/>
      <c r="DL25" s="231"/>
      <c r="DM25" s="231"/>
      <c r="DN25" s="231"/>
      <c r="DO25" s="231"/>
      <c r="DP25" s="231"/>
      <c r="DQ25" s="231"/>
      <c r="DR25" s="231"/>
      <c r="DS25" s="231"/>
      <c r="DT25" s="231"/>
      <c r="DU25" s="231"/>
      <c r="DV25" s="231"/>
      <c r="DW25" s="231"/>
      <c r="DX25" s="231"/>
      <c r="DY25" s="231"/>
      <c r="DZ25" s="231"/>
      <c r="EA25" s="231"/>
      <c r="EB25" s="231"/>
      <c r="EC25" s="231"/>
      <c r="ED25" s="231"/>
      <c r="EE25" s="231"/>
      <c r="EF25" s="231"/>
      <c r="EG25" s="231"/>
      <c r="EH25" s="231"/>
      <c r="EI25" s="231"/>
      <c r="EJ25" s="231"/>
      <c r="EK25" s="231"/>
      <c r="EL25" s="231"/>
      <c r="EM25" s="231"/>
      <c r="EN25" s="231"/>
      <c r="EO25" s="231"/>
      <c r="EP25" s="231"/>
      <c r="EQ25" s="231"/>
      <c r="ER25" s="231"/>
      <c r="ES25" s="231"/>
      <c r="ET25" s="231"/>
      <c r="EU25" s="231"/>
      <c r="EV25" s="231"/>
      <c r="EW25" s="231"/>
      <c r="EX25" s="231"/>
      <c r="EY25" s="231"/>
      <c r="EZ25" s="231"/>
      <c r="FA25" s="231"/>
      <c r="FB25" s="231"/>
      <c r="FC25" s="231"/>
      <c r="FD25" s="231"/>
      <c r="FE25" s="231"/>
      <c r="FF25" s="231"/>
      <c r="FG25" s="231"/>
      <c r="FH25" s="231">
        <f>SUM(FI25:FJ25)</f>
        <v>0</v>
      </c>
      <c r="FI25" s="231">
        <f>SUM(FK25:FL25)+FM25+FO25+FX25+GF25</f>
        <v>0</v>
      </c>
      <c r="FJ25" s="231">
        <f>FN25+SUM(FP25:FW25)+SUM(FY25:GE25)+SUM(GG25:GI25)</f>
        <v>0</v>
      </c>
      <c r="FK25" s="231"/>
      <c r="FL25" s="231"/>
      <c r="FM25" s="231"/>
      <c r="FN25" s="231"/>
      <c r="FO25" s="231"/>
      <c r="FP25" s="231"/>
      <c r="FQ25" s="231"/>
      <c r="FR25" s="231"/>
      <c r="FS25" s="231"/>
      <c r="FT25" s="231"/>
      <c r="FU25" s="231"/>
      <c r="FV25" s="231"/>
      <c r="FW25" s="231"/>
      <c r="FX25" s="231"/>
      <c r="FY25" s="231"/>
      <c r="FZ25" s="231"/>
      <c r="GA25" s="231"/>
      <c r="GB25" s="231"/>
      <c r="GC25" s="231"/>
      <c r="GD25" s="231"/>
      <c r="GE25" s="231"/>
      <c r="GF25" s="231"/>
      <c r="GG25" s="231"/>
      <c r="GH25" s="231"/>
      <c r="GI25" s="231"/>
      <c r="GJ25" s="231">
        <f>SUM(GK25:GL25)</f>
        <v>0</v>
      </c>
      <c r="GK25" s="231">
        <f>SUM(GM25:GM25)</f>
        <v>0</v>
      </c>
      <c r="GL25" s="231">
        <f>SUM(GN25:GO25)</f>
        <v>0</v>
      </c>
      <c r="GM25" s="231"/>
      <c r="GN25" s="231"/>
      <c r="GO25" s="231"/>
      <c r="GP25" s="231"/>
      <c r="GQ25" s="247"/>
      <c r="GR25" s="247"/>
      <c r="GS25" s="248"/>
      <c r="GT25" s="248"/>
      <c r="GU25" s="248"/>
    </row>
    <row r="26" spans="1:203" ht="17.25" customHeight="1" hidden="1">
      <c r="A26" s="245"/>
      <c r="B26" s="246" t="s">
        <v>156</v>
      </c>
      <c r="C26" s="231">
        <f>D26+BN26+CP26</f>
        <v>8822474198</v>
      </c>
      <c r="D26" s="231">
        <f>E26+J26</f>
        <v>5787474198</v>
      </c>
      <c r="E26" s="231">
        <f>SUM(F26:I26)</f>
        <v>0</v>
      </c>
      <c r="F26" s="231"/>
      <c r="G26" s="231"/>
      <c r="H26" s="231"/>
      <c r="I26" s="231"/>
      <c r="J26" s="231">
        <f>SUM(K26:BM26)</f>
        <v>5787474198</v>
      </c>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231">
        <v>2508068706</v>
      </c>
      <c r="AT26" s="231"/>
      <c r="AU26" s="231"/>
      <c r="AV26" s="231"/>
      <c r="AW26" s="231"/>
      <c r="AX26" s="231"/>
      <c r="AY26" s="231"/>
      <c r="AZ26" s="231"/>
      <c r="BA26" s="231"/>
      <c r="BB26" s="231"/>
      <c r="BC26" s="231"/>
      <c r="BD26" s="231"/>
      <c r="BE26" s="231">
        <v>10000000</v>
      </c>
      <c r="BF26" s="231"/>
      <c r="BG26" s="231"/>
      <c r="BH26" s="231">
        <v>2150000000</v>
      </c>
      <c r="BI26" s="231"/>
      <c r="BJ26" s="231">
        <v>1119405492</v>
      </c>
      <c r="BK26" s="231"/>
      <c r="BL26" s="231"/>
      <c r="BM26" s="231"/>
      <c r="BN26" s="231">
        <f>SUM(BO26:BP26)</f>
        <v>3035000000</v>
      </c>
      <c r="BO26" s="231">
        <f>SUM(BQ26:BR26)+BS26+BU26+CD26+CL26</f>
        <v>0</v>
      </c>
      <c r="BP26" s="231">
        <f>BT26+SUM(BV26:CC26)+SUM(CE26:CK26)+SUM(CM26:CO26)</f>
        <v>3035000000</v>
      </c>
      <c r="BQ26" s="231"/>
      <c r="BR26" s="231"/>
      <c r="BS26" s="231"/>
      <c r="BT26" s="231"/>
      <c r="BU26" s="231"/>
      <c r="BV26" s="231"/>
      <c r="BW26" s="231">
        <v>2805000000</v>
      </c>
      <c r="BX26" s="231"/>
      <c r="BY26" s="231"/>
      <c r="BZ26" s="231"/>
      <c r="CA26" s="231"/>
      <c r="CB26" s="231"/>
      <c r="CC26" s="231"/>
      <c r="CD26" s="231"/>
      <c r="CE26" s="231"/>
      <c r="CF26" s="231"/>
      <c r="CG26" s="231"/>
      <c r="CH26" s="231"/>
      <c r="CI26" s="231"/>
      <c r="CJ26" s="231"/>
      <c r="CK26" s="231"/>
      <c r="CL26" s="231"/>
      <c r="CM26" s="231"/>
      <c r="CN26" s="231">
        <v>200000000</v>
      </c>
      <c r="CO26" s="231">
        <f>22989624+7010376</f>
        <v>30000000</v>
      </c>
      <c r="CP26" s="231">
        <f>SUM(CQ26:CR26)</f>
        <v>0</v>
      </c>
      <c r="CQ26" s="231">
        <f>SUM(CS26:CS26)</f>
        <v>0</v>
      </c>
      <c r="CR26" s="231">
        <f>SUM(CT26:CU26)</f>
        <v>0</v>
      </c>
      <c r="CS26" s="231"/>
      <c r="CT26" s="231"/>
      <c r="CU26" s="231"/>
      <c r="CV26" s="246" t="s">
        <v>156</v>
      </c>
      <c r="CW26" s="231">
        <f>CX26+FH26+GJ26+GP26</f>
        <v>8822474198</v>
      </c>
      <c r="CX26" s="231">
        <f>CY26+DD26</f>
        <v>3637474198</v>
      </c>
      <c r="CY26" s="231">
        <f>SUM(CZ26:DC26)</f>
        <v>0</v>
      </c>
      <c r="CZ26" s="231"/>
      <c r="DA26" s="231"/>
      <c r="DB26" s="231"/>
      <c r="DC26" s="231"/>
      <c r="DD26" s="231">
        <f>SUM(DE26:FG26)</f>
        <v>3637474198</v>
      </c>
      <c r="DE26" s="231"/>
      <c r="DF26" s="231"/>
      <c r="DG26" s="231"/>
      <c r="DH26" s="231"/>
      <c r="DI26" s="231"/>
      <c r="DJ26" s="231"/>
      <c r="DK26" s="231"/>
      <c r="DL26" s="231"/>
      <c r="DM26" s="231"/>
      <c r="DN26" s="231"/>
      <c r="DO26" s="231"/>
      <c r="DP26" s="231"/>
      <c r="DQ26" s="231"/>
      <c r="DR26" s="231"/>
      <c r="DS26" s="231"/>
      <c r="DT26" s="231"/>
      <c r="DU26" s="231"/>
      <c r="DV26" s="231"/>
      <c r="DW26" s="231"/>
      <c r="DX26" s="231"/>
      <c r="DY26" s="231"/>
      <c r="DZ26" s="231"/>
      <c r="EA26" s="231"/>
      <c r="EB26" s="231"/>
      <c r="EC26" s="231"/>
      <c r="ED26" s="231"/>
      <c r="EE26" s="231"/>
      <c r="EF26" s="231"/>
      <c r="EG26" s="231"/>
      <c r="EH26" s="231"/>
      <c r="EI26" s="231"/>
      <c r="EJ26" s="231"/>
      <c r="EK26" s="231"/>
      <c r="EL26" s="231"/>
      <c r="EM26" s="231">
        <v>2508068706</v>
      </c>
      <c r="EN26" s="231"/>
      <c r="EO26" s="231"/>
      <c r="EP26" s="231"/>
      <c r="EQ26" s="231"/>
      <c r="ER26" s="231"/>
      <c r="ES26" s="231"/>
      <c r="ET26" s="231"/>
      <c r="EU26" s="231"/>
      <c r="EV26" s="231"/>
      <c r="EW26" s="231"/>
      <c r="EX26" s="231"/>
      <c r="EY26" s="231">
        <v>10000000</v>
      </c>
      <c r="EZ26" s="231"/>
      <c r="FA26" s="231"/>
      <c r="FB26" s="231"/>
      <c r="FC26" s="231"/>
      <c r="FD26" s="231">
        <v>1119405492</v>
      </c>
      <c r="FE26" s="231"/>
      <c r="FF26" s="231"/>
      <c r="FG26" s="231"/>
      <c r="FH26" s="231">
        <f>SUM(FI26:FJ26)</f>
        <v>222989624</v>
      </c>
      <c r="FI26" s="231">
        <f>SUM(FK26:FL26)+FM26+FO26+FX26+GF26</f>
        <v>0</v>
      </c>
      <c r="FJ26" s="231">
        <f>FN26+SUM(FP26:FW26)+SUM(FY26:GE26)+SUM(GG26:GI26)</f>
        <v>222989624</v>
      </c>
      <c r="FK26" s="231"/>
      <c r="FL26" s="231"/>
      <c r="FM26" s="231"/>
      <c r="FN26" s="231"/>
      <c r="FO26" s="231"/>
      <c r="FP26" s="231"/>
      <c r="FQ26" s="231"/>
      <c r="FR26" s="231"/>
      <c r="FS26" s="231"/>
      <c r="FT26" s="231"/>
      <c r="FU26" s="231"/>
      <c r="FV26" s="231"/>
      <c r="FW26" s="231"/>
      <c r="FX26" s="231"/>
      <c r="FY26" s="231"/>
      <c r="FZ26" s="231"/>
      <c r="GA26" s="231"/>
      <c r="GB26" s="231"/>
      <c r="GC26" s="231"/>
      <c r="GD26" s="231"/>
      <c r="GE26" s="231"/>
      <c r="GF26" s="231"/>
      <c r="GG26" s="231"/>
      <c r="GH26" s="231">
        <v>200000000</v>
      </c>
      <c r="GI26" s="231">
        <v>22989624</v>
      </c>
      <c r="GJ26" s="231">
        <f>SUM(GK26:GL26)</f>
        <v>0</v>
      </c>
      <c r="GK26" s="231">
        <f>SUM(GM26:GM26)</f>
        <v>0</v>
      </c>
      <c r="GL26" s="231">
        <f>SUM(GN26:GO26)</f>
        <v>0</v>
      </c>
      <c r="GM26" s="231"/>
      <c r="GN26" s="231"/>
      <c r="GO26" s="231"/>
      <c r="GP26" s="231">
        <f>2150000000+2812010376</f>
        <v>4962010376</v>
      </c>
      <c r="GQ26" s="247">
        <f t="shared" si="15"/>
        <v>1</v>
      </c>
      <c r="GR26" s="247"/>
      <c r="GS26" s="248">
        <f t="shared" si="12"/>
        <v>0.6285080630263572</v>
      </c>
      <c r="GT26" s="248">
        <f>FH26/BN26</f>
        <v>0.07347269324546953</v>
      </c>
      <c r="GU26" s="248"/>
    </row>
    <row r="27" spans="1:203" ht="17.25" customHeight="1">
      <c r="A27" s="245">
        <v>5</v>
      </c>
      <c r="B27" s="246" t="s">
        <v>162</v>
      </c>
      <c r="C27" s="231">
        <f aca="true" t="shared" si="37" ref="C27:AO27">C28+C29</f>
        <v>602303000</v>
      </c>
      <c r="D27" s="231">
        <f t="shared" si="37"/>
        <v>602303000</v>
      </c>
      <c r="E27" s="231">
        <f t="shared" si="37"/>
        <v>0</v>
      </c>
      <c r="F27" s="231">
        <f t="shared" si="37"/>
        <v>0</v>
      </c>
      <c r="G27" s="231">
        <f t="shared" si="37"/>
        <v>0</v>
      </c>
      <c r="H27" s="231">
        <f t="shared" si="37"/>
        <v>0</v>
      </c>
      <c r="I27" s="231">
        <f t="shared" si="37"/>
        <v>0</v>
      </c>
      <c r="J27" s="231">
        <f t="shared" si="37"/>
        <v>602303000</v>
      </c>
      <c r="K27" s="231">
        <f t="shared" si="37"/>
        <v>0</v>
      </c>
      <c r="L27" s="231">
        <f t="shared" si="37"/>
        <v>0</v>
      </c>
      <c r="M27" s="231">
        <f t="shared" si="37"/>
        <v>0</v>
      </c>
      <c r="N27" s="231">
        <f t="shared" si="37"/>
        <v>0</v>
      </c>
      <c r="O27" s="231">
        <f t="shared" si="37"/>
        <v>0</v>
      </c>
      <c r="P27" s="231">
        <f t="shared" si="37"/>
        <v>0</v>
      </c>
      <c r="Q27" s="231">
        <f t="shared" si="37"/>
        <v>0</v>
      </c>
      <c r="R27" s="231">
        <f t="shared" si="37"/>
        <v>0</v>
      </c>
      <c r="S27" s="231">
        <f t="shared" si="37"/>
        <v>0</v>
      </c>
      <c r="T27" s="231">
        <f t="shared" si="37"/>
        <v>0</v>
      </c>
      <c r="U27" s="231">
        <f t="shared" si="37"/>
        <v>0</v>
      </c>
      <c r="V27" s="231">
        <f t="shared" si="37"/>
        <v>0</v>
      </c>
      <c r="W27" s="231">
        <f t="shared" si="37"/>
        <v>0</v>
      </c>
      <c r="X27" s="231">
        <f t="shared" si="37"/>
        <v>0</v>
      </c>
      <c r="Y27" s="231">
        <f t="shared" si="37"/>
        <v>0</v>
      </c>
      <c r="Z27" s="231">
        <f t="shared" si="37"/>
        <v>0</v>
      </c>
      <c r="AA27" s="231">
        <f t="shared" si="37"/>
        <v>0</v>
      </c>
      <c r="AB27" s="231">
        <f t="shared" si="37"/>
        <v>0</v>
      </c>
      <c r="AC27" s="231">
        <f t="shared" si="37"/>
        <v>0</v>
      </c>
      <c r="AD27" s="231">
        <f t="shared" si="37"/>
        <v>0</v>
      </c>
      <c r="AE27" s="231">
        <f t="shared" si="37"/>
        <v>0</v>
      </c>
      <c r="AF27" s="231">
        <f t="shared" si="37"/>
        <v>0</v>
      </c>
      <c r="AG27" s="231">
        <f t="shared" si="37"/>
        <v>0</v>
      </c>
      <c r="AH27" s="231">
        <f t="shared" si="37"/>
        <v>0</v>
      </c>
      <c r="AI27" s="231">
        <f t="shared" si="37"/>
        <v>0</v>
      </c>
      <c r="AJ27" s="231">
        <f t="shared" si="37"/>
        <v>0</v>
      </c>
      <c r="AK27" s="231">
        <f t="shared" si="37"/>
        <v>0</v>
      </c>
      <c r="AL27" s="231">
        <f t="shared" si="37"/>
        <v>0</v>
      </c>
      <c r="AM27" s="231">
        <f t="shared" si="37"/>
        <v>0</v>
      </c>
      <c r="AN27" s="231">
        <f t="shared" si="37"/>
        <v>0</v>
      </c>
      <c r="AO27" s="231">
        <f t="shared" si="37"/>
        <v>0</v>
      </c>
      <c r="AP27" s="231">
        <f>AP28+AP29</f>
        <v>0</v>
      </c>
      <c r="AQ27" s="231">
        <f aca="true" t="shared" si="38" ref="AQ27:AW27">AQ28+AQ29</f>
        <v>0</v>
      </c>
      <c r="AR27" s="231">
        <f t="shared" si="38"/>
        <v>0</v>
      </c>
      <c r="AS27" s="231">
        <f t="shared" si="38"/>
        <v>0</v>
      </c>
      <c r="AT27" s="231">
        <f t="shared" si="38"/>
        <v>0</v>
      </c>
      <c r="AU27" s="231">
        <f t="shared" si="38"/>
        <v>0</v>
      </c>
      <c r="AV27" s="231">
        <f t="shared" si="38"/>
        <v>0</v>
      </c>
      <c r="AW27" s="231">
        <f t="shared" si="38"/>
        <v>0</v>
      </c>
      <c r="AX27" s="231">
        <f>AX28+AX29</f>
        <v>0</v>
      </c>
      <c r="AY27" s="231">
        <f aca="true" t="shared" si="39" ref="AY27:BD27">AY28+AY29</f>
        <v>0</v>
      </c>
      <c r="AZ27" s="231">
        <f t="shared" si="39"/>
        <v>0</v>
      </c>
      <c r="BA27" s="231">
        <f t="shared" si="39"/>
        <v>0</v>
      </c>
      <c r="BB27" s="231">
        <f t="shared" si="39"/>
        <v>0</v>
      </c>
      <c r="BC27" s="231">
        <f t="shared" si="39"/>
        <v>0</v>
      </c>
      <c r="BD27" s="231">
        <f t="shared" si="39"/>
        <v>0</v>
      </c>
      <c r="BE27" s="231">
        <f>BE28+BE29</f>
        <v>0</v>
      </c>
      <c r="BF27" s="231">
        <f>BF28+BF29</f>
        <v>0</v>
      </c>
      <c r="BG27" s="231">
        <f aca="true" t="shared" si="40" ref="BG27:CU27">BG28+BG29</f>
        <v>0</v>
      </c>
      <c r="BH27" s="231">
        <f t="shared" si="40"/>
        <v>0</v>
      </c>
      <c r="BI27" s="231">
        <f t="shared" si="40"/>
        <v>0</v>
      </c>
      <c r="BJ27" s="231">
        <f t="shared" si="40"/>
        <v>602303000</v>
      </c>
      <c r="BK27" s="231">
        <f t="shared" si="40"/>
        <v>0</v>
      </c>
      <c r="BL27" s="231">
        <f t="shared" si="40"/>
        <v>0</v>
      </c>
      <c r="BM27" s="231">
        <f t="shared" si="40"/>
        <v>0</v>
      </c>
      <c r="BN27" s="231">
        <f t="shared" si="40"/>
        <v>0</v>
      </c>
      <c r="BO27" s="231">
        <f t="shared" si="40"/>
        <v>0</v>
      </c>
      <c r="BP27" s="231">
        <f t="shared" si="40"/>
        <v>0</v>
      </c>
      <c r="BQ27" s="231">
        <f t="shared" si="40"/>
        <v>0</v>
      </c>
      <c r="BR27" s="231">
        <f t="shared" si="40"/>
        <v>0</v>
      </c>
      <c r="BS27" s="231">
        <f t="shared" si="40"/>
        <v>0</v>
      </c>
      <c r="BT27" s="231">
        <f t="shared" si="40"/>
        <v>0</v>
      </c>
      <c r="BU27" s="231">
        <f t="shared" si="40"/>
        <v>0</v>
      </c>
      <c r="BV27" s="231">
        <f t="shared" si="40"/>
        <v>0</v>
      </c>
      <c r="BW27" s="231">
        <f t="shared" si="40"/>
        <v>0</v>
      </c>
      <c r="BX27" s="231">
        <f t="shared" si="40"/>
        <v>0</v>
      </c>
      <c r="BY27" s="231">
        <f t="shared" si="40"/>
        <v>0</v>
      </c>
      <c r="BZ27" s="231">
        <f t="shared" si="40"/>
        <v>0</v>
      </c>
      <c r="CA27" s="231">
        <f t="shared" si="40"/>
        <v>0</v>
      </c>
      <c r="CB27" s="231">
        <f t="shared" si="40"/>
        <v>0</v>
      </c>
      <c r="CC27" s="231">
        <f t="shared" si="40"/>
        <v>0</v>
      </c>
      <c r="CD27" s="231">
        <f t="shared" si="40"/>
        <v>0</v>
      </c>
      <c r="CE27" s="231">
        <f t="shared" si="40"/>
        <v>0</v>
      </c>
      <c r="CF27" s="231">
        <f t="shared" si="40"/>
        <v>0</v>
      </c>
      <c r="CG27" s="231">
        <f t="shared" si="40"/>
        <v>0</v>
      </c>
      <c r="CH27" s="231">
        <f t="shared" si="40"/>
        <v>0</v>
      </c>
      <c r="CI27" s="231">
        <f t="shared" si="40"/>
        <v>0</v>
      </c>
      <c r="CJ27" s="231">
        <f t="shared" si="40"/>
        <v>0</v>
      </c>
      <c r="CK27" s="231">
        <f t="shared" si="40"/>
        <v>0</v>
      </c>
      <c r="CL27" s="231">
        <f t="shared" si="40"/>
        <v>0</v>
      </c>
      <c r="CM27" s="231">
        <f t="shared" si="40"/>
        <v>0</v>
      </c>
      <c r="CN27" s="231">
        <f t="shared" si="40"/>
        <v>0</v>
      </c>
      <c r="CO27" s="231">
        <f t="shared" si="40"/>
        <v>0</v>
      </c>
      <c r="CP27" s="231">
        <f t="shared" si="40"/>
        <v>0</v>
      </c>
      <c r="CQ27" s="231">
        <f t="shared" si="40"/>
        <v>0</v>
      </c>
      <c r="CR27" s="231">
        <f t="shared" si="40"/>
        <v>0</v>
      </c>
      <c r="CS27" s="231">
        <f t="shared" si="40"/>
        <v>0</v>
      </c>
      <c r="CT27" s="231">
        <f t="shared" si="40"/>
        <v>0</v>
      </c>
      <c r="CU27" s="231">
        <f t="shared" si="40"/>
        <v>0</v>
      </c>
      <c r="CV27" s="246" t="s">
        <v>162</v>
      </c>
      <c r="CW27" s="231">
        <f aca="true" t="shared" si="41" ref="CW27:FH27">CW28+CW29</f>
        <v>602303000</v>
      </c>
      <c r="CX27" s="231">
        <f t="shared" si="41"/>
        <v>602303000</v>
      </c>
      <c r="CY27" s="231">
        <f t="shared" si="41"/>
        <v>0</v>
      </c>
      <c r="CZ27" s="231">
        <f t="shared" si="41"/>
        <v>0</v>
      </c>
      <c r="DA27" s="231">
        <f t="shared" si="41"/>
        <v>0</v>
      </c>
      <c r="DB27" s="231">
        <f t="shared" si="41"/>
        <v>0</v>
      </c>
      <c r="DC27" s="231">
        <f t="shared" si="41"/>
        <v>0</v>
      </c>
      <c r="DD27" s="231">
        <f t="shared" si="41"/>
        <v>602303000</v>
      </c>
      <c r="DE27" s="231">
        <f t="shared" si="41"/>
        <v>0</v>
      </c>
      <c r="DF27" s="231">
        <f t="shared" si="41"/>
        <v>0</v>
      </c>
      <c r="DG27" s="231">
        <f t="shared" si="41"/>
        <v>0</v>
      </c>
      <c r="DH27" s="231">
        <f t="shared" si="41"/>
        <v>0</v>
      </c>
      <c r="DI27" s="231">
        <f t="shared" si="41"/>
        <v>0</v>
      </c>
      <c r="DJ27" s="231">
        <f t="shared" si="41"/>
        <v>0</v>
      </c>
      <c r="DK27" s="231">
        <f t="shared" si="41"/>
        <v>0</v>
      </c>
      <c r="DL27" s="231">
        <f t="shared" si="41"/>
        <v>0</v>
      </c>
      <c r="DM27" s="231">
        <f t="shared" si="41"/>
        <v>0</v>
      </c>
      <c r="DN27" s="231">
        <f t="shared" si="41"/>
        <v>0</v>
      </c>
      <c r="DO27" s="231">
        <f t="shared" si="41"/>
        <v>0</v>
      </c>
      <c r="DP27" s="231">
        <f t="shared" si="41"/>
        <v>0</v>
      </c>
      <c r="DQ27" s="231">
        <f t="shared" si="41"/>
        <v>0</v>
      </c>
      <c r="DR27" s="231">
        <f t="shared" si="41"/>
        <v>0</v>
      </c>
      <c r="DS27" s="231">
        <f t="shared" si="41"/>
        <v>0</v>
      </c>
      <c r="DT27" s="231">
        <f>DT28+DT29</f>
        <v>0</v>
      </c>
      <c r="DU27" s="231">
        <f t="shared" si="41"/>
        <v>0</v>
      </c>
      <c r="DV27" s="231">
        <f t="shared" si="41"/>
        <v>0</v>
      </c>
      <c r="DW27" s="231">
        <f>DW28+DW29</f>
        <v>0</v>
      </c>
      <c r="DX27" s="231">
        <f>DX28+DX29</f>
        <v>0</v>
      </c>
      <c r="DY27" s="231">
        <f t="shared" si="41"/>
        <v>0</v>
      </c>
      <c r="DZ27" s="231">
        <f t="shared" si="41"/>
        <v>0</v>
      </c>
      <c r="EA27" s="231">
        <f t="shared" si="41"/>
        <v>0</v>
      </c>
      <c r="EB27" s="231">
        <f t="shared" si="41"/>
        <v>0</v>
      </c>
      <c r="EC27" s="231">
        <f>EC28+EC29</f>
        <v>0</v>
      </c>
      <c r="ED27" s="231">
        <f t="shared" si="41"/>
        <v>0</v>
      </c>
      <c r="EE27" s="231">
        <f t="shared" si="41"/>
        <v>0</v>
      </c>
      <c r="EF27" s="231">
        <f t="shared" si="41"/>
        <v>0</v>
      </c>
      <c r="EG27" s="231">
        <f t="shared" si="41"/>
        <v>0</v>
      </c>
      <c r="EH27" s="231">
        <f t="shared" si="41"/>
        <v>0</v>
      </c>
      <c r="EI27" s="231">
        <f t="shared" si="41"/>
        <v>0</v>
      </c>
      <c r="EJ27" s="231">
        <f>EJ28+EJ29</f>
        <v>0</v>
      </c>
      <c r="EK27" s="231">
        <f t="shared" si="41"/>
        <v>0</v>
      </c>
      <c r="EL27" s="231">
        <f t="shared" si="41"/>
        <v>0</v>
      </c>
      <c r="EM27" s="231">
        <f t="shared" si="41"/>
        <v>0</v>
      </c>
      <c r="EN27" s="231">
        <f t="shared" si="41"/>
        <v>0</v>
      </c>
      <c r="EO27" s="231">
        <f t="shared" si="41"/>
        <v>0</v>
      </c>
      <c r="EP27" s="231">
        <f t="shared" si="41"/>
        <v>0</v>
      </c>
      <c r="EQ27" s="231">
        <f t="shared" si="41"/>
        <v>0</v>
      </c>
      <c r="ER27" s="231">
        <f>ER28+ER29</f>
        <v>0</v>
      </c>
      <c r="ES27" s="231">
        <f t="shared" si="41"/>
        <v>0</v>
      </c>
      <c r="ET27" s="231">
        <f t="shared" si="41"/>
        <v>0</v>
      </c>
      <c r="EU27" s="231">
        <f t="shared" si="41"/>
        <v>0</v>
      </c>
      <c r="EV27" s="231">
        <f t="shared" si="41"/>
        <v>0</v>
      </c>
      <c r="EW27" s="231">
        <f t="shared" si="41"/>
        <v>0</v>
      </c>
      <c r="EX27" s="231">
        <f t="shared" si="41"/>
        <v>0</v>
      </c>
      <c r="EY27" s="231">
        <f>EY28+EY29</f>
        <v>0</v>
      </c>
      <c r="EZ27" s="231">
        <f>EZ28+EZ29</f>
        <v>0</v>
      </c>
      <c r="FA27" s="231">
        <f t="shared" si="41"/>
        <v>0</v>
      </c>
      <c r="FB27" s="231">
        <f t="shared" si="41"/>
        <v>0</v>
      </c>
      <c r="FC27" s="231">
        <f t="shared" si="41"/>
        <v>0</v>
      </c>
      <c r="FD27" s="231">
        <f t="shared" si="41"/>
        <v>602303000</v>
      </c>
      <c r="FE27" s="231">
        <f t="shared" si="41"/>
        <v>0</v>
      </c>
      <c r="FF27" s="231">
        <f t="shared" si="41"/>
        <v>0</v>
      </c>
      <c r="FG27" s="231">
        <f t="shared" si="41"/>
        <v>0</v>
      </c>
      <c r="FH27" s="231">
        <f t="shared" si="41"/>
        <v>0</v>
      </c>
      <c r="FI27" s="231">
        <f aca="true" t="shared" si="42" ref="FI27:GO27">FI28+FI29</f>
        <v>0</v>
      </c>
      <c r="FJ27" s="231">
        <f t="shared" si="42"/>
        <v>0</v>
      </c>
      <c r="FK27" s="231">
        <f t="shared" si="42"/>
        <v>0</v>
      </c>
      <c r="FL27" s="231">
        <f t="shared" si="42"/>
        <v>0</v>
      </c>
      <c r="FM27" s="231">
        <f t="shared" si="42"/>
        <v>0</v>
      </c>
      <c r="FN27" s="231">
        <f t="shared" si="42"/>
        <v>0</v>
      </c>
      <c r="FO27" s="231">
        <f t="shared" si="42"/>
        <v>0</v>
      </c>
      <c r="FP27" s="231">
        <f t="shared" si="42"/>
        <v>0</v>
      </c>
      <c r="FQ27" s="231">
        <f t="shared" si="42"/>
        <v>0</v>
      </c>
      <c r="FR27" s="231">
        <f t="shared" si="42"/>
        <v>0</v>
      </c>
      <c r="FS27" s="231">
        <f t="shared" si="42"/>
        <v>0</v>
      </c>
      <c r="FT27" s="231">
        <f t="shared" si="42"/>
        <v>0</v>
      </c>
      <c r="FU27" s="231">
        <f t="shared" si="42"/>
        <v>0</v>
      </c>
      <c r="FV27" s="231">
        <f t="shared" si="42"/>
        <v>0</v>
      </c>
      <c r="FW27" s="231">
        <f t="shared" si="42"/>
        <v>0</v>
      </c>
      <c r="FX27" s="231">
        <f t="shared" si="42"/>
        <v>0</v>
      </c>
      <c r="FY27" s="231">
        <f t="shared" si="42"/>
        <v>0</v>
      </c>
      <c r="FZ27" s="231">
        <f t="shared" si="42"/>
        <v>0</v>
      </c>
      <c r="GA27" s="231">
        <f t="shared" si="42"/>
        <v>0</v>
      </c>
      <c r="GB27" s="231">
        <f t="shared" si="42"/>
        <v>0</v>
      </c>
      <c r="GC27" s="231">
        <f t="shared" si="42"/>
        <v>0</v>
      </c>
      <c r="GD27" s="231">
        <f t="shared" si="42"/>
        <v>0</v>
      </c>
      <c r="GE27" s="231">
        <f t="shared" si="42"/>
        <v>0</v>
      </c>
      <c r="GF27" s="231">
        <f t="shared" si="42"/>
        <v>0</v>
      </c>
      <c r="GG27" s="231">
        <f t="shared" si="42"/>
        <v>0</v>
      </c>
      <c r="GH27" s="231">
        <f t="shared" si="42"/>
        <v>0</v>
      </c>
      <c r="GI27" s="231">
        <f t="shared" si="42"/>
        <v>0</v>
      </c>
      <c r="GJ27" s="231">
        <f t="shared" si="42"/>
        <v>0</v>
      </c>
      <c r="GK27" s="231">
        <f t="shared" si="42"/>
        <v>0</v>
      </c>
      <c r="GL27" s="231">
        <f t="shared" si="42"/>
        <v>0</v>
      </c>
      <c r="GM27" s="231">
        <f t="shared" si="42"/>
        <v>0</v>
      </c>
      <c r="GN27" s="231">
        <f t="shared" si="42"/>
        <v>0</v>
      </c>
      <c r="GO27" s="231">
        <f t="shared" si="42"/>
        <v>0</v>
      </c>
      <c r="GP27" s="231">
        <f>GP28+GP29</f>
        <v>0</v>
      </c>
      <c r="GQ27" s="247">
        <f t="shared" si="15"/>
        <v>1</v>
      </c>
      <c r="GR27" s="247"/>
      <c r="GS27" s="248">
        <f t="shared" si="12"/>
        <v>1</v>
      </c>
      <c r="GT27" s="248"/>
      <c r="GU27" s="248"/>
    </row>
    <row r="28" spans="1:203" ht="21" customHeight="1" hidden="1">
      <c r="A28" s="245"/>
      <c r="B28" s="246" t="s">
        <v>155</v>
      </c>
      <c r="C28" s="231">
        <f>D28+BN28+CP28</f>
        <v>0</v>
      </c>
      <c r="D28" s="231">
        <f>E28+J28</f>
        <v>0</v>
      </c>
      <c r="E28" s="231">
        <f>SUM(F28:I28)</f>
        <v>0</v>
      </c>
      <c r="F28" s="231"/>
      <c r="G28" s="231"/>
      <c r="H28" s="231"/>
      <c r="I28" s="231"/>
      <c r="J28" s="231">
        <f>SUM(K28:BM28)</f>
        <v>0</v>
      </c>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1"/>
      <c r="BG28" s="231"/>
      <c r="BH28" s="231"/>
      <c r="BI28" s="231"/>
      <c r="BJ28" s="231"/>
      <c r="BK28" s="231"/>
      <c r="BL28" s="231"/>
      <c r="BM28" s="231"/>
      <c r="BN28" s="231">
        <f>SUM(BO28:BP28)</f>
        <v>0</v>
      </c>
      <c r="BO28" s="231">
        <f>SUM(BQ28:BR28)+BS28+BU28+CD28+CL28</f>
        <v>0</v>
      </c>
      <c r="BP28" s="231">
        <f>BT28+SUM(BV28:CC28)+SUM(CE28:CK28)+SUM(CM28:CO28)</f>
        <v>0</v>
      </c>
      <c r="BQ28" s="231"/>
      <c r="BR28" s="231"/>
      <c r="BS28" s="231"/>
      <c r="BT28" s="231"/>
      <c r="BU28" s="231"/>
      <c r="BV28" s="231"/>
      <c r="BW28" s="231"/>
      <c r="BX28" s="231"/>
      <c r="BY28" s="231"/>
      <c r="BZ28" s="231"/>
      <c r="CA28" s="231"/>
      <c r="CB28" s="231"/>
      <c r="CC28" s="231"/>
      <c r="CD28" s="231"/>
      <c r="CE28" s="231"/>
      <c r="CF28" s="231"/>
      <c r="CG28" s="231"/>
      <c r="CH28" s="231"/>
      <c r="CI28" s="231"/>
      <c r="CJ28" s="231"/>
      <c r="CK28" s="231"/>
      <c r="CL28" s="231"/>
      <c r="CM28" s="231"/>
      <c r="CN28" s="231"/>
      <c r="CO28" s="231"/>
      <c r="CP28" s="231">
        <f>SUM(CQ28:CR28)</f>
        <v>0</v>
      </c>
      <c r="CQ28" s="231">
        <f>SUM(CS28:CS28)</f>
        <v>0</v>
      </c>
      <c r="CR28" s="231">
        <f>SUM(CT28:CU28)</f>
        <v>0</v>
      </c>
      <c r="CS28" s="231"/>
      <c r="CT28" s="231"/>
      <c r="CU28" s="231"/>
      <c r="CV28" s="246" t="s">
        <v>155</v>
      </c>
      <c r="CW28" s="231">
        <f>CX28+FH28+GJ28+GP28</f>
        <v>0</v>
      </c>
      <c r="CX28" s="231">
        <f>CY28+DD28</f>
        <v>0</v>
      </c>
      <c r="CY28" s="231">
        <f>SUM(CZ28:DC28)</f>
        <v>0</v>
      </c>
      <c r="CZ28" s="231"/>
      <c r="DA28" s="231"/>
      <c r="DB28" s="231"/>
      <c r="DC28" s="231"/>
      <c r="DD28" s="231">
        <f>SUM(DE28:FG28)</f>
        <v>0</v>
      </c>
      <c r="DE28" s="231"/>
      <c r="DF28" s="231"/>
      <c r="DG28" s="231"/>
      <c r="DH28" s="231"/>
      <c r="DI28" s="231"/>
      <c r="DJ28" s="231"/>
      <c r="DK28" s="231"/>
      <c r="DL28" s="231"/>
      <c r="DM28" s="231"/>
      <c r="DN28" s="231"/>
      <c r="DO28" s="231"/>
      <c r="DP28" s="231"/>
      <c r="DQ28" s="231"/>
      <c r="DR28" s="231"/>
      <c r="DS28" s="231"/>
      <c r="DT28" s="231"/>
      <c r="DU28" s="231"/>
      <c r="DV28" s="231"/>
      <c r="DW28" s="231"/>
      <c r="DX28" s="231"/>
      <c r="DY28" s="231"/>
      <c r="DZ28" s="231"/>
      <c r="EA28" s="231"/>
      <c r="EB28" s="231"/>
      <c r="EC28" s="231"/>
      <c r="ED28" s="231"/>
      <c r="EE28" s="231"/>
      <c r="EF28" s="231"/>
      <c r="EG28" s="231"/>
      <c r="EH28" s="231"/>
      <c r="EI28" s="231"/>
      <c r="EJ28" s="231"/>
      <c r="EK28" s="231"/>
      <c r="EL28" s="231"/>
      <c r="EM28" s="231"/>
      <c r="EN28" s="231"/>
      <c r="EO28" s="231"/>
      <c r="EP28" s="231"/>
      <c r="EQ28" s="231"/>
      <c r="ER28" s="231"/>
      <c r="ES28" s="231"/>
      <c r="ET28" s="231"/>
      <c r="EU28" s="231"/>
      <c r="EV28" s="231"/>
      <c r="EW28" s="231"/>
      <c r="EX28" s="231"/>
      <c r="EY28" s="231"/>
      <c r="EZ28" s="231"/>
      <c r="FA28" s="231"/>
      <c r="FB28" s="231"/>
      <c r="FC28" s="231"/>
      <c r="FD28" s="231"/>
      <c r="FE28" s="231"/>
      <c r="FF28" s="231"/>
      <c r="FG28" s="231"/>
      <c r="FH28" s="231">
        <f>SUM(FI28:FJ28)</f>
        <v>0</v>
      </c>
      <c r="FI28" s="231">
        <f>SUM(FK28:FL28)+FM28+FO28+FX28+GF28</f>
        <v>0</v>
      </c>
      <c r="FJ28" s="231">
        <f>FN28+SUM(FP28:FW28)+SUM(FY28:GE28)+SUM(GG28:GI28)</f>
        <v>0</v>
      </c>
      <c r="FK28" s="231"/>
      <c r="FL28" s="231"/>
      <c r="FM28" s="231"/>
      <c r="FN28" s="231"/>
      <c r="FO28" s="231"/>
      <c r="FP28" s="231"/>
      <c r="FQ28" s="231"/>
      <c r="FR28" s="231"/>
      <c r="FS28" s="231"/>
      <c r="FT28" s="231"/>
      <c r="FU28" s="231"/>
      <c r="FV28" s="231"/>
      <c r="FW28" s="231"/>
      <c r="FX28" s="231"/>
      <c r="FY28" s="231"/>
      <c r="FZ28" s="231"/>
      <c r="GA28" s="231"/>
      <c r="GB28" s="231"/>
      <c r="GC28" s="231"/>
      <c r="GD28" s="231"/>
      <c r="GE28" s="231"/>
      <c r="GF28" s="231"/>
      <c r="GG28" s="231"/>
      <c r="GH28" s="231"/>
      <c r="GI28" s="231"/>
      <c r="GJ28" s="231">
        <f>SUM(GK28:GL28)</f>
        <v>0</v>
      </c>
      <c r="GK28" s="231">
        <f>SUM(GM28:GM28)</f>
        <v>0</v>
      </c>
      <c r="GL28" s="231">
        <f>SUM(GN28:GO28)</f>
        <v>0</v>
      </c>
      <c r="GM28" s="231"/>
      <c r="GN28" s="231"/>
      <c r="GO28" s="231"/>
      <c r="GP28" s="231"/>
      <c r="GQ28" s="247"/>
      <c r="GR28" s="247"/>
      <c r="GS28" s="248"/>
      <c r="GT28" s="248"/>
      <c r="GU28" s="248"/>
    </row>
    <row r="29" spans="1:203" ht="17.25" customHeight="1" hidden="1">
      <c r="A29" s="245"/>
      <c r="B29" s="246" t="s">
        <v>156</v>
      </c>
      <c r="C29" s="231">
        <f>D29+BN29+CP29</f>
        <v>602303000</v>
      </c>
      <c r="D29" s="231">
        <f>E29+J29</f>
        <v>602303000</v>
      </c>
      <c r="E29" s="231">
        <f>SUM(F29:I29)</f>
        <v>0</v>
      </c>
      <c r="F29" s="231"/>
      <c r="G29" s="231"/>
      <c r="H29" s="231"/>
      <c r="I29" s="231"/>
      <c r="J29" s="231">
        <f>SUM(K29:BM29)</f>
        <v>602303000</v>
      </c>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231"/>
      <c r="BH29" s="231"/>
      <c r="BI29" s="231"/>
      <c r="BJ29" s="231">
        <v>602303000</v>
      </c>
      <c r="BK29" s="231"/>
      <c r="BL29" s="231"/>
      <c r="BM29" s="231"/>
      <c r="BN29" s="231">
        <f>SUM(BO29:BP29)</f>
        <v>0</v>
      </c>
      <c r="BO29" s="231">
        <f>SUM(BQ29:BR29)+BS29+BU29+CD29+CL29</f>
        <v>0</v>
      </c>
      <c r="BP29" s="231">
        <f>BT29+SUM(BV29:CC29)+SUM(CE29:CK29)+SUM(CM29:CO29)</f>
        <v>0</v>
      </c>
      <c r="BQ29" s="231"/>
      <c r="BR29" s="231"/>
      <c r="BS29" s="231"/>
      <c r="BT29" s="231"/>
      <c r="BU29" s="231"/>
      <c r="BV29" s="231"/>
      <c r="BW29" s="231"/>
      <c r="BX29" s="231"/>
      <c r="BY29" s="231"/>
      <c r="BZ29" s="231"/>
      <c r="CA29" s="231"/>
      <c r="CB29" s="231"/>
      <c r="CC29" s="231"/>
      <c r="CD29" s="231"/>
      <c r="CE29" s="231"/>
      <c r="CF29" s="231"/>
      <c r="CG29" s="231"/>
      <c r="CH29" s="231"/>
      <c r="CI29" s="231"/>
      <c r="CJ29" s="231"/>
      <c r="CK29" s="231"/>
      <c r="CL29" s="231"/>
      <c r="CM29" s="231"/>
      <c r="CN29" s="231"/>
      <c r="CO29" s="231"/>
      <c r="CP29" s="231">
        <f>SUM(CQ29:CR29)</f>
        <v>0</v>
      </c>
      <c r="CQ29" s="231">
        <f>SUM(CS29:CS29)</f>
        <v>0</v>
      </c>
      <c r="CR29" s="231">
        <f>SUM(CT29:CU29)</f>
        <v>0</v>
      </c>
      <c r="CS29" s="231"/>
      <c r="CT29" s="231"/>
      <c r="CU29" s="231"/>
      <c r="CV29" s="246" t="s">
        <v>156</v>
      </c>
      <c r="CW29" s="231">
        <f>CX29+FH29+GJ29+GP29</f>
        <v>602303000</v>
      </c>
      <c r="CX29" s="231">
        <f>CY29+DD29</f>
        <v>602303000</v>
      </c>
      <c r="CY29" s="231">
        <f>SUM(CZ29:DC29)</f>
        <v>0</v>
      </c>
      <c r="CZ29" s="231"/>
      <c r="DA29" s="231"/>
      <c r="DB29" s="231"/>
      <c r="DC29" s="231"/>
      <c r="DD29" s="231">
        <f>SUM(DE29:FG29)</f>
        <v>602303000</v>
      </c>
      <c r="DE29" s="231"/>
      <c r="DF29" s="231"/>
      <c r="DG29" s="231"/>
      <c r="DH29" s="231"/>
      <c r="DI29" s="231"/>
      <c r="DJ29" s="231"/>
      <c r="DK29" s="231"/>
      <c r="DL29" s="231"/>
      <c r="DM29" s="231"/>
      <c r="DN29" s="231"/>
      <c r="DO29" s="231"/>
      <c r="DP29" s="231"/>
      <c r="DQ29" s="231"/>
      <c r="DR29" s="231"/>
      <c r="DS29" s="231"/>
      <c r="DT29" s="231"/>
      <c r="DU29" s="231"/>
      <c r="DV29" s="231"/>
      <c r="DW29" s="231"/>
      <c r="DX29" s="231"/>
      <c r="DY29" s="231"/>
      <c r="DZ29" s="231"/>
      <c r="EA29" s="231"/>
      <c r="EB29" s="231"/>
      <c r="EC29" s="231"/>
      <c r="ED29" s="231"/>
      <c r="EE29" s="231"/>
      <c r="EF29" s="231"/>
      <c r="EG29" s="231"/>
      <c r="EH29" s="231"/>
      <c r="EI29" s="231"/>
      <c r="EJ29" s="231"/>
      <c r="EK29" s="231"/>
      <c r="EL29" s="231"/>
      <c r="EM29" s="231"/>
      <c r="EN29" s="231"/>
      <c r="EO29" s="231"/>
      <c r="EP29" s="231"/>
      <c r="EQ29" s="231"/>
      <c r="ER29" s="231"/>
      <c r="ES29" s="231"/>
      <c r="ET29" s="231"/>
      <c r="EU29" s="231"/>
      <c r="EV29" s="231"/>
      <c r="EW29" s="231"/>
      <c r="EX29" s="231"/>
      <c r="EY29" s="231"/>
      <c r="EZ29" s="231"/>
      <c r="FA29" s="231"/>
      <c r="FB29" s="231"/>
      <c r="FC29" s="231"/>
      <c r="FD29" s="231">
        <v>602303000</v>
      </c>
      <c r="FE29" s="231"/>
      <c r="FF29" s="231"/>
      <c r="FG29" s="231"/>
      <c r="FH29" s="231">
        <f>SUM(FI29:FJ29)</f>
        <v>0</v>
      </c>
      <c r="FI29" s="231">
        <f>SUM(FK29:FL29)+FM29+FO29+FX29+GF29</f>
        <v>0</v>
      </c>
      <c r="FJ29" s="231">
        <f>FN29+SUM(FP29:FW29)+SUM(FY29:GE29)+SUM(GG29:GI29)</f>
        <v>0</v>
      </c>
      <c r="FK29" s="231"/>
      <c r="FL29" s="231"/>
      <c r="FM29" s="231"/>
      <c r="FN29" s="231"/>
      <c r="FO29" s="231"/>
      <c r="FP29" s="231"/>
      <c r="FQ29" s="231"/>
      <c r="FR29" s="231"/>
      <c r="FS29" s="231"/>
      <c r="FT29" s="231"/>
      <c r="FU29" s="231"/>
      <c r="FV29" s="231"/>
      <c r="FW29" s="231"/>
      <c r="FX29" s="231"/>
      <c r="FY29" s="231"/>
      <c r="FZ29" s="231"/>
      <c r="GA29" s="231"/>
      <c r="GB29" s="231"/>
      <c r="GC29" s="231"/>
      <c r="GD29" s="231"/>
      <c r="GE29" s="231"/>
      <c r="GF29" s="231"/>
      <c r="GG29" s="231"/>
      <c r="GH29" s="231"/>
      <c r="GI29" s="231"/>
      <c r="GJ29" s="231">
        <f>SUM(GK29:GL29)</f>
        <v>0</v>
      </c>
      <c r="GK29" s="231">
        <f>SUM(GM29:GM29)</f>
        <v>0</v>
      </c>
      <c r="GL29" s="231">
        <f>SUM(GN29:GO29)</f>
        <v>0</v>
      </c>
      <c r="GM29" s="231"/>
      <c r="GN29" s="231"/>
      <c r="GO29" s="231"/>
      <c r="GP29" s="231"/>
      <c r="GQ29" s="247">
        <f t="shared" si="15"/>
        <v>1</v>
      </c>
      <c r="GR29" s="247"/>
      <c r="GS29" s="248">
        <f t="shared" si="12"/>
        <v>1</v>
      </c>
      <c r="GT29" s="248"/>
      <c r="GU29" s="248"/>
    </row>
    <row r="30" spans="1:203" ht="17.25" customHeight="1">
      <c r="A30" s="245">
        <v>6</v>
      </c>
      <c r="B30" s="246" t="s">
        <v>159</v>
      </c>
      <c r="C30" s="231">
        <f aca="true" t="shared" si="43" ref="C30:AO30">C31+C32</f>
        <v>1163700000</v>
      </c>
      <c r="D30" s="231">
        <f t="shared" si="43"/>
        <v>1163700000</v>
      </c>
      <c r="E30" s="231">
        <f t="shared" si="43"/>
        <v>0</v>
      </c>
      <c r="F30" s="231">
        <f t="shared" si="43"/>
        <v>0</v>
      </c>
      <c r="G30" s="231">
        <f t="shared" si="43"/>
        <v>0</v>
      </c>
      <c r="H30" s="231">
        <f t="shared" si="43"/>
        <v>0</v>
      </c>
      <c r="I30" s="231">
        <f t="shared" si="43"/>
        <v>0</v>
      </c>
      <c r="J30" s="231">
        <f t="shared" si="43"/>
        <v>1163700000</v>
      </c>
      <c r="K30" s="231">
        <f t="shared" si="43"/>
        <v>0</v>
      </c>
      <c r="L30" s="231">
        <f t="shared" si="43"/>
        <v>0</v>
      </c>
      <c r="M30" s="231">
        <f t="shared" si="43"/>
        <v>0</v>
      </c>
      <c r="N30" s="231">
        <f t="shared" si="43"/>
        <v>0</v>
      </c>
      <c r="O30" s="231">
        <f t="shared" si="43"/>
        <v>0</v>
      </c>
      <c r="P30" s="231">
        <f t="shared" si="43"/>
        <v>0</v>
      </c>
      <c r="Q30" s="231">
        <f t="shared" si="43"/>
        <v>0</v>
      </c>
      <c r="R30" s="231">
        <f t="shared" si="43"/>
        <v>0</v>
      </c>
      <c r="S30" s="231">
        <f t="shared" si="43"/>
        <v>0</v>
      </c>
      <c r="T30" s="231">
        <f t="shared" si="43"/>
        <v>0</v>
      </c>
      <c r="U30" s="231">
        <f t="shared" si="43"/>
        <v>0</v>
      </c>
      <c r="V30" s="231">
        <f t="shared" si="43"/>
        <v>0</v>
      </c>
      <c r="W30" s="231">
        <f t="shared" si="43"/>
        <v>0</v>
      </c>
      <c r="X30" s="231">
        <f t="shared" si="43"/>
        <v>0</v>
      </c>
      <c r="Y30" s="231">
        <f t="shared" si="43"/>
        <v>0</v>
      </c>
      <c r="Z30" s="231">
        <f t="shared" si="43"/>
        <v>0</v>
      </c>
      <c r="AA30" s="231">
        <f t="shared" si="43"/>
        <v>0</v>
      </c>
      <c r="AB30" s="231">
        <f t="shared" si="43"/>
        <v>0</v>
      </c>
      <c r="AC30" s="231">
        <f t="shared" si="43"/>
        <v>0</v>
      </c>
      <c r="AD30" s="231">
        <f t="shared" si="43"/>
        <v>0</v>
      </c>
      <c r="AE30" s="231">
        <f t="shared" si="43"/>
        <v>0</v>
      </c>
      <c r="AF30" s="231">
        <f t="shared" si="43"/>
        <v>0</v>
      </c>
      <c r="AG30" s="231">
        <f t="shared" si="43"/>
        <v>0</v>
      </c>
      <c r="AH30" s="231">
        <f t="shared" si="43"/>
        <v>0</v>
      </c>
      <c r="AI30" s="231">
        <f t="shared" si="43"/>
        <v>0</v>
      </c>
      <c r="AJ30" s="231">
        <f t="shared" si="43"/>
        <v>0</v>
      </c>
      <c r="AK30" s="231">
        <f t="shared" si="43"/>
        <v>0</v>
      </c>
      <c r="AL30" s="231">
        <f t="shared" si="43"/>
        <v>0</v>
      </c>
      <c r="AM30" s="231">
        <f t="shared" si="43"/>
        <v>0</v>
      </c>
      <c r="AN30" s="231">
        <f t="shared" si="43"/>
        <v>0</v>
      </c>
      <c r="AO30" s="231">
        <f t="shared" si="43"/>
        <v>0</v>
      </c>
      <c r="AP30" s="231">
        <f>AP31+AP32</f>
        <v>0</v>
      </c>
      <c r="AQ30" s="231">
        <f aca="true" t="shared" si="44" ref="AQ30:AW30">AQ31+AQ32</f>
        <v>0</v>
      </c>
      <c r="AR30" s="231">
        <f t="shared" si="44"/>
        <v>0</v>
      </c>
      <c r="AS30" s="231">
        <f t="shared" si="44"/>
        <v>0</v>
      </c>
      <c r="AT30" s="231">
        <f t="shared" si="44"/>
        <v>0</v>
      </c>
      <c r="AU30" s="231">
        <f t="shared" si="44"/>
        <v>0</v>
      </c>
      <c r="AV30" s="231">
        <f t="shared" si="44"/>
        <v>0</v>
      </c>
      <c r="AW30" s="231">
        <f t="shared" si="44"/>
        <v>0</v>
      </c>
      <c r="AX30" s="231">
        <f>AX31+AX32</f>
        <v>0</v>
      </c>
      <c r="AY30" s="231">
        <f aca="true" t="shared" si="45" ref="AY30:BD30">AY31+AY32</f>
        <v>0</v>
      </c>
      <c r="AZ30" s="231">
        <f t="shared" si="45"/>
        <v>0</v>
      </c>
      <c r="BA30" s="231">
        <f t="shared" si="45"/>
        <v>0</v>
      </c>
      <c r="BB30" s="231">
        <f t="shared" si="45"/>
        <v>0</v>
      </c>
      <c r="BC30" s="231">
        <f t="shared" si="45"/>
        <v>0</v>
      </c>
      <c r="BD30" s="231">
        <f t="shared" si="45"/>
        <v>0</v>
      </c>
      <c r="BE30" s="231">
        <f>BE31+BE32</f>
        <v>0</v>
      </c>
      <c r="BF30" s="231">
        <f>BF31+BF32</f>
        <v>0</v>
      </c>
      <c r="BG30" s="231">
        <f aca="true" t="shared" si="46" ref="BG30:CU30">BG31+BG32</f>
        <v>0</v>
      </c>
      <c r="BH30" s="231">
        <f t="shared" si="46"/>
        <v>0</v>
      </c>
      <c r="BI30" s="231">
        <f t="shared" si="46"/>
        <v>0</v>
      </c>
      <c r="BJ30" s="231">
        <f t="shared" si="46"/>
        <v>1163700000</v>
      </c>
      <c r="BK30" s="231">
        <f t="shared" si="46"/>
        <v>0</v>
      </c>
      <c r="BL30" s="231">
        <f t="shared" si="46"/>
        <v>0</v>
      </c>
      <c r="BM30" s="231">
        <f t="shared" si="46"/>
        <v>0</v>
      </c>
      <c r="BN30" s="231">
        <f t="shared" si="46"/>
        <v>0</v>
      </c>
      <c r="BO30" s="231">
        <f t="shared" si="46"/>
        <v>0</v>
      </c>
      <c r="BP30" s="231">
        <f t="shared" si="46"/>
        <v>0</v>
      </c>
      <c r="BQ30" s="231">
        <f t="shared" si="46"/>
        <v>0</v>
      </c>
      <c r="BR30" s="231">
        <f t="shared" si="46"/>
        <v>0</v>
      </c>
      <c r="BS30" s="231">
        <f t="shared" si="46"/>
        <v>0</v>
      </c>
      <c r="BT30" s="231">
        <f t="shared" si="46"/>
        <v>0</v>
      </c>
      <c r="BU30" s="231">
        <f t="shared" si="46"/>
        <v>0</v>
      </c>
      <c r="BV30" s="231">
        <f t="shared" si="46"/>
        <v>0</v>
      </c>
      <c r="BW30" s="231">
        <f t="shared" si="46"/>
        <v>0</v>
      </c>
      <c r="BX30" s="231">
        <f t="shared" si="46"/>
        <v>0</v>
      </c>
      <c r="BY30" s="231">
        <f t="shared" si="46"/>
        <v>0</v>
      </c>
      <c r="BZ30" s="231">
        <f t="shared" si="46"/>
        <v>0</v>
      </c>
      <c r="CA30" s="231">
        <f t="shared" si="46"/>
        <v>0</v>
      </c>
      <c r="CB30" s="231">
        <f t="shared" si="46"/>
        <v>0</v>
      </c>
      <c r="CC30" s="231">
        <f t="shared" si="46"/>
        <v>0</v>
      </c>
      <c r="CD30" s="231">
        <f t="shared" si="46"/>
        <v>0</v>
      </c>
      <c r="CE30" s="231">
        <f t="shared" si="46"/>
        <v>0</v>
      </c>
      <c r="CF30" s="231">
        <f t="shared" si="46"/>
        <v>0</v>
      </c>
      <c r="CG30" s="231">
        <f t="shared" si="46"/>
        <v>0</v>
      </c>
      <c r="CH30" s="231">
        <f t="shared" si="46"/>
        <v>0</v>
      </c>
      <c r="CI30" s="231">
        <f t="shared" si="46"/>
        <v>0</v>
      </c>
      <c r="CJ30" s="231">
        <f t="shared" si="46"/>
        <v>0</v>
      </c>
      <c r="CK30" s="231">
        <f t="shared" si="46"/>
        <v>0</v>
      </c>
      <c r="CL30" s="231">
        <f t="shared" si="46"/>
        <v>0</v>
      </c>
      <c r="CM30" s="231">
        <f t="shared" si="46"/>
        <v>0</v>
      </c>
      <c r="CN30" s="231">
        <f t="shared" si="46"/>
        <v>0</v>
      </c>
      <c r="CO30" s="231">
        <f t="shared" si="46"/>
        <v>0</v>
      </c>
      <c r="CP30" s="231">
        <f t="shared" si="46"/>
        <v>0</v>
      </c>
      <c r="CQ30" s="231">
        <f t="shared" si="46"/>
        <v>0</v>
      </c>
      <c r="CR30" s="231">
        <f t="shared" si="46"/>
        <v>0</v>
      </c>
      <c r="CS30" s="231">
        <f t="shared" si="46"/>
        <v>0</v>
      </c>
      <c r="CT30" s="231">
        <f t="shared" si="46"/>
        <v>0</v>
      </c>
      <c r="CU30" s="231">
        <f t="shared" si="46"/>
        <v>0</v>
      </c>
      <c r="CV30" s="246" t="s">
        <v>159</v>
      </c>
      <c r="CW30" s="231">
        <f aca="true" t="shared" si="47" ref="CW30:FH30">CW31+CW32</f>
        <v>1163700000</v>
      </c>
      <c r="CX30" s="231">
        <f t="shared" si="47"/>
        <v>1163700000</v>
      </c>
      <c r="CY30" s="231">
        <f t="shared" si="47"/>
        <v>0</v>
      </c>
      <c r="CZ30" s="231">
        <f t="shared" si="47"/>
        <v>0</v>
      </c>
      <c r="DA30" s="231">
        <f t="shared" si="47"/>
        <v>0</v>
      </c>
      <c r="DB30" s="231">
        <f t="shared" si="47"/>
        <v>0</v>
      </c>
      <c r="DC30" s="231">
        <f t="shared" si="47"/>
        <v>0</v>
      </c>
      <c r="DD30" s="231">
        <f t="shared" si="47"/>
        <v>1163700000</v>
      </c>
      <c r="DE30" s="231">
        <f t="shared" si="47"/>
        <v>0</v>
      </c>
      <c r="DF30" s="231">
        <f t="shared" si="47"/>
        <v>0</v>
      </c>
      <c r="DG30" s="231">
        <f t="shared" si="47"/>
        <v>0</v>
      </c>
      <c r="DH30" s="231">
        <f t="shared" si="47"/>
        <v>0</v>
      </c>
      <c r="DI30" s="231">
        <f t="shared" si="47"/>
        <v>0</v>
      </c>
      <c r="DJ30" s="231">
        <f t="shared" si="47"/>
        <v>0</v>
      </c>
      <c r="DK30" s="231">
        <f t="shared" si="47"/>
        <v>0</v>
      </c>
      <c r="DL30" s="231">
        <f t="shared" si="47"/>
        <v>0</v>
      </c>
      <c r="DM30" s="231">
        <f t="shared" si="47"/>
        <v>0</v>
      </c>
      <c r="DN30" s="231">
        <f t="shared" si="47"/>
        <v>0</v>
      </c>
      <c r="DO30" s="231">
        <f t="shared" si="47"/>
        <v>0</v>
      </c>
      <c r="DP30" s="231">
        <f t="shared" si="47"/>
        <v>0</v>
      </c>
      <c r="DQ30" s="231">
        <f t="shared" si="47"/>
        <v>0</v>
      </c>
      <c r="DR30" s="231">
        <f t="shared" si="47"/>
        <v>0</v>
      </c>
      <c r="DS30" s="231">
        <f t="shared" si="47"/>
        <v>0</v>
      </c>
      <c r="DT30" s="231">
        <f>DT31+DT32</f>
        <v>0</v>
      </c>
      <c r="DU30" s="231">
        <f t="shared" si="47"/>
        <v>0</v>
      </c>
      <c r="DV30" s="231">
        <f t="shared" si="47"/>
        <v>0</v>
      </c>
      <c r="DW30" s="231">
        <f>DW31+DW32</f>
        <v>0</v>
      </c>
      <c r="DX30" s="231">
        <f>DX31+DX32</f>
        <v>0</v>
      </c>
      <c r="DY30" s="231">
        <f t="shared" si="47"/>
        <v>0</v>
      </c>
      <c r="DZ30" s="231">
        <f t="shared" si="47"/>
        <v>0</v>
      </c>
      <c r="EA30" s="231">
        <f t="shared" si="47"/>
        <v>0</v>
      </c>
      <c r="EB30" s="231">
        <f t="shared" si="47"/>
        <v>0</v>
      </c>
      <c r="EC30" s="231">
        <f>EC31+EC32</f>
        <v>0</v>
      </c>
      <c r="ED30" s="231">
        <f t="shared" si="47"/>
        <v>0</v>
      </c>
      <c r="EE30" s="231">
        <f t="shared" si="47"/>
        <v>0</v>
      </c>
      <c r="EF30" s="231">
        <f t="shared" si="47"/>
        <v>0</v>
      </c>
      <c r="EG30" s="231">
        <f t="shared" si="47"/>
        <v>0</v>
      </c>
      <c r="EH30" s="231">
        <f t="shared" si="47"/>
        <v>0</v>
      </c>
      <c r="EI30" s="231">
        <f t="shared" si="47"/>
        <v>0</v>
      </c>
      <c r="EJ30" s="231">
        <f>EJ31+EJ32</f>
        <v>0</v>
      </c>
      <c r="EK30" s="231">
        <f t="shared" si="47"/>
        <v>0</v>
      </c>
      <c r="EL30" s="231">
        <f t="shared" si="47"/>
        <v>0</v>
      </c>
      <c r="EM30" s="231">
        <f t="shared" si="47"/>
        <v>0</v>
      </c>
      <c r="EN30" s="231">
        <f t="shared" si="47"/>
        <v>0</v>
      </c>
      <c r="EO30" s="231">
        <f t="shared" si="47"/>
        <v>0</v>
      </c>
      <c r="EP30" s="231">
        <f t="shared" si="47"/>
        <v>0</v>
      </c>
      <c r="EQ30" s="231">
        <f t="shared" si="47"/>
        <v>0</v>
      </c>
      <c r="ER30" s="231">
        <f>ER31+ER32</f>
        <v>0</v>
      </c>
      <c r="ES30" s="231">
        <f t="shared" si="47"/>
        <v>0</v>
      </c>
      <c r="ET30" s="231">
        <f t="shared" si="47"/>
        <v>0</v>
      </c>
      <c r="EU30" s="231">
        <f t="shared" si="47"/>
        <v>0</v>
      </c>
      <c r="EV30" s="231">
        <f t="shared" si="47"/>
        <v>0</v>
      </c>
      <c r="EW30" s="231">
        <f t="shared" si="47"/>
        <v>0</v>
      </c>
      <c r="EX30" s="231">
        <f t="shared" si="47"/>
        <v>0</v>
      </c>
      <c r="EY30" s="231">
        <f>EY31+EY32</f>
        <v>0</v>
      </c>
      <c r="EZ30" s="231">
        <f>EZ31+EZ32</f>
        <v>0</v>
      </c>
      <c r="FA30" s="231">
        <f t="shared" si="47"/>
        <v>0</v>
      </c>
      <c r="FB30" s="231">
        <f t="shared" si="47"/>
        <v>0</v>
      </c>
      <c r="FC30" s="231">
        <f t="shared" si="47"/>
        <v>0</v>
      </c>
      <c r="FD30" s="231">
        <f t="shared" si="47"/>
        <v>1163700000</v>
      </c>
      <c r="FE30" s="231">
        <f t="shared" si="47"/>
        <v>0</v>
      </c>
      <c r="FF30" s="231">
        <f t="shared" si="47"/>
        <v>0</v>
      </c>
      <c r="FG30" s="231">
        <f t="shared" si="47"/>
        <v>0</v>
      </c>
      <c r="FH30" s="231">
        <f t="shared" si="47"/>
        <v>0</v>
      </c>
      <c r="FI30" s="231">
        <f aca="true" t="shared" si="48" ref="FI30:GO30">FI31+FI32</f>
        <v>0</v>
      </c>
      <c r="FJ30" s="231">
        <f t="shared" si="48"/>
        <v>0</v>
      </c>
      <c r="FK30" s="231">
        <f t="shared" si="48"/>
        <v>0</v>
      </c>
      <c r="FL30" s="231">
        <f t="shared" si="48"/>
        <v>0</v>
      </c>
      <c r="FM30" s="231">
        <f t="shared" si="48"/>
        <v>0</v>
      </c>
      <c r="FN30" s="231">
        <f t="shared" si="48"/>
        <v>0</v>
      </c>
      <c r="FO30" s="231">
        <f t="shared" si="48"/>
        <v>0</v>
      </c>
      <c r="FP30" s="231">
        <f t="shared" si="48"/>
        <v>0</v>
      </c>
      <c r="FQ30" s="231">
        <f t="shared" si="48"/>
        <v>0</v>
      </c>
      <c r="FR30" s="231">
        <f t="shared" si="48"/>
        <v>0</v>
      </c>
      <c r="FS30" s="231">
        <f t="shared" si="48"/>
        <v>0</v>
      </c>
      <c r="FT30" s="231">
        <f t="shared" si="48"/>
        <v>0</v>
      </c>
      <c r="FU30" s="231">
        <f t="shared" si="48"/>
        <v>0</v>
      </c>
      <c r="FV30" s="231">
        <f t="shared" si="48"/>
        <v>0</v>
      </c>
      <c r="FW30" s="231">
        <f t="shared" si="48"/>
        <v>0</v>
      </c>
      <c r="FX30" s="231">
        <f t="shared" si="48"/>
        <v>0</v>
      </c>
      <c r="FY30" s="231">
        <f t="shared" si="48"/>
        <v>0</v>
      </c>
      <c r="FZ30" s="231">
        <f t="shared" si="48"/>
        <v>0</v>
      </c>
      <c r="GA30" s="231">
        <f t="shared" si="48"/>
        <v>0</v>
      </c>
      <c r="GB30" s="231">
        <f t="shared" si="48"/>
        <v>0</v>
      </c>
      <c r="GC30" s="231">
        <f t="shared" si="48"/>
        <v>0</v>
      </c>
      <c r="GD30" s="231">
        <f t="shared" si="48"/>
        <v>0</v>
      </c>
      <c r="GE30" s="231">
        <f t="shared" si="48"/>
        <v>0</v>
      </c>
      <c r="GF30" s="231">
        <f t="shared" si="48"/>
        <v>0</v>
      </c>
      <c r="GG30" s="231">
        <f t="shared" si="48"/>
        <v>0</v>
      </c>
      <c r="GH30" s="231">
        <f t="shared" si="48"/>
        <v>0</v>
      </c>
      <c r="GI30" s="231">
        <f t="shared" si="48"/>
        <v>0</v>
      </c>
      <c r="GJ30" s="231">
        <f t="shared" si="48"/>
        <v>0</v>
      </c>
      <c r="GK30" s="231">
        <f t="shared" si="48"/>
        <v>0</v>
      </c>
      <c r="GL30" s="231">
        <f t="shared" si="48"/>
        <v>0</v>
      </c>
      <c r="GM30" s="231">
        <f t="shared" si="48"/>
        <v>0</v>
      </c>
      <c r="GN30" s="231">
        <f t="shared" si="48"/>
        <v>0</v>
      </c>
      <c r="GO30" s="231">
        <f t="shared" si="48"/>
        <v>0</v>
      </c>
      <c r="GP30" s="231">
        <f>GP31+GP32</f>
        <v>0</v>
      </c>
      <c r="GQ30" s="247">
        <f t="shared" si="15"/>
        <v>1</v>
      </c>
      <c r="GR30" s="247"/>
      <c r="GS30" s="248">
        <f t="shared" si="12"/>
        <v>1</v>
      </c>
      <c r="GT30" s="248"/>
      <c r="GU30" s="248"/>
    </row>
    <row r="31" spans="1:203" ht="21" customHeight="1" hidden="1">
      <c r="A31" s="245"/>
      <c r="B31" s="246" t="s">
        <v>155</v>
      </c>
      <c r="C31" s="231">
        <f>D31+BN31+CP31</f>
        <v>0</v>
      </c>
      <c r="D31" s="231">
        <f>E31+J31</f>
        <v>0</v>
      </c>
      <c r="E31" s="231">
        <f>SUM(F31:I31)</f>
        <v>0</v>
      </c>
      <c r="F31" s="231"/>
      <c r="G31" s="231"/>
      <c r="H31" s="231"/>
      <c r="I31" s="231"/>
      <c r="J31" s="231">
        <f>SUM(K31:BM31)</f>
        <v>0</v>
      </c>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f>SUM(BO31:BP31)</f>
        <v>0</v>
      </c>
      <c r="BO31" s="231">
        <f>SUM(BQ31:BR31)+BS31+BU31+CD31+CL31</f>
        <v>0</v>
      </c>
      <c r="BP31" s="231">
        <f>BT31+SUM(BV31:CC31)+SUM(CE31:CK31)+SUM(CM31:CO31)</f>
        <v>0</v>
      </c>
      <c r="BQ31" s="231"/>
      <c r="BR31" s="231"/>
      <c r="BS31" s="231"/>
      <c r="BT31" s="231"/>
      <c r="BU31" s="231"/>
      <c r="BV31" s="231"/>
      <c r="BW31" s="231"/>
      <c r="BX31" s="231"/>
      <c r="BY31" s="231"/>
      <c r="BZ31" s="231"/>
      <c r="CA31" s="231"/>
      <c r="CB31" s="231"/>
      <c r="CC31" s="231"/>
      <c r="CD31" s="231"/>
      <c r="CE31" s="231"/>
      <c r="CF31" s="231"/>
      <c r="CG31" s="231"/>
      <c r="CH31" s="231"/>
      <c r="CI31" s="231"/>
      <c r="CJ31" s="231"/>
      <c r="CK31" s="231"/>
      <c r="CL31" s="231"/>
      <c r="CM31" s="231"/>
      <c r="CN31" s="231"/>
      <c r="CO31" s="231"/>
      <c r="CP31" s="231">
        <f>SUM(CQ31:CR31)</f>
        <v>0</v>
      </c>
      <c r="CQ31" s="231">
        <f>SUM(CS31:CS31)</f>
        <v>0</v>
      </c>
      <c r="CR31" s="231">
        <f>SUM(CT31:CU31)</f>
        <v>0</v>
      </c>
      <c r="CS31" s="231"/>
      <c r="CT31" s="231"/>
      <c r="CU31" s="231"/>
      <c r="CV31" s="246" t="s">
        <v>155</v>
      </c>
      <c r="CW31" s="231">
        <f>CX31+FH31+GJ31+GP31</f>
        <v>0</v>
      </c>
      <c r="CX31" s="231">
        <f>CY31+DD31</f>
        <v>0</v>
      </c>
      <c r="CY31" s="231">
        <f>SUM(CZ31:DC31)</f>
        <v>0</v>
      </c>
      <c r="CZ31" s="231"/>
      <c r="DA31" s="231"/>
      <c r="DB31" s="231"/>
      <c r="DC31" s="231"/>
      <c r="DD31" s="231">
        <f>SUM(DE31:FG31)</f>
        <v>0</v>
      </c>
      <c r="DE31" s="231"/>
      <c r="DF31" s="231"/>
      <c r="DG31" s="231"/>
      <c r="DH31" s="231"/>
      <c r="DI31" s="231"/>
      <c r="DJ31" s="231"/>
      <c r="DK31" s="231"/>
      <c r="DL31" s="231"/>
      <c r="DM31" s="231"/>
      <c r="DN31" s="231"/>
      <c r="DO31" s="231"/>
      <c r="DP31" s="231"/>
      <c r="DQ31" s="231"/>
      <c r="DR31" s="231"/>
      <c r="DS31" s="231"/>
      <c r="DT31" s="231"/>
      <c r="DU31" s="231"/>
      <c r="DV31" s="231"/>
      <c r="DW31" s="231"/>
      <c r="DX31" s="231"/>
      <c r="DY31" s="231"/>
      <c r="DZ31" s="231"/>
      <c r="EA31" s="231"/>
      <c r="EB31" s="231"/>
      <c r="EC31" s="231"/>
      <c r="ED31" s="231"/>
      <c r="EE31" s="231"/>
      <c r="EF31" s="231"/>
      <c r="EG31" s="231"/>
      <c r="EH31" s="231"/>
      <c r="EI31" s="231"/>
      <c r="EJ31" s="231"/>
      <c r="EK31" s="231"/>
      <c r="EL31" s="231"/>
      <c r="EM31" s="231"/>
      <c r="EN31" s="231"/>
      <c r="EO31" s="231"/>
      <c r="EP31" s="231"/>
      <c r="EQ31" s="231"/>
      <c r="ER31" s="231"/>
      <c r="ES31" s="231"/>
      <c r="ET31" s="231"/>
      <c r="EU31" s="231"/>
      <c r="EV31" s="231"/>
      <c r="EW31" s="231"/>
      <c r="EX31" s="231"/>
      <c r="EY31" s="231"/>
      <c r="EZ31" s="231"/>
      <c r="FA31" s="231"/>
      <c r="FB31" s="231"/>
      <c r="FC31" s="231"/>
      <c r="FD31" s="231"/>
      <c r="FE31" s="231"/>
      <c r="FF31" s="231"/>
      <c r="FG31" s="231"/>
      <c r="FH31" s="231">
        <f>SUM(FI31:FJ31)</f>
        <v>0</v>
      </c>
      <c r="FI31" s="231">
        <f>SUM(FK31:FL31)+FM31+FO31+FX31+GF31</f>
        <v>0</v>
      </c>
      <c r="FJ31" s="231">
        <f>FN31+SUM(FP31:FW31)+SUM(FY31:GE31)+SUM(GG31:GI31)</f>
        <v>0</v>
      </c>
      <c r="FK31" s="231"/>
      <c r="FL31" s="231"/>
      <c r="FM31" s="231"/>
      <c r="FN31" s="231"/>
      <c r="FO31" s="231"/>
      <c r="FP31" s="231"/>
      <c r="FQ31" s="231"/>
      <c r="FR31" s="231"/>
      <c r="FS31" s="231"/>
      <c r="FT31" s="231"/>
      <c r="FU31" s="231"/>
      <c r="FV31" s="231"/>
      <c r="FW31" s="231"/>
      <c r="FX31" s="231"/>
      <c r="FY31" s="231"/>
      <c r="FZ31" s="231"/>
      <c r="GA31" s="231"/>
      <c r="GB31" s="231"/>
      <c r="GC31" s="231"/>
      <c r="GD31" s="231"/>
      <c r="GE31" s="231"/>
      <c r="GF31" s="231"/>
      <c r="GG31" s="231"/>
      <c r="GH31" s="231"/>
      <c r="GI31" s="231"/>
      <c r="GJ31" s="231">
        <f>SUM(GK31:GL31)</f>
        <v>0</v>
      </c>
      <c r="GK31" s="231">
        <f>SUM(GM31:GM31)</f>
        <v>0</v>
      </c>
      <c r="GL31" s="231">
        <f>SUM(GN31:GO31)</f>
        <v>0</v>
      </c>
      <c r="GM31" s="231"/>
      <c r="GN31" s="231"/>
      <c r="GO31" s="231"/>
      <c r="GP31" s="231"/>
      <c r="GQ31" s="247"/>
      <c r="GR31" s="247"/>
      <c r="GS31" s="248"/>
      <c r="GT31" s="248"/>
      <c r="GU31" s="248"/>
    </row>
    <row r="32" spans="1:203" ht="17.25" customHeight="1" hidden="1">
      <c r="A32" s="245"/>
      <c r="B32" s="246" t="s">
        <v>156</v>
      </c>
      <c r="C32" s="231">
        <f>D32+BN32+CP32</f>
        <v>1163700000</v>
      </c>
      <c r="D32" s="231">
        <f>E32+J32</f>
        <v>1163700000</v>
      </c>
      <c r="E32" s="231">
        <f>SUM(F32:I32)</f>
        <v>0</v>
      </c>
      <c r="F32" s="231"/>
      <c r="G32" s="231"/>
      <c r="H32" s="231"/>
      <c r="I32" s="231"/>
      <c r="J32" s="231">
        <f>SUM(K32:BM32)</f>
        <v>1163700000</v>
      </c>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v>1163700000</v>
      </c>
      <c r="BK32" s="231"/>
      <c r="BL32" s="231"/>
      <c r="BM32" s="231"/>
      <c r="BN32" s="231">
        <f>SUM(BO32:BP32)</f>
        <v>0</v>
      </c>
      <c r="BO32" s="231">
        <f>SUM(BQ32:BR32)+BS32+BU32+CD32+CL32</f>
        <v>0</v>
      </c>
      <c r="BP32" s="231">
        <f>BT32+SUM(BV32:CC32)+SUM(CE32:CK32)+SUM(CM32:CO32)</f>
        <v>0</v>
      </c>
      <c r="BQ32" s="231"/>
      <c r="BR32" s="231"/>
      <c r="BS32" s="231"/>
      <c r="BT32" s="231"/>
      <c r="BU32" s="231"/>
      <c r="BV32" s="231"/>
      <c r="BW32" s="231"/>
      <c r="BX32" s="231"/>
      <c r="BY32" s="231"/>
      <c r="BZ32" s="231"/>
      <c r="CA32" s="231"/>
      <c r="CB32" s="231"/>
      <c r="CC32" s="231"/>
      <c r="CD32" s="231"/>
      <c r="CE32" s="231"/>
      <c r="CF32" s="231"/>
      <c r="CG32" s="231"/>
      <c r="CH32" s="231"/>
      <c r="CI32" s="231"/>
      <c r="CJ32" s="231"/>
      <c r="CK32" s="231"/>
      <c r="CL32" s="231"/>
      <c r="CM32" s="231"/>
      <c r="CN32" s="231"/>
      <c r="CO32" s="231"/>
      <c r="CP32" s="231">
        <f>SUM(CQ32:CR32)</f>
        <v>0</v>
      </c>
      <c r="CQ32" s="231">
        <f>SUM(CS32:CS32)</f>
        <v>0</v>
      </c>
      <c r="CR32" s="231">
        <f>SUM(CT32:CU32)</f>
        <v>0</v>
      </c>
      <c r="CS32" s="231"/>
      <c r="CT32" s="231"/>
      <c r="CU32" s="231"/>
      <c r="CV32" s="246" t="s">
        <v>156</v>
      </c>
      <c r="CW32" s="231">
        <f>CX32+FH32+GJ32+GP32</f>
        <v>1163700000</v>
      </c>
      <c r="CX32" s="231">
        <f>CY32+DD32</f>
        <v>1163700000</v>
      </c>
      <c r="CY32" s="231">
        <f>SUM(CZ32:DC32)</f>
        <v>0</v>
      </c>
      <c r="CZ32" s="231"/>
      <c r="DA32" s="231"/>
      <c r="DB32" s="231"/>
      <c r="DC32" s="231"/>
      <c r="DD32" s="231">
        <f>SUM(DE32:FG32)</f>
        <v>1163700000</v>
      </c>
      <c r="DE32" s="231"/>
      <c r="DF32" s="231"/>
      <c r="DG32" s="231"/>
      <c r="DH32" s="231"/>
      <c r="DI32" s="231"/>
      <c r="DJ32" s="231"/>
      <c r="DK32" s="231"/>
      <c r="DL32" s="231"/>
      <c r="DM32" s="231"/>
      <c r="DN32" s="231"/>
      <c r="DO32" s="231"/>
      <c r="DP32" s="231"/>
      <c r="DQ32" s="231"/>
      <c r="DR32" s="231"/>
      <c r="DS32" s="231"/>
      <c r="DT32" s="231"/>
      <c r="DU32" s="231"/>
      <c r="DV32" s="231"/>
      <c r="DW32" s="231"/>
      <c r="DX32" s="231"/>
      <c r="DY32" s="231"/>
      <c r="DZ32" s="231"/>
      <c r="EA32" s="231"/>
      <c r="EB32" s="231"/>
      <c r="EC32" s="231"/>
      <c r="ED32" s="231"/>
      <c r="EE32" s="231"/>
      <c r="EF32" s="231"/>
      <c r="EG32" s="231"/>
      <c r="EH32" s="231"/>
      <c r="EI32" s="231"/>
      <c r="EJ32" s="231"/>
      <c r="EK32" s="231"/>
      <c r="EL32" s="231"/>
      <c r="EM32" s="231"/>
      <c r="EN32" s="231"/>
      <c r="EO32" s="231"/>
      <c r="EP32" s="231"/>
      <c r="EQ32" s="231"/>
      <c r="ER32" s="231"/>
      <c r="ES32" s="231"/>
      <c r="ET32" s="231"/>
      <c r="EU32" s="231"/>
      <c r="EV32" s="231"/>
      <c r="EW32" s="231"/>
      <c r="EX32" s="231"/>
      <c r="EY32" s="231"/>
      <c r="EZ32" s="231"/>
      <c r="FA32" s="231"/>
      <c r="FB32" s="231"/>
      <c r="FC32" s="231"/>
      <c r="FD32" s="231">
        <v>1163700000</v>
      </c>
      <c r="FE32" s="231"/>
      <c r="FF32" s="231"/>
      <c r="FG32" s="231"/>
      <c r="FH32" s="231">
        <f>SUM(FI32:FJ32)</f>
        <v>0</v>
      </c>
      <c r="FI32" s="231">
        <f>SUM(FK32:FL32)+FM32+FO32+FX32+GF32</f>
        <v>0</v>
      </c>
      <c r="FJ32" s="231">
        <f>FN32+SUM(FP32:FW32)+SUM(FY32:GE32)+SUM(GG32:GI32)</f>
        <v>0</v>
      </c>
      <c r="FK32" s="231"/>
      <c r="FL32" s="231"/>
      <c r="FM32" s="231"/>
      <c r="FN32" s="231"/>
      <c r="FO32" s="231"/>
      <c r="FP32" s="231"/>
      <c r="FQ32" s="231"/>
      <c r="FR32" s="231"/>
      <c r="FS32" s="231"/>
      <c r="FT32" s="231"/>
      <c r="FU32" s="231"/>
      <c r="FV32" s="231"/>
      <c r="FW32" s="231"/>
      <c r="FX32" s="231"/>
      <c r="FY32" s="231"/>
      <c r="FZ32" s="231"/>
      <c r="GA32" s="231"/>
      <c r="GB32" s="231"/>
      <c r="GC32" s="231"/>
      <c r="GD32" s="231"/>
      <c r="GE32" s="231"/>
      <c r="GF32" s="231"/>
      <c r="GG32" s="231"/>
      <c r="GH32" s="231"/>
      <c r="GI32" s="231"/>
      <c r="GJ32" s="231">
        <f>SUM(GK32:GL32)</f>
        <v>0</v>
      </c>
      <c r="GK32" s="231">
        <f>SUM(GM32:GM32)</f>
        <v>0</v>
      </c>
      <c r="GL32" s="231">
        <f>SUM(GN32:GO32)</f>
        <v>0</v>
      </c>
      <c r="GM32" s="231"/>
      <c r="GN32" s="231"/>
      <c r="GO32" s="231"/>
      <c r="GP32" s="231"/>
      <c r="GQ32" s="247">
        <f t="shared" si="15"/>
        <v>1</v>
      </c>
      <c r="GR32" s="247"/>
      <c r="GS32" s="248">
        <f t="shared" si="12"/>
        <v>1</v>
      </c>
      <c r="GT32" s="248"/>
      <c r="GU32" s="248"/>
    </row>
    <row r="33" spans="1:203" ht="17.25" customHeight="1">
      <c r="A33" s="245">
        <v>7</v>
      </c>
      <c r="B33" s="246" t="s">
        <v>285</v>
      </c>
      <c r="C33" s="231">
        <f aca="true" t="shared" si="49" ref="C33:AO33">C34+C35</f>
        <v>4759519903</v>
      </c>
      <c r="D33" s="231">
        <f t="shared" si="49"/>
        <v>2787519903</v>
      </c>
      <c r="E33" s="231">
        <f t="shared" si="49"/>
        <v>0</v>
      </c>
      <c r="F33" s="231">
        <f t="shared" si="49"/>
        <v>0</v>
      </c>
      <c r="G33" s="231">
        <f t="shared" si="49"/>
        <v>0</v>
      </c>
      <c r="H33" s="231">
        <f t="shared" si="49"/>
        <v>0</v>
      </c>
      <c r="I33" s="231">
        <f t="shared" si="49"/>
        <v>0</v>
      </c>
      <c r="J33" s="231">
        <f t="shared" si="49"/>
        <v>2787519903</v>
      </c>
      <c r="K33" s="231">
        <f t="shared" si="49"/>
        <v>0</v>
      </c>
      <c r="L33" s="231">
        <f t="shared" si="49"/>
        <v>0</v>
      </c>
      <c r="M33" s="231">
        <f t="shared" si="49"/>
        <v>0</v>
      </c>
      <c r="N33" s="231">
        <f t="shared" si="49"/>
        <v>0</v>
      </c>
      <c r="O33" s="231">
        <f t="shared" si="49"/>
        <v>0</v>
      </c>
      <c r="P33" s="231">
        <f t="shared" si="49"/>
        <v>0</v>
      </c>
      <c r="Q33" s="231">
        <f t="shared" si="49"/>
        <v>0</v>
      </c>
      <c r="R33" s="231">
        <f t="shared" si="49"/>
        <v>0</v>
      </c>
      <c r="S33" s="231">
        <f t="shared" si="49"/>
        <v>0</v>
      </c>
      <c r="T33" s="231">
        <f t="shared" si="49"/>
        <v>0</v>
      </c>
      <c r="U33" s="231">
        <f t="shared" si="49"/>
        <v>0</v>
      </c>
      <c r="V33" s="231">
        <f t="shared" si="49"/>
        <v>0</v>
      </c>
      <c r="W33" s="231">
        <f t="shared" si="49"/>
        <v>0</v>
      </c>
      <c r="X33" s="231">
        <f t="shared" si="49"/>
        <v>0</v>
      </c>
      <c r="Y33" s="231">
        <f t="shared" si="49"/>
        <v>0</v>
      </c>
      <c r="Z33" s="231">
        <f t="shared" si="49"/>
        <v>7220000</v>
      </c>
      <c r="AA33" s="231">
        <f t="shared" si="49"/>
        <v>0</v>
      </c>
      <c r="AB33" s="231">
        <f t="shared" si="49"/>
        <v>0</v>
      </c>
      <c r="AC33" s="231">
        <f t="shared" si="49"/>
        <v>0</v>
      </c>
      <c r="AD33" s="231">
        <f t="shared" si="49"/>
        <v>0</v>
      </c>
      <c r="AE33" s="231">
        <f t="shared" si="49"/>
        <v>0</v>
      </c>
      <c r="AF33" s="231">
        <f t="shared" si="49"/>
        <v>0</v>
      </c>
      <c r="AG33" s="231">
        <f t="shared" si="49"/>
        <v>833921583</v>
      </c>
      <c r="AH33" s="231">
        <f t="shared" si="49"/>
        <v>0</v>
      </c>
      <c r="AI33" s="231">
        <f t="shared" si="49"/>
        <v>0</v>
      </c>
      <c r="AJ33" s="231">
        <f t="shared" si="49"/>
        <v>0</v>
      </c>
      <c r="AK33" s="231">
        <f t="shared" si="49"/>
        <v>0</v>
      </c>
      <c r="AL33" s="231">
        <f t="shared" si="49"/>
        <v>0</v>
      </c>
      <c r="AM33" s="231">
        <f t="shared" si="49"/>
        <v>0</v>
      </c>
      <c r="AN33" s="231">
        <f t="shared" si="49"/>
        <v>0</v>
      </c>
      <c r="AO33" s="231">
        <f t="shared" si="49"/>
        <v>0</v>
      </c>
      <c r="AP33" s="231">
        <f>AP34+AP35</f>
        <v>0</v>
      </c>
      <c r="AQ33" s="231">
        <f aca="true" t="shared" si="50" ref="AQ33:AW33">AQ34+AQ35</f>
        <v>0</v>
      </c>
      <c r="AR33" s="231">
        <f t="shared" si="50"/>
        <v>0</v>
      </c>
      <c r="AS33" s="231">
        <f t="shared" si="50"/>
        <v>0</v>
      </c>
      <c r="AT33" s="231">
        <f t="shared" si="50"/>
        <v>0</v>
      </c>
      <c r="AU33" s="231">
        <f t="shared" si="50"/>
        <v>0</v>
      </c>
      <c r="AV33" s="231">
        <f t="shared" si="50"/>
        <v>0</v>
      </c>
      <c r="AW33" s="231">
        <f t="shared" si="50"/>
        <v>0</v>
      </c>
      <c r="AX33" s="231">
        <f>AX34+AX35</f>
        <v>44760000</v>
      </c>
      <c r="AY33" s="231">
        <f aca="true" t="shared" si="51" ref="AY33:BD33">AY34+AY35</f>
        <v>868745000</v>
      </c>
      <c r="AZ33" s="231">
        <f t="shared" si="51"/>
        <v>0</v>
      </c>
      <c r="BA33" s="231">
        <f t="shared" si="51"/>
        <v>0</v>
      </c>
      <c r="BB33" s="231">
        <f t="shared" si="51"/>
        <v>0</v>
      </c>
      <c r="BC33" s="231">
        <f t="shared" si="51"/>
        <v>0</v>
      </c>
      <c r="BD33" s="231">
        <f t="shared" si="51"/>
        <v>0</v>
      </c>
      <c r="BE33" s="231">
        <f>BE34+BE35</f>
        <v>0</v>
      </c>
      <c r="BF33" s="231">
        <f>BF34+BF35</f>
        <v>0</v>
      </c>
      <c r="BG33" s="231">
        <f aca="true" t="shared" si="52" ref="BG33:CU33">BG34+BG35</f>
        <v>0</v>
      </c>
      <c r="BH33" s="231">
        <f t="shared" si="52"/>
        <v>0</v>
      </c>
      <c r="BI33" s="231">
        <f t="shared" si="52"/>
        <v>0</v>
      </c>
      <c r="BJ33" s="231">
        <f t="shared" si="52"/>
        <v>1032873320</v>
      </c>
      <c r="BK33" s="231">
        <f t="shared" si="52"/>
        <v>0</v>
      </c>
      <c r="BL33" s="231">
        <f t="shared" si="52"/>
        <v>0</v>
      </c>
      <c r="BM33" s="231">
        <f t="shared" si="52"/>
        <v>0</v>
      </c>
      <c r="BN33" s="231">
        <f t="shared" si="52"/>
        <v>1972000000</v>
      </c>
      <c r="BO33" s="231">
        <f t="shared" si="52"/>
        <v>0</v>
      </c>
      <c r="BP33" s="231">
        <f t="shared" si="52"/>
        <v>1972000000</v>
      </c>
      <c r="BQ33" s="231">
        <f t="shared" si="52"/>
        <v>0</v>
      </c>
      <c r="BR33" s="231">
        <f t="shared" si="52"/>
        <v>0</v>
      </c>
      <c r="BS33" s="231">
        <f t="shared" si="52"/>
        <v>0</v>
      </c>
      <c r="BT33" s="231">
        <f t="shared" si="52"/>
        <v>0</v>
      </c>
      <c r="BU33" s="231">
        <f t="shared" si="52"/>
        <v>0</v>
      </c>
      <c r="BV33" s="231">
        <f t="shared" si="52"/>
        <v>0</v>
      </c>
      <c r="BW33" s="231">
        <f t="shared" si="52"/>
        <v>0</v>
      </c>
      <c r="BX33" s="231">
        <f t="shared" si="52"/>
        <v>0</v>
      </c>
      <c r="BY33" s="231">
        <f t="shared" si="52"/>
        <v>0</v>
      </c>
      <c r="BZ33" s="231">
        <f t="shared" si="52"/>
        <v>0</v>
      </c>
      <c r="CA33" s="231">
        <f t="shared" si="52"/>
        <v>0</v>
      </c>
      <c r="CB33" s="231">
        <f t="shared" si="52"/>
        <v>0</v>
      </c>
      <c r="CC33" s="231">
        <f t="shared" si="52"/>
        <v>0</v>
      </c>
      <c r="CD33" s="231">
        <f t="shared" si="52"/>
        <v>0</v>
      </c>
      <c r="CE33" s="231">
        <f t="shared" si="52"/>
        <v>1972000000</v>
      </c>
      <c r="CF33" s="231">
        <f t="shared" si="52"/>
        <v>0</v>
      </c>
      <c r="CG33" s="231">
        <f t="shared" si="52"/>
        <v>0</v>
      </c>
      <c r="CH33" s="231">
        <f t="shared" si="52"/>
        <v>0</v>
      </c>
      <c r="CI33" s="231">
        <f t="shared" si="52"/>
        <v>0</v>
      </c>
      <c r="CJ33" s="231">
        <f t="shared" si="52"/>
        <v>0</v>
      </c>
      <c r="CK33" s="231">
        <f t="shared" si="52"/>
        <v>0</v>
      </c>
      <c r="CL33" s="231">
        <f t="shared" si="52"/>
        <v>0</v>
      </c>
      <c r="CM33" s="231">
        <f t="shared" si="52"/>
        <v>0</v>
      </c>
      <c r="CN33" s="231">
        <f t="shared" si="52"/>
        <v>0</v>
      </c>
      <c r="CO33" s="231">
        <f t="shared" si="52"/>
        <v>0</v>
      </c>
      <c r="CP33" s="231">
        <f t="shared" si="52"/>
        <v>0</v>
      </c>
      <c r="CQ33" s="231">
        <f t="shared" si="52"/>
        <v>0</v>
      </c>
      <c r="CR33" s="231">
        <f t="shared" si="52"/>
        <v>0</v>
      </c>
      <c r="CS33" s="231">
        <f t="shared" si="52"/>
        <v>0</v>
      </c>
      <c r="CT33" s="231">
        <f t="shared" si="52"/>
        <v>0</v>
      </c>
      <c r="CU33" s="231">
        <f t="shared" si="52"/>
        <v>0</v>
      </c>
      <c r="CV33" s="246" t="s">
        <v>286</v>
      </c>
      <c r="CW33" s="231">
        <f aca="true" t="shared" si="53" ref="CW33:FH33">CW34+CW35</f>
        <v>4759519903</v>
      </c>
      <c r="CX33" s="231">
        <f t="shared" si="53"/>
        <v>2787519903</v>
      </c>
      <c r="CY33" s="231">
        <f t="shared" si="53"/>
        <v>0</v>
      </c>
      <c r="CZ33" s="231">
        <f t="shared" si="53"/>
        <v>0</v>
      </c>
      <c r="DA33" s="231">
        <f t="shared" si="53"/>
        <v>0</v>
      </c>
      <c r="DB33" s="231">
        <f t="shared" si="53"/>
        <v>0</v>
      </c>
      <c r="DC33" s="231">
        <f t="shared" si="53"/>
        <v>0</v>
      </c>
      <c r="DD33" s="231">
        <f t="shared" si="53"/>
        <v>2787519903</v>
      </c>
      <c r="DE33" s="231">
        <f t="shared" si="53"/>
        <v>0</v>
      </c>
      <c r="DF33" s="231">
        <f t="shared" si="53"/>
        <v>0</v>
      </c>
      <c r="DG33" s="231">
        <f t="shared" si="53"/>
        <v>0</v>
      </c>
      <c r="DH33" s="231">
        <f t="shared" si="53"/>
        <v>0</v>
      </c>
      <c r="DI33" s="231">
        <f t="shared" si="53"/>
        <v>0</v>
      </c>
      <c r="DJ33" s="231">
        <f t="shared" si="53"/>
        <v>0</v>
      </c>
      <c r="DK33" s="231">
        <f t="shared" si="53"/>
        <v>0</v>
      </c>
      <c r="DL33" s="231">
        <f t="shared" si="53"/>
        <v>0</v>
      </c>
      <c r="DM33" s="231">
        <f t="shared" si="53"/>
        <v>0</v>
      </c>
      <c r="DN33" s="231">
        <f t="shared" si="53"/>
        <v>0</v>
      </c>
      <c r="DO33" s="231">
        <f t="shared" si="53"/>
        <v>0</v>
      </c>
      <c r="DP33" s="231">
        <f t="shared" si="53"/>
        <v>0</v>
      </c>
      <c r="DQ33" s="231">
        <f t="shared" si="53"/>
        <v>0</v>
      </c>
      <c r="DR33" s="231">
        <f t="shared" si="53"/>
        <v>0</v>
      </c>
      <c r="DS33" s="231">
        <f t="shared" si="53"/>
        <v>0</v>
      </c>
      <c r="DT33" s="231">
        <f>DT34+DT35</f>
        <v>7220000</v>
      </c>
      <c r="DU33" s="231">
        <f t="shared" si="53"/>
        <v>0</v>
      </c>
      <c r="DV33" s="231">
        <f t="shared" si="53"/>
        <v>0</v>
      </c>
      <c r="DW33" s="231">
        <f>DW34+DW35</f>
        <v>0</v>
      </c>
      <c r="DX33" s="231">
        <f>DX34+DX35</f>
        <v>0</v>
      </c>
      <c r="DY33" s="231">
        <f t="shared" si="53"/>
        <v>0</v>
      </c>
      <c r="DZ33" s="231">
        <f t="shared" si="53"/>
        <v>0</v>
      </c>
      <c r="EA33" s="231">
        <f t="shared" si="53"/>
        <v>833921583</v>
      </c>
      <c r="EB33" s="231">
        <f t="shared" si="53"/>
        <v>0</v>
      </c>
      <c r="EC33" s="231">
        <f>EC34+EC35</f>
        <v>0</v>
      </c>
      <c r="ED33" s="231">
        <f t="shared" si="53"/>
        <v>0</v>
      </c>
      <c r="EE33" s="231">
        <f t="shared" si="53"/>
        <v>0</v>
      </c>
      <c r="EF33" s="231">
        <f t="shared" si="53"/>
        <v>0</v>
      </c>
      <c r="EG33" s="231">
        <f t="shared" si="53"/>
        <v>0</v>
      </c>
      <c r="EH33" s="231">
        <f t="shared" si="53"/>
        <v>0</v>
      </c>
      <c r="EI33" s="231">
        <f t="shared" si="53"/>
        <v>0</v>
      </c>
      <c r="EJ33" s="231">
        <f>EJ34+EJ35</f>
        <v>0</v>
      </c>
      <c r="EK33" s="231">
        <f t="shared" si="53"/>
        <v>0</v>
      </c>
      <c r="EL33" s="231">
        <f t="shared" si="53"/>
        <v>0</v>
      </c>
      <c r="EM33" s="231">
        <f t="shared" si="53"/>
        <v>0</v>
      </c>
      <c r="EN33" s="231">
        <f t="shared" si="53"/>
        <v>0</v>
      </c>
      <c r="EO33" s="231">
        <f t="shared" si="53"/>
        <v>0</v>
      </c>
      <c r="EP33" s="231">
        <f t="shared" si="53"/>
        <v>0</v>
      </c>
      <c r="EQ33" s="231">
        <f t="shared" si="53"/>
        <v>0</v>
      </c>
      <c r="ER33" s="231">
        <f>ER34+ER35</f>
        <v>44760000</v>
      </c>
      <c r="ES33" s="231">
        <f t="shared" si="53"/>
        <v>868745000</v>
      </c>
      <c r="ET33" s="231">
        <f t="shared" si="53"/>
        <v>0</v>
      </c>
      <c r="EU33" s="231">
        <f t="shared" si="53"/>
        <v>0</v>
      </c>
      <c r="EV33" s="231">
        <f t="shared" si="53"/>
        <v>0</v>
      </c>
      <c r="EW33" s="231">
        <f t="shared" si="53"/>
        <v>0</v>
      </c>
      <c r="EX33" s="231">
        <f t="shared" si="53"/>
        <v>0</v>
      </c>
      <c r="EY33" s="231">
        <f>EY34+EY35</f>
        <v>0</v>
      </c>
      <c r="EZ33" s="231">
        <f>EZ34+EZ35</f>
        <v>0</v>
      </c>
      <c r="FA33" s="231">
        <f t="shared" si="53"/>
        <v>0</v>
      </c>
      <c r="FB33" s="231">
        <f t="shared" si="53"/>
        <v>0</v>
      </c>
      <c r="FC33" s="231">
        <f t="shared" si="53"/>
        <v>0</v>
      </c>
      <c r="FD33" s="231">
        <f t="shared" si="53"/>
        <v>1032873320</v>
      </c>
      <c r="FE33" s="231">
        <f t="shared" si="53"/>
        <v>0</v>
      </c>
      <c r="FF33" s="231">
        <f t="shared" si="53"/>
        <v>0</v>
      </c>
      <c r="FG33" s="231">
        <f t="shared" si="53"/>
        <v>0</v>
      </c>
      <c r="FH33" s="231">
        <f t="shared" si="53"/>
        <v>1972000000</v>
      </c>
      <c r="FI33" s="231">
        <f aca="true" t="shared" si="54" ref="FI33:GO33">FI34+FI35</f>
        <v>0</v>
      </c>
      <c r="FJ33" s="231">
        <f t="shared" si="54"/>
        <v>1972000000</v>
      </c>
      <c r="FK33" s="231">
        <f t="shared" si="54"/>
        <v>0</v>
      </c>
      <c r="FL33" s="231">
        <f t="shared" si="54"/>
        <v>0</v>
      </c>
      <c r="FM33" s="231">
        <f t="shared" si="54"/>
        <v>0</v>
      </c>
      <c r="FN33" s="231">
        <f t="shared" si="54"/>
        <v>0</v>
      </c>
      <c r="FO33" s="231">
        <f t="shared" si="54"/>
        <v>0</v>
      </c>
      <c r="FP33" s="231">
        <f t="shared" si="54"/>
        <v>0</v>
      </c>
      <c r="FQ33" s="231">
        <f t="shared" si="54"/>
        <v>0</v>
      </c>
      <c r="FR33" s="231">
        <f t="shared" si="54"/>
        <v>0</v>
      </c>
      <c r="FS33" s="231">
        <f t="shared" si="54"/>
        <v>0</v>
      </c>
      <c r="FT33" s="231">
        <f t="shared" si="54"/>
        <v>0</v>
      </c>
      <c r="FU33" s="231">
        <f t="shared" si="54"/>
        <v>0</v>
      </c>
      <c r="FV33" s="231">
        <f t="shared" si="54"/>
        <v>0</v>
      </c>
      <c r="FW33" s="231">
        <f t="shared" si="54"/>
        <v>0</v>
      </c>
      <c r="FX33" s="231">
        <f t="shared" si="54"/>
        <v>0</v>
      </c>
      <c r="FY33" s="231">
        <f t="shared" si="54"/>
        <v>1972000000</v>
      </c>
      <c r="FZ33" s="231">
        <f t="shared" si="54"/>
        <v>0</v>
      </c>
      <c r="GA33" s="231">
        <f t="shared" si="54"/>
        <v>0</v>
      </c>
      <c r="GB33" s="231">
        <f t="shared" si="54"/>
        <v>0</v>
      </c>
      <c r="GC33" s="231">
        <f t="shared" si="54"/>
        <v>0</v>
      </c>
      <c r="GD33" s="231">
        <f t="shared" si="54"/>
        <v>0</v>
      </c>
      <c r="GE33" s="231">
        <f t="shared" si="54"/>
        <v>0</v>
      </c>
      <c r="GF33" s="231">
        <f t="shared" si="54"/>
        <v>0</v>
      </c>
      <c r="GG33" s="231">
        <f t="shared" si="54"/>
        <v>0</v>
      </c>
      <c r="GH33" s="231">
        <f t="shared" si="54"/>
        <v>0</v>
      </c>
      <c r="GI33" s="231">
        <f t="shared" si="54"/>
        <v>0</v>
      </c>
      <c r="GJ33" s="231">
        <f t="shared" si="54"/>
        <v>0</v>
      </c>
      <c r="GK33" s="231">
        <f t="shared" si="54"/>
        <v>0</v>
      </c>
      <c r="GL33" s="231">
        <f t="shared" si="54"/>
        <v>0</v>
      </c>
      <c r="GM33" s="231">
        <f t="shared" si="54"/>
        <v>0</v>
      </c>
      <c r="GN33" s="231">
        <f t="shared" si="54"/>
        <v>0</v>
      </c>
      <c r="GO33" s="231">
        <f t="shared" si="54"/>
        <v>0</v>
      </c>
      <c r="GP33" s="231">
        <f>GP34+GP35</f>
        <v>0</v>
      </c>
      <c r="GQ33" s="247">
        <f t="shared" si="15"/>
        <v>1</v>
      </c>
      <c r="GR33" s="247"/>
      <c r="GS33" s="248">
        <f t="shared" si="12"/>
        <v>1</v>
      </c>
      <c r="GT33" s="248">
        <f>FH33/BN33</f>
        <v>1</v>
      </c>
      <c r="GU33" s="248"/>
    </row>
    <row r="34" spans="1:203" ht="21" customHeight="1" hidden="1">
      <c r="A34" s="245"/>
      <c r="B34" s="246" t="s">
        <v>155</v>
      </c>
      <c r="C34" s="231">
        <f>D34+BN34+CP34</f>
        <v>0</v>
      </c>
      <c r="D34" s="231">
        <f>E34+J34</f>
        <v>0</v>
      </c>
      <c r="E34" s="231">
        <f>SUM(F34:I34)</f>
        <v>0</v>
      </c>
      <c r="F34" s="231"/>
      <c r="G34" s="231"/>
      <c r="H34" s="231"/>
      <c r="I34" s="231"/>
      <c r="J34" s="231">
        <f>SUM(K34:BM34)</f>
        <v>0</v>
      </c>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1"/>
      <c r="BG34" s="231"/>
      <c r="BH34" s="231"/>
      <c r="BI34" s="231"/>
      <c r="BJ34" s="231"/>
      <c r="BK34" s="231"/>
      <c r="BL34" s="231"/>
      <c r="BM34" s="231"/>
      <c r="BN34" s="231">
        <f>SUM(BO34:BP34)</f>
        <v>0</v>
      </c>
      <c r="BO34" s="231">
        <f>SUM(BQ34:BR34)+BS34+BU34+CD34+CL34</f>
        <v>0</v>
      </c>
      <c r="BP34" s="231">
        <f>BT34+SUM(BV34:CC34)+SUM(CE34:CK34)+SUM(CM34:CO34)</f>
        <v>0</v>
      </c>
      <c r="BQ34" s="231"/>
      <c r="BR34" s="231"/>
      <c r="BS34" s="231"/>
      <c r="BT34" s="231"/>
      <c r="BU34" s="231"/>
      <c r="BV34" s="231"/>
      <c r="BW34" s="231"/>
      <c r="BX34" s="231"/>
      <c r="BY34" s="231"/>
      <c r="BZ34" s="231"/>
      <c r="CA34" s="231"/>
      <c r="CB34" s="231"/>
      <c r="CC34" s="231"/>
      <c r="CD34" s="231"/>
      <c r="CE34" s="231"/>
      <c r="CF34" s="231"/>
      <c r="CG34" s="231"/>
      <c r="CH34" s="231"/>
      <c r="CI34" s="231"/>
      <c r="CJ34" s="231"/>
      <c r="CK34" s="231"/>
      <c r="CL34" s="231"/>
      <c r="CM34" s="231"/>
      <c r="CN34" s="231"/>
      <c r="CO34" s="231"/>
      <c r="CP34" s="231">
        <f>SUM(CQ34:CR34)</f>
        <v>0</v>
      </c>
      <c r="CQ34" s="231">
        <f>SUM(CS34:CS34)</f>
        <v>0</v>
      </c>
      <c r="CR34" s="231">
        <f>SUM(CT34:CU34)</f>
        <v>0</v>
      </c>
      <c r="CS34" s="231"/>
      <c r="CT34" s="231"/>
      <c r="CU34" s="231"/>
      <c r="CV34" s="246" t="s">
        <v>155</v>
      </c>
      <c r="CW34" s="231">
        <f>CX34+FH34+GJ34+GP34</f>
        <v>0</v>
      </c>
      <c r="CX34" s="231">
        <f>CY34+DD34</f>
        <v>0</v>
      </c>
      <c r="CY34" s="231">
        <f>SUM(CZ34:DC34)</f>
        <v>0</v>
      </c>
      <c r="CZ34" s="231"/>
      <c r="DA34" s="231"/>
      <c r="DB34" s="231"/>
      <c r="DC34" s="231"/>
      <c r="DD34" s="231">
        <f>SUM(DE34:FG34)</f>
        <v>0</v>
      </c>
      <c r="DE34" s="231"/>
      <c r="DF34" s="231"/>
      <c r="DG34" s="231"/>
      <c r="DH34" s="231"/>
      <c r="DI34" s="231"/>
      <c r="DJ34" s="231"/>
      <c r="DK34" s="231"/>
      <c r="DL34" s="231"/>
      <c r="DM34" s="231"/>
      <c r="DN34" s="231"/>
      <c r="DO34" s="231"/>
      <c r="DP34" s="231"/>
      <c r="DQ34" s="231"/>
      <c r="DR34" s="231"/>
      <c r="DS34" s="231"/>
      <c r="DT34" s="231"/>
      <c r="DU34" s="231"/>
      <c r="DV34" s="231"/>
      <c r="DW34" s="231"/>
      <c r="DX34" s="231"/>
      <c r="DY34" s="231"/>
      <c r="DZ34" s="231"/>
      <c r="EA34" s="231"/>
      <c r="EB34" s="231"/>
      <c r="EC34" s="231"/>
      <c r="ED34" s="231"/>
      <c r="EE34" s="231"/>
      <c r="EF34" s="231"/>
      <c r="EG34" s="231"/>
      <c r="EH34" s="231"/>
      <c r="EI34" s="231"/>
      <c r="EJ34" s="231"/>
      <c r="EK34" s="231"/>
      <c r="EL34" s="231"/>
      <c r="EM34" s="231"/>
      <c r="EN34" s="231"/>
      <c r="EO34" s="231"/>
      <c r="EP34" s="231"/>
      <c r="EQ34" s="231"/>
      <c r="ER34" s="231"/>
      <c r="ES34" s="231"/>
      <c r="ET34" s="231"/>
      <c r="EU34" s="231"/>
      <c r="EV34" s="231"/>
      <c r="EW34" s="231"/>
      <c r="EX34" s="231"/>
      <c r="EY34" s="231"/>
      <c r="EZ34" s="231"/>
      <c r="FA34" s="231"/>
      <c r="FB34" s="231"/>
      <c r="FC34" s="231"/>
      <c r="FD34" s="231"/>
      <c r="FE34" s="231"/>
      <c r="FF34" s="231"/>
      <c r="FG34" s="231"/>
      <c r="FH34" s="231">
        <f>SUM(FI34:FJ34)</f>
        <v>0</v>
      </c>
      <c r="FI34" s="231">
        <f>SUM(FK34:FL34)+FM34+FO34+FX34+GF34</f>
        <v>0</v>
      </c>
      <c r="FJ34" s="231">
        <f>FN34+SUM(FP34:FW34)+SUM(FY34:GE34)+SUM(GG34:GI34)</f>
        <v>0</v>
      </c>
      <c r="FK34" s="231"/>
      <c r="FL34" s="231"/>
      <c r="FM34" s="231"/>
      <c r="FN34" s="231"/>
      <c r="FO34" s="231"/>
      <c r="FP34" s="231"/>
      <c r="FQ34" s="231"/>
      <c r="FR34" s="231"/>
      <c r="FS34" s="231"/>
      <c r="FT34" s="231"/>
      <c r="FU34" s="231"/>
      <c r="FV34" s="231"/>
      <c r="FW34" s="231"/>
      <c r="FX34" s="231"/>
      <c r="FY34" s="231"/>
      <c r="FZ34" s="231"/>
      <c r="GA34" s="231"/>
      <c r="GB34" s="231"/>
      <c r="GC34" s="231"/>
      <c r="GD34" s="231"/>
      <c r="GE34" s="231"/>
      <c r="GF34" s="231"/>
      <c r="GG34" s="231"/>
      <c r="GH34" s="231"/>
      <c r="GI34" s="231"/>
      <c r="GJ34" s="231">
        <f>SUM(GK34:GL34)</f>
        <v>0</v>
      </c>
      <c r="GK34" s="231">
        <f>SUM(GM34:GM34)</f>
        <v>0</v>
      </c>
      <c r="GL34" s="231">
        <f>SUM(GN34:GO34)</f>
        <v>0</v>
      </c>
      <c r="GM34" s="231"/>
      <c r="GN34" s="231"/>
      <c r="GO34" s="231"/>
      <c r="GP34" s="231"/>
      <c r="GQ34" s="247"/>
      <c r="GR34" s="247"/>
      <c r="GS34" s="248"/>
      <c r="GT34" s="248"/>
      <c r="GU34" s="248"/>
    </row>
    <row r="35" spans="1:203" ht="17.25" customHeight="1" hidden="1">
      <c r="A35" s="245"/>
      <c r="B35" s="246" t="s">
        <v>156</v>
      </c>
      <c r="C35" s="231">
        <f>D35+BN35+CP35</f>
        <v>4759519903</v>
      </c>
      <c r="D35" s="231">
        <f>E35+J35</f>
        <v>2787519903</v>
      </c>
      <c r="E35" s="231">
        <f>SUM(F35:I35)</f>
        <v>0</v>
      </c>
      <c r="F35" s="231"/>
      <c r="G35" s="231"/>
      <c r="H35" s="231"/>
      <c r="I35" s="231"/>
      <c r="J35" s="231">
        <f>SUM(K35:BM35)</f>
        <v>2787519903</v>
      </c>
      <c r="K35" s="231"/>
      <c r="L35" s="231"/>
      <c r="M35" s="231"/>
      <c r="N35" s="231"/>
      <c r="O35" s="231"/>
      <c r="P35" s="231"/>
      <c r="Q35" s="231"/>
      <c r="R35" s="231"/>
      <c r="S35" s="231"/>
      <c r="T35" s="231"/>
      <c r="U35" s="231"/>
      <c r="V35" s="231"/>
      <c r="W35" s="231"/>
      <c r="X35" s="231"/>
      <c r="Y35" s="231"/>
      <c r="Z35" s="231">
        <v>7220000</v>
      </c>
      <c r="AA35" s="231"/>
      <c r="AB35" s="231"/>
      <c r="AC35" s="231"/>
      <c r="AD35" s="231"/>
      <c r="AE35" s="231"/>
      <c r="AF35" s="231"/>
      <c r="AG35" s="231">
        <v>833921583</v>
      </c>
      <c r="AH35" s="231"/>
      <c r="AI35" s="231"/>
      <c r="AJ35" s="231"/>
      <c r="AK35" s="231"/>
      <c r="AL35" s="231"/>
      <c r="AM35" s="231"/>
      <c r="AN35" s="231"/>
      <c r="AO35" s="231"/>
      <c r="AP35" s="231"/>
      <c r="AQ35" s="231"/>
      <c r="AR35" s="231"/>
      <c r="AS35" s="231"/>
      <c r="AT35" s="231"/>
      <c r="AU35" s="231"/>
      <c r="AV35" s="231"/>
      <c r="AW35" s="231"/>
      <c r="AX35" s="231">
        <v>44760000</v>
      </c>
      <c r="AY35" s="231">
        <v>868745000</v>
      </c>
      <c r="AZ35" s="231"/>
      <c r="BA35" s="231"/>
      <c r="BB35" s="231"/>
      <c r="BC35" s="231"/>
      <c r="BD35" s="231"/>
      <c r="BE35" s="231"/>
      <c r="BF35" s="231"/>
      <c r="BG35" s="231"/>
      <c r="BH35" s="231"/>
      <c r="BI35" s="231"/>
      <c r="BJ35" s="231">
        <v>1032873320</v>
      </c>
      <c r="BK35" s="231"/>
      <c r="BL35" s="231"/>
      <c r="BM35" s="231"/>
      <c r="BN35" s="231">
        <f>SUM(BO35:BP35)</f>
        <v>1972000000</v>
      </c>
      <c r="BO35" s="231">
        <f>SUM(BQ35:BR35)+BS35+BU35+CD35+CL35</f>
        <v>0</v>
      </c>
      <c r="BP35" s="231">
        <f>BT35+SUM(BV35:CC35)+SUM(CE35:CK35)+SUM(CM35:CO35)</f>
        <v>1972000000</v>
      </c>
      <c r="BQ35" s="231"/>
      <c r="BR35" s="231"/>
      <c r="BS35" s="231"/>
      <c r="BT35" s="231"/>
      <c r="BU35" s="231"/>
      <c r="BV35" s="231"/>
      <c r="BW35" s="231"/>
      <c r="BX35" s="231"/>
      <c r="BY35" s="231"/>
      <c r="BZ35" s="231"/>
      <c r="CA35" s="231"/>
      <c r="CB35" s="231"/>
      <c r="CC35" s="231"/>
      <c r="CD35" s="231"/>
      <c r="CE35" s="231">
        <v>1972000000</v>
      </c>
      <c r="CF35" s="231"/>
      <c r="CG35" s="231"/>
      <c r="CH35" s="231"/>
      <c r="CI35" s="231"/>
      <c r="CJ35" s="231"/>
      <c r="CK35" s="231"/>
      <c r="CL35" s="231"/>
      <c r="CM35" s="231"/>
      <c r="CN35" s="231"/>
      <c r="CO35" s="231"/>
      <c r="CP35" s="231">
        <f>SUM(CQ35:CR35)</f>
        <v>0</v>
      </c>
      <c r="CQ35" s="231">
        <f>SUM(CS35:CS35)</f>
        <v>0</v>
      </c>
      <c r="CR35" s="231">
        <f>SUM(CT35:CU35)</f>
        <v>0</v>
      </c>
      <c r="CS35" s="231"/>
      <c r="CT35" s="231"/>
      <c r="CU35" s="231"/>
      <c r="CV35" s="246" t="s">
        <v>156</v>
      </c>
      <c r="CW35" s="231">
        <f>CX35+FH35+GJ35+GP35</f>
        <v>4759519903</v>
      </c>
      <c r="CX35" s="231">
        <f>CY35+DD35</f>
        <v>2787519903</v>
      </c>
      <c r="CY35" s="231">
        <f>SUM(CZ35:DC35)</f>
        <v>0</v>
      </c>
      <c r="CZ35" s="231"/>
      <c r="DA35" s="231"/>
      <c r="DB35" s="231"/>
      <c r="DC35" s="231"/>
      <c r="DD35" s="231">
        <f>SUM(DE35:FG35)</f>
        <v>2787519903</v>
      </c>
      <c r="DE35" s="231"/>
      <c r="DF35" s="231"/>
      <c r="DG35" s="231"/>
      <c r="DH35" s="231"/>
      <c r="DI35" s="231"/>
      <c r="DJ35" s="231"/>
      <c r="DK35" s="231"/>
      <c r="DL35" s="231"/>
      <c r="DM35" s="231"/>
      <c r="DN35" s="231"/>
      <c r="DO35" s="231"/>
      <c r="DP35" s="231"/>
      <c r="DQ35" s="231"/>
      <c r="DR35" s="231"/>
      <c r="DS35" s="231"/>
      <c r="DT35" s="231">
        <v>7220000</v>
      </c>
      <c r="DU35" s="231"/>
      <c r="DV35" s="231"/>
      <c r="DW35" s="231"/>
      <c r="DX35" s="231"/>
      <c r="DY35" s="231"/>
      <c r="DZ35" s="231"/>
      <c r="EA35" s="231">
        <v>833921583</v>
      </c>
      <c r="EB35" s="231"/>
      <c r="EC35" s="231"/>
      <c r="ED35" s="231"/>
      <c r="EE35" s="231"/>
      <c r="EF35" s="231"/>
      <c r="EG35" s="231"/>
      <c r="EH35" s="231"/>
      <c r="EI35" s="231"/>
      <c r="EJ35" s="231"/>
      <c r="EK35" s="231"/>
      <c r="EL35" s="231"/>
      <c r="EM35" s="231"/>
      <c r="EN35" s="231"/>
      <c r="EO35" s="231"/>
      <c r="EP35" s="231"/>
      <c r="EQ35" s="231"/>
      <c r="ER35" s="231">
        <v>44760000</v>
      </c>
      <c r="ES35" s="231">
        <v>868745000</v>
      </c>
      <c r="ET35" s="231"/>
      <c r="EU35" s="231"/>
      <c r="EV35" s="231"/>
      <c r="EW35" s="231"/>
      <c r="EX35" s="231"/>
      <c r="EY35" s="231"/>
      <c r="EZ35" s="231"/>
      <c r="FA35" s="231"/>
      <c r="FB35" s="231"/>
      <c r="FC35" s="231"/>
      <c r="FD35" s="231">
        <v>1032873320</v>
      </c>
      <c r="FE35" s="231"/>
      <c r="FF35" s="231"/>
      <c r="FG35" s="231"/>
      <c r="FH35" s="231">
        <f>SUM(FI35:FJ35)</f>
        <v>1972000000</v>
      </c>
      <c r="FI35" s="231">
        <f>SUM(FK35:FL35)+FM35+FO35+FX35+GF35</f>
        <v>0</v>
      </c>
      <c r="FJ35" s="231">
        <f>FN35+SUM(FP35:FW35)+SUM(FY35:GE35)+SUM(GG35:GI35)</f>
        <v>1972000000</v>
      </c>
      <c r="FK35" s="231"/>
      <c r="FL35" s="231"/>
      <c r="FM35" s="231"/>
      <c r="FN35" s="231"/>
      <c r="FO35" s="231"/>
      <c r="FP35" s="231"/>
      <c r="FQ35" s="231"/>
      <c r="FR35" s="231"/>
      <c r="FS35" s="231"/>
      <c r="FT35" s="231"/>
      <c r="FU35" s="231"/>
      <c r="FV35" s="231"/>
      <c r="FW35" s="231"/>
      <c r="FX35" s="231"/>
      <c r="FY35" s="231">
        <v>1972000000</v>
      </c>
      <c r="FZ35" s="231"/>
      <c r="GA35" s="231"/>
      <c r="GB35" s="231"/>
      <c r="GC35" s="231"/>
      <c r="GD35" s="231"/>
      <c r="GE35" s="231"/>
      <c r="GF35" s="231"/>
      <c r="GG35" s="231"/>
      <c r="GH35" s="231"/>
      <c r="GI35" s="231"/>
      <c r="GJ35" s="231">
        <f>SUM(GK35:GL35)</f>
        <v>0</v>
      </c>
      <c r="GK35" s="231">
        <f>SUM(GM35:GM35)</f>
        <v>0</v>
      </c>
      <c r="GL35" s="231">
        <f>SUM(GN35:GO35)</f>
        <v>0</v>
      </c>
      <c r="GM35" s="231"/>
      <c r="GN35" s="231"/>
      <c r="GO35" s="231"/>
      <c r="GP35" s="231"/>
      <c r="GQ35" s="247">
        <f t="shared" si="15"/>
        <v>1</v>
      </c>
      <c r="GR35" s="247"/>
      <c r="GS35" s="248">
        <f t="shared" si="12"/>
        <v>1</v>
      </c>
      <c r="GT35" s="248">
        <f>FH35/BN35</f>
        <v>1</v>
      </c>
      <c r="GU35" s="248"/>
    </row>
    <row r="36" spans="1:203" ht="17.25" customHeight="1">
      <c r="A36" s="245">
        <v>8</v>
      </c>
      <c r="B36" s="246" t="s">
        <v>287</v>
      </c>
      <c r="C36" s="231">
        <f aca="true" t="shared" si="55" ref="C36:AO36">C37+C38</f>
        <v>436888502959</v>
      </c>
      <c r="D36" s="231">
        <f t="shared" si="55"/>
        <v>436888502959</v>
      </c>
      <c r="E36" s="231">
        <f t="shared" si="55"/>
        <v>0</v>
      </c>
      <c r="F36" s="231">
        <f t="shared" si="55"/>
        <v>0</v>
      </c>
      <c r="G36" s="231">
        <f t="shared" si="55"/>
        <v>0</v>
      </c>
      <c r="H36" s="231">
        <f t="shared" si="55"/>
        <v>0</v>
      </c>
      <c r="I36" s="231">
        <f t="shared" si="55"/>
        <v>0</v>
      </c>
      <c r="J36" s="231">
        <f t="shared" si="55"/>
        <v>436888502959</v>
      </c>
      <c r="K36" s="231">
        <f t="shared" si="55"/>
        <v>0</v>
      </c>
      <c r="L36" s="231">
        <f t="shared" si="55"/>
        <v>0</v>
      </c>
      <c r="M36" s="231">
        <f t="shared" si="55"/>
        <v>359349894209</v>
      </c>
      <c r="N36" s="231">
        <f t="shared" si="55"/>
        <v>34135744000</v>
      </c>
      <c r="O36" s="231">
        <f t="shared" si="55"/>
        <v>1588664000</v>
      </c>
      <c r="P36" s="231">
        <f t="shared" si="55"/>
        <v>26474301750</v>
      </c>
      <c r="Q36" s="231">
        <f t="shared" si="55"/>
        <v>4760268000</v>
      </c>
      <c r="R36" s="231">
        <f t="shared" si="55"/>
        <v>6017625000</v>
      </c>
      <c r="S36" s="231">
        <f t="shared" si="55"/>
        <v>1069000000</v>
      </c>
      <c r="T36" s="231">
        <f t="shared" si="55"/>
        <v>2138000000</v>
      </c>
      <c r="U36" s="231">
        <f t="shared" si="55"/>
        <v>14900000</v>
      </c>
      <c r="V36" s="231">
        <f t="shared" si="55"/>
        <v>0</v>
      </c>
      <c r="W36" s="231">
        <f t="shared" si="55"/>
        <v>0</v>
      </c>
      <c r="X36" s="231">
        <f t="shared" si="55"/>
        <v>0</v>
      </c>
      <c r="Y36" s="231">
        <f t="shared" si="55"/>
        <v>0</v>
      </c>
      <c r="Z36" s="231">
        <f t="shared" si="55"/>
        <v>5740000</v>
      </c>
      <c r="AA36" s="231">
        <f t="shared" si="55"/>
        <v>0</v>
      </c>
      <c r="AB36" s="231">
        <f t="shared" si="55"/>
        <v>0</v>
      </c>
      <c r="AC36" s="231">
        <f t="shared" si="55"/>
        <v>0</v>
      </c>
      <c r="AD36" s="231">
        <f t="shared" si="55"/>
        <v>0</v>
      </c>
      <c r="AE36" s="231">
        <f t="shared" si="55"/>
        <v>0</v>
      </c>
      <c r="AF36" s="231">
        <f t="shared" si="55"/>
        <v>0</v>
      </c>
      <c r="AG36" s="231">
        <f t="shared" si="55"/>
        <v>0</v>
      </c>
      <c r="AH36" s="231">
        <f t="shared" si="55"/>
        <v>0</v>
      </c>
      <c r="AI36" s="231">
        <f t="shared" si="55"/>
        <v>0</v>
      </c>
      <c r="AJ36" s="231">
        <f t="shared" si="55"/>
        <v>0</v>
      </c>
      <c r="AK36" s="231">
        <f t="shared" si="55"/>
        <v>0</v>
      </c>
      <c r="AL36" s="231">
        <f t="shared" si="55"/>
        <v>0</v>
      </c>
      <c r="AM36" s="231">
        <f t="shared" si="55"/>
        <v>0</v>
      </c>
      <c r="AN36" s="231">
        <f t="shared" si="55"/>
        <v>0</v>
      </c>
      <c r="AO36" s="231">
        <f t="shared" si="55"/>
        <v>0</v>
      </c>
      <c r="AP36" s="231">
        <f>AP37+AP38</f>
        <v>0</v>
      </c>
      <c r="AQ36" s="231">
        <f aca="true" t="shared" si="56" ref="AQ36:AW36">AQ37+AQ38</f>
        <v>0</v>
      </c>
      <c r="AR36" s="231">
        <f t="shared" si="56"/>
        <v>0</v>
      </c>
      <c r="AS36" s="231">
        <f t="shared" si="56"/>
        <v>0</v>
      </c>
      <c r="AT36" s="231">
        <f t="shared" si="56"/>
        <v>0</v>
      </c>
      <c r="AU36" s="231">
        <f t="shared" si="56"/>
        <v>0</v>
      </c>
      <c r="AV36" s="231">
        <f t="shared" si="56"/>
        <v>0</v>
      </c>
      <c r="AW36" s="231">
        <f t="shared" si="56"/>
        <v>0</v>
      </c>
      <c r="AX36" s="231">
        <f>AX37+AX38</f>
        <v>0</v>
      </c>
      <c r="AY36" s="231">
        <f aca="true" t="shared" si="57" ref="AY36:BD36">AY37+AY38</f>
        <v>0</v>
      </c>
      <c r="AZ36" s="231">
        <f t="shared" si="57"/>
        <v>0</v>
      </c>
      <c r="BA36" s="231">
        <f t="shared" si="57"/>
        <v>0</v>
      </c>
      <c r="BB36" s="231">
        <f t="shared" si="57"/>
        <v>0</v>
      </c>
      <c r="BC36" s="231">
        <f t="shared" si="57"/>
        <v>0</v>
      </c>
      <c r="BD36" s="231">
        <f t="shared" si="57"/>
        <v>0</v>
      </c>
      <c r="BE36" s="231">
        <f>BE37+BE38</f>
        <v>0</v>
      </c>
      <c r="BF36" s="231">
        <f>BF37+BF38</f>
        <v>0</v>
      </c>
      <c r="BG36" s="231">
        <f aca="true" t="shared" si="58" ref="BG36:CU36">BG37+BG38</f>
        <v>0</v>
      </c>
      <c r="BH36" s="231">
        <f t="shared" si="58"/>
        <v>0</v>
      </c>
      <c r="BI36" s="231">
        <f t="shared" si="58"/>
        <v>0</v>
      </c>
      <c r="BJ36" s="231">
        <f t="shared" si="58"/>
        <v>1314366000</v>
      </c>
      <c r="BK36" s="231">
        <f t="shared" si="58"/>
        <v>20000000</v>
      </c>
      <c r="BL36" s="231">
        <f t="shared" si="58"/>
        <v>0</v>
      </c>
      <c r="BM36" s="231">
        <f t="shared" si="58"/>
        <v>0</v>
      </c>
      <c r="BN36" s="231">
        <f t="shared" si="58"/>
        <v>0</v>
      </c>
      <c r="BO36" s="231">
        <f t="shared" si="58"/>
        <v>0</v>
      </c>
      <c r="BP36" s="231">
        <f t="shared" si="58"/>
        <v>0</v>
      </c>
      <c r="BQ36" s="231">
        <f t="shared" si="58"/>
        <v>0</v>
      </c>
      <c r="BR36" s="231">
        <f t="shared" si="58"/>
        <v>0</v>
      </c>
      <c r="BS36" s="231">
        <f t="shared" si="58"/>
        <v>0</v>
      </c>
      <c r="BT36" s="231">
        <f t="shared" si="58"/>
        <v>0</v>
      </c>
      <c r="BU36" s="231">
        <f t="shared" si="58"/>
        <v>0</v>
      </c>
      <c r="BV36" s="231">
        <f t="shared" si="58"/>
        <v>0</v>
      </c>
      <c r="BW36" s="231">
        <f t="shared" si="58"/>
        <v>0</v>
      </c>
      <c r="BX36" s="231">
        <f t="shared" si="58"/>
        <v>0</v>
      </c>
      <c r="BY36" s="231">
        <f t="shared" si="58"/>
        <v>0</v>
      </c>
      <c r="BZ36" s="231">
        <f t="shared" si="58"/>
        <v>0</v>
      </c>
      <c r="CA36" s="231">
        <f t="shared" si="58"/>
        <v>0</v>
      </c>
      <c r="CB36" s="231">
        <f t="shared" si="58"/>
        <v>0</v>
      </c>
      <c r="CC36" s="231">
        <f t="shared" si="58"/>
        <v>0</v>
      </c>
      <c r="CD36" s="231">
        <f t="shared" si="58"/>
        <v>0</v>
      </c>
      <c r="CE36" s="231">
        <f t="shared" si="58"/>
        <v>0</v>
      </c>
      <c r="CF36" s="231">
        <f t="shared" si="58"/>
        <v>0</v>
      </c>
      <c r="CG36" s="231">
        <f t="shared" si="58"/>
        <v>0</v>
      </c>
      <c r="CH36" s="231">
        <f t="shared" si="58"/>
        <v>0</v>
      </c>
      <c r="CI36" s="231">
        <f t="shared" si="58"/>
        <v>0</v>
      </c>
      <c r="CJ36" s="231">
        <f t="shared" si="58"/>
        <v>0</v>
      </c>
      <c r="CK36" s="231">
        <f t="shared" si="58"/>
        <v>0</v>
      </c>
      <c r="CL36" s="231">
        <f t="shared" si="58"/>
        <v>0</v>
      </c>
      <c r="CM36" s="231">
        <f t="shared" si="58"/>
        <v>0</v>
      </c>
      <c r="CN36" s="231">
        <f t="shared" si="58"/>
        <v>0</v>
      </c>
      <c r="CO36" s="231">
        <f t="shared" si="58"/>
        <v>0</v>
      </c>
      <c r="CP36" s="231">
        <f t="shared" si="58"/>
        <v>0</v>
      </c>
      <c r="CQ36" s="231">
        <f t="shared" si="58"/>
        <v>0</v>
      </c>
      <c r="CR36" s="231">
        <f t="shared" si="58"/>
        <v>0</v>
      </c>
      <c r="CS36" s="231">
        <f t="shared" si="58"/>
        <v>0</v>
      </c>
      <c r="CT36" s="231">
        <f t="shared" si="58"/>
        <v>0</v>
      </c>
      <c r="CU36" s="231">
        <f t="shared" si="58"/>
        <v>0</v>
      </c>
      <c r="CV36" s="246" t="s">
        <v>167</v>
      </c>
      <c r="CW36" s="231">
        <f aca="true" t="shared" si="59" ref="CW36:FH36">CW37+CW38</f>
        <v>436888502959</v>
      </c>
      <c r="CX36" s="231">
        <f t="shared" si="59"/>
        <v>436888502959</v>
      </c>
      <c r="CY36" s="231">
        <f t="shared" si="59"/>
        <v>0</v>
      </c>
      <c r="CZ36" s="231">
        <f t="shared" si="59"/>
        <v>0</v>
      </c>
      <c r="DA36" s="231">
        <f t="shared" si="59"/>
        <v>0</v>
      </c>
      <c r="DB36" s="231">
        <f t="shared" si="59"/>
        <v>0</v>
      </c>
      <c r="DC36" s="231">
        <f t="shared" si="59"/>
        <v>0</v>
      </c>
      <c r="DD36" s="231">
        <f t="shared" si="59"/>
        <v>436888502959</v>
      </c>
      <c r="DE36" s="231">
        <f t="shared" si="59"/>
        <v>0</v>
      </c>
      <c r="DF36" s="231">
        <f t="shared" si="59"/>
        <v>0</v>
      </c>
      <c r="DG36" s="231">
        <f t="shared" si="59"/>
        <v>359349894209</v>
      </c>
      <c r="DH36" s="231">
        <f t="shared" si="59"/>
        <v>34135744000</v>
      </c>
      <c r="DI36" s="231">
        <f t="shared" si="59"/>
        <v>1588664000</v>
      </c>
      <c r="DJ36" s="231">
        <f t="shared" si="59"/>
        <v>26474301750</v>
      </c>
      <c r="DK36" s="231">
        <f t="shared" si="59"/>
        <v>4760268000</v>
      </c>
      <c r="DL36" s="231">
        <f t="shared" si="59"/>
        <v>6017625000</v>
      </c>
      <c r="DM36" s="231">
        <f t="shared" si="59"/>
        <v>1069000000</v>
      </c>
      <c r="DN36" s="231">
        <f t="shared" si="59"/>
        <v>2138000000</v>
      </c>
      <c r="DO36" s="231">
        <f t="shared" si="59"/>
        <v>14900000</v>
      </c>
      <c r="DP36" s="231">
        <f t="shared" si="59"/>
        <v>0</v>
      </c>
      <c r="DQ36" s="231">
        <f t="shared" si="59"/>
        <v>0</v>
      </c>
      <c r="DR36" s="231">
        <f t="shared" si="59"/>
        <v>0</v>
      </c>
      <c r="DS36" s="231">
        <f t="shared" si="59"/>
        <v>0</v>
      </c>
      <c r="DT36" s="231">
        <f>DT37+DT38</f>
        <v>5740000</v>
      </c>
      <c r="DU36" s="231">
        <f t="shared" si="59"/>
        <v>0</v>
      </c>
      <c r="DV36" s="231">
        <f t="shared" si="59"/>
        <v>0</v>
      </c>
      <c r="DW36" s="231">
        <f>DW37+DW38</f>
        <v>0</v>
      </c>
      <c r="DX36" s="231">
        <f>DX37+DX38</f>
        <v>0</v>
      </c>
      <c r="DY36" s="231">
        <f t="shared" si="59"/>
        <v>0</v>
      </c>
      <c r="DZ36" s="231">
        <f t="shared" si="59"/>
        <v>0</v>
      </c>
      <c r="EA36" s="231">
        <f t="shared" si="59"/>
        <v>0</v>
      </c>
      <c r="EB36" s="231">
        <f t="shared" si="59"/>
        <v>0</v>
      </c>
      <c r="EC36" s="231">
        <f>EC37+EC38</f>
        <v>0</v>
      </c>
      <c r="ED36" s="231">
        <f t="shared" si="59"/>
        <v>0</v>
      </c>
      <c r="EE36" s="231">
        <f t="shared" si="59"/>
        <v>0</v>
      </c>
      <c r="EF36" s="231">
        <f t="shared" si="59"/>
        <v>0</v>
      </c>
      <c r="EG36" s="231">
        <f t="shared" si="59"/>
        <v>0</v>
      </c>
      <c r="EH36" s="231">
        <f t="shared" si="59"/>
        <v>0</v>
      </c>
      <c r="EI36" s="231">
        <f t="shared" si="59"/>
        <v>0</v>
      </c>
      <c r="EJ36" s="231">
        <f>EJ37+EJ38</f>
        <v>0</v>
      </c>
      <c r="EK36" s="231">
        <f t="shared" si="59"/>
        <v>0</v>
      </c>
      <c r="EL36" s="231">
        <f t="shared" si="59"/>
        <v>0</v>
      </c>
      <c r="EM36" s="231">
        <f t="shared" si="59"/>
        <v>0</v>
      </c>
      <c r="EN36" s="231">
        <f t="shared" si="59"/>
        <v>0</v>
      </c>
      <c r="EO36" s="231">
        <f t="shared" si="59"/>
        <v>0</v>
      </c>
      <c r="EP36" s="231">
        <f t="shared" si="59"/>
        <v>0</v>
      </c>
      <c r="EQ36" s="231">
        <f t="shared" si="59"/>
        <v>0</v>
      </c>
      <c r="ER36" s="231">
        <f>ER37+ER38</f>
        <v>0</v>
      </c>
      <c r="ES36" s="231">
        <f t="shared" si="59"/>
        <v>0</v>
      </c>
      <c r="ET36" s="231">
        <f t="shared" si="59"/>
        <v>0</v>
      </c>
      <c r="EU36" s="231">
        <f t="shared" si="59"/>
        <v>0</v>
      </c>
      <c r="EV36" s="231">
        <f t="shared" si="59"/>
        <v>0</v>
      </c>
      <c r="EW36" s="231">
        <f t="shared" si="59"/>
        <v>0</v>
      </c>
      <c r="EX36" s="231">
        <f t="shared" si="59"/>
        <v>0</v>
      </c>
      <c r="EY36" s="231">
        <f>EY37+EY38</f>
        <v>0</v>
      </c>
      <c r="EZ36" s="231">
        <f>EZ37+EZ38</f>
        <v>0</v>
      </c>
      <c r="FA36" s="231">
        <f t="shared" si="59"/>
        <v>0</v>
      </c>
      <c r="FB36" s="231">
        <f t="shared" si="59"/>
        <v>0</v>
      </c>
      <c r="FC36" s="231">
        <f t="shared" si="59"/>
        <v>0</v>
      </c>
      <c r="FD36" s="231">
        <f t="shared" si="59"/>
        <v>1314366000</v>
      </c>
      <c r="FE36" s="231">
        <f t="shared" si="59"/>
        <v>20000000</v>
      </c>
      <c r="FF36" s="231">
        <f t="shared" si="59"/>
        <v>0</v>
      </c>
      <c r="FG36" s="231">
        <f t="shared" si="59"/>
        <v>0</v>
      </c>
      <c r="FH36" s="231">
        <f t="shared" si="59"/>
        <v>0</v>
      </c>
      <c r="FI36" s="231">
        <f aca="true" t="shared" si="60" ref="FI36:GO36">FI37+FI38</f>
        <v>0</v>
      </c>
      <c r="FJ36" s="231">
        <f t="shared" si="60"/>
        <v>0</v>
      </c>
      <c r="FK36" s="231">
        <f t="shared" si="60"/>
        <v>0</v>
      </c>
      <c r="FL36" s="231">
        <f t="shared" si="60"/>
        <v>0</v>
      </c>
      <c r="FM36" s="231">
        <f t="shared" si="60"/>
        <v>0</v>
      </c>
      <c r="FN36" s="231">
        <f t="shared" si="60"/>
        <v>0</v>
      </c>
      <c r="FO36" s="231">
        <f t="shared" si="60"/>
        <v>0</v>
      </c>
      <c r="FP36" s="231">
        <f t="shared" si="60"/>
        <v>0</v>
      </c>
      <c r="FQ36" s="231">
        <f t="shared" si="60"/>
        <v>0</v>
      </c>
      <c r="FR36" s="231">
        <f t="shared" si="60"/>
        <v>0</v>
      </c>
      <c r="FS36" s="231">
        <f t="shared" si="60"/>
        <v>0</v>
      </c>
      <c r="FT36" s="231">
        <f t="shared" si="60"/>
        <v>0</v>
      </c>
      <c r="FU36" s="231">
        <f t="shared" si="60"/>
        <v>0</v>
      </c>
      <c r="FV36" s="231">
        <f t="shared" si="60"/>
        <v>0</v>
      </c>
      <c r="FW36" s="231">
        <f t="shared" si="60"/>
        <v>0</v>
      </c>
      <c r="FX36" s="231">
        <f t="shared" si="60"/>
        <v>0</v>
      </c>
      <c r="FY36" s="231">
        <f t="shared" si="60"/>
        <v>0</v>
      </c>
      <c r="FZ36" s="231">
        <f t="shared" si="60"/>
        <v>0</v>
      </c>
      <c r="GA36" s="231">
        <f t="shared" si="60"/>
        <v>0</v>
      </c>
      <c r="GB36" s="231">
        <f t="shared" si="60"/>
        <v>0</v>
      </c>
      <c r="GC36" s="231">
        <f t="shared" si="60"/>
        <v>0</v>
      </c>
      <c r="GD36" s="231">
        <f t="shared" si="60"/>
        <v>0</v>
      </c>
      <c r="GE36" s="231">
        <f t="shared" si="60"/>
        <v>0</v>
      </c>
      <c r="GF36" s="231">
        <f t="shared" si="60"/>
        <v>0</v>
      </c>
      <c r="GG36" s="231">
        <f t="shared" si="60"/>
        <v>0</v>
      </c>
      <c r="GH36" s="231">
        <f t="shared" si="60"/>
        <v>0</v>
      </c>
      <c r="GI36" s="231">
        <f t="shared" si="60"/>
        <v>0</v>
      </c>
      <c r="GJ36" s="231">
        <f t="shared" si="60"/>
        <v>0</v>
      </c>
      <c r="GK36" s="231">
        <f t="shared" si="60"/>
        <v>0</v>
      </c>
      <c r="GL36" s="231">
        <f t="shared" si="60"/>
        <v>0</v>
      </c>
      <c r="GM36" s="231">
        <f t="shared" si="60"/>
        <v>0</v>
      </c>
      <c r="GN36" s="231">
        <f t="shared" si="60"/>
        <v>0</v>
      </c>
      <c r="GO36" s="231">
        <f t="shared" si="60"/>
        <v>0</v>
      </c>
      <c r="GP36" s="231">
        <f>GP37+GP38</f>
        <v>0</v>
      </c>
      <c r="GQ36" s="247">
        <f t="shared" si="15"/>
        <v>1</v>
      </c>
      <c r="GR36" s="247"/>
      <c r="GS36" s="248">
        <f t="shared" si="12"/>
        <v>1</v>
      </c>
      <c r="GT36" s="248"/>
      <c r="GU36" s="248"/>
    </row>
    <row r="37" spans="1:203" ht="21" customHeight="1" hidden="1">
      <c r="A37" s="245"/>
      <c r="B37" s="246" t="s">
        <v>155</v>
      </c>
      <c r="C37" s="231">
        <f>D37+BN37+CP37</f>
        <v>0</v>
      </c>
      <c r="D37" s="231">
        <f>E37+J37</f>
        <v>0</v>
      </c>
      <c r="E37" s="231">
        <f>SUM(F37:I37)</f>
        <v>0</v>
      </c>
      <c r="F37" s="231"/>
      <c r="G37" s="231"/>
      <c r="H37" s="231"/>
      <c r="I37" s="231"/>
      <c r="J37" s="231">
        <f>SUM(K37:BM37)</f>
        <v>0</v>
      </c>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f>SUM(BO37:BP37)</f>
        <v>0</v>
      </c>
      <c r="BO37" s="231">
        <f>SUM(BQ37:BR37)+BS37+BU37+CD37+CL37</f>
        <v>0</v>
      </c>
      <c r="BP37" s="231">
        <f>BT37+SUM(BV37:CC37)+SUM(CE37:CK37)+SUM(CM37:CO37)</f>
        <v>0</v>
      </c>
      <c r="BQ37" s="231"/>
      <c r="BR37" s="231"/>
      <c r="BS37" s="231"/>
      <c r="BT37" s="231"/>
      <c r="BU37" s="231"/>
      <c r="BV37" s="231"/>
      <c r="BW37" s="231"/>
      <c r="BX37" s="231"/>
      <c r="BY37" s="231"/>
      <c r="BZ37" s="231"/>
      <c r="CA37" s="231"/>
      <c r="CB37" s="231"/>
      <c r="CC37" s="231"/>
      <c r="CD37" s="231"/>
      <c r="CE37" s="231"/>
      <c r="CF37" s="231"/>
      <c r="CG37" s="231"/>
      <c r="CH37" s="231"/>
      <c r="CI37" s="231"/>
      <c r="CJ37" s="231"/>
      <c r="CK37" s="231"/>
      <c r="CL37" s="231"/>
      <c r="CM37" s="231"/>
      <c r="CN37" s="231"/>
      <c r="CO37" s="231"/>
      <c r="CP37" s="231">
        <f>SUM(CQ37:CR37)</f>
        <v>0</v>
      </c>
      <c r="CQ37" s="231">
        <f>SUM(CS37:CS37)</f>
        <v>0</v>
      </c>
      <c r="CR37" s="231">
        <f>SUM(CT37:CU37)</f>
        <v>0</v>
      </c>
      <c r="CS37" s="231"/>
      <c r="CT37" s="231"/>
      <c r="CU37" s="231"/>
      <c r="CV37" s="246" t="s">
        <v>155</v>
      </c>
      <c r="CW37" s="231">
        <f>CX37+FH37+GJ37+GP37</f>
        <v>0</v>
      </c>
      <c r="CX37" s="231">
        <f>CY37+DD37</f>
        <v>0</v>
      </c>
      <c r="CY37" s="231">
        <f>SUM(CZ37:DC37)</f>
        <v>0</v>
      </c>
      <c r="CZ37" s="231"/>
      <c r="DA37" s="231"/>
      <c r="DB37" s="231"/>
      <c r="DC37" s="231"/>
      <c r="DD37" s="231">
        <f>SUM(DE37:FG37)</f>
        <v>0</v>
      </c>
      <c r="DE37" s="231"/>
      <c r="DF37" s="231"/>
      <c r="DG37" s="231"/>
      <c r="DH37" s="231"/>
      <c r="DI37" s="231"/>
      <c r="DJ37" s="231"/>
      <c r="DK37" s="231"/>
      <c r="DL37" s="231"/>
      <c r="DM37" s="231"/>
      <c r="DN37" s="231"/>
      <c r="DO37" s="231"/>
      <c r="DP37" s="231"/>
      <c r="DQ37" s="231"/>
      <c r="DR37" s="231"/>
      <c r="DS37" s="231"/>
      <c r="DT37" s="231"/>
      <c r="DU37" s="231"/>
      <c r="DV37" s="231"/>
      <c r="DW37" s="231"/>
      <c r="DX37" s="231"/>
      <c r="DY37" s="231"/>
      <c r="DZ37" s="231"/>
      <c r="EA37" s="231"/>
      <c r="EB37" s="231"/>
      <c r="EC37" s="231"/>
      <c r="ED37" s="231"/>
      <c r="EE37" s="231"/>
      <c r="EF37" s="231"/>
      <c r="EG37" s="231"/>
      <c r="EH37" s="231"/>
      <c r="EI37" s="231"/>
      <c r="EJ37" s="231"/>
      <c r="EK37" s="231"/>
      <c r="EL37" s="231"/>
      <c r="EM37" s="231"/>
      <c r="EN37" s="231"/>
      <c r="EO37" s="231"/>
      <c r="EP37" s="231"/>
      <c r="EQ37" s="231"/>
      <c r="ER37" s="231"/>
      <c r="ES37" s="231"/>
      <c r="ET37" s="231"/>
      <c r="EU37" s="231"/>
      <c r="EV37" s="231"/>
      <c r="EW37" s="231"/>
      <c r="EX37" s="231"/>
      <c r="EY37" s="231"/>
      <c r="EZ37" s="231"/>
      <c r="FA37" s="231"/>
      <c r="FB37" s="231"/>
      <c r="FC37" s="231"/>
      <c r="FD37" s="231"/>
      <c r="FE37" s="231"/>
      <c r="FF37" s="231"/>
      <c r="FG37" s="231"/>
      <c r="FH37" s="231">
        <f>SUM(FI37:FJ37)</f>
        <v>0</v>
      </c>
      <c r="FI37" s="231">
        <f>SUM(FK37:FL37)+FM37+FO37+FX37+GF37</f>
        <v>0</v>
      </c>
      <c r="FJ37" s="231">
        <f>FN37+SUM(FP37:FW37)+SUM(FY37:GE37)+SUM(GG37:GI37)</f>
        <v>0</v>
      </c>
      <c r="FK37" s="231"/>
      <c r="FL37" s="231"/>
      <c r="FM37" s="231"/>
      <c r="FN37" s="231"/>
      <c r="FO37" s="231"/>
      <c r="FP37" s="231"/>
      <c r="FQ37" s="231"/>
      <c r="FR37" s="231"/>
      <c r="FS37" s="231"/>
      <c r="FT37" s="231"/>
      <c r="FU37" s="231"/>
      <c r="FV37" s="231"/>
      <c r="FW37" s="231"/>
      <c r="FX37" s="231"/>
      <c r="FY37" s="231"/>
      <c r="FZ37" s="231"/>
      <c r="GA37" s="231"/>
      <c r="GB37" s="231"/>
      <c r="GC37" s="231"/>
      <c r="GD37" s="231"/>
      <c r="GE37" s="231"/>
      <c r="GF37" s="231"/>
      <c r="GG37" s="231"/>
      <c r="GH37" s="231"/>
      <c r="GI37" s="231"/>
      <c r="GJ37" s="231">
        <f>SUM(GK37:GL37)</f>
        <v>0</v>
      </c>
      <c r="GK37" s="231">
        <f>SUM(GM37:GM37)</f>
        <v>0</v>
      </c>
      <c r="GL37" s="231">
        <f>SUM(GN37:GO37)</f>
        <v>0</v>
      </c>
      <c r="GM37" s="231"/>
      <c r="GN37" s="231"/>
      <c r="GO37" s="231"/>
      <c r="GP37" s="231"/>
      <c r="GQ37" s="247"/>
      <c r="GR37" s="247"/>
      <c r="GS37" s="248"/>
      <c r="GT37" s="248"/>
      <c r="GU37" s="248"/>
    </row>
    <row r="38" spans="1:203" ht="17.25" customHeight="1" hidden="1">
      <c r="A38" s="245"/>
      <c r="B38" s="246" t="s">
        <v>156</v>
      </c>
      <c r="C38" s="231">
        <f>D38+BN38+CP38</f>
        <v>436888502959</v>
      </c>
      <c r="D38" s="231">
        <f>E38+J38</f>
        <v>436888502959</v>
      </c>
      <c r="E38" s="231">
        <f>SUM(F38:I38)</f>
        <v>0</v>
      </c>
      <c r="F38" s="231"/>
      <c r="G38" s="231"/>
      <c r="H38" s="231"/>
      <c r="I38" s="231"/>
      <c r="J38" s="231">
        <f>SUM(K38:BM38)</f>
        <v>436888502959</v>
      </c>
      <c r="K38" s="231"/>
      <c r="L38" s="231"/>
      <c r="M38" s="231">
        <v>359349894209</v>
      </c>
      <c r="N38" s="231">
        <v>34135744000</v>
      </c>
      <c r="O38" s="231">
        <v>1588664000</v>
      </c>
      <c r="P38" s="231">
        <v>26474301750</v>
      </c>
      <c r="Q38" s="231">
        <v>4760268000</v>
      </c>
      <c r="R38" s="231">
        <v>6017625000</v>
      </c>
      <c r="S38" s="231">
        <v>1069000000</v>
      </c>
      <c r="T38" s="231">
        <v>2138000000</v>
      </c>
      <c r="U38" s="231">
        <v>14900000</v>
      </c>
      <c r="V38" s="231"/>
      <c r="W38" s="231"/>
      <c r="X38" s="231"/>
      <c r="Y38" s="231"/>
      <c r="Z38" s="231">
        <v>5740000</v>
      </c>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v>1314366000</v>
      </c>
      <c r="BK38" s="231">
        <v>20000000</v>
      </c>
      <c r="BL38" s="231"/>
      <c r="BM38" s="231"/>
      <c r="BN38" s="231">
        <f>SUM(BO38:BP38)</f>
        <v>0</v>
      </c>
      <c r="BO38" s="231">
        <f>SUM(BQ38:BR38)+BS38+BU38+CD38+CL38</f>
        <v>0</v>
      </c>
      <c r="BP38" s="231">
        <f>BT38+SUM(BV38:CC38)+SUM(CE38:CK38)+SUM(CM38:CO38)</f>
        <v>0</v>
      </c>
      <c r="BQ38" s="231"/>
      <c r="BR38" s="231"/>
      <c r="BS38" s="231"/>
      <c r="BT38" s="231"/>
      <c r="BU38" s="231"/>
      <c r="BV38" s="231"/>
      <c r="BW38" s="231"/>
      <c r="BX38" s="231"/>
      <c r="BY38" s="231"/>
      <c r="BZ38" s="231"/>
      <c r="CA38" s="231"/>
      <c r="CB38" s="231"/>
      <c r="CC38" s="231"/>
      <c r="CD38" s="231"/>
      <c r="CE38" s="231"/>
      <c r="CF38" s="231"/>
      <c r="CG38" s="231"/>
      <c r="CH38" s="231"/>
      <c r="CI38" s="231"/>
      <c r="CJ38" s="231"/>
      <c r="CK38" s="231"/>
      <c r="CL38" s="231"/>
      <c r="CM38" s="231"/>
      <c r="CN38" s="231"/>
      <c r="CO38" s="231"/>
      <c r="CP38" s="231">
        <f>SUM(CQ38:CR38)</f>
        <v>0</v>
      </c>
      <c r="CQ38" s="231">
        <f>SUM(CS38:CS38)</f>
        <v>0</v>
      </c>
      <c r="CR38" s="231">
        <f>SUM(CT38:CU38)</f>
        <v>0</v>
      </c>
      <c r="CS38" s="231"/>
      <c r="CT38" s="231"/>
      <c r="CU38" s="231"/>
      <c r="CV38" s="246" t="s">
        <v>156</v>
      </c>
      <c r="CW38" s="231">
        <f>CX38+FH38+GJ38+GP38</f>
        <v>436888502959</v>
      </c>
      <c r="CX38" s="231">
        <f>CY38+DD38</f>
        <v>436888502959</v>
      </c>
      <c r="CY38" s="231">
        <f>SUM(CZ38:DC38)</f>
        <v>0</v>
      </c>
      <c r="CZ38" s="231"/>
      <c r="DA38" s="231"/>
      <c r="DB38" s="231"/>
      <c r="DC38" s="231"/>
      <c r="DD38" s="231">
        <f>SUM(DE38:FG38)</f>
        <v>436888502959</v>
      </c>
      <c r="DE38" s="231"/>
      <c r="DF38" s="231"/>
      <c r="DG38" s="231">
        <v>359349894209</v>
      </c>
      <c r="DH38" s="231">
        <v>34135744000</v>
      </c>
      <c r="DI38" s="231">
        <v>1588664000</v>
      </c>
      <c r="DJ38" s="231">
        <v>26474301750</v>
      </c>
      <c r="DK38" s="231">
        <v>4760268000</v>
      </c>
      <c r="DL38" s="231">
        <v>6017625000</v>
      </c>
      <c r="DM38" s="231">
        <v>1069000000</v>
      </c>
      <c r="DN38" s="231">
        <v>2138000000</v>
      </c>
      <c r="DO38" s="231">
        <v>14900000</v>
      </c>
      <c r="DP38" s="231"/>
      <c r="DQ38" s="231"/>
      <c r="DR38" s="231"/>
      <c r="DS38" s="231"/>
      <c r="DT38" s="231">
        <v>5740000</v>
      </c>
      <c r="DU38" s="231"/>
      <c r="DV38" s="231"/>
      <c r="DW38" s="231"/>
      <c r="DX38" s="231"/>
      <c r="DY38" s="231"/>
      <c r="DZ38" s="231"/>
      <c r="EA38" s="231"/>
      <c r="EB38" s="231"/>
      <c r="EC38" s="231"/>
      <c r="ED38" s="231"/>
      <c r="EE38" s="231"/>
      <c r="EF38" s="231"/>
      <c r="EG38" s="231"/>
      <c r="EH38" s="231"/>
      <c r="EI38" s="231"/>
      <c r="EJ38" s="231"/>
      <c r="EK38" s="231"/>
      <c r="EL38" s="231"/>
      <c r="EM38" s="231"/>
      <c r="EN38" s="231"/>
      <c r="EO38" s="231"/>
      <c r="EP38" s="231"/>
      <c r="EQ38" s="231"/>
      <c r="ER38" s="231"/>
      <c r="ES38" s="231"/>
      <c r="ET38" s="231"/>
      <c r="EU38" s="231"/>
      <c r="EV38" s="231"/>
      <c r="EW38" s="231"/>
      <c r="EX38" s="231"/>
      <c r="EY38" s="231"/>
      <c r="EZ38" s="231"/>
      <c r="FA38" s="231"/>
      <c r="FB38" s="231"/>
      <c r="FC38" s="231"/>
      <c r="FD38" s="231">
        <v>1314366000</v>
      </c>
      <c r="FE38" s="231">
        <v>20000000</v>
      </c>
      <c r="FF38" s="231"/>
      <c r="FG38" s="231"/>
      <c r="FH38" s="231">
        <f>SUM(FI38:FJ38)</f>
        <v>0</v>
      </c>
      <c r="FI38" s="231">
        <f>SUM(FK38:FL38)+FM38+FO38+FX38+GF38</f>
        <v>0</v>
      </c>
      <c r="FJ38" s="231">
        <f>FN38+SUM(FP38:FW38)+SUM(FY38:GE38)+SUM(GG38:GI38)</f>
        <v>0</v>
      </c>
      <c r="FK38" s="231"/>
      <c r="FL38" s="231"/>
      <c r="FM38" s="231"/>
      <c r="FN38" s="231"/>
      <c r="FO38" s="231"/>
      <c r="FP38" s="231"/>
      <c r="FQ38" s="231"/>
      <c r="FR38" s="231"/>
      <c r="FS38" s="231"/>
      <c r="FT38" s="231"/>
      <c r="FU38" s="231"/>
      <c r="FV38" s="231"/>
      <c r="FW38" s="231"/>
      <c r="FX38" s="231"/>
      <c r="FY38" s="231"/>
      <c r="FZ38" s="231"/>
      <c r="GA38" s="231"/>
      <c r="GB38" s="231"/>
      <c r="GC38" s="231"/>
      <c r="GD38" s="231"/>
      <c r="GE38" s="231"/>
      <c r="GF38" s="231"/>
      <c r="GG38" s="231"/>
      <c r="GH38" s="231"/>
      <c r="GI38" s="231"/>
      <c r="GJ38" s="231">
        <f>SUM(GK38:GL38)</f>
        <v>0</v>
      </c>
      <c r="GK38" s="231">
        <f>SUM(GM38:GM38)</f>
        <v>0</v>
      </c>
      <c r="GL38" s="231">
        <f>SUM(GN38:GO38)</f>
        <v>0</v>
      </c>
      <c r="GM38" s="231"/>
      <c r="GN38" s="231"/>
      <c r="GO38" s="231"/>
      <c r="GP38" s="231"/>
      <c r="GQ38" s="247">
        <f t="shared" si="15"/>
        <v>1</v>
      </c>
      <c r="GR38" s="247"/>
      <c r="GS38" s="248">
        <f t="shared" si="12"/>
        <v>1</v>
      </c>
      <c r="GT38" s="248"/>
      <c r="GU38" s="248"/>
    </row>
    <row r="39" spans="1:203" ht="17.25" customHeight="1">
      <c r="A39" s="245">
        <v>9</v>
      </c>
      <c r="B39" s="246" t="s">
        <v>163</v>
      </c>
      <c r="C39" s="231">
        <f aca="true" t="shared" si="61" ref="C39:AO39">C40+C41</f>
        <v>2501702900</v>
      </c>
      <c r="D39" s="231">
        <f t="shared" si="61"/>
        <v>2501702900</v>
      </c>
      <c r="E39" s="231">
        <f t="shared" si="61"/>
        <v>0</v>
      </c>
      <c r="F39" s="231">
        <f t="shared" si="61"/>
        <v>0</v>
      </c>
      <c r="G39" s="231">
        <f t="shared" si="61"/>
        <v>0</v>
      </c>
      <c r="H39" s="231">
        <f t="shared" si="61"/>
        <v>0</v>
      </c>
      <c r="I39" s="231">
        <f t="shared" si="61"/>
        <v>0</v>
      </c>
      <c r="J39" s="231">
        <f t="shared" si="61"/>
        <v>2501702900</v>
      </c>
      <c r="K39" s="231">
        <f t="shared" si="61"/>
        <v>0</v>
      </c>
      <c r="L39" s="231">
        <f t="shared" si="61"/>
        <v>0</v>
      </c>
      <c r="M39" s="231">
        <f t="shared" si="61"/>
        <v>0</v>
      </c>
      <c r="N39" s="231">
        <f t="shared" si="61"/>
        <v>0</v>
      </c>
      <c r="O39" s="231">
        <f t="shared" si="61"/>
        <v>0</v>
      </c>
      <c r="P39" s="231">
        <f t="shared" si="61"/>
        <v>0</v>
      </c>
      <c r="Q39" s="231">
        <f t="shared" si="61"/>
        <v>0</v>
      </c>
      <c r="R39" s="231">
        <f t="shared" si="61"/>
        <v>0</v>
      </c>
      <c r="S39" s="231">
        <f t="shared" si="61"/>
        <v>0</v>
      </c>
      <c r="T39" s="231">
        <f t="shared" si="61"/>
        <v>0</v>
      </c>
      <c r="U39" s="231">
        <f t="shared" si="61"/>
        <v>0</v>
      </c>
      <c r="V39" s="231">
        <f t="shared" si="61"/>
        <v>0</v>
      </c>
      <c r="W39" s="231">
        <f t="shared" si="61"/>
        <v>0</v>
      </c>
      <c r="X39" s="231">
        <f t="shared" si="61"/>
        <v>0</v>
      </c>
      <c r="Y39" s="231">
        <f t="shared" si="61"/>
        <v>0</v>
      </c>
      <c r="Z39" s="231">
        <f t="shared" si="61"/>
        <v>0</v>
      </c>
      <c r="AA39" s="231">
        <f t="shared" si="61"/>
        <v>0</v>
      </c>
      <c r="AB39" s="231">
        <f t="shared" si="61"/>
        <v>0</v>
      </c>
      <c r="AC39" s="231">
        <f t="shared" si="61"/>
        <v>0</v>
      </c>
      <c r="AD39" s="231">
        <f t="shared" si="61"/>
        <v>2211401000</v>
      </c>
      <c r="AE39" s="231">
        <f t="shared" si="61"/>
        <v>0</v>
      </c>
      <c r="AF39" s="231">
        <f t="shared" si="61"/>
        <v>0</v>
      </c>
      <c r="AG39" s="231">
        <f t="shared" si="61"/>
        <v>0</v>
      </c>
      <c r="AH39" s="231">
        <f t="shared" si="61"/>
        <v>0</v>
      </c>
      <c r="AI39" s="231">
        <f t="shared" si="61"/>
        <v>0</v>
      </c>
      <c r="AJ39" s="231">
        <f t="shared" si="61"/>
        <v>0</v>
      </c>
      <c r="AK39" s="231">
        <f t="shared" si="61"/>
        <v>0</v>
      </c>
      <c r="AL39" s="231">
        <f t="shared" si="61"/>
        <v>0</v>
      </c>
      <c r="AM39" s="231">
        <f t="shared" si="61"/>
        <v>0</v>
      </c>
      <c r="AN39" s="231">
        <f t="shared" si="61"/>
        <v>0</v>
      </c>
      <c r="AO39" s="231">
        <f t="shared" si="61"/>
        <v>0</v>
      </c>
      <c r="AP39" s="231">
        <f>AP40+AP41</f>
        <v>0</v>
      </c>
      <c r="AQ39" s="231">
        <f aca="true" t="shared" si="62" ref="AQ39:AW39">AQ40+AQ41</f>
        <v>0</v>
      </c>
      <c r="AR39" s="231">
        <f t="shared" si="62"/>
        <v>0</v>
      </c>
      <c r="AS39" s="231">
        <f t="shared" si="62"/>
        <v>0</v>
      </c>
      <c r="AT39" s="231">
        <f t="shared" si="62"/>
        <v>0</v>
      </c>
      <c r="AU39" s="231">
        <f t="shared" si="62"/>
        <v>0</v>
      </c>
      <c r="AV39" s="231">
        <f t="shared" si="62"/>
        <v>0</v>
      </c>
      <c r="AW39" s="231">
        <f t="shared" si="62"/>
        <v>0</v>
      </c>
      <c r="AX39" s="231">
        <f>AX40+AX41</f>
        <v>0</v>
      </c>
      <c r="AY39" s="231">
        <f aca="true" t="shared" si="63" ref="AY39:BD39">AY40+AY41</f>
        <v>0</v>
      </c>
      <c r="AZ39" s="231">
        <f t="shared" si="63"/>
        <v>0</v>
      </c>
      <c r="BA39" s="231">
        <f t="shared" si="63"/>
        <v>0</v>
      </c>
      <c r="BB39" s="231">
        <f t="shared" si="63"/>
        <v>0</v>
      </c>
      <c r="BC39" s="231">
        <f t="shared" si="63"/>
        <v>0</v>
      </c>
      <c r="BD39" s="231">
        <f t="shared" si="63"/>
        <v>0</v>
      </c>
      <c r="BE39" s="231">
        <f>BE40+BE41</f>
        <v>0</v>
      </c>
      <c r="BF39" s="231">
        <f>BF40+BF41</f>
        <v>0</v>
      </c>
      <c r="BG39" s="231">
        <f aca="true" t="shared" si="64" ref="BG39:CU39">BG40+BG41</f>
        <v>0</v>
      </c>
      <c r="BH39" s="231">
        <f t="shared" si="64"/>
        <v>0</v>
      </c>
      <c r="BI39" s="231">
        <f t="shared" si="64"/>
        <v>0</v>
      </c>
      <c r="BJ39" s="231">
        <f t="shared" si="64"/>
        <v>290301900</v>
      </c>
      <c r="BK39" s="231">
        <f t="shared" si="64"/>
        <v>0</v>
      </c>
      <c r="BL39" s="231">
        <f t="shared" si="64"/>
        <v>0</v>
      </c>
      <c r="BM39" s="231">
        <f t="shared" si="64"/>
        <v>0</v>
      </c>
      <c r="BN39" s="231">
        <f t="shared" si="64"/>
        <v>0</v>
      </c>
      <c r="BO39" s="231">
        <f t="shared" si="64"/>
        <v>0</v>
      </c>
      <c r="BP39" s="231">
        <f t="shared" si="64"/>
        <v>0</v>
      </c>
      <c r="BQ39" s="231">
        <f t="shared" si="64"/>
        <v>0</v>
      </c>
      <c r="BR39" s="231">
        <f t="shared" si="64"/>
        <v>0</v>
      </c>
      <c r="BS39" s="231">
        <f t="shared" si="64"/>
        <v>0</v>
      </c>
      <c r="BT39" s="231">
        <f t="shared" si="64"/>
        <v>0</v>
      </c>
      <c r="BU39" s="231">
        <f t="shared" si="64"/>
        <v>0</v>
      </c>
      <c r="BV39" s="231">
        <f t="shared" si="64"/>
        <v>0</v>
      </c>
      <c r="BW39" s="231">
        <f t="shared" si="64"/>
        <v>0</v>
      </c>
      <c r="BX39" s="231">
        <f t="shared" si="64"/>
        <v>0</v>
      </c>
      <c r="BY39" s="231">
        <f t="shared" si="64"/>
        <v>0</v>
      </c>
      <c r="BZ39" s="231">
        <f t="shared" si="64"/>
        <v>0</v>
      </c>
      <c r="CA39" s="231">
        <f t="shared" si="64"/>
        <v>0</v>
      </c>
      <c r="CB39" s="231">
        <f t="shared" si="64"/>
        <v>0</v>
      </c>
      <c r="CC39" s="231">
        <f t="shared" si="64"/>
        <v>0</v>
      </c>
      <c r="CD39" s="231">
        <f t="shared" si="64"/>
        <v>0</v>
      </c>
      <c r="CE39" s="231">
        <f t="shared" si="64"/>
        <v>0</v>
      </c>
      <c r="CF39" s="231">
        <f t="shared" si="64"/>
        <v>0</v>
      </c>
      <c r="CG39" s="231">
        <f t="shared" si="64"/>
        <v>0</v>
      </c>
      <c r="CH39" s="231">
        <f t="shared" si="64"/>
        <v>0</v>
      </c>
      <c r="CI39" s="231">
        <f t="shared" si="64"/>
        <v>0</v>
      </c>
      <c r="CJ39" s="231">
        <f t="shared" si="64"/>
        <v>0</v>
      </c>
      <c r="CK39" s="231">
        <f t="shared" si="64"/>
        <v>0</v>
      </c>
      <c r="CL39" s="231">
        <f t="shared" si="64"/>
        <v>0</v>
      </c>
      <c r="CM39" s="231">
        <f t="shared" si="64"/>
        <v>0</v>
      </c>
      <c r="CN39" s="231">
        <f t="shared" si="64"/>
        <v>0</v>
      </c>
      <c r="CO39" s="231">
        <f t="shared" si="64"/>
        <v>0</v>
      </c>
      <c r="CP39" s="231">
        <f t="shared" si="64"/>
        <v>0</v>
      </c>
      <c r="CQ39" s="231">
        <f t="shared" si="64"/>
        <v>0</v>
      </c>
      <c r="CR39" s="231">
        <f t="shared" si="64"/>
        <v>0</v>
      </c>
      <c r="CS39" s="231">
        <f t="shared" si="64"/>
        <v>0</v>
      </c>
      <c r="CT39" s="231">
        <f t="shared" si="64"/>
        <v>0</v>
      </c>
      <c r="CU39" s="231">
        <f t="shared" si="64"/>
        <v>0</v>
      </c>
      <c r="CV39" s="246" t="s">
        <v>163</v>
      </c>
      <c r="CW39" s="231">
        <f aca="true" t="shared" si="65" ref="CW39:FH39">CW40+CW41</f>
        <v>2501702900</v>
      </c>
      <c r="CX39" s="231">
        <f t="shared" si="65"/>
        <v>2501702900</v>
      </c>
      <c r="CY39" s="231">
        <f t="shared" si="65"/>
        <v>0</v>
      </c>
      <c r="CZ39" s="231">
        <f t="shared" si="65"/>
        <v>0</v>
      </c>
      <c r="DA39" s="231">
        <f t="shared" si="65"/>
        <v>0</v>
      </c>
      <c r="DB39" s="231">
        <f t="shared" si="65"/>
        <v>0</v>
      </c>
      <c r="DC39" s="231">
        <f t="shared" si="65"/>
        <v>0</v>
      </c>
      <c r="DD39" s="231">
        <f t="shared" si="65"/>
        <v>2501702900</v>
      </c>
      <c r="DE39" s="231">
        <f t="shared" si="65"/>
        <v>0</v>
      </c>
      <c r="DF39" s="231">
        <f t="shared" si="65"/>
        <v>0</v>
      </c>
      <c r="DG39" s="231">
        <f t="shared" si="65"/>
        <v>0</v>
      </c>
      <c r="DH39" s="231">
        <f t="shared" si="65"/>
        <v>0</v>
      </c>
      <c r="DI39" s="231">
        <f t="shared" si="65"/>
        <v>0</v>
      </c>
      <c r="DJ39" s="231">
        <f t="shared" si="65"/>
        <v>0</v>
      </c>
      <c r="DK39" s="231">
        <f t="shared" si="65"/>
        <v>0</v>
      </c>
      <c r="DL39" s="231">
        <f t="shared" si="65"/>
        <v>0</v>
      </c>
      <c r="DM39" s="231">
        <f t="shared" si="65"/>
        <v>0</v>
      </c>
      <c r="DN39" s="231">
        <f t="shared" si="65"/>
        <v>0</v>
      </c>
      <c r="DO39" s="231">
        <f t="shared" si="65"/>
        <v>0</v>
      </c>
      <c r="DP39" s="231">
        <f t="shared" si="65"/>
        <v>0</v>
      </c>
      <c r="DQ39" s="231">
        <f t="shared" si="65"/>
        <v>0</v>
      </c>
      <c r="DR39" s="231">
        <f t="shared" si="65"/>
        <v>0</v>
      </c>
      <c r="DS39" s="231">
        <f t="shared" si="65"/>
        <v>0</v>
      </c>
      <c r="DT39" s="231">
        <f>DT40+DT41</f>
        <v>0</v>
      </c>
      <c r="DU39" s="231">
        <f t="shared" si="65"/>
        <v>0</v>
      </c>
      <c r="DV39" s="231">
        <f t="shared" si="65"/>
        <v>0</v>
      </c>
      <c r="DW39" s="231">
        <f>DW40+DW41</f>
        <v>0</v>
      </c>
      <c r="DX39" s="231">
        <f>DX40+DX41</f>
        <v>2211401000</v>
      </c>
      <c r="DY39" s="231">
        <f t="shared" si="65"/>
        <v>0</v>
      </c>
      <c r="DZ39" s="231">
        <f t="shared" si="65"/>
        <v>0</v>
      </c>
      <c r="EA39" s="231">
        <f t="shared" si="65"/>
        <v>0</v>
      </c>
      <c r="EB39" s="231">
        <f t="shared" si="65"/>
        <v>0</v>
      </c>
      <c r="EC39" s="231">
        <f>EC40+EC41</f>
        <v>0</v>
      </c>
      <c r="ED39" s="231">
        <f t="shared" si="65"/>
        <v>0</v>
      </c>
      <c r="EE39" s="231">
        <f t="shared" si="65"/>
        <v>0</v>
      </c>
      <c r="EF39" s="231">
        <f t="shared" si="65"/>
        <v>0</v>
      </c>
      <c r="EG39" s="231">
        <f t="shared" si="65"/>
        <v>0</v>
      </c>
      <c r="EH39" s="231">
        <f t="shared" si="65"/>
        <v>0</v>
      </c>
      <c r="EI39" s="231">
        <f t="shared" si="65"/>
        <v>0</v>
      </c>
      <c r="EJ39" s="231">
        <f>EJ40+EJ41</f>
        <v>0</v>
      </c>
      <c r="EK39" s="231">
        <f t="shared" si="65"/>
        <v>0</v>
      </c>
      <c r="EL39" s="231">
        <f t="shared" si="65"/>
        <v>0</v>
      </c>
      <c r="EM39" s="231">
        <f t="shared" si="65"/>
        <v>0</v>
      </c>
      <c r="EN39" s="231">
        <f t="shared" si="65"/>
        <v>0</v>
      </c>
      <c r="EO39" s="231">
        <f t="shared" si="65"/>
        <v>0</v>
      </c>
      <c r="EP39" s="231">
        <f t="shared" si="65"/>
        <v>0</v>
      </c>
      <c r="EQ39" s="231">
        <f t="shared" si="65"/>
        <v>0</v>
      </c>
      <c r="ER39" s="231">
        <f>ER40+ER41</f>
        <v>0</v>
      </c>
      <c r="ES39" s="231">
        <f t="shared" si="65"/>
        <v>0</v>
      </c>
      <c r="ET39" s="231">
        <f t="shared" si="65"/>
        <v>0</v>
      </c>
      <c r="EU39" s="231">
        <f t="shared" si="65"/>
        <v>0</v>
      </c>
      <c r="EV39" s="231">
        <f t="shared" si="65"/>
        <v>0</v>
      </c>
      <c r="EW39" s="231">
        <f t="shared" si="65"/>
        <v>0</v>
      </c>
      <c r="EX39" s="231">
        <f t="shared" si="65"/>
        <v>0</v>
      </c>
      <c r="EY39" s="231">
        <f>EY40+EY41</f>
        <v>0</v>
      </c>
      <c r="EZ39" s="231">
        <f>EZ40+EZ41</f>
        <v>0</v>
      </c>
      <c r="FA39" s="231">
        <f t="shared" si="65"/>
        <v>0</v>
      </c>
      <c r="FB39" s="231">
        <f t="shared" si="65"/>
        <v>0</v>
      </c>
      <c r="FC39" s="231">
        <f t="shared" si="65"/>
        <v>0</v>
      </c>
      <c r="FD39" s="231">
        <f t="shared" si="65"/>
        <v>290301900</v>
      </c>
      <c r="FE39" s="231">
        <f t="shared" si="65"/>
        <v>0</v>
      </c>
      <c r="FF39" s="231">
        <f t="shared" si="65"/>
        <v>0</v>
      </c>
      <c r="FG39" s="231">
        <f t="shared" si="65"/>
        <v>0</v>
      </c>
      <c r="FH39" s="231">
        <f t="shared" si="65"/>
        <v>0</v>
      </c>
      <c r="FI39" s="231">
        <f aca="true" t="shared" si="66" ref="FI39:GO39">FI40+FI41</f>
        <v>0</v>
      </c>
      <c r="FJ39" s="231">
        <f t="shared" si="66"/>
        <v>0</v>
      </c>
      <c r="FK39" s="231">
        <f t="shared" si="66"/>
        <v>0</v>
      </c>
      <c r="FL39" s="231">
        <f t="shared" si="66"/>
        <v>0</v>
      </c>
      <c r="FM39" s="231">
        <f t="shared" si="66"/>
        <v>0</v>
      </c>
      <c r="FN39" s="231">
        <f t="shared" si="66"/>
        <v>0</v>
      </c>
      <c r="FO39" s="231">
        <f t="shared" si="66"/>
        <v>0</v>
      </c>
      <c r="FP39" s="231">
        <f t="shared" si="66"/>
        <v>0</v>
      </c>
      <c r="FQ39" s="231">
        <f t="shared" si="66"/>
        <v>0</v>
      </c>
      <c r="FR39" s="231">
        <f t="shared" si="66"/>
        <v>0</v>
      </c>
      <c r="FS39" s="231">
        <f t="shared" si="66"/>
        <v>0</v>
      </c>
      <c r="FT39" s="231">
        <f t="shared" si="66"/>
        <v>0</v>
      </c>
      <c r="FU39" s="231">
        <f t="shared" si="66"/>
        <v>0</v>
      </c>
      <c r="FV39" s="231">
        <f t="shared" si="66"/>
        <v>0</v>
      </c>
      <c r="FW39" s="231">
        <f t="shared" si="66"/>
        <v>0</v>
      </c>
      <c r="FX39" s="231">
        <f t="shared" si="66"/>
        <v>0</v>
      </c>
      <c r="FY39" s="231">
        <f t="shared" si="66"/>
        <v>0</v>
      </c>
      <c r="FZ39" s="231">
        <f t="shared" si="66"/>
        <v>0</v>
      </c>
      <c r="GA39" s="231">
        <f t="shared" si="66"/>
        <v>0</v>
      </c>
      <c r="GB39" s="231">
        <f t="shared" si="66"/>
        <v>0</v>
      </c>
      <c r="GC39" s="231">
        <f t="shared" si="66"/>
        <v>0</v>
      </c>
      <c r="GD39" s="231">
        <f t="shared" si="66"/>
        <v>0</v>
      </c>
      <c r="GE39" s="231">
        <f t="shared" si="66"/>
        <v>0</v>
      </c>
      <c r="GF39" s="231">
        <f t="shared" si="66"/>
        <v>0</v>
      </c>
      <c r="GG39" s="231">
        <f t="shared" si="66"/>
        <v>0</v>
      </c>
      <c r="GH39" s="231">
        <f t="shared" si="66"/>
        <v>0</v>
      </c>
      <c r="GI39" s="231">
        <f t="shared" si="66"/>
        <v>0</v>
      </c>
      <c r="GJ39" s="231">
        <f t="shared" si="66"/>
        <v>0</v>
      </c>
      <c r="GK39" s="231">
        <f t="shared" si="66"/>
        <v>0</v>
      </c>
      <c r="GL39" s="231">
        <f t="shared" si="66"/>
        <v>0</v>
      </c>
      <c r="GM39" s="231">
        <f t="shared" si="66"/>
        <v>0</v>
      </c>
      <c r="GN39" s="231">
        <f t="shared" si="66"/>
        <v>0</v>
      </c>
      <c r="GO39" s="231">
        <f t="shared" si="66"/>
        <v>0</v>
      </c>
      <c r="GP39" s="231">
        <f>GP40+GP41</f>
        <v>0</v>
      </c>
      <c r="GQ39" s="247">
        <f t="shared" si="15"/>
        <v>1</v>
      </c>
      <c r="GR39" s="247"/>
      <c r="GS39" s="248">
        <f t="shared" si="12"/>
        <v>1</v>
      </c>
      <c r="GT39" s="248"/>
      <c r="GU39" s="248"/>
    </row>
    <row r="40" spans="1:203" ht="18.75" customHeight="1" hidden="1">
      <c r="A40" s="245"/>
      <c r="B40" s="246" t="s">
        <v>155</v>
      </c>
      <c r="C40" s="231">
        <f>D40+BN40+CP40</f>
        <v>0</v>
      </c>
      <c r="D40" s="231">
        <f>E40+J40</f>
        <v>0</v>
      </c>
      <c r="E40" s="231">
        <f>SUM(F40:I40)</f>
        <v>0</v>
      </c>
      <c r="F40" s="231"/>
      <c r="G40" s="231"/>
      <c r="H40" s="231"/>
      <c r="I40" s="231"/>
      <c r="J40" s="231">
        <f>SUM(K40:BM40)</f>
        <v>0</v>
      </c>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f>SUM(BO40:BP40)</f>
        <v>0</v>
      </c>
      <c r="BO40" s="231">
        <f>SUM(BQ40:BR40)+BS40+BU40+CD40+CL40</f>
        <v>0</v>
      </c>
      <c r="BP40" s="231">
        <f>BT40+SUM(BV40:CC40)+SUM(CE40:CK40)+SUM(CM40:CO40)</f>
        <v>0</v>
      </c>
      <c r="BQ40" s="231"/>
      <c r="BR40" s="231"/>
      <c r="BS40" s="231"/>
      <c r="BT40" s="231"/>
      <c r="BU40" s="231"/>
      <c r="BV40" s="231"/>
      <c r="BW40" s="231"/>
      <c r="BX40" s="231"/>
      <c r="BY40" s="231"/>
      <c r="BZ40" s="231"/>
      <c r="CA40" s="231"/>
      <c r="CB40" s="231"/>
      <c r="CC40" s="231"/>
      <c r="CD40" s="231"/>
      <c r="CE40" s="231"/>
      <c r="CF40" s="231"/>
      <c r="CG40" s="231"/>
      <c r="CH40" s="231"/>
      <c r="CI40" s="231"/>
      <c r="CJ40" s="231"/>
      <c r="CK40" s="231"/>
      <c r="CL40" s="231"/>
      <c r="CM40" s="231"/>
      <c r="CN40" s="231"/>
      <c r="CO40" s="231"/>
      <c r="CP40" s="231">
        <f>SUM(CQ40:CR40)</f>
        <v>0</v>
      </c>
      <c r="CQ40" s="231">
        <f>SUM(CS40:CS40)</f>
        <v>0</v>
      </c>
      <c r="CR40" s="231">
        <f>SUM(CT40:CU40)</f>
        <v>0</v>
      </c>
      <c r="CS40" s="231"/>
      <c r="CT40" s="231"/>
      <c r="CU40" s="231"/>
      <c r="CV40" s="246" t="s">
        <v>155</v>
      </c>
      <c r="CW40" s="231">
        <f>CX40+FH40+GJ40+GP40</f>
        <v>0</v>
      </c>
      <c r="CX40" s="231">
        <f>CY40+DD40</f>
        <v>0</v>
      </c>
      <c r="CY40" s="231">
        <f>SUM(CZ40:DC40)</f>
        <v>0</v>
      </c>
      <c r="CZ40" s="231"/>
      <c r="DA40" s="231"/>
      <c r="DB40" s="231"/>
      <c r="DC40" s="231"/>
      <c r="DD40" s="231">
        <f>SUM(DE40:FG40)</f>
        <v>0</v>
      </c>
      <c r="DE40" s="231"/>
      <c r="DF40" s="231"/>
      <c r="DG40" s="231"/>
      <c r="DH40" s="231"/>
      <c r="DI40" s="231"/>
      <c r="DJ40" s="231"/>
      <c r="DK40" s="231"/>
      <c r="DL40" s="231"/>
      <c r="DM40" s="231"/>
      <c r="DN40" s="231"/>
      <c r="DO40" s="231"/>
      <c r="DP40" s="231"/>
      <c r="DQ40" s="231"/>
      <c r="DR40" s="231"/>
      <c r="DS40" s="231"/>
      <c r="DT40" s="231"/>
      <c r="DU40" s="231"/>
      <c r="DV40" s="231"/>
      <c r="DW40" s="231"/>
      <c r="DX40" s="231"/>
      <c r="DY40" s="231"/>
      <c r="DZ40" s="231"/>
      <c r="EA40" s="231"/>
      <c r="EB40" s="231"/>
      <c r="EC40" s="231"/>
      <c r="ED40" s="231"/>
      <c r="EE40" s="231"/>
      <c r="EF40" s="231"/>
      <c r="EG40" s="231"/>
      <c r="EH40" s="231"/>
      <c r="EI40" s="231"/>
      <c r="EJ40" s="231"/>
      <c r="EK40" s="231"/>
      <c r="EL40" s="231"/>
      <c r="EM40" s="231"/>
      <c r="EN40" s="231"/>
      <c r="EO40" s="231"/>
      <c r="EP40" s="231"/>
      <c r="EQ40" s="231"/>
      <c r="ER40" s="231"/>
      <c r="ES40" s="231"/>
      <c r="ET40" s="231"/>
      <c r="EU40" s="231"/>
      <c r="EV40" s="231"/>
      <c r="EW40" s="231"/>
      <c r="EX40" s="231"/>
      <c r="EY40" s="231"/>
      <c r="EZ40" s="231"/>
      <c r="FA40" s="231"/>
      <c r="FB40" s="231"/>
      <c r="FC40" s="231"/>
      <c r="FD40" s="231"/>
      <c r="FE40" s="231"/>
      <c r="FF40" s="231"/>
      <c r="FG40" s="231"/>
      <c r="FH40" s="231">
        <f>SUM(FI40:FJ40)</f>
        <v>0</v>
      </c>
      <c r="FI40" s="231">
        <f>SUM(FK40:FL40)+FM40+FO40+FX40+GF40</f>
        <v>0</v>
      </c>
      <c r="FJ40" s="231">
        <f>FN40+SUM(FP40:FW40)+SUM(FY40:GE40)+SUM(GG40:GI40)</f>
        <v>0</v>
      </c>
      <c r="FK40" s="231"/>
      <c r="FL40" s="231"/>
      <c r="FM40" s="231"/>
      <c r="FN40" s="231"/>
      <c r="FO40" s="231"/>
      <c r="FP40" s="231"/>
      <c r="FQ40" s="231"/>
      <c r="FR40" s="231"/>
      <c r="FS40" s="231"/>
      <c r="FT40" s="231"/>
      <c r="FU40" s="231"/>
      <c r="FV40" s="231"/>
      <c r="FW40" s="231"/>
      <c r="FX40" s="231"/>
      <c r="FY40" s="231"/>
      <c r="FZ40" s="231"/>
      <c r="GA40" s="231"/>
      <c r="GB40" s="231"/>
      <c r="GC40" s="231"/>
      <c r="GD40" s="231"/>
      <c r="GE40" s="231"/>
      <c r="GF40" s="231"/>
      <c r="GG40" s="231"/>
      <c r="GH40" s="231"/>
      <c r="GI40" s="231"/>
      <c r="GJ40" s="231">
        <f>SUM(GK40:GL40)</f>
        <v>0</v>
      </c>
      <c r="GK40" s="231">
        <f>SUM(GM40:GM40)</f>
        <v>0</v>
      </c>
      <c r="GL40" s="231">
        <f>SUM(GN40:GO40)</f>
        <v>0</v>
      </c>
      <c r="GM40" s="231"/>
      <c r="GN40" s="231"/>
      <c r="GO40" s="231"/>
      <c r="GP40" s="231"/>
      <c r="GQ40" s="247"/>
      <c r="GR40" s="247"/>
      <c r="GS40" s="248"/>
      <c r="GT40" s="248"/>
      <c r="GU40" s="248"/>
    </row>
    <row r="41" spans="1:203" ht="17.25" customHeight="1" hidden="1">
      <c r="A41" s="245"/>
      <c r="B41" s="246" t="s">
        <v>156</v>
      </c>
      <c r="C41" s="231">
        <f>D41+BN41+CP41</f>
        <v>2501702900</v>
      </c>
      <c r="D41" s="231">
        <f>E41+J41</f>
        <v>2501702900</v>
      </c>
      <c r="E41" s="231">
        <f>SUM(F41:I41)</f>
        <v>0</v>
      </c>
      <c r="F41" s="231"/>
      <c r="G41" s="231"/>
      <c r="H41" s="231"/>
      <c r="I41" s="231"/>
      <c r="J41" s="231">
        <f>SUM(K41:BM41)</f>
        <v>2501702900</v>
      </c>
      <c r="K41" s="231"/>
      <c r="L41" s="231"/>
      <c r="M41" s="231"/>
      <c r="N41" s="231"/>
      <c r="O41" s="231"/>
      <c r="P41" s="231"/>
      <c r="Q41" s="231"/>
      <c r="R41" s="231"/>
      <c r="S41" s="231"/>
      <c r="T41" s="231"/>
      <c r="U41" s="231"/>
      <c r="V41" s="231"/>
      <c r="W41" s="231"/>
      <c r="X41" s="231"/>
      <c r="Y41" s="231"/>
      <c r="Z41" s="231"/>
      <c r="AA41" s="231"/>
      <c r="AB41" s="231"/>
      <c r="AC41" s="231"/>
      <c r="AD41" s="231">
        <v>2211401000</v>
      </c>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1"/>
      <c r="BG41" s="231"/>
      <c r="BH41" s="231"/>
      <c r="BI41" s="231"/>
      <c r="BJ41" s="231">
        <v>290301900</v>
      </c>
      <c r="BK41" s="231"/>
      <c r="BL41" s="231"/>
      <c r="BM41" s="231"/>
      <c r="BN41" s="231">
        <f>SUM(BO41:BP41)</f>
        <v>0</v>
      </c>
      <c r="BO41" s="231">
        <f>SUM(BQ41:BR41)+BS41+BU41+CD41+CL41</f>
        <v>0</v>
      </c>
      <c r="BP41" s="231">
        <f>BT41+SUM(BV41:CC41)+SUM(CE41:CK41)+SUM(CM41:CO41)</f>
        <v>0</v>
      </c>
      <c r="BQ41" s="231"/>
      <c r="BR41" s="231"/>
      <c r="BS41" s="231"/>
      <c r="BT41" s="231"/>
      <c r="BU41" s="231"/>
      <c r="BV41" s="231"/>
      <c r="BW41" s="231"/>
      <c r="BX41" s="231"/>
      <c r="BY41" s="231"/>
      <c r="BZ41" s="231"/>
      <c r="CA41" s="231"/>
      <c r="CB41" s="231"/>
      <c r="CC41" s="231"/>
      <c r="CD41" s="231"/>
      <c r="CE41" s="231"/>
      <c r="CF41" s="231"/>
      <c r="CG41" s="231"/>
      <c r="CH41" s="231"/>
      <c r="CI41" s="231"/>
      <c r="CJ41" s="231"/>
      <c r="CK41" s="231"/>
      <c r="CL41" s="231"/>
      <c r="CM41" s="231"/>
      <c r="CN41" s="231"/>
      <c r="CO41" s="231"/>
      <c r="CP41" s="231">
        <f>SUM(CQ41:CR41)</f>
        <v>0</v>
      </c>
      <c r="CQ41" s="231">
        <f>SUM(CS41:CS41)</f>
        <v>0</v>
      </c>
      <c r="CR41" s="231">
        <f>SUM(CT41:CU41)</f>
        <v>0</v>
      </c>
      <c r="CS41" s="231"/>
      <c r="CT41" s="231"/>
      <c r="CU41" s="231"/>
      <c r="CV41" s="246" t="s">
        <v>156</v>
      </c>
      <c r="CW41" s="231">
        <f>CX41+FH41+GJ41+GP41</f>
        <v>2501702900</v>
      </c>
      <c r="CX41" s="231">
        <f>CY41+DD41</f>
        <v>2501702900</v>
      </c>
      <c r="CY41" s="231">
        <f>SUM(CZ41:DC41)</f>
        <v>0</v>
      </c>
      <c r="CZ41" s="231"/>
      <c r="DA41" s="231"/>
      <c r="DB41" s="231"/>
      <c r="DC41" s="231"/>
      <c r="DD41" s="231">
        <f>SUM(DE41:FG41)</f>
        <v>2501702900</v>
      </c>
      <c r="DE41" s="231"/>
      <c r="DF41" s="231"/>
      <c r="DG41" s="231"/>
      <c r="DH41" s="231"/>
      <c r="DI41" s="231"/>
      <c r="DJ41" s="231"/>
      <c r="DK41" s="231"/>
      <c r="DL41" s="231"/>
      <c r="DM41" s="231"/>
      <c r="DN41" s="231"/>
      <c r="DO41" s="231"/>
      <c r="DP41" s="231"/>
      <c r="DQ41" s="231"/>
      <c r="DR41" s="231"/>
      <c r="DS41" s="231"/>
      <c r="DT41" s="231"/>
      <c r="DU41" s="231"/>
      <c r="DV41" s="231"/>
      <c r="DW41" s="231"/>
      <c r="DX41" s="231">
        <v>2211401000</v>
      </c>
      <c r="DY41" s="231"/>
      <c r="DZ41" s="231"/>
      <c r="EA41" s="231"/>
      <c r="EB41" s="231"/>
      <c r="EC41" s="231"/>
      <c r="ED41" s="231"/>
      <c r="EE41" s="231"/>
      <c r="EF41" s="231"/>
      <c r="EG41" s="231"/>
      <c r="EH41" s="231"/>
      <c r="EI41" s="231"/>
      <c r="EJ41" s="231"/>
      <c r="EK41" s="231"/>
      <c r="EL41" s="231"/>
      <c r="EM41" s="231"/>
      <c r="EN41" s="231"/>
      <c r="EO41" s="231"/>
      <c r="EP41" s="231"/>
      <c r="EQ41" s="231"/>
      <c r="ER41" s="231"/>
      <c r="ES41" s="231"/>
      <c r="ET41" s="231"/>
      <c r="EU41" s="231"/>
      <c r="EV41" s="231"/>
      <c r="EW41" s="231"/>
      <c r="EX41" s="231"/>
      <c r="EY41" s="231"/>
      <c r="EZ41" s="231"/>
      <c r="FA41" s="231"/>
      <c r="FB41" s="231"/>
      <c r="FC41" s="231"/>
      <c r="FD41" s="231">
        <v>290301900</v>
      </c>
      <c r="FE41" s="231"/>
      <c r="FF41" s="231"/>
      <c r="FG41" s="231"/>
      <c r="FH41" s="231">
        <f>SUM(FI41:FJ41)</f>
        <v>0</v>
      </c>
      <c r="FI41" s="231">
        <f>SUM(FK41:FL41)+FM41+FO41+FX41+GF41</f>
        <v>0</v>
      </c>
      <c r="FJ41" s="231">
        <f>FN41+SUM(FP41:FW41)+SUM(FY41:GE41)+SUM(GG41:GI41)</f>
        <v>0</v>
      </c>
      <c r="FK41" s="231"/>
      <c r="FL41" s="231"/>
      <c r="FM41" s="231"/>
      <c r="FN41" s="231"/>
      <c r="FO41" s="231"/>
      <c r="FP41" s="231"/>
      <c r="FQ41" s="231"/>
      <c r="FR41" s="231"/>
      <c r="FS41" s="231"/>
      <c r="FT41" s="231"/>
      <c r="FU41" s="231"/>
      <c r="FV41" s="231"/>
      <c r="FW41" s="231"/>
      <c r="FX41" s="231"/>
      <c r="FY41" s="231"/>
      <c r="FZ41" s="231"/>
      <c r="GA41" s="231"/>
      <c r="GB41" s="231"/>
      <c r="GC41" s="231"/>
      <c r="GD41" s="231"/>
      <c r="GE41" s="231"/>
      <c r="GF41" s="231"/>
      <c r="GG41" s="231"/>
      <c r="GH41" s="231"/>
      <c r="GI41" s="231"/>
      <c r="GJ41" s="231">
        <f>SUM(GK41:GL41)</f>
        <v>0</v>
      </c>
      <c r="GK41" s="231">
        <f>SUM(GM41:GM41)</f>
        <v>0</v>
      </c>
      <c r="GL41" s="231">
        <f>SUM(GN41:GO41)</f>
        <v>0</v>
      </c>
      <c r="GM41" s="231"/>
      <c r="GN41" s="231"/>
      <c r="GO41" s="231"/>
      <c r="GP41" s="231"/>
      <c r="GQ41" s="247">
        <f t="shared" si="15"/>
        <v>1</v>
      </c>
      <c r="GR41" s="247"/>
      <c r="GS41" s="248">
        <f t="shared" si="12"/>
        <v>1</v>
      </c>
      <c r="GT41" s="248"/>
      <c r="GU41" s="248"/>
    </row>
    <row r="42" spans="1:203" ht="17.25" customHeight="1">
      <c r="A42" s="245">
        <v>10</v>
      </c>
      <c r="B42" s="246" t="s">
        <v>239</v>
      </c>
      <c r="C42" s="231">
        <f aca="true" t="shared" si="67" ref="C42:AO42">C43+C44</f>
        <v>50288631590</v>
      </c>
      <c r="D42" s="231">
        <f t="shared" si="67"/>
        <v>46984631590</v>
      </c>
      <c r="E42" s="231">
        <f t="shared" si="67"/>
        <v>0</v>
      </c>
      <c r="F42" s="231">
        <f t="shared" si="67"/>
        <v>0</v>
      </c>
      <c r="G42" s="231">
        <f t="shared" si="67"/>
        <v>0</v>
      </c>
      <c r="H42" s="231">
        <f t="shared" si="67"/>
        <v>0</v>
      </c>
      <c r="I42" s="231">
        <f t="shared" si="67"/>
        <v>0</v>
      </c>
      <c r="J42" s="231">
        <f t="shared" si="67"/>
        <v>46984631590</v>
      </c>
      <c r="K42" s="231">
        <f t="shared" si="67"/>
        <v>0</v>
      </c>
      <c r="L42" s="231">
        <f t="shared" si="67"/>
        <v>0</v>
      </c>
      <c r="M42" s="231">
        <f t="shared" si="67"/>
        <v>0</v>
      </c>
      <c r="N42" s="231">
        <f t="shared" si="67"/>
        <v>0</v>
      </c>
      <c r="O42" s="231">
        <f t="shared" si="67"/>
        <v>0</v>
      </c>
      <c r="P42" s="231">
        <f t="shared" si="67"/>
        <v>0</v>
      </c>
      <c r="Q42" s="231">
        <f t="shared" si="67"/>
        <v>0</v>
      </c>
      <c r="R42" s="231">
        <f t="shared" si="67"/>
        <v>0</v>
      </c>
      <c r="S42" s="231">
        <f t="shared" si="67"/>
        <v>0</v>
      </c>
      <c r="T42" s="231">
        <f t="shared" si="67"/>
        <v>0</v>
      </c>
      <c r="U42" s="231">
        <f t="shared" si="67"/>
        <v>0</v>
      </c>
      <c r="V42" s="231">
        <f t="shared" si="67"/>
        <v>0</v>
      </c>
      <c r="W42" s="231">
        <f t="shared" si="67"/>
        <v>0</v>
      </c>
      <c r="X42" s="231">
        <f t="shared" si="67"/>
        <v>0</v>
      </c>
      <c r="Y42" s="231">
        <f t="shared" si="67"/>
        <v>0</v>
      </c>
      <c r="Z42" s="231">
        <f t="shared" si="67"/>
        <v>7000000</v>
      </c>
      <c r="AA42" s="231">
        <f t="shared" si="67"/>
        <v>0</v>
      </c>
      <c r="AB42" s="231">
        <f t="shared" si="67"/>
        <v>0</v>
      </c>
      <c r="AC42" s="231">
        <f t="shared" si="67"/>
        <v>0</v>
      </c>
      <c r="AD42" s="231">
        <f t="shared" si="67"/>
        <v>0</v>
      </c>
      <c r="AE42" s="231">
        <f t="shared" si="67"/>
        <v>0</v>
      </c>
      <c r="AF42" s="231">
        <f t="shared" si="67"/>
        <v>0</v>
      </c>
      <c r="AG42" s="231">
        <f t="shared" si="67"/>
        <v>0</v>
      </c>
      <c r="AH42" s="231">
        <f t="shared" si="67"/>
        <v>0</v>
      </c>
      <c r="AI42" s="231">
        <f t="shared" si="67"/>
        <v>0</v>
      </c>
      <c r="AJ42" s="231">
        <f t="shared" si="67"/>
        <v>0</v>
      </c>
      <c r="AK42" s="231">
        <f t="shared" si="67"/>
        <v>0</v>
      </c>
      <c r="AL42" s="231">
        <f t="shared" si="67"/>
        <v>6503915000</v>
      </c>
      <c r="AM42" s="231">
        <f t="shared" si="67"/>
        <v>0</v>
      </c>
      <c r="AN42" s="231">
        <f t="shared" si="67"/>
        <v>35716500000</v>
      </c>
      <c r="AO42" s="231">
        <f t="shared" si="67"/>
        <v>3593536150</v>
      </c>
      <c r="AP42" s="231">
        <f>AP43+AP44</f>
        <v>0</v>
      </c>
      <c r="AQ42" s="231">
        <f aca="true" t="shared" si="68" ref="AQ42:AW42">AQ43+AQ44</f>
        <v>36000000</v>
      </c>
      <c r="AR42" s="231">
        <f t="shared" si="68"/>
        <v>0</v>
      </c>
      <c r="AS42" s="231">
        <f t="shared" si="68"/>
        <v>0</v>
      </c>
      <c r="AT42" s="231">
        <f t="shared" si="68"/>
        <v>0</v>
      </c>
      <c r="AU42" s="231">
        <f t="shared" si="68"/>
        <v>0</v>
      </c>
      <c r="AV42" s="231">
        <f t="shared" si="68"/>
        <v>0</v>
      </c>
      <c r="AW42" s="231">
        <f t="shared" si="68"/>
        <v>0</v>
      </c>
      <c r="AX42" s="231">
        <f>AX43+AX44</f>
        <v>0</v>
      </c>
      <c r="AY42" s="231">
        <f aca="true" t="shared" si="69" ref="AY42:BD42">AY43+AY44</f>
        <v>0</v>
      </c>
      <c r="AZ42" s="231">
        <f t="shared" si="69"/>
        <v>0</v>
      </c>
      <c r="BA42" s="231">
        <f t="shared" si="69"/>
        <v>0</v>
      </c>
      <c r="BB42" s="231">
        <f t="shared" si="69"/>
        <v>0</v>
      </c>
      <c r="BC42" s="231">
        <f t="shared" si="69"/>
        <v>0</v>
      </c>
      <c r="BD42" s="231">
        <f t="shared" si="69"/>
        <v>0</v>
      </c>
      <c r="BE42" s="231">
        <f>BE43+BE44</f>
        <v>0</v>
      </c>
      <c r="BF42" s="231">
        <f>BF43+BF44</f>
        <v>0</v>
      </c>
      <c r="BG42" s="231">
        <f aca="true" t="shared" si="70" ref="BG42:CU42">BG43+BG44</f>
        <v>0</v>
      </c>
      <c r="BH42" s="231">
        <f t="shared" si="70"/>
        <v>0</v>
      </c>
      <c r="BI42" s="231">
        <f t="shared" si="70"/>
        <v>0</v>
      </c>
      <c r="BJ42" s="231">
        <f t="shared" si="70"/>
        <v>1127680440</v>
      </c>
      <c r="BK42" s="231">
        <f t="shared" si="70"/>
        <v>0</v>
      </c>
      <c r="BL42" s="231">
        <f t="shared" si="70"/>
        <v>0</v>
      </c>
      <c r="BM42" s="231">
        <f t="shared" si="70"/>
        <v>0</v>
      </c>
      <c r="BN42" s="231">
        <f t="shared" si="70"/>
        <v>3304000000</v>
      </c>
      <c r="BO42" s="231">
        <f t="shared" si="70"/>
        <v>0</v>
      </c>
      <c r="BP42" s="231">
        <f t="shared" si="70"/>
        <v>3304000000</v>
      </c>
      <c r="BQ42" s="231">
        <f t="shared" si="70"/>
        <v>0</v>
      </c>
      <c r="BR42" s="231">
        <f t="shared" si="70"/>
        <v>0</v>
      </c>
      <c r="BS42" s="231">
        <f t="shared" si="70"/>
        <v>0</v>
      </c>
      <c r="BT42" s="231">
        <f t="shared" si="70"/>
        <v>0</v>
      </c>
      <c r="BU42" s="231">
        <f t="shared" si="70"/>
        <v>0</v>
      </c>
      <c r="BV42" s="231">
        <f t="shared" si="70"/>
        <v>0</v>
      </c>
      <c r="BW42" s="231">
        <f t="shared" si="70"/>
        <v>0</v>
      </c>
      <c r="BX42" s="231">
        <f t="shared" si="70"/>
        <v>0</v>
      </c>
      <c r="BY42" s="231">
        <f t="shared" si="70"/>
        <v>1328000000</v>
      </c>
      <c r="BZ42" s="231">
        <f t="shared" si="70"/>
        <v>0</v>
      </c>
      <c r="CA42" s="231">
        <f t="shared" si="70"/>
        <v>0</v>
      </c>
      <c r="CB42" s="231">
        <f t="shared" si="70"/>
        <v>0</v>
      </c>
      <c r="CC42" s="231">
        <f t="shared" si="70"/>
        <v>0</v>
      </c>
      <c r="CD42" s="231">
        <f t="shared" si="70"/>
        <v>0</v>
      </c>
      <c r="CE42" s="231">
        <f t="shared" si="70"/>
        <v>0</v>
      </c>
      <c r="CF42" s="231">
        <f t="shared" si="70"/>
        <v>0</v>
      </c>
      <c r="CG42" s="231">
        <f t="shared" si="70"/>
        <v>0</v>
      </c>
      <c r="CH42" s="231">
        <f t="shared" si="70"/>
        <v>913000000</v>
      </c>
      <c r="CI42" s="231">
        <f t="shared" si="70"/>
        <v>0</v>
      </c>
      <c r="CJ42" s="231">
        <f t="shared" si="70"/>
        <v>76000000</v>
      </c>
      <c r="CK42" s="231">
        <f t="shared" si="70"/>
        <v>987000000</v>
      </c>
      <c r="CL42" s="231">
        <f t="shared" si="70"/>
        <v>0</v>
      </c>
      <c r="CM42" s="231">
        <f t="shared" si="70"/>
        <v>0</v>
      </c>
      <c r="CN42" s="231">
        <f t="shared" si="70"/>
        <v>0</v>
      </c>
      <c r="CO42" s="231">
        <f t="shared" si="70"/>
        <v>0</v>
      </c>
      <c r="CP42" s="231">
        <f t="shared" si="70"/>
        <v>0</v>
      </c>
      <c r="CQ42" s="231">
        <f t="shared" si="70"/>
        <v>0</v>
      </c>
      <c r="CR42" s="231">
        <f t="shared" si="70"/>
        <v>0</v>
      </c>
      <c r="CS42" s="231">
        <f t="shared" si="70"/>
        <v>0</v>
      </c>
      <c r="CT42" s="231">
        <f t="shared" si="70"/>
        <v>0</v>
      </c>
      <c r="CU42" s="231">
        <f t="shared" si="70"/>
        <v>0</v>
      </c>
      <c r="CV42" s="246" t="s">
        <v>165</v>
      </c>
      <c r="CW42" s="231">
        <f aca="true" t="shared" si="71" ref="CW42:FH42">CW43+CW44</f>
        <v>50288631590</v>
      </c>
      <c r="CX42" s="231">
        <f t="shared" si="71"/>
        <v>46984631590</v>
      </c>
      <c r="CY42" s="231">
        <f t="shared" si="71"/>
        <v>0</v>
      </c>
      <c r="CZ42" s="231">
        <f t="shared" si="71"/>
        <v>0</v>
      </c>
      <c r="DA42" s="231">
        <f t="shared" si="71"/>
        <v>0</v>
      </c>
      <c r="DB42" s="231">
        <f t="shared" si="71"/>
        <v>0</v>
      </c>
      <c r="DC42" s="231">
        <f t="shared" si="71"/>
        <v>0</v>
      </c>
      <c r="DD42" s="231">
        <f t="shared" si="71"/>
        <v>46984631590</v>
      </c>
      <c r="DE42" s="231">
        <f t="shared" si="71"/>
        <v>0</v>
      </c>
      <c r="DF42" s="231">
        <f t="shared" si="71"/>
        <v>0</v>
      </c>
      <c r="DG42" s="231">
        <f t="shared" si="71"/>
        <v>0</v>
      </c>
      <c r="DH42" s="231">
        <f t="shared" si="71"/>
        <v>0</v>
      </c>
      <c r="DI42" s="231">
        <f t="shared" si="71"/>
        <v>0</v>
      </c>
      <c r="DJ42" s="231">
        <f t="shared" si="71"/>
        <v>0</v>
      </c>
      <c r="DK42" s="231">
        <f t="shared" si="71"/>
        <v>0</v>
      </c>
      <c r="DL42" s="231">
        <f t="shared" si="71"/>
        <v>0</v>
      </c>
      <c r="DM42" s="231">
        <f t="shared" si="71"/>
        <v>0</v>
      </c>
      <c r="DN42" s="231">
        <f t="shared" si="71"/>
        <v>0</v>
      </c>
      <c r="DO42" s="231">
        <f t="shared" si="71"/>
        <v>0</v>
      </c>
      <c r="DP42" s="231">
        <f t="shared" si="71"/>
        <v>0</v>
      </c>
      <c r="DQ42" s="231">
        <f t="shared" si="71"/>
        <v>0</v>
      </c>
      <c r="DR42" s="231">
        <f t="shared" si="71"/>
        <v>0</v>
      </c>
      <c r="DS42" s="231">
        <f t="shared" si="71"/>
        <v>0</v>
      </c>
      <c r="DT42" s="231">
        <f>DT43+DT44</f>
        <v>7000000</v>
      </c>
      <c r="DU42" s="231">
        <f t="shared" si="71"/>
        <v>0</v>
      </c>
      <c r="DV42" s="231">
        <f t="shared" si="71"/>
        <v>0</v>
      </c>
      <c r="DW42" s="231">
        <f>DW43+DW44</f>
        <v>0</v>
      </c>
      <c r="DX42" s="231">
        <f>DX43+DX44</f>
        <v>0</v>
      </c>
      <c r="DY42" s="231">
        <f t="shared" si="71"/>
        <v>0</v>
      </c>
      <c r="DZ42" s="231">
        <f t="shared" si="71"/>
        <v>0</v>
      </c>
      <c r="EA42" s="231">
        <f t="shared" si="71"/>
        <v>0</v>
      </c>
      <c r="EB42" s="231">
        <f t="shared" si="71"/>
        <v>0</v>
      </c>
      <c r="EC42" s="231">
        <f>EC43+EC44</f>
        <v>0</v>
      </c>
      <c r="ED42" s="231">
        <f t="shared" si="71"/>
        <v>0</v>
      </c>
      <c r="EE42" s="231">
        <f t="shared" si="71"/>
        <v>0</v>
      </c>
      <c r="EF42" s="231">
        <f t="shared" si="71"/>
        <v>6503915000</v>
      </c>
      <c r="EG42" s="231">
        <f t="shared" si="71"/>
        <v>0</v>
      </c>
      <c r="EH42" s="231">
        <f t="shared" si="71"/>
        <v>35716500000</v>
      </c>
      <c r="EI42" s="231">
        <f t="shared" si="71"/>
        <v>3593536150</v>
      </c>
      <c r="EJ42" s="231">
        <f>EJ43+EJ44</f>
        <v>0</v>
      </c>
      <c r="EK42" s="231">
        <f t="shared" si="71"/>
        <v>36000000</v>
      </c>
      <c r="EL42" s="231">
        <f t="shared" si="71"/>
        <v>0</v>
      </c>
      <c r="EM42" s="231">
        <f t="shared" si="71"/>
        <v>0</v>
      </c>
      <c r="EN42" s="231">
        <f t="shared" si="71"/>
        <v>0</v>
      </c>
      <c r="EO42" s="231">
        <f t="shared" si="71"/>
        <v>0</v>
      </c>
      <c r="EP42" s="231">
        <f t="shared" si="71"/>
        <v>0</v>
      </c>
      <c r="EQ42" s="231">
        <f t="shared" si="71"/>
        <v>0</v>
      </c>
      <c r="ER42" s="231">
        <f>ER43+ER44</f>
        <v>0</v>
      </c>
      <c r="ES42" s="231">
        <f t="shared" si="71"/>
        <v>0</v>
      </c>
      <c r="ET42" s="231">
        <f t="shared" si="71"/>
        <v>0</v>
      </c>
      <c r="EU42" s="231">
        <f t="shared" si="71"/>
        <v>0</v>
      </c>
      <c r="EV42" s="231">
        <f t="shared" si="71"/>
        <v>0</v>
      </c>
      <c r="EW42" s="231">
        <f t="shared" si="71"/>
        <v>0</v>
      </c>
      <c r="EX42" s="231">
        <f t="shared" si="71"/>
        <v>0</v>
      </c>
      <c r="EY42" s="231">
        <f>EY43+EY44</f>
        <v>0</v>
      </c>
      <c r="EZ42" s="231">
        <f>EZ43+EZ44</f>
        <v>0</v>
      </c>
      <c r="FA42" s="231">
        <f t="shared" si="71"/>
        <v>0</v>
      </c>
      <c r="FB42" s="231">
        <f t="shared" si="71"/>
        <v>0</v>
      </c>
      <c r="FC42" s="231">
        <f t="shared" si="71"/>
        <v>0</v>
      </c>
      <c r="FD42" s="231">
        <f t="shared" si="71"/>
        <v>1127680440</v>
      </c>
      <c r="FE42" s="231">
        <f t="shared" si="71"/>
        <v>0</v>
      </c>
      <c r="FF42" s="231">
        <f t="shared" si="71"/>
        <v>0</v>
      </c>
      <c r="FG42" s="231">
        <f t="shared" si="71"/>
        <v>0</v>
      </c>
      <c r="FH42" s="231">
        <f t="shared" si="71"/>
        <v>888601524</v>
      </c>
      <c r="FI42" s="231">
        <f aca="true" t="shared" si="72" ref="FI42:GO42">FI43+FI44</f>
        <v>0</v>
      </c>
      <c r="FJ42" s="231">
        <f t="shared" si="72"/>
        <v>888601524</v>
      </c>
      <c r="FK42" s="231">
        <f t="shared" si="72"/>
        <v>0</v>
      </c>
      <c r="FL42" s="231">
        <f t="shared" si="72"/>
        <v>0</v>
      </c>
      <c r="FM42" s="231">
        <f t="shared" si="72"/>
        <v>0</v>
      </c>
      <c r="FN42" s="231">
        <f t="shared" si="72"/>
        <v>0</v>
      </c>
      <c r="FO42" s="231">
        <f t="shared" si="72"/>
        <v>0</v>
      </c>
      <c r="FP42" s="231">
        <f t="shared" si="72"/>
        <v>0</v>
      </c>
      <c r="FQ42" s="231">
        <f t="shared" si="72"/>
        <v>0</v>
      </c>
      <c r="FR42" s="231">
        <f t="shared" si="72"/>
        <v>0</v>
      </c>
      <c r="FS42" s="231">
        <f t="shared" si="72"/>
        <v>0</v>
      </c>
      <c r="FT42" s="231">
        <f t="shared" si="72"/>
        <v>0</v>
      </c>
      <c r="FU42" s="231">
        <f t="shared" si="72"/>
        <v>0</v>
      </c>
      <c r="FV42" s="231">
        <f t="shared" si="72"/>
        <v>0</v>
      </c>
      <c r="FW42" s="231">
        <f t="shared" si="72"/>
        <v>0</v>
      </c>
      <c r="FX42" s="231">
        <f t="shared" si="72"/>
        <v>0</v>
      </c>
      <c r="FY42" s="231">
        <f t="shared" si="72"/>
        <v>0</v>
      </c>
      <c r="FZ42" s="231">
        <f t="shared" si="72"/>
        <v>0</v>
      </c>
      <c r="GA42" s="231">
        <f t="shared" si="72"/>
        <v>0</v>
      </c>
      <c r="GB42" s="231">
        <f t="shared" si="72"/>
        <v>0</v>
      </c>
      <c r="GC42" s="231">
        <f t="shared" si="72"/>
        <v>0</v>
      </c>
      <c r="GD42" s="231">
        <f t="shared" si="72"/>
        <v>76000000</v>
      </c>
      <c r="GE42" s="231">
        <f t="shared" si="72"/>
        <v>812601524</v>
      </c>
      <c r="GF42" s="231">
        <f t="shared" si="72"/>
        <v>0</v>
      </c>
      <c r="GG42" s="231">
        <f t="shared" si="72"/>
        <v>0</v>
      </c>
      <c r="GH42" s="231">
        <f t="shared" si="72"/>
        <v>0</v>
      </c>
      <c r="GI42" s="231">
        <f t="shared" si="72"/>
        <v>0</v>
      </c>
      <c r="GJ42" s="231">
        <f t="shared" si="72"/>
        <v>0</v>
      </c>
      <c r="GK42" s="231">
        <f t="shared" si="72"/>
        <v>0</v>
      </c>
      <c r="GL42" s="231">
        <f t="shared" si="72"/>
        <v>0</v>
      </c>
      <c r="GM42" s="231">
        <f t="shared" si="72"/>
        <v>0</v>
      </c>
      <c r="GN42" s="231">
        <f t="shared" si="72"/>
        <v>0</v>
      </c>
      <c r="GO42" s="231">
        <f t="shared" si="72"/>
        <v>0</v>
      </c>
      <c r="GP42" s="231">
        <f>GP43+GP44</f>
        <v>2415398476</v>
      </c>
      <c r="GQ42" s="247">
        <f t="shared" si="15"/>
        <v>1</v>
      </c>
      <c r="GR42" s="247"/>
      <c r="GS42" s="248">
        <f t="shared" si="12"/>
        <v>1</v>
      </c>
      <c r="GT42" s="248">
        <f>FH42/BN42</f>
        <v>0.2689471924939467</v>
      </c>
      <c r="GU42" s="248"/>
    </row>
    <row r="43" spans="1:203" ht="21" customHeight="1" hidden="1">
      <c r="A43" s="245"/>
      <c r="B43" s="246" t="s">
        <v>155</v>
      </c>
      <c r="C43" s="231">
        <f>D43+BN43+CP43</f>
        <v>0</v>
      </c>
      <c r="D43" s="231">
        <f>E43+J43</f>
        <v>0</v>
      </c>
      <c r="E43" s="231">
        <f>SUM(F43:I43)</f>
        <v>0</v>
      </c>
      <c r="F43" s="231"/>
      <c r="G43" s="231"/>
      <c r="H43" s="231"/>
      <c r="I43" s="231"/>
      <c r="J43" s="231">
        <f>SUM(K43:BM43)</f>
        <v>0</v>
      </c>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f>SUM(BO43:BP43)</f>
        <v>0</v>
      </c>
      <c r="BO43" s="231">
        <f>SUM(BQ43:BR43)+BS43+BU43+CD43+CL43</f>
        <v>0</v>
      </c>
      <c r="BP43" s="231">
        <f>BT43+SUM(BV43:CC43)+SUM(CE43:CK43)+SUM(CM43:CO43)</f>
        <v>0</v>
      </c>
      <c r="BQ43" s="231"/>
      <c r="BR43" s="231"/>
      <c r="BS43" s="231"/>
      <c r="BT43" s="231"/>
      <c r="BU43" s="231"/>
      <c r="BV43" s="231"/>
      <c r="BW43" s="231"/>
      <c r="BX43" s="231"/>
      <c r="BY43" s="231"/>
      <c r="BZ43" s="231"/>
      <c r="CA43" s="231"/>
      <c r="CB43" s="231"/>
      <c r="CC43" s="231"/>
      <c r="CD43" s="231"/>
      <c r="CE43" s="231"/>
      <c r="CF43" s="231"/>
      <c r="CG43" s="231"/>
      <c r="CH43" s="231"/>
      <c r="CI43" s="231"/>
      <c r="CJ43" s="231"/>
      <c r="CK43" s="231"/>
      <c r="CL43" s="231"/>
      <c r="CM43" s="231"/>
      <c r="CN43" s="231"/>
      <c r="CO43" s="231"/>
      <c r="CP43" s="231">
        <f>SUM(CQ43:CR43)</f>
        <v>0</v>
      </c>
      <c r="CQ43" s="231">
        <f>SUM(CS43:CS43)</f>
        <v>0</v>
      </c>
      <c r="CR43" s="231">
        <f>SUM(CT43:CU43)</f>
        <v>0</v>
      </c>
      <c r="CS43" s="231"/>
      <c r="CT43" s="231"/>
      <c r="CU43" s="231"/>
      <c r="CV43" s="246" t="s">
        <v>155</v>
      </c>
      <c r="CW43" s="231">
        <f>CX43+FH43+GJ43+GP43</f>
        <v>0</v>
      </c>
      <c r="CX43" s="231">
        <f>CY43+DD43</f>
        <v>0</v>
      </c>
      <c r="CY43" s="231">
        <f>SUM(CZ43:DC43)</f>
        <v>0</v>
      </c>
      <c r="CZ43" s="231"/>
      <c r="DA43" s="231"/>
      <c r="DB43" s="231"/>
      <c r="DC43" s="231"/>
      <c r="DD43" s="231">
        <f>SUM(DE43:FG43)</f>
        <v>0</v>
      </c>
      <c r="DE43" s="231"/>
      <c r="DF43" s="231"/>
      <c r="DG43" s="231"/>
      <c r="DH43" s="231"/>
      <c r="DI43" s="231"/>
      <c r="DJ43" s="231"/>
      <c r="DK43" s="231"/>
      <c r="DL43" s="231"/>
      <c r="DM43" s="231"/>
      <c r="DN43" s="231"/>
      <c r="DO43" s="231"/>
      <c r="DP43" s="231"/>
      <c r="DQ43" s="231"/>
      <c r="DR43" s="231"/>
      <c r="DS43" s="231"/>
      <c r="DT43" s="231"/>
      <c r="DU43" s="231"/>
      <c r="DV43" s="231"/>
      <c r="DW43" s="231"/>
      <c r="DX43" s="231"/>
      <c r="DY43" s="231"/>
      <c r="DZ43" s="231"/>
      <c r="EA43" s="231"/>
      <c r="EB43" s="231"/>
      <c r="EC43" s="231"/>
      <c r="ED43" s="231"/>
      <c r="EE43" s="231"/>
      <c r="EF43" s="231"/>
      <c r="EG43" s="231"/>
      <c r="EH43" s="231"/>
      <c r="EI43" s="231"/>
      <c r="EJ43" s="231"/>
      <c r="EK43" s="231"/>
      <c r="EL43" s="231"/>
      <c r="EM43" s="231"/>
      <c r="EN43" s="231"/>
      <c r="EO43" s="231"/>
      <c r="EP43" s="231"/>
      <c r="EQ43" s="231"/>
      <c r="ER43" s="231"/>
      <c r="ES43" s="231"/>
      <c r="ET43" s="231"/>
      <c r="EU43" s="231"/>
      <c r="EV43" s="231"/>
      <c r="EW43" s="231"/>
      <c r="EX43" s="231"/>
      <c r="EY43" s="231"/>
      <c r="EZ43" s="231"/>
      <c r="FA43" s="231"/>
      <c r="FB43" s="231"/>
      <c r="FC43" s="231"/>
      <c r="FD43" s="231"/>
      <c r="FE43" s="231"/>
      <c r="FF43" s="231"/>
      <c r="FG43" s="231"/>
      <c r="FH43" s="231">
        <f>SUM(FI43:FJ43)</f>
        <v>0</v>
      </c>
      <c r="FI43" s="231">
        <f>SUM(FK43:FL43)+FM43+FO43+FX43+GF43</f>
        <v>0</v>
      </c>
      <c r="FJ43" s="231">
        <f>FN43+SUM(FP43:FW43)+SUM(FY43:GE43)+SUM(GG43:GI43)</f>
        <v>0</v>
      </c>
      <c r="FK43" s="231"/>
      <c r="FL43" s="231"/>
      <c r="FM43" s="231"/>
      <c r="FN43" s="231"/>
      <c r="FO43" s="231"/>
      <c r="FP43" s="231"/>
      <c r="FQ43" s="231"/>
      <c r="FR43" s="231"/>
      <c r="FS43" s="231"/>
      <c r="FT43" s="231"/>
      <c r="FU43" s="231"/>
      <c r="FV43" s="231"/>
      <c r="FW43" s="231"/>
      <c r="FX43" s="231"/>
      <c r="FY43" s="231"/>
      <c r="FZ43" s="231"/>
      <c r="GA43" s="231"/>
      <c r="GB43" s="231"/>
      <c r="GC43" s="231"/>
      <c r="GD43" s="231"/>
      <c r="GE43" s="231"/>
      <c r="GF43" s="231"/>
      <c r="GG43" s="231"/>
      <c r="GH43" s="231"/>
      <c r="GI43" s="231"/>
      <c r="GJ43" s="231">
        <f>SUM(GK43:GL43)</f>
        <v>0</v>
      </c>
      <c r="GK43" s="231">
        <f>SUM(GM43:GM43)</f>
        <v>0</v>
      </c>
      <c r="GL43" s="231">
        <f>SUM(GN43:GO43)</f>
        <v>0</v>
      </c>
      <c r="GM43" s="231"/>
      <c r="GN43" s="231"/>
      <c r="GO43" s="231"/>
      <c r="GP43" s="231"/>
      <c r="GQ43" s="247"/>
      <c r="GR43" s="247"/>
      <c r="GS43" s="248"/>
      <c r="GT43" s="248"/>
      <c r="GU43" s="248"/>
    </row>
    <row r="44" spans="1:203" ht="17.25" customHeight="1" hidden="1">
      <c r="A44" s="245"/>
      <c r="B44" s="246" t="s">
        <v>156</v>
      </c>
      <c r="C44" s="231">
        <f>D44+BN44+CP44</f>
        <v>50288631590</v>
      </c>
      <c r="D44" s="231">
        <f>E44+J44</f>
        <v>46984631590</v>
      </c>
      <c r="E44" s="231">
        <f>SUM(F44:I44)</f>
        <v>0</v>
      </c>
      <c r="F44" s="231"/>
      <c r="G44" s="231"/>
      <c r="H44" s="231"/>
      <c r="I44" s="231"/>
      <c r="J44" s="231">
        <f>SUM(K44:BM44)</f>
        <v>46984631590</v>
      </c>
      <c r="K44" s="231"/>
      <c r="L44" s="231"/>
      <c r="M44" s="231"/>
      <c r="N44" s="231"/>
      <c r="O44" s="231"/>
      <c r="P44" s="231"/>
      <c r="Q44" s="231"/>
      <c r="R44" s="231"/>
      <c r="S44" s="231"/>
      <c r="T44" s="231"/>
      <c r="U44" s="231"/>
      <c r="V44" s="231"/>
      <c r="W44" s="231"/>
      <c r="X44" s="231"/>
      <c r="Y44" s="231"/>
      <c r="Z44" s="231">
        <v>7000000</v>
      </c>
      <c r="AA44" s="231"/>
      <c r="AB44" s="231"/>
      <c r="AC44" s="231"/>
      <c r="AD44" s="231"/>
      <c r="AE44" s="231"/>
      <c r="AF44" s="231"/>
      <c r="AG44" s="231"/>
      <c r="AH44" s="231"/>
      <c r="AI44" s="231"/>
      <c r="AJ44" s="231"/>
      <c r="AK44" s="231"/>
      <c r="AL44" s="231">
        <v>6503915000</v>
      </c>
      <c r="AM44" s="231"/>
      <c r="AN44" s="231">
        <f>35716448000+52000</f>
        <v>35716500000</v>
      </c>
      <c r="AO44" s="231">
        <f>3593588150-52000</f>
        <v>3593536150</v>
      </c>
      <c r="AP44" s="231"/>
      <c r="AQ44" s="231">
        <v>36000000</v>
      </c>
      <c r="AR44" s="231"/>
      <c r="AS44" s="231"/>
      <c r="AT44" s="231"/>
      <c r="AU44" s="231"/>
      <c r="AV44" s="231"/>
      <c r="AW44" s="231"/>
      <c r="AX44" s="231"/>
      <c r="AY44" s="231"/>
      <c r="AZ44" s="231"/>
      <c r="BA44" s="231"/>
      <c r="BB44" s="231"/>
      <c r="BC44" s="231"/>
      <c r="BD44" s="231"/>
      <c r="BE44" s="231"/>
      <c r="BF44" s="231"/>
      <c r="BG44" s="231"/>
      <c r="BH44" s="231"/>
      <c r="BI44" s="231"/>
      <c r="BJ44" s="231">
        <v>1127680440</v>
      </c>
      <c r="BK44" s="231"/>
      <c r="BL44" s="231"/>
      <c r="BM44" s="231"/>
      <c r="BN44" s="231">
        <f>SUM(BO44:BP44)</f>
        <v>3304000000</v>
      </c>
      <c r="BO44" s="231">
        <f>SUM(BQ44:BR44)+BS44+BU44+CD44+CL44</f>
        <v>0</v>
      </c>
      <c r="BP44" s="231">
        <f>BT44+SUM(BV44:CC44)+SUM(CE44:CK44)+SUM(CM44:CO44)</f>
        <v>3304000000</v>
      </c>
      <c r="BQ44" s="231"/>
      <c r="BR44" s="231"/>
      <c r="BS44" s="231"/>
      <c r="BT44" s="231"/>
      <c r="BU44" s="231"/>
      <c r="BV44" s="231"/>
      <c r="BW44" s="231"/>
      <c r="BX44" s="231"/>
      <c r="BY44" s="231">
        <v>1328000000</v>
      </c>
      <c r="BZ44" s="231"/>
      <c r="CA44" s="231"/>
      <c r="CB44" s="231"/>
      <c r="CC44" s="231"/>
      <c r="CD44" s="231"/>
      <c r="CE44" s="231"/>
      <c r="CF44" s="231"/>
      <c r="CG44" s="231"/>
      <c r="CH44" s="231">
        <v>913000000</v>
      </c>
      <c r="CI44" s="231"/>
      <c r="CJ44" s="231">
        <v>76000000</v>
      </c>
      <c r="CK44" s="231">
        <f>812601524+174398476</f>
        <v>987000000</v>
      </c>
      <c r="CL44" s="231"/>
      <c r="CM44" s="231"/>
      <c r="CN44" s="231"/>
      <c r="CO44" s="231"/>
      <c r="CP44" s="231">
        <f>SUM(CQ44:CR44)</f>
        <v>0</v>
      </c>
      <c r="CQ44" s="231">
        <f>SUM(CS44:CS44)</f>
        <v>0</v>
      </c>
      <c r="CR44" s="231">
        <f>SUM(CT44:CU44)</f>
        <v>0</v>
      </c>
      <c r="CS44" s="231"/>
      <c r="CT44" s="231"/>
      <c r="CU44" s="231"/>
      <c r="CV44" s="246" t="s">
        <v>156</v>
      </c>
      <c r="CW44" s="231">
        <f>CX44+FH44+GJ44+GP44</f>
        <v>50288631590</v>
      </c>
      <c r="CX44" s="231">
        <f>CY44+DD44</f>
        <v>46984631590</v>
      </c>
      <c r="CY44" s="231">
        <f>SUM(CZ44:DC44)</f>
        <v>0</v>
      </c>
      <c r="CZ44" s="231"/>
      <c r="DA44" s="231"/>
      <c r="DB44" s="231"/>
      <c r="DC44" s="231"/>
      <c r="DD44" s="231">
        <f>SUM(DE44:FG44)</f>
        <v>46984631590</v>
      </c>
      <c r="DE44" s="231"/>
      <c r="DF44" s="231"/>
      <c r="DG44" s="231"/>
      <c r="DH44" s="231"/>
      <c r="DI44" s="231"/>
      <c r="DJ44" s="231"/>
      <c r="DK44" s="231"/>
      <c r="DL44" s="231"/>
      <c r="DM44" s="231"/>
      <c r="DN44" s="231"/>
      <c r="DO44" s="231"/>
      <c r="DP44" s="231"/>
      <c r="DQ44" s="231"/>
      <c r="DR44" s="231"/>
      <c r="DS44" s="231"/>
      <c r="DT44" s="231">
        <v>7000000</v>
      </c>
      <c r="DU44" s="231"/>
      <c r="DV44" s="231"/>
      <c r="DW44" s="231"/>
      <c r="DX44" s="231"/>
      <c r="DY44" s="231"/>
      <c r="DZ44" s="231"/>
      <c r="EA44" s="231"/>
      <c r="EB44" s="231"/>
      <c r="EC44" s="231"/>
      <c r="ED44" s="231"/>
      <c r="EE44" s="231"/>
      <c r="EF44" s="231">
        <v>6503915000</v>
      </c>
      <c r="EG44" s="231"/>
      <c r="EH44" s="231">
        <f>35716448000+52000</f>
        <v>35716500000</v>
      </c>
      <c r="EI44" s="231">
        <f>3593588150-52000</f>
        <v>3593536150</v>
      </c>
      <c r="EJ44" s="231"/>
      <c r="EK44" s="231">
        <v>36000000</v>
      </c>
      <c r="EL44" s="231"/>
      <c r="EM44" s="231"/>
      <c r="EN44" s="231"/>
      <c r="EO44" s="231"/>
      <c r="EP44" s="231"/>
      <c r="EQ44" s="231"/>
      <c r="ER44" s="231"/>
      <c r="ES44" s="231"/>
      <c r="ET44" s="231"/>
      <c r="EU44" s="231"/>
      <c r="EV44" s="231"/>
      <c r="EW44" s="231"/>
      <c r="EX44" s="231"/>
      <c r="EY44" s="231"/>
      <c r="EZ44" s="231"/>
      <c r="FA44" s="231"/>
      <c r="FB44" s="231"/>
      <c r="FC44" s="231"/>
      <c r="FD44" s="231">
        <v>1127680440</v>
      </c>
      <c r="FE44" s="231"/>
      <c r="FF44" s="231"/>
      <c r="FG44" s="231"/>
      <c r="FH44" s="231">
        <f>SUM(FI44:FJ44)</f>
        <v>888601524</v>
      </c>
      <c r="FI44" s="231">
        <f>SUM(FK44:FL44)+FM44+FO44+FX44+GF44</f>
        <v>0</v>
      </c>
      <c r="FJ44" s="231">
        <f>FN44+SUM(FP44:FW44)+SUM(FY44:GE44)+SUM(GG44:GI44)</f>
        <v>888601524</v>
      </c>
      <c r="FK44" s="231"/>
      <c r="FL44" s="231"/>
      <c r="FM44" s="231"/>
      <c r="FN44" s="231"/>
      <c r="FO44" s="231"/>
      <c r="FP44" s="231"/>
      <c r="FQ44" s="231"/>
      <c r="FR44" s="231"/>
      <c r="FS44" s="231"/>
      <c r="FT44" s="231"/>
      <c r="FU44" s="231"/>
      <c r="FV44" s="231"/>
      <c r="FW44" s="231"/>
      <c r="FX44" s="231"/>
      <c r="FY44" s="231"/>
      <c r="FZ44" s="231"/>
      <c r="GA44" s="231"/>
      <c r="GB44" s="231"/>
      <c r="GC44" s="231"/>
      <c r="GD44" s="231">
        <v>76000000</v>
      </c>
      <c r="GE44" s="231">
        <v>812601524</v>
      </c>
      <c r="GF44" s="231"/>
      <c r="GG44" s="231"/>
      <c r="GH44" s="231"/>
      <c r="GI44" s="231"/>
      <c r="GJ44" s="231">
        <f>SUM(GK44:GL44)</f>
        <v>0</v>
      </c>
      <c r="GK44" s="231">
        <f>SUM(GM44:GM44)</f>
        <v>0</v>
      </c>
      <c r="GL44" s="231">
        <f>SUM(GN44:GO44)</f>
        <v>0</v>
      </c>
      <c r="GM44" s="231"/>
      <c r="GN44" s="231"/>
      <c r="GO44" s="231"/>
      <c r="GP44" s="231">
        <v>2415398476</v>
      </c>
      <c r="GQ44" s="247">
        <f aca="true" t="shared" si="73" ref="GQ44:GQ75">CW44/C44</f>
        <v>1</v>
      </c>
      <c r="GR44" s="247"/>
      <c r="GS44" s="248">
        <f t="shared" si="12"/>
        <v>1</v>
      </c>
      <c r="GT44" s="248">
        <f>FH44/BN44</f>
        <v>0.2689471924939467</v>
      </c>
      <c r="GU44" s="248"/>
    </row>
    <row r="45" spans="1:203" ht="17.25" customHeight="1">
      <c r="A45" s="245">
        <v>11</v>
      </c>
      <c r="B45" s="246" t="s">
        <v>169</v>
      </c>
      <c r="C45" s="231">
        <f aca="true" t="shared" si="74" ref="C45:AO45">C46+C47</f>
        <v>1665976056</v>
      </c>
      <c r="D45" s="231">
        <f t="shared" si="74"/>
        <v>793976056</v>
      </c>
      <c r="E45" s="231">
        <f t="shared" si="74"/>
        <v>0</v>
      </c>
      <c r="F45" s="231">
        <f t="shared" si="74"/>
        <v>0</v>
      </c>
      <c r="G45" s="231">
        <f t="shared" si="74"/>
        <v>0</v>
      </c>
      <c r="H45" s="231">
        <f t="shared" si="74"/>
        <v>0</v>
      </c>
      <c r="I45" s="231">
        <f t="shared" si="74"/>
        <v>0</v>
      </c>
      <c r="J45" s="231">
        <f t="shared" si="74"/>
        <v>793976056</v>
      </c>
      <c r="K45" s="231">
        <f t="shared" si="74"/>
        <v>0</v>
      </c>
      <c r="L45" s="231">
        <f t="shared" si="74"/>
        <v>0</v>
      </c>
      <c r="M45" s="231">
        <f t="shared" si="74"/>
        <v>0</v>
      </c>
      <c r="N45" s="231">
        <f t="shared" si="74"/>
        <v>0</v>
      </c>
      <c r="O45" s="231">
        <f t="shared" si="74"/>
        <v>0</v>
      </c>
      <c r="P45" s="231">
        <f t="shared" si="74"/>
        <v>0</v>
      </c>
      <c r="Q45" s="231">
        <f t="shared" si="74"/>
        <v>0</v>
      </c>
      <c r="R45" s="231">
        <f t="shared" si="74"/>
        <v>0</v>
      </c>
      <c r="S45" s="231">
        <f t="shared" si="74"/>
        <v>0</v>
      </c>
      <c r="T45" s="231">
        <f t="shared" si="74"/>
        <v>0</v>
      </c>
      <c r="U45" s="231">
        <f t="shared" si="74"/>
        <v>0</v>
      </c>
      <c r="V45" s="231">
        <f t="shared" si="74"/>
        <v>0</v>
      </c>
      <c r="W45" s="231">
        <f t="shared" si="74"/>
        <v>0</v>
      </c>
      <c r="X45" s="231">
        <f t="shared" si="74"/>
        <v>0</v>
      </c>
      <c r="Y45" s="231">
        <f t="shared" si="74"/>
        <v>0</v>
      </c>
      <c r="Z45" s="231">
        <f t="shared" si="74"/>
        <v>0</v>
      </c>
      <c r="AA45" s="231">
        <f t="shared" si="74"/>
        <v>0</v>
      </c>
      <c r="AB45" s="231">
        <f t="shared" si="74"/>
        <v>0</v>
      </c>
      <c r="AC45" s="231">
        <f t="shared" si="74"/>
        <v>0</v>
      </c>
      <c r="AD45" s="231">
        <f t="shared" si="74"/>
        <v>0</v>
      </c>
      <c r="AE45" s="231">
        <f t="shared" si="74"/>
        <v>0</v>
      </c>
      <c r="AF45" s="231">
        <f t="shared" si="74"/>
        <v>0</v>
      </c>
      <c r="AG45" s="231">
        <f t="shared" si="74"/>
        <v>0</v>
      </c>
      <c r="AH45" s="231">
        <f t="shared" si="74"/>
        <v>297900000</v>
      </c>
      <c r="AI45" s="231">
        <f t="shared" si="74"/>
        <v>2900000</v>
      </c>
      <c r="AJ45" s="231">
        <f t="shared" si="74"/>
        <v>0</v>
      </c>
      <c r="AK45" s="231">
        <f t="shared" si="74"/>
        <v>0</v>
      </c>
      <c r="AL45" s="231">
        <f t="shared" si="74"/>
        <v>0</v>
      </c>
      <c r="AM45" s="231">
        <f t="shared" si="74"/>
        <v>0</v>
      </c>
      <c r="AN45" s="231">
        <f t="shared" si="74"/>
        <v>0</v>
      </c>
      <c r="AO45" s="231">
        <f t="shared" si="74"/>
        <v>0</v>
      </c>
      <c r="AP45" s="231">
        <f>AP46+AP47</f>
        <v>0</v>
      </c>
      <c r="AQ45" s="231">
        <f aca="true" t="shared" si="75" ref="AQ45:AW45">AQ46+AQ47</f>
        <v>0</v>
      </c>
      <c r="AR45" s="231">
        <f t="shared" si="75"/>
        <v>0</v>
      </c>
      <c r="AS45" s="231">
        <f t="shared" si="75"/>
        <v>0</v>
      </c>
      <c r="AT45" s="231">
        <f t="shared" si="75"/>
        <v>0</v>
      </c>
      <c r="AU45" s="231">
        <f t="shared" si="75"/>
        <v>0</v>
      </c>
      <c r="AV45" s="231">
        <f t="shared" si="75"/>
        <v>0</v>
      </c>
      <c r="AW45" s="231">
        <f t="shared" si="75"/>
        <v>0</v>
      </c>
      <c r="AX45" s="231">
        <f>AX46+AX47</f>
        <v>0</v>
      </c>
      <c r="AY45" s="231">
        <f aca="true" t="shared" si="76" ref="AY45:BD45">AY46+AY47</f>
        <v>0</v>
      </c>
      <c r="AZ45" s="231">
        <f t="shared" si="76"/>
        <v>0</v>
      </c>
      <c r="BA45" s="231">
        <f t="shared" si="76"/>
        <v>0</v>
      </c>
      <c r="BB45" s="231">
        <f t="shared" si="76"/>
        <v>0</v>
      </c>
      <c r="BC45" s="231">
        <f t="shared" si="76"/>
        <v>0</v>
      </c>
      <c r="BD45" s="231">
        <f t="shared" si="76"/>
        <v>0</v>
      </c>
      <c r="BE45" s="231">
        <f>BE46+BE47</f>
        <v>0</v>
      </c>
      <c r="BF45" s="231">
        <f>BF46+BF47</f>
        <v>0</v>
      </c>
      <c r="BG45" s="231">
        <f aca="true" t="shared" si="77" ref="BG45:CU45">BG46+BG47</f>
        <v>0</v>
      </c>
      <c r="BH45" s="231">
        <f t="shared" si="77"/>
        <v>0</v>
      </c>
      <c r="BI45" s="231">
        <f t="shared" si="77"/>
        <v>0</v>
      </c>
      <c r="BJ45" s="231">
        <f t="shared" si="77"/>
        <v>473176056</v>
      </c>
      <c r="BK45" s="231">
        <f t="shared" si="77"/>
        <v>20000000</v>
      </c>
      <c r="BL45" s="231">
        <f t="shared" si="77"/>
        <v>0</v>
      </c>
      <c r="BM45" s="231">
        <f t="shared" si="77"/>
        <v>0</v>
      </c>
      <c r="BN45" s="231">
        <f t="shared" si="77"/>
        <v>872000000</v>
      </c>
      <c r="BO45" s="231">
        <f t="shared" si="77"/>
        <v>0</v>
      </c>
      <c r="BP45" s="231">
        <f t="shared" si="77"/>
        <v>872000000</v>
      </c>
      <c r="BQ45" s="231">
        <f t="shared" si="77"/>
        <v>0</v>
      </c>
      <c r="BR45" s="231">
        <f t="shared" si="77"/>
        <v>0</v>
      </c>
      <c r="BS45" s="231">
        <f t="shared" si="77"/>
        <v>0</v>
      </c>
      <c r="BT45" s="231">
        <f t="shared" si="77"/>
        <v>0</v>
      </c>
      <c r="BU45" s="231">
        <f t="shared" si="77"/>
        <v>0</v>
      </c>
      <c r="BV45" s="231">
        <f t="shared" si="77"/>
        <v>0</v>
      </c>
      <c r="BW45" s="231">
        <f t="shared" si="77"/>
        <v>0</v>
      </c>
      <c r="BX45" s="231">
        <f t="shared" si="77"/>
        <v>0</v>
      </c>
      <c r="BY45" s="231">
        <f t="shared" si="77"/>
        <v>0</v>
      </c>
      <c r="BZ45" s="231">
        <f t="shared" si="77"/>
        <v>270000000</v>
      </c>
      <c r="CA45" s="231">
        <f t="shared" si="77"/>
        <v>0</v>
      </c>
      <c r="CB45" s="231">
        <f t="shared" si="77"/>
        <v>0</v>
      </c>
      <c r="CC45" s="231">
        <f t="shared" si="77"/>
        <v>232000000</v>
      </c>
      <c r="CD45" s="231">
        <f t="shared" si="77"/>
        <v>0</v>
      </c>
      <c r="CE45" s="231">
        <f t="shared" si="77"/>
        <v>0</v>
      </c>
      <c r="CF45" s="231">
        <f t="shared" si="77"/>
        <v>0</v>
      </c>
      <c r="CG45" s="231">
        <f t="shared" si="77"/>
        <v>0</v>
      </c>
      <c r="CH45" s="231">
        <f t="shared" si="77"/>
        <v>0</v>
      </c>
      <c r="CI45" s="231">
        <f t="shared" si="77"/>
        <v>0</v>
      </c>
      <c r="CJ45" s="231">
        <f t="shared" si="77"/>
        <v>370000000</v>
      </c>
      <c r="CK45" s="231">
        <f t="shared" si="77"/>
        <v>0</v>
      </c>
      <c r="CL45" s="231">
        <f t="shared" si="77"/>
        <v>0</v>
      </c>
      <c r="CM45" s="231">
        <f t="shared" si="77"/>
        <v>0</v>
      </c>
      <c r="CN45" s="231">
        <f t="shared" si="77"/>
        <v>0</v>
      </c>
      <c r="CO45" s="231">
        <f t="shared" si="77"/>
        <v>0</v>
      </c>
      <c r="CP45" s="231">
        <f t="shared" si="77"/>
        <v>0</v>
      </c>
      <c r="CQ45" s="231">
        <f t="shared" si="77"/>
        <v>0</v>
      </c>
      <c r="CR45" s="231">
        <f t="shared" si="77"/>
        <v>0</v>
      </c>
      <c r="CS45" s="231">
        <f t="shared" si="77"/>
        <v>0</v>
      </c>
      <c r="CT45" s="231">
        <f t="shared" si="77"/>
        <v>0</v>
      </c>
      <c r="CU45" s="231">
        <f t="shared" si="77"/>
        <v>0</v>
      </c>
      <c r="CV45" s="246" t="s">
        <v>169</v>
      </c>
      <c r="CW45" s="231">
        <f aca="true" t="shared" si="78" ref="CW45:FH45">CW46+CW47</f>
        <v>1665976056</v>
      </c>
      <c r="CX45" s="231">
        <f t="shared" si="78"/>
        <v>793976056</v>
      </c>
      <c r="CY45" s="231">
        <f t="shared" si="78"/>
        <v>0</v>
      </c>
      <c r="CZ45" s="231">
        <f t="shared" si="78"/>
        <v>0</v>
      </c>
      <c r="DA45" s="231">
        <f t="shared" si="78"/>
        <v>0</v>
      </c>
      <c r="DB45" s="231">
        <f t="shared" si="78"/>
        <v>0</v>
      </c>
      <c r="DC45" s="231">
        <f t="shared" si="78"/>
        <v>0</v>
      </c>
      <c r="DD45" s="231">
        <f t="shared" si="78"/>
        <v>793976056</v>
      </c>
      <c r="DE45" s="231">
        <f t="shared" si="78"/>
        <v>0</v>
      </c>
      <c r="DF45" s="231">
        <f t="shared" si="78"/>
        <v>0</v>
      </c>
      <c r="DG45" s="231">
        <f t="shared" si="78"/>
        <v>0</v>
      </c>
      <c r="DH45" s="231">
        <f t="shared" si="78"/>
        <v>0</v>
      </c>
      <c r="DI45" s="231">
        <f t="shared" si="78"/>
        <v>0</v>
      </c>
      <c r="DJ45" s="231">
        <f t="shared" si="78"/>
        <v>0</v>
      </c>
      <c r="DK45" s="231">
        <f t="shared" si="78"/>
        <v>0</v>
      </c>
      <c r="DL45" s="231">
        <f t="shared" si="78"/>
        <v>0</v>
      </c>
      <c r="DM45" s="231">
        <f t="shared" si="78"/>
        <v>0</v>
      </c>
      <c r="DN45" s="231">
        <f t="shared" si="78"/>
        <v>0</v>
      </c>
      <c r="DO45" s="231">
        <f t="shared" si="78"/>
        <v>0</v>
      </c>
      <c r="DP45" s="231">
        <f t="shared" si="78"/>
        <v>0</v>
      </c>
      <c r="DQ45" s="231">
        <f t="shared" si="78"/>
        <v>0</v>
      </c>
      <c r="DR45" s="231">
        <f t="shared" si="78"/>
        <v>0</v>
      </c>
      <c r="DS45" s="231">
        <f t="shared" si="78"/>
        <v>0</v>
      </c>
      <c r="DT45" s="231">
        <f>DT46+DT47</f>
        <v>0</v>
      </c>
      <c r="DU45" s="231">
        <f t="shared" si="78"/>
        <v>0</v>
      </c>
      <c r="DV45" s="231">
        <f t="shared" si="78"/>
        <v>0</v>
      </c>
      <c r="DW45" s="231">
        <f>DW46+DW47</f>
        <v>0</v>
      </c>
      <c r="DX45" s="231">
        <f>DX46+DX47</f>
        <v>0</v>
      </c>
      <c r="DY45" s="231">
        <f t="shared" si="78"/>
        <v>0</v>
      </c>
      <c r="DZ45" s="231">
        <f t="shared" si="78"/>
        <v>0</v>
      </c>
      <c r="EA45" s="231">
        <f t="shared" si="78"/>
        <v>0</v>
      </c>
      <c r="EB45" s="231">
        <f t="shared" si="78"/>
        <v>297900000</v>
      </c>
      <c r="EC45" s="231">
        <f>EC46+EC47</f>
        <v>2900000</v>
      </c>
      <c r="ED45" s="231">
        <f t="shared" si="78"/>
        <v>0</v>
      </c>
      <c r="EE45" s="231">
        <f t="shared" si="78"/>
        <v>0</v>
      </c>
      <c r="EF45" s="231">
        <f t="shared" si="78"/>
        <v>0</v>
      </c>
      <c r="EG45" s="231">
        <f t="shared" si="78"/>
        <v>0</v>
      </c>
      <c r="EH45" s="231">
        <f t="shared" si="78"/>
        <v>0</v>
      </c>
      <c r="EI45" s="231">
        <f t="shared" si="78"/>
        <v>0</v>
      </c>
      <c r="EJ45" s="231">
        <f>EJ46+EJ47</f>
        <v>0</v>
      </c>
      <c r="EK45" s="231">
        <f t="shared" si="78"/>
        <v>0</v>
      </c>
      <c r="EL45" s="231">
        <f t="shared" si="78"/>
        <v>0</v>
      </c>
      <c r="EM45" s="231">
        <f t="shared" si="78"/>
        <v>0</v>
      </c>
      <c r="EN45" s="231">
        <f t="shared" si="78"/>
        <v>0</v>
      </c>
      <c r="EO45" s="231">
        <f t="shared" si="78"/>
        <v>0</v>
      </c>
      <c r="EP45" s="231">
        <f t="shared" si="78"/>
        <v>0</v>
      </c>
      <c r="EQ45" s="231">
        <f t="shared" si="78"/>
        <v>0</v>
      </c>
      <c r="ER45" s="231">
        <f>ER46+ER47</f>
        <v>0</v>
      </c>
      <c r="ES45" s="231">
        <f t="shared" si="78"/>
        <v>0</v>
      </c>
      <c r="ET45" s="231">
        <f t="shared" si="78"/>
        <v>0</v>
      </c>
      <c r="EU45" s="231">
        <f t="shared" si="78"/>
        <v>0</v>
      </c>
      <c r="EV45" s="231">
        <f t="shared" si="78"/>
        <v>0</v>
      </c>
      <c r="EW45" s="231">
        <f t="shared" si="78"/>
        <v>0</v>
      </c>
      <c r="EX45" s="231">
        <f t="shared" si="78"/>
        <v>0</v>
      </c>
      <c r="EY45" s="231">
        <f>EY46+EY47</f>
        <v>0</v>
      </c>
      <c r="EZ45" s="231">
        <f>EZ46+EZ47</f>
        <v>0</v>
      </c>
      <c r="FA45" s="231">
        <f t="shared" si="78"/>
        <v>0</v>
      </c>
      <c r="FB45" s="231">
        <f t="shared" si="78"/>
        <v>0</v>
      </c>
      <c r="FC45" s="231">
        <f t="shared" si="78"/>
        <v>0</v>
      </c>
      <c r="FD45" s="231">
        <f t="shared" si="78"/>
        <v>473176056</v>
      </c>
      <c r="FE45" s="231">
        <f t="shared" si="78"/>
        <v>20000000</v>
      </c>
      <c r="FF45" s="231">
        <f t="shared" si="78"/>
        <v>0</v>
      </c>
      <c r="FG45" s="231">
        <f t="shared" si="78"/>
        <v>0</v>
      </c>
      <c r="FH45" s="231">
        <f t="shared" si="78"/>
        <v>162000000</v>
      </c>
      <c r="FI45" s="231">
        <f aca="true" t="shared" si="79" ref="FI45:GO45">FI46+FI47</f>
        <v>0</v>
      </c>
      <c r="FJ45" s="231">
        <f t="shared" si="79"/>
        <v>162000000</v>
      </c>
      <c r="FK45" s="231">
        <f t="shared" si="79"/>
        <v>0</v>
      </c>
      <c r="FL45" s="231">
        <f t="shared" si="79"/>
        <v>0</v>
      </c>
      <c r="FM45" s="231">
        <f t="shared" si="79"/>
        <v>0</v>
      </c>
      <c r="FN45" s="231">
        <f t="shared" si="79"/>
        <v>0</v>
      </c>
      <c r="FO45" s="231">
        <f t="shared" si="79"/>
        <v>0</v>
      </c>
      <c r="FP45" s="231">
        <f t="shared" si="79"/>
        <v>0</v>
      </c>
      <c r="FQ45" s="231">
        <f t="shared" si="79"/>
        <v>0</v>
      </c>
      <c r="FR45" s="231">
        <f t="shared" si="79"/>
        <v>0</v>
      </c>
      <c r="FS45" s="231">
        <f t="shared" si="79"/>
        <v>0</v>
      </c>
      <c r="FT45" s="231">
        <f t="shared" si="79"/>
        <v>0</v>
      </c>
      <c r="FU45" s="231">
        <f t="shared" si="79"/>
        <v>0</v>
      </c>
      <c r="FV45" s="231">
        <f t="shared" si="79"/>
        <v>0</v>
      </c>
      <c r="FW45" s="231">
        <f t="shared" si="79"/>
        <v>162000000</v>
      </c>
      <c r="FX45" s="231">
        <f t="shared" si="79"/>
        <v>0</v>
      </c>
      <c r="FY45" s="231">
        <f t="shared" si="79"/>
        <v>0</v>
      </c>
      <c r="FZ45" s="231">
        <f t="shared" si="79"/>
        <v>0</v>
      </c>
      <c r="GA45" s="231">
        <f t="shared" si="79"/>
        <v>0</v>
      </c>
      <c r="GB45" s="231">
        <f t="shared" si="79"/>
        <v>0</v>
      </c>
      <c r="GC45" s="231">
        <f t="shared" si="79"/>
        <v>0</v>
      </c>
      <c r="GD45" s="231">
        <f t="shared" si="79"/>
        <v>0</v>
      </c>
      <c r="GE45" s="231">
        <f t="shared" si="79"/>
        <v>0</v>
      </c>
      <c r="GF45" s="231">
        <f t="shared" si="79"/>
        <v>0</v>
      </c>
      <c r="GG45" s="231">
        <f t="shared" si="79"/>
        <v>0</v>
      </c>
      <c r="GH45" s="231">
        <f t="shared" si="79"/>
        <v>0</v>
      </c>
      <c r="GI45" s="231">
        <f t="shared" si="79"/>
        <v>0</v>
      </c>
      <c r="GJ45" s="231">
        <f t="shared" si="79"/>
        <v>0</v>
      </c>
      <c r="GK45" s="231">
        <f t="shared" si="79"/>
        <v>0</v>
      </c>
      <c r="GL45" s="231">
        <f t="shared" si="79"/>
        <v>0</v>
      </c>
      <c r="GM45" s="231">
        <f t="shared" si="79"/>
        <v>0</v>
      </c>
      <c r="GN45" s="231">
        <f t="shared" si="79"/>
        <v>0</v>
      </c>
      <c r="GO45" s="231">
        <f t="shared" si="79"/>
        <v>0</v>
      </c>
      <c r="GP45" s="231">
        <f>GP46+GP47</f>
        <v>710000000</v>
      </c>
      <c r="GQ45" s="247">
        <f t="shared" si="73"/>
        <v>1</v>
      </c>
      <c r="GR45" s="247"/>
      <c r="GS45" s="248">
        <f t="shared" si="12"/>
        <v>1</v>
      </c>
      <c r="GT45" s="248">
        <f>FH45/BN45</f>
        <v>0.18577981651376146</v>
      </c>
      <c r="GU45" s="248"/>
    </row>
    <row r="46" spans="1:203" ht="21" customHeight="1" hidden="1">
      <c r="A46" s="245"/>
      <c r="B46" s="246" t="s">
        <v>155</v>
      </c>
      <c r="C46" s="231">
        <f>D46+BN46+CP46</f>
        <v>0</v>
      </c>
      <c r="D46" s="231">
        <f>E46+J46</f>
        <v>0</v>
      </c>
      <c r="E46" s="231">
        <f>SUM(F46:I46)</f>
        <v>0</v>
      </c>
      <c r="F46" s="231"/>
      <c r="G46" s="231"/>
      <c r="H46" s="231"/>
      <c r="I46" s="231"/>
      <c r="J46" s="231">
        <f>SUM(K46:BM46)</f>
        <v>0</v>
      </c>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f>SUM(BO46:BP46)</f>
        <v>0</v>
      </c>
      <c r="BO46" s="231">
        <f>SUM(BQ46:BR46)+BS46+BU46+CD46+CL46</f>
        <v>0</v>
      </c>
      <c r="BP46" s="231">
        <f>BT46+SUM(BV46:CC46)+SUM(CE46:CK46)+SUM(CM46:CO46)</f>
        <v>0</v>
      </c>
      <c r="BQ46" s="231"/>
      <c r="BR46" s="231"/>
      <c r="BS46" s="231"/>
      <c r="BT46" s="231"/>
      <c r="BU46" s="231"/>
      <c r="BV46" s="231"/>
      <c r="BW46" s="231"/>
      <c r="BX46" s="231"/>
      <c r="BY46" s="231"/>
      <c r="BZ46" s="231"/>
      <c r="CA46" s="231"/>
      <c r="CB46" s="231"/>
      <c r="CC46" s="231"/>
      <c r="CD46" s="231"/>
      <c r="CE46" s="231"/>
      <c r="CF46" s="231"/>
      <c r="CG46" s="231"/>
      <c r="CH46" s="231"/>
      <c r="CI46" s="231"/>
      <c r="CJ46" s="231"/>
      <c r="CK46" s="231"/>
      <c r="CL46" s="231"/>
      <c r="CM46" s="231"/>
      <c r="CN46" s="231"/>
      <c r="CO46" s="231"/>
      <c r="CP46" s="231">
        <f>SUM(CQ46:CR46)</f>
        <v>0</v>
      </c>
      <c r="CQ46" s="231">
        <f>SUM(CS46:CS46)</f>
        <v>0</v>
      </c>
      <c r="CR46" s="231">
        <f>SUM(CT46:CU46)</f>
        <v>0</v>
      </c>
      <c r="CS46" s="231"/>
      <c r="CT46" s="231"/>
      <c r="CU46" s="231"/>
      <c r="CV46" s="246" t="s">
        <v>155</v>
      </c>
      <c r="CW46" s="231">
        <f>CX46+FH46+GJ46+GP46</f>
        <v>0</v>
      </c>
      <c r="CX46" s="231">
        <f>CY46+DD46</f>
        <v>0</v>
      </c>
      <c r="CY46" s="231">
        <f>SUM(CZ46:DC46)</f>
        <v>0</v>
      </c>
      <c r="CZ46" s="231"/>
      <c r="DA46" s="231"/>
      <c r="DB46" s="231"/>
      <c r="DC46" s="231"/>
      <c r="DD46" s="231">
        <f>SUM(DE46:FG46)</f>
        <v>0</v>
      </c>
      <c r="DE46" s="231"/>
      <c r="DF46" s="231"/>
      <c r="DG46" s="231"/>
      <c r="DH46" s="231"/>
      <c r="DI46" s="231"/>
      <c r="DJ46" s="231"/>
      <c r="DK46" s="231"/>
      <c r="DL46" s="231"/>
      <c r="DM46" s="231"/>
      <c r="DN46" s="231"/>
      <c r="DO46" s="231"/>
      <c r="DP46" s="231"/>
      <c r="DQ46" s="231"/>
      <c r="DR46" s="231"/>
      <c r="DS46" s="231"/>
      <c r="DT46" s="231"/>
      <c r="DU46" s="231"/>
      <c r="DV46" s="231"/>
      <c r="DW46" s="231"/>
      <c r="DX46" s="231"/>
      <c r="DY46" s="231"/>
      <c r="DZ46" s="231"/>
      <c r="EA46" s="231"/>
      <c r="EB46" s="231"/>
      <c r="EC46" s="231"/>
      <c r="ED46" s="231"/>
      <c r="EE46" s="231"/>
      <c r="EF46" s="231"/>
      <c r="EG46" s="231"/>
      <c r="EH46" s="231"/>
      <c r="EI46" s="231"/>
      <c r="EJ46" s="231"/>
      <c r="EK46" s="231"/>
      <c r="EL46" s="231"/>
      <c r="EM46" s="231"/>
      <c r="EN46" s="231"/>
      <c r="EO46" s="231"/>
      <c r="EP46" s="231"/>
      <c r="EQ46" s="231"/>
      <c r="ER46" s="231"/>
      <c r="ES46" s="231"/>
      <c r="ET46" s="231"/>
      <c r="EU46" s="231"/>
      <c r="EV46" s="231"/>
      <c r="EW46" s="231"/>
      <c r="EX46" s="231"/>
      <c r="EY46" s="231"/>
      <c r="EZ46" s="231"/>
      <c r="FA46" s="231"/>
      <c r="FB46" s="231"/>
      <c r="FC46" s="231"/>
      <c r="FD46" s="231"/>
      <c r="FE46" s="231"/>
      <c r="FF46" s="231"/>
      <c r="FG46" s="231"/>
      <c r="FH46" s="231">
        <f>SUM(FI46:FJ46)</f>
        <v>0</v>
      </c>
      <c r="FI46" s="231">
        <f>SUM(FK46:FL46)+FM46+FO46+FX46+GF46</f>
        <v>0</v>
      </c>
      <c r="FJ46" s="231">
        <f>FN46+SUM(FP46:FW46)+SUM(FY46:GE46)+SUM(GG46:GI46)</f>
        <v>0</v>
      </c>
      <c r="FK46" s="231"/>
      <c r="FL46" s="231"/>
      <c r="FM46" s="231"/>
      <c r="FN46" s="231"/>
      <c r="FO46" s="231"/>
      <c r="FP46" s="231"/>
      <c r="FQ46" s="231"/>
      <c r="FR46" s="231"/>
      <c r="FS46" s="231"/>
      <c r="FT46" s="231"/>
      <c r="FU46" s="231"/>
      <c r="FV46" s="231"/>
      <c r="FW46" s="231"/>
      <c r="FX46" s="231"/>
      <c r="FY46" s="231"/>
      <c r="FZ46" s="231"/>
      <c r="GA46" s="231"/>
      <c r="GB46" s="231"/>
      <c r="GC46" s="231"/>
      <c r="GD46" s="231"/>
      <c r="GE46" s="231"/>
      <c r="GF46" s="231"/>
      <c r="GG46" s="231"/>
      <c r="GH46" s="231"/>
      <c r="GI46" s="231"/>
      <c r="GJ46" s="231">
        <f>SUM(GK46:GL46)</f>
        <v>0</v>
      </c>
      <c r="GK46" s="231">
        <f>SUM(GM46:GM46)</f>
        <v>0</v>
      </c>
      <c r="GL46" s="231">
        <f>SUM(GN46:GO46)</f>
        <v>0</v>
      </c>
      <c r="GM46" s="231"/>
      <c r="GN46" s="231"/>
      <c r="GO46" s="231"/>
      <c r="GP46" s="231"/>
      <c r="GQ46" s="247"/>
      <c r="GR46" s="247"/>
      <c r="GS46" s="248"/>
      <c r="GT46" s="248"/>
      <c r="GU46" s="248"/>
    </row>
    <row r="47" spans="1:203" ht="17.25" customHeight="1" hidden="1">
      <c r="A47" s="245"/>
      <c r="B47" s="246" t="s">
        <v>156</v>
      </c>
      <c r="C47" s="231">
        <f>D47+BN47+CP47</f>
        <v>1665976056</v>
      </c>
      <c r="D47" s="231">
        <f>E47+J47</f>
        <v>793976056</v>
      </c>
      <c r="E47" s="231">
        <f>SUM(F47:I47)</f>
        <v>0</v>
      </c>
      <c r="F47" s="231"/>
      <c r="G47" s="231"/>
      <c r="H47" s="231"/>
      <c r="I47" s="231"/>
      <c r="J47" s="231">
        <f>SUM(K47:BM47)</f>
        <v>793976056</v>
      </c>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v>297900000</v>
      </c>
      <c r="AI47" s="231">
        <v>2900000</v>
      </c>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1"/>
      <c r="BI47" s="231"/>
      <c r="BJ47" s="231">
        <f>382307000+90869056</f>
        <v>473176056</v>
      </c>
      <c r="BK47" s="231">
        <v>20000000</v>
      </c>
      <c r="BL47" s="231"/>
      <c r="BM47" s="231"/>
      <c r="BN47" s="231">
        <f>SUM(BO47:BP47)</f>
        <v>872000000</v>
      </c>
      <c r="BO47" s="231">
        <f>SUM(BQ47:BR47)+BS47+BU47+CD47+CL47</f>
        <v>0</v>
      </c>
      <c r="BP47" s="231">
        <f>BT47+SUM(BV47:CC47)+SUM(CE47:CK47)+SUM(CM47:CO47)</f>
        <v>872000000</v>
      </c>
      <c r="BQ47" s="231"/>
      <c r="BR47" s="231"/>
      <c r="BS47" s="231"/>
      <c r="BT47" s="231"/>
      <c r="BU47" s="231"/>
      <c r="BV47" s="231"/>
      <c r="BW47" s="231"/>
      <c r="BX47" s="231"/>
      <c r="BY47" s="231"/>
      <c r="BZ47" s="231">
        <v>270000000</v>
      </c>
      <c r="CA47" s="231"/>
      <c r="CB47" s="231"/>
      <c r="CC47" s="231">
        <f>162000000+70000000</f>
        <v>232000000</v>
      </c>
      <c r="CD47" s="231"/>
      <c r="CE47" s="231"/>
      <c r="CF47" s="231"/>
      <c r="CG47" s="231"/>
      <c r="CH47" s="231"/>
      <c r="CI47" s="231"/>
      <c r="CJ47" s="231">
        <v>370000000</v>
      </c>
      <c r="CK47" s="231"/>
      <c r="CL47" s="231"/>
      <c r="CM47" s="231"/>
      <c r="CN47" s="231"/>
      <c r="CO47" s="231"/>
      <c r="CP47" s="231">
        <f>SUM(CQ47:CR47)</f>
        <v>0</v>
      </c>
      <c r="CQ47" s="231">
        <f>SUM(CS47:CS47)</f>
        <v>0</v>
      </c>
      <c r="CR47" s="231">
        <f>SUM(CT47:CU47)</f>
        <v>0</v>
      </c>
      <c r="CS47" s="231"/>
      <c r="CT47" s="231"/>
      <c r="CU47" s="231"/>
      <c r="CV47" s="246" t="s">
        <v>156</v>
      </c>
      <c r="CW47" s="231">
        <f>CX47+FH47+GJ47+GP47</f>
        <v>1665976056</v>
      </c>
      <c r="CX47" s="231">
        <f>CY47+DD47</f>
        <v>793976056</v>
      </c>
      <c r="CY47" s="231">
        <f>SUM(CZ47:DC47)</f>
        <v>0</v>
      </c>
      <c r="CZ47" s="231"/>
      <c r="DA47" s="231"/>
      <c r="DB47" s="231"/>
      <c r="DC47" s="231"/>
      <c r="DD47" s="231">
        <f>SUM(DE47:FG47)</f>
        <v>793976056</v>
      </c>
      <c r="DE47" s="231"/>
      <c r="DF47" s="231"/>
      <c r="DG47" s="231"/>
      <c r="DH47" s="231"/>
      <c r="DI47" s="231"/>
      <c r="DJ47" s="231"/>
      <c r="DK47" s="231"/>
      <c r="DL47" s="231"/>
      <c r="DM47" s="231"/>
      <c r="DN47" s="231"/>
      <c r="DO47" s="231"/>
      <c r="DP47" s="231"/>
      <c r="DQ47" s="231"/>
      <c r="DR47" s="231"/>
      <c r="DS47" s="231"/>
      <c r="DT47" s="231"/>
      <c r="DU47" s="231"/>
      <c r="DV47" s="231"/>
      <c r="DW47" s="231"/>
      <c r="DX47" s="231"/>
      <c r="DY47" s="231"/>
      <c r="DZ47" s="231"/>
      <c r="EA47" s="231"/>
      <c r="EB47" s="231">
        <v>297900000</v>
      </c>
      <c r="EC47" s="231">
        <v>2900000</v>
      </c>
      <c r="ED47" s="231"/>
      <c r="EE47" s="231"/>
      <c r="EF47" s="231"/>
      <c r="EG47" s="231"/>
      <c r="EH47" s="231"/>
      <c r="EI47" s="231"/>
      <c r="EJ47" s="231"/>
      <c r="EK47" s="231"/>
      <c r="EL47" s="231"/>
      <c r="EM47" s="231"/>
      <c r="EN47" s="231"/>
      <c r="EO47" s="231"/>
      <c r="EP47" s="231"/>
      <c r="EQ47" s="231"/>
      <c r="ER47" s="231"/>
      <c r="ES47" s="231"/>
      <c r="ET47" s="231"/>
      <c r="EU47" s="231"/>
      <c r="EV47" s="231"/>
      <c r="EW47" s="231"/>
      <c r="EX47" s="231"/>
      <c r="EY47" s="231"/>
      <c r="EZ47" s="231"/>
      <c r="FA47" s="231"/>
      <c r="FB47" s="231"/>
      <c r="FC47" s="231"/>
      <c r="FD47" s="231">
        <f>382307000+90869056</f>
        <v>473176056</v>
      </c>
      <c r="FE47" s="231">
        <v>20000000</v>
      </c>
      <c r="FF47" s="231"/>
      <c r="FG47" s="231"/>
      <c r="FH47" s="231">
        <f>SUM(FI47:FJ47)</f>
        <v>162000000</v>
      </c>
      <c r="FI47" s="231">
        <f>SUM(FK47:FL47)+FM47+FO47+FX47+GF47</f>
        <v>0</v>
      </c>
      <c r="FJ47" s="231">
        <f>FN47+SUM(FP47:FW47)+SUM(FY47:GE47)+SUM(GG47:GI47)</f>
        <v>162000000</v>
      </c>
      <c r="FK47" s="231"/>
      <c r="FL47" s="231"/>
      <c r="FM47" s="231"/>
      <c r="FN47" s="231"/>
      <c r="FO47" s="231"/>
      <c r="FP47" s="231"/>
      <c r="FQ47" s="231"/>
      <c r="FR47" s="231"/>
      <c r="FS47" s="231"/>
      <c r="FT47" s="231"/>
      <c r="FU47" s="231"/>
      <c r="FV47" s="231"/>
      <c r="FW47" s="231">
        <v>162000000</v>
      </c>
      <c r="FX47" s="231"/>
      <c r="FY47" s="231"/>
      <c r="FZ47" s="231"/>
      <c r="GA47" s="231"/>
      <c r="GB47" s="231"/>
      <c r="GC47" s="231"/>
      <c r="GD47" s="231"/>
      <c r="GE47" s="231"/>
      <c r="GF47" s="231"/>
      <c r="GG47" s="231"/>
      <c r="GH47" s="231"/>
      <c r="GI47" s="231"/>
      <c r="GJ47" s="231">
        <f>SUM(GK47:GL47)</f>
        <v>0</v>
      </c>
      <c r="GK47" s="231">
        <f>SUM(GM47:GM47)</f>
        <v>0</v>
      </c>
      <c r="GL47" s="231">
        <f>SUM(GN47:GO47)</f>
        <v>0</v>
      </c>
      <c r="GM47" s="231"/>
      <c r="GN47" s="231"/>
      <c r="GO47" s="231"/>
      <c r="GP47" s="231">
        <v>710000000</v>
      </c>
      <c r="GQ47" s="247">
        <f t="shared" si="73"/>
        <v>1</v>
      </c>
      <c r="GR47" s="247"/>
      <c r="GS47" s="248">
        <f t="shared" si="12"/>
        <v>1</v>
      </c>
      <c r="GT47" s="248">
        <f>FH47/BN47</f>
        <v>0.18577981651376146</v>
      </c>
      <c r="GU47" s="248"/>
    </row>
    <row r="48" spans="1:203" ht="17.25" customHeight="1">
      <c r="A48" s="245">
        <v>12</v>
      </c>
      <c r="B48" s="246" t="s">
        <v>160</v>
      </c>
      <c r="C48" s="231">
        <f aca="true" t="shared" si="80" ref="C48:AO48">C49+C50</f>
        <v>12394310908</v>
      </c>
      <c r="D48" s="231">
        <f t="shared" si="80"/>
        <v>12394310908</v>
      </c>
      <c r="E48" s="231">
        <f t="shared" si="80"/>
        <v>0</v>
      </c>
      <c r="F48" s="231">
        <f t="shared" si="80"/>
        <v>0</v>
      </c>
      <c r="G48" s="231">
        <f t="shared" si="80"/>
        <v>0</v>
      </c>
      <c r="H48" s="231">
        <f t="shared" si="80"/>
        <v>0</v>
      </c>
      <c r="I48" s="231">
        <f t="shared" si="80"/>
        <v>0</v>
      </c>
      <c r="J48" s="231">
        <f t="shared" si="80"/>
        <v>12394310908</v>
      </c>
      <c r="K48" s="231">
        <f t="shared" si="80"/>
        <v>0</v>
      </c>
      <c r="L48" s="231">
        <f t="shared" si="80"/>
        <v>0</v>
      </c>
      <c r="M48" s="231">
        <f t="shared" si="80"/>
        <v>0</v>
      </c>
      <c r="N48" s="231">
        <f t="shared" si="80"/>
        <v>0</v>
      </c>
      <c r="O48" s="231">
        <f t="shared" si="80"/>
        <v>0</v>
      </c>
      <c r="P48" s="231">
        <f t="shared" si="80"/>
        <v>0</v>
      </c>
      <c r="Q48" s="231">
        <f t="shared" si="80"/>
        <v>0</v>
      </c>
      <c r="R48" s="231">
        <f t="shared" si="80"/>
        <v>0</v>
      </c>
      <c r="S48" s="231">
        <f t="shared" si="80"/>
        <v>0</v>
      </c>
      <c r="T48" s="231">
        <f t="shared" si="80"/>
        <v>0</v>
      </c>
      <c r="U48" s="231">
        <f t="shared" si="80"/>
        <v>0</v>
      </c>
      <c r="V48" s="231">
        <f t="shared" si="80"/>
        <v>0</v>
      </c>
      <c r="W48" s="231">
        <f t="shared" si="80"/>
        <v>0</v>
      </c>
      <c r="X48" s="231">
        <f t="shared" si="80"/>
        <v>0</v>
      </c>
      <c r="Y48" s="231">
        <f t="shared" si="80"/>
        <v>0</v>
      </c>
      <c r="Z48" s="231">
        <f t="shared" si="80"/>
        <v>0</v>
      </c>
      <c r="AA48" s="231">
        <f t="shared" si="80"/>
        <v>0</v>
      </c>
      <c r="AB48" s="231">
        <f t="shared" si="80"/>
        <v>0</v>
      </c>
      <c r="AC48" s="231">
        <f t="shared" si="80"/>
        <v>0</v>
      </c>
      <c r="AD48" s="231">
        <f t="shared" si="80"/>
        <v>0</v>
      </c>
      <c r="AE48" s="231">
        <f t="shared" si="80"/>
        <v>0</v>
      </c>
      <c r="AF48" s="231">
        <f t="shared" si="80"/>
        <v>0</v>
      </c>
      <c r="AG48" s="231">
        <f t="shared" si="80"/>
        <v>0</v>
      </c>
      <c r="AH48" s="231">
        <f t="shared" si="80"/>
        <v>0</v>
      </c>
      <c r="AI48" s="231">
        <f t="shared" si="80"/>
        <v>0</v>
      </c>
      <c r="AJ48" s="231">
        <f t="shared" si="80"/>
        <v>0</v>
      </c>
      <c r="AK48" s="231">
        <f t="shared" si="80"/>
        <v>0</v>
      </c>
      <c r="AL48" s="231">
        <f t="shared" si="80"/>
        <v>0</v>
      </c>
      <c r="AM48" s="231">
        <f t="shared" si="80"/>
        <v>0</v>
      </c>
      <c r="AN48" s="231">
        <f t="shared" si="80"/>
        <v>0</v>
      </c>
      <c r="AO48" s="231">
        <f t="shared" si="80"/>
        <v>0</v>
      </c>
      <c r="AP48" s="231">
        <f>AP49+AP50</f>
        <v>0</v>
      </c>
      <c r="AQ48" s="231">
        <f aca="true" t="shared" si="81" ref="AQ48:AW48">AQ49+AQ50</f>
        <v>0</v>
      </c>
      <c r="AR48" s="231">
        <f t="shared" si="81"/>
        <v>0</v>
      </c>
      <c r="AS48" s="231">
        <f t="shared" si="81"/>
        <v>0</v>
      </c>
      <c r="AT48" s="231">
        <f t="shared" si="81"/>
        <v>0</v>
      </c>
      <c r="AU48" s="231">
        <f t="shared" si="81"/>
        <v>0</v>
      </c>
      <c r="AV48" s="231">
        <f t="shared" si="81"/>
        <v>0</v>
      </c>
      <c r="AW48" s="231">
        <f t="shared" si="81"/>
        <v>0</v>
      </c>
      <c r="AX48" s="231">
        <f>AX49+AX50</f>
        <v>0</v>
      </c>
      <c r="AY48" s="231">
        <f aca="true" t="shared" si="82" ref="AY48:BD48">AY49+AY50</f>
        <v>0</v>
      </c>
      <c r="AZ48" s="231">
        <f t="shared" si="82"/>
        <v>0</v>
      </c>
      <c r="BA48" s="231">
        <f t="shared" si="82"/>
        <v>1767351208</v>
      </c>
      <c r="BB48" s="231">
        <f t="shared" si="82"/>
        <v>1500000000</v>
      </c>
      <c r="BC48" s="231">
        <f t="shared" si="82"/>
        <v>0</v>
      </c>
      <c r="BD48" s="231">
        <f t="shared" si="82"/>
        <v>0</v>
      </c>
      <c r="BE48" s="231">
        <f>BE49+BE50</f>
        <v>0</v>
      </c>
      <c r="BF48" s="231">
        <f>BF49+BF50</f>
        <v>0</v>
      </c>
      <c r="BG48" s="231">
        <f aca="true" t="shared" si="83" ref="BG48:CU48">BG49+BG50</f>
        <v>5000000000</v>
      </c>
      <c r="BH48" s="231">
        <f t="shared" si="83"/>
        <v>0</v>
      </c>
      <c r="BI48" s="231">
        <f t="shared" si="83"/>
        <v>3424447000</v>
      </c>
      <c r="BJ48" s="231">
        <f t="shared" si="83"/>
        <v>702512700</v>
      </c>
      <c r="BK48" s="231">
        <f t="shared" si="83"/>
        <v>0</v>
      </c>
      <c r="BL48" s="231">
        <f t="shared" si="83"/>
        <v>0</v>
      </c>
      <c r="BM48" s="231">
        <f t="shared" si="83"/>
        <v>0</v>
      </c>
      <c r="BN48" s="231">
        <f t="shared" si="83"/>
        <v>0</v>
      </c>
      <c r="BO48" s="231">
        <f t="shared" si="83"/>
        <v>0</v>
      </c>
      <c r="BP48" s="231">
        <f t="shared" si="83"/>
        <v>0</v>
      </c>
      <c r="BQ48" s="231">
        <f t="shared" si="83"/>
        <v>0</v>
      </c>
      <c r="BR48" s="231">
        <f t="shared" si="83"/>
        <v>0</v>
      </c>
      <c r="BS48" s="231">
        <f t="shared" si="83"/>
        <v>0</v>
      </c>
      <c r="BT48" s="231">
        <f t="shared" si="83"/>
        <v>0</v>
      </c>
      <c r="BU48" s="231">
        <f t="shared" si="83"/>
        <v>0</v>
      </c>
      <c r="BV48" s="231">
        <f t="shared" si="83"/>
        <v>0</v>
      </c>
      <c r="BW48" s="231">
        <f t="shared" si="83"/>
        <v>0</v>
      </c>
      <c r="BX48" s="231">
        <f t="shared" si="83"/>
        <v>0</v>
      </c>
      <c r="BY48" s="231">
        <f t="shared" si="83"/>
        <v>0</v>
      </c>
      <c r="BZ48" s="231">
        <f t="shared" si="83"/>
        <v>0</v>
      </c>
      <c r="CA48" s="231">
        <f t="shared" si="83"/>
        <v>0</v>
      </c>
      <c r="CB48" s="231">
        <f t="shared" si="83"/>
        <v>0</v>
      </c>
      <c r="CC48" s="231">
        <f t="shared" si="83"/>
        <v>0</v>
      </c>
      <c r="CD48" s="231">
        <f t="shared" si="83"/>
        <v>0</v>
      </c>
      <c r="CE48" s="231">
        <f t="shared" si="83"/>
        <v>0</v>
      </c>
      <c r="CF48" s="231">
        <f t="shared" si="83"/>
        <v>0</v>
      </c>
      <c r="CG48" s="231">
        <f t="shared" si="83"/>
        <v>0</v>
      </c>
      <c r="CH48" s="231">
        <f t="shared" si="83"/>
        <v>0</v>
      </c>
      <c r="CI48" s="231">
        <f t="shared" si="83"/>
        <v>0</v>
      </c>
      <c r="CJ48" s="231">
        <f t="shared" si="83"/>
        <v>0</v>
      </c>
      <c r="CK48" s="231">
        <f t="shared" si="83"/>
        <v>0</v>
      </c>
      <c r="CL48" s="231">
        <f t="shared" si="83"/>
        <v>0</v>
      </c>
      <c r="CM48" s="231">
        <f t="shared" si="83"/>
        <v>0</v>
      </c>
      <c r="CN48" s="231">
        <f t="shared" si="83"/>
        <v>0</v>
      </c>
      <c r="CO48" s="231">
        <f t="shared" si="83"/>
        <v>0</v>
      </c>
      <c r="CP48" s="231">
        <f t="shared" si="83"/>
        <v>0</v>
      </c>
      <c r="CQ48" s="231">
        <f t="shared" si="83"/>
        <v>0</v>
      </c>
      <c r="CR48" s="231">
        <f t="shared" si="83"/>
        <v>0</v>
      </c>
      <c r="CS48" s="231">
        <f t="shared" si="83"/>
        <v>0</v>
      </c>
      <c r="CT48" s="231">
        <f t="shared" si="83"/>
        <v>0</v>
      </c>
      <c r="CU48" s="231">
        <f t="shared" si="83"/>
        <v>0</v>
      </c>
      <c r="CV48" s="246" t="s">
        <v>160</v>
      </c>
      <c r="CW48" s="231">
        <f aca="true" t="shared" si="84" ref="CW48:FH48">CW49+CW50</f>
        <v>12394310908</v>
      </c>
      <c r="CX48" s="231">
        <f t="shared" si="84"/>
        <v>9394310908</v>
      </c>
      <c r="CY48" s="231">
        <f t="shared" si="84"/>
        <v>0</v>
      </c>
      <c r="CZ48" s="231">
        <f t="shared" si="84"/>
        <v>0</v>
      </c>
      <c r="DA48" s="231">
        <f t="shared" si="84"/>
        <v>0</v>
      </c>
      <c r="DB48" s="231">
        <f t="shared" si="84"/>
        <v>0</v>
      </c>
      <c r="DC48" s="231">
        <f t="shared" si="84"/>
        <v>0</v>
      </c>
      <c r="DD48" s="231">
        <f t="shared" si="84"/>
        <v>9394310908</v>
      </c>
      <c r="DE48" s="231">
        <f t="shared" si="84"/>
        <v>0</v>
      </c>
      <c r="DF48" s="231">
        <f t="shared" si="84"/>
        <v>0</v>
      </c>
      <c r="DG48" s="231">
        <f t="shared" si="84"/>
        <v>0</v>
      </c>
      <c r="DH48" s="231">
        <f t="shared" si="84"/>
        <v>0</v>
      </c>
      <c r="DI48" s="231">
        <f t="shared" si="84"/>
        <v>0</v>
      </c>
      <c r="DJ48" s="231">
        <f t="shared" si="84"/>
        <v>0</v>
      </c>
      <c r="DK48" s="231">
        <f t="shared" si="84"/>
        <v>0</v>
      </c>
      <c r="DL48" s="231">
        <f t="shared" si="84"/>
        <v>0</v>
      </c>
      <c r="DM48" s="231">
        <f t="shared" si="84"/>
        <v>0</v>
      </c>
      <c r="DN48" s="231">
        <f t="shared" si="84"/>
        <v>0</v>
      </c>
      <c r="DO48" s="231">
        <f t="shared" si="84"/>
        <v>0</v>
      </c>
      <c r="DP48" s="231">
        <f t="shared" si="84"/>
        <v>0</v>
      </c>
      <c r="DQ48" s="231">
        <f t="shared" si="84"/>
        <v>0</v>
      </c>
      <c r="DR48" s="231">
        <f t="shared" si="84"/>
        <v>0</v>
      </c>
      <c r="DS48" s="231">
        <f t="shared" si="84"/>
        <v>0</v>
      </c>
      <c r="DT48" s="231">
        <f>DT49+DT50</f>
        <v>0</v>
      </c>
      <c r="DU48" s="231">
        <f t="shared" si="84"/>
        <v>0</v>
      </c>
      <c r="DV48" s="231">
        <f t="shared" si="84"/>
        <v>0</v>
      </c>
      <c r="DW48" s="231">
        <f>DW49+DW50</f>
        <v>0</v>
      </c>
      <c r="DX48" s="231">
        <f>DX49+DX50</f>
        <v>0</v>
      </c>
      <c r="DY48" s="231">
        <f t="shared" si="84"/>
        <v>0</v>
      </c>
      <c r="DZ48" s="231">
        <f t="shared" si="84"/>
        <v>0</v>
      </c>
      <c r="EA48" s="231">
        <f t="shared" si="84"/>
        <v>0</v>
      </c>
      <c r="EB48" s="231">
        <f t="shared" si="84"/>
        <v>0</v>
      </c>
      <c r="EC48" s="231">
        <f>EC49+EC50</f>
        <v>0</v>
      </c>
      <c r="ED48" s="231">
        <f t="shared" si="84"/>
        <v>0</v>
      </c>
      <c r="EE48" s="231">
        <f t="shared" si="84"/>
        <v>0</v>
      </c>
      <c r="EF48" s="231">
        <f t="shared" si="84"/>
        <v>0</v>
      </c>
      <c r="EG48" s="231">
        <f t="shared" si="84"/>
        <v>0</v>
      </c>
      <c r="EH48" s="231">
        <f t="shared" si="84"/>
        <v>0</v>
      </c>
      <c r="EI48" s="231">
        <f t="shared" si="84"/>
        <v>0</v>
      </c>
      <c r="EJ48" s="231">
        <f>EJ49+EJ50</f>
        <v>0</v>
      </c>
      <c r="EK48" s="231">
        <f t="shared" si="84"/>
        <v>0</v>
      </c>
      <c r="EL48" s="231">
        <f t="shared" si="84"/>
        <v>0</v>
      </c>
      <c r="EM48" s="231">
        <f t="shared" si="84"/>
        <v>0</v>
      </c>
      <c r="EN48" s="231">
        <f t="shared" si="84"/>
        <v>0</v>
      </c>
      <c r="EO48" s="231">
        <f t="shared" si="84"/>
        <v>0</v>
      </c>
      <c r="EP48" s="231">
        <f t="shared" si="84"/>
        <v>0</v>
      </c>
      <c r="EQ48" s="231">
        <f t="shared" si="84"/>
        <v>0</v>
      </c>
      <c r="ER48" s="231">
        <f>ER49+ER50</f>
        <v>0</v>
      </c>
      <c r="ES48" s="231">
        <f t="shared" si="84"/>
        <v>0</v>
      </c>
      <c r="ET48" s="231">
        <f t="shared" si="84"/>
        <v>0</v>
      </c>
      <c r="EU48" s="231">
        <f t="shared" si="84"/>
        <v>1767351208</v>
      </c>
      <c r="EV48" s="231">
        <f t="shared" si="84"/>
        <v>1500000000</v>
      </c>
      <c r="EW48" s="231">
        <f t="shared" si="84"/>
        <v>0</v>
      </c>
      <c r="EX48" s="231">
        <f t="shared" si="84"/>
        <v>0</v>
      </c>
      <c r="EY48" s="231">
        <f>EY49+EY50</f>
        <v>0</v>
      </c>
      <c r="EZ48" s="231">
        <f>EZ49+EZ50</f>
        <v>0</v>
      </c>
      <c r="FA48" s="231">
        <f t="shared" si="84"/>
        <v>2000000000</v>
      </c>
      <c r="FB48" s="231">
        <f t="shared" si="84"/>
        <v>0</v>
      </c>
      <c r="FC48" s="231">
        <f t="shared" si="84"/>
        <v>3424447000</v>
      </c>
      <c r="FD48" s="231">
        <f t="shared" si="84"/>
        <v>702512700</v>
      </c>
      <c r="FE48" s="231">
        <f t="shared" si="84"/>
        <v>0</v>
      </c>
      <c r="FF48" s="231">
        <f t="shared" si="84"/>
        <v>0</v>
      </c>
      <c r="FG48" s="231">
        <f t="shared" si="84"/>
        <v>0</v>
      </c>
      <c r="FH48" s="231">
        <f t="shared" si="84"/>
        <v>0</v>
      </c>
      <c r="FI48" s="231">
        <f aca="true" t="shared" si="85" ref="FI48:GO48">FI49+FI50</f>
        <v>0</v>
      </c>
      <c r="FJ48" s="231">
        <f t="shared" si="85"/>
        <v>0</v>
      </c>
      <c r="FK48" s="231">
        <f t="shared" si="85"/>
        <v>0</v>
      </c>
      <c r="FL48" s="231">
        <f t="shared" si="85"/>
        <v>0</v>
      </c>
      <c r="FM48" s="231">
        <f t="shared" si="85"/>
        <v>0</v>
      </c>
      <c r="FN48" s="231">
        <f t="shared" si="85"/>
        <v>0</v>
      </c>
      <c r="FO48" s="231">
        <f t="shared" si="85"/>
        <v>0</v>
      </c>
      <c r="FP48" s="231">
        <f t="shared" si="85"/>
        <v>0</v>
      </c>
      <c r="FQ48" s="231">
        <f t="shared" si="85"/>
        <v>0</v>
      </c>
      <c r="FR48" s="231">
        <f t="shared" si="85"/>
        <v>0</v>
      </c>
      <c r="FS48" s="231">
        <f t="shared" si="85"/>
        <v>0</v>
      </c>
      <c r="FT48" s="231">
        <f t="shared" si="85"/>
        <v>0</v>
      </c>
      <c r="FU48" s="231">
        <f t="shared" si="85"/>
        <v>0</v>
      </c>
      <c r="FV48" s="231">
        <f t="shared" si="85"/>
        <v>0</v>
      </c>
      <c r="FW48" s="231">
        <f t="shared" si="85"/>
        <v>0</v>
      </c>
      <c r="FX48" s="231">
        <f t="shared" si="85"/>
        <v>0</v>
      </c>
      <c r="FY48" s="231">
        <f t="shared" si="85"/>
        <v>0</v>
      </c>
      <c r="FZ48" s="231">
        <f t="shared" si="85"/>
        <v>0</v>
      </c>
      <c r="GA48" s="231">
        <f t="shared" si="85"/>
        <v>0</v>
      </c>
      <c r="GB48" s="231">
        <f t="shared" si="85"/>
        <v>0</v>
      </c>
      <c r="GC48" s="231">
        <f t="shared" si="85"/>
        <v>0</v>
      </c>
      <c r="GD48" s="231">
        <f t="shared" si="85"/>
        <v>0</v>
      </c>
      <c r="GE48" s="231">
        <f t="shared" si="85"/>
        <v>0</v>
      </c>
      <c r="GF48" s="231">
        <f t="shared" si="85"/>
        <v>0</v>
      </c>
      <c r="GG48" s="231">
        <f t="shared" si="85"/>
        <v>0</v>
      </c>
      <c r="GH48" s="231">
        <f t="shared" si="85"/>
        <v>0</v>
      </c>
      <c r="GI48" s="231">
        <f t="shared" si="85"/>
        <v>0</v>
      </c>
      <c r="GJ48" s="231">
        <f t="shared" si="85"/>
        <v>0</v>
      </c>
      <c r="GK48" s="231">
        <f t="shared" si="85"/>
        <v>0</v>
      </c>
      <c r="GL48" s="231">
        <f t="shared" si="85"/>
        <v>0</v>
      </c>
      <c r="GM48" s="231">
        <f t="shared" si="85"/>
        <v>0</v>
      </c>
      <c r="GN48" s="231">
        <f t="shared" si="85"/>
        <v>0</v>
      </c>
      <c r="GO48" s="231">
        <f t="shared" si="85"/>
        <v>0</v>
      </c>
      <c r="GP48" s="231">
        <f>GP49+GP50</f>
        <v>3000000000</v>
      </c>
      <c r="GQ48" s="247">
        <f t="shared" si="73"/>
        <v>1</v>
      </c>
      <c r="GR48" s="247"/>
      <c r="GS48" s="248">
        <f t="shared" si="12"/>
        <v>0.7579534657256639</v>
      </c>
      <c r="GT48" s="248"/>
      <c r="GU48" s="248"/>
    </row>
    <row r="49" spans="1:203" ht="21" customHeight="1" hidden="1">
      <c r="A49" s="245"/>
      <c r="B49" s="246" t="s">
        <v>155</v>
      </c>
      <c r="C49" s="231">
        <f>D49+BN49+CP49</f>
        <v>0</v>
      </c>
      <c r="D49" s="231">
        <f>E49+J49</f>
        <v>0</v>
      </c>
      <c r="E49" s="231">
        <f>SUM(F49:I49)</f>
        <v>0</v>
      </c>
      <c r="F49" s="231"/>
      <c r="G49" s="231"/>
      <c r="H49" s="231"/>
      <c r="I49" s="231"/>
      <c r="J49" s="231">
        <f>SUM(K49:BM49)</f>
        <v>0</v>
      </c>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f>SUM(BO49:BP49)</f>
        <v>0</v>
      </c>
      <c r="BO49" s="231">
        <f>SUM(BQ49:BR49)+BS49+BU49+CD49+CL49</f>
        <v>0</v>
      </c>
      <c r="BP49" s="231">
        <f>BT49+SUM(BV49:CC49)+SUM(CE49:CK49)+SUM(CM49:CO49)</f>
        <v>0</v>
      </c>
      <c r="BQ49" s="231"/>
      <c r="BR49" s="231"/>
      <c r="BS49" s="231"/>
      <c r="BT49" s="231"/>
      <c r="BU49" s="231"/>
      <c r="BV49" s="231"/>
      <c r="BW49" s="231"/>
      <c r="BX49" s="231"/>
      <c r="BY49" s="231"/>
      <c r="BZ49" s="231"/>
      <c r="CA49" s="231"/>
      <c r="CB49" s="231"/>
      <c r="CC49" s="231"/>
      <c r="CD49" s="231"/>
      <c r="CE49" s="231"/>
      <c r="CF49" s="231"/>
      <c r="CG49" s="231"/>
      <c r="CH49" s="231"/>
      <c r="CI49" s="231"/>
      <c r="CJ49" s="231"/>
      <c r="CK49" s="231"/>
      <c r="CL49" s="231"/>
      <c r="CM49" s="231"/>
      <c r="CN49" s="231"/>
      <c r="CO49" s="231"/>
      <c r="CP49" s="231">
        <f>SUM(CQ49:CR49)</f>
        <v>0</v>
      </c>
      <c r="CQ49" s="231">
        <f>SUM(CS49:CS49)</f>
        <v>0</v>
      </c>
      <c r="CR49" s="231">
        <f>SUM(CT49:CU49)</f>
        <v>0</v>
      </c>
      <c r="CS49" s="231"/>
      <c r="CT49" s="231"/>
      <c r="CU49" s="231"/>
      <c r="CV49" s="246" t="s">
        <v>155</v>
      </c>
      <c r="CW49" s="231">
        <f>CX49+FH49+GJ49+GP49</f>
        <v>0</v>
      </c>
      <c r="CX49" s="231">
        <f>CY49+DD49</f>
        <v>0</v>
      </c>
      <c r="CY49" s="231">
        <f>SUM(CZ49:DC49)</f>
        <v>0</v>
      </c>
      <c r="CZ49" s="231"/>
      <c r="DA49" s="231"/>
      <c r="DB49" s="231"/>
      <c r="DC49" s="231"/>
      <c r="DD49" s="231">
        <f>SUM(DE49:FG49)</f>
        <v>0</v>
      </c>
      <c r="DE49" s="231"/>
      <c r="DF49" s="231"/>
      <c r="DG49" s="231"/>
      <c r="DH49" s="231"/>
      <c r="DI49" s="231"/>
      <c r="DJ49" s="231"/>
      <c r="DK49" s="231"/>
      <c r="DL49" s="231"/>
      <c r="DM49" s="231"/>
      <c r="DN49" s="231"/>
      <c r="DO49" s="231"/>
      <c r="DP49" s="231"/>
      <c r="DQ49" s="231"/>
      <c r="DR49" s="231"/>
      <c r="DS49" s="231"/>
      <c r="DT49" s="231"/>
      <c r="DU49" s="231"/>
      <c r="DV49" s="231"/>
      <c r="DW49" s="231"/>
      <c r="DX49" s="231"/>
      <c r="DY49" s="231"/>
      <c r="DZ49" s="231"/>
      <c r="EA49" s="231"/>
      <c r="EB49" s="231"/>
      <c r="EC49" s="231"/>
      <c r="ED49" s="231"/>
      <c r="EE49" s="231"/>
      <c r="EF49" s="231"/>
      <c r="EG49" s="231"/>
      <c r="EH49" s="231"/>
      <c r="EI49" s="231"/>
      <c r="EJ49" s="231"/>
      <c r="EK49" s="231"/>
      <c r="EL49" s="231"/>
      <c r="EM49" s="231"/>
      <c r="EN49" s="231"/>
      <c r="EO49" s="231"/>
      <c r="EP49" s="231"/>
      <c r="EQ49" s="231"/>
      <c r="ER49" s="231"/>
      <c r="ES49" s="231"/>
      <c r="ET49" s="231"/>
      <c r="EU49" s="231"/>
      <c r="EV49" s="231"/>
      <c r="EW49" s="231"/>
      <c r="EX49" s="231"/>
      <c r="EY49" s="231"/>
      <c r="EZ49" s="231"/>
      <c r="FA49" s="231"/>
      <c r="FB49" s="231"/>
      <c r="FC49" s="231"/>
      <c r="FD49" s="231"/>
      <c r="FE49" s="231"/>
      <c r="FF49" s="231"/>
      <c r="FG49" s="231"/>
      <c r="FH49" s="231">
        <f>SUM(FI49:FJ49)</f>
        <v>0</v>
      </c>
      <c r="FI49" s="231">
        <f>SUM(FK49:FL49)+FM49+FO49+FX49+GF49</f>
        <v>0</v>
      </c>
      <c r="FJ49" s="231">
        <f>FN49+SUM(FP49:FW49)+SUM(FY49:GE49)+SUM(GG49:GI49)</f>
        <v>0</v>
      </c>
      <c r="FK49" s="231"/>
      <c r="FL49" s="231"/>
      <c r="FM49" s="231"/>
      <c r="FN49" s="231"/>
      <c r="FO49" s="231"/>
      <c r="FP49" s="231"/>
      <c r="FQ49" s="231"/>
      <c r="FR49" s="231"/>
      <c r="FS49" s="231"/>
      <c r="FT49" s="231"/>
      <c r="FU49" s="231"/>
      <c r="FV49" s="231"/>
      <c r="FW49" s="231"/>
      <c r="FX49" s="231"/>
      <c r="FY49" s="231"/>
      <c r="FZ49" s="231"/>
      <c r="GA49" s="231"/>
      <c r="GB49" s="231"/>
      <c r="GC49" s="231"/>
      <c r="GD49" s="231"/>
      <c r="GE49" s="231"/>
      <c r="GF49" s="231"/>
      <c r="GG49" s="231"/>
      <c r="GH49" s="231"/>
      <c r="GI49" s="231"/>
      <c r="GJ49" s="231">
        <f>SUM(GK49:GL49)</f>
        <v>0</v>
      </c>
      <c r="GK49" s="231">
        <f>SUM(GM49:GM49)</f>
        <v>0</v>
      </c>
      <c r="GL49" s="231">
        <f>SUM(GN49:GO49)</f>
        <v>0</v>
      </c>
      <c r="GM49" s="231"/>
      <c r="GN49" s="231"/>
      <c r="GO49" s="231"/>
      <c r="GP49" s="231"/>
      <c r="GQ49" s="247"/>
      <c r="GR49" s="247"/>
      <c r="GS49" s="248"/>
      <c r="GT49" s="248"/>
      <c r="GU49" s="248"/>
    </row>
    <row r="50" spans="1:203" ht="17.25" customHeight="1" hidden="1">
      <c r="A50" s="245"/>
      <c r="B50" s="246" t="s">
        <v>156</v>
      </c>
      <c r="C50" s="231">
        <f>D50+BN50+CP50</f>
        <v>12394310908</v>
      </c>
      <c r="D50" s="231">
        <f>E50+J50</f>
        <v>12394310908</v>
      </c>
      <c r="E50" s="231">
        <f>SUM(F50:I50)</f>
        <v>0</v>
      </c>
      <c r="F50" s="231"/>
      <c r="G50" s="231"/>
      <c r="H50" s="231"/>
      <c r="I50" s="231"/>
      <c r="J50" s="231">
        <f>SUM(K50:BM50)</f>
        <v>12394310908</v>
      </c>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v>1767351208</v>
      </c>
      <c r="BB50" s="231">
        <v>1500000000</v>
      </c>
      <c r="BC50" s="231"/>
      <c r="BD50" s="231"/>
      <c r="BE50" s="231"/>
      <c r="BF50" s="231"/>
      <c r="BG50" s="231">
        <f>2000000000+3000000000</f>
        <v>5000000000</v>
      </c>
      <c r="BH50" s="231"/>
      <c r="BI50" s="231">
        <v>3424447000</v>
      </c>
      <c r="BJ50" s="231">
        <v>702512700</v>
      </c>
      <c r="BK50" s="231"/>
      <c r="BL50" s="231"/>
      <c r="BM50" s="231"/>
      <c r="BN50" s="231">
        <f>SUM(BO50:BP50)</f>
        <v>0</v>
      </c>
      <c r="BO50" s="231">
        <f>SUM(BQ50:BR50)+BS50+BU50+CD50+CL50</f>
        <v>0</v>
      </c>
      <c r="BP50" s="231">
        <f>BT50+SUM(BV50:CC50)+SUM(CE50:CK50)+SUM(CM50:CO50)</f>
        <v>0</v>
      </c>
      <c r="BQ50" s="231"/>
      <c r="BR50" s="231"/>
      <c r="BS50" s="231"/>
      <c r="BT50" s="231"/>
      <c r="BU50" s="231"/>
      <c r="BV50" s="231"/>
      <c r="BW50" s="231"/>
      <c r="BX50" s="231"/>
      <c r="BY50" s="231"/>
      <c r="BZ50" s="231"/>
      <c r="CA50" s="231"/>
      <c r="CB50" s="231"/>
      <c r="CC50" s="231"/>
      <c r="CD50" s="231"/>
      <c r="CE50" s="231"/>
      <c r="CF50" s="231"/>
      <c r="CG50" s="231"/>
      <c r="CH50" s="231"/>
      <c r="CI50" s="231"/>
      <c r="CJ50" s="231"/>
      <c r="CK50" s="231"/>
      <c r="CL50" s="231"/>
      <c r="CM50" s="231"/>
      <c r="CN50" s="231"/>
      <c r="CO50" s="231"/>
      <c r="CP50" s="231">
        <f>SUM(CQ50:CR50)</f>
        <v>0</v>
      </c>
      <c r="CQ50" s="231">
        <f>SUM(CS50:CS50)</f>
        <v>0</v>
      </c>
      <c r="CR50" s="231">
        <f>SUM(CT50:CU50)</f>
        <v>0</v>
      </c>
      <c r="CS50" s="231"/>
      <c r="CT50" s="231"/>
      <c r="CU50" s="231"/>
      <c r="CV50" s="246" t="s">
        <v>156</v>
      </c>
      <c r="CW50" s="231">
        <f>CX50+FH50+GJ50+GP50</f>
        <v>12394310908</v>
      </c>
      <c r="CX50" s="231">
        <f>CY50+DD50</f>
        <v>9394310908</v>
      </c>
      <c r="CY50" s="231">
        <f>SUM(CZ50:DC50)</f>
        <v>0</v>
      </c>
      <c r="CZ50" s="231"/>
      <c r="DA50" s="231"/>
      <c r="DB50" s="231"/>
      <c r="DC50" s="231"/>
      <c r="DD50" s="231">
        <f>SUM(DE50:FG50)</f>
        <v>9394310908</v>
      </c>
      <c r="DE50" s="231"/>
      <c r="DF50" s="231"/>
      <c r="DG50" s="231"/>
      <c r="DH50" s="231"/>
      <c r="DI50" s="231"/>
      <c r="DJ50" s="231"/>
      <c r="DK50" s="231"/>
      <c r="DL50" s="231"/>
      <c r="DM50" s="231"/>
      <c r="DN50" s="231"/>
      <c r="DO50" s="231"/>
      <c r="DP50" s="231"/>
      <c r="DQ50" s="231"/>
      <c r="DR50" s="231"/>
      <c r="DS50" s="231"/>
      <c r="DT50" s="231"/>
      <c r="DU50" s="231"/>
      <c r="DV50" s="231"/>
      <c r="DW50" s="231"/>
      <c r="DX50" s="231"/>
      <c r="DY50" s="231"/>
      <c r="DZ50" s="231"/>
      <c r="EA50" s="231"/>
      <c r="EB50" s="231"/>
      <c r="EC50" s="231"/>
      <c r="ED50" s="231"/>
      <c r="EE50" s="231"/>
      <c r="EF50" s="231"/>
      <c r="EG50" s="231"/>
      <c r="EH50" s="231"/>
      <c r="EI50" s="231"/>
      <c r="EJ50" s="231"/>
      <c r="EK50" s="231"/>
      <c r="EL50" s="231"/>
      <c r="EM50" s="231"/>
      <c r="EN50" s="231"/>
      <c r="EO50" s="231"/>
      <c r="EP50" s="231"/>
      <c r="EQ50" s="231"/>
      <c r="ER50" s="231"/>
      <c r="ES50" s="231"/>
      <c r="ET50" s="231"/>
      <c r="EU50" s="231">
        <v>1767351208</v>
      </c>
      <c r="EV50" s="231">
        <v>1500000000</v>
      </c>
      <c r="EW50" s="231"/>
      <c r="EX50" s="231"/>
      <c r="EY50" s="231"/>
      <c r="EZ50" s="231"/>
      <c r="FA50" s="231">
        <v>2000000000</v>
      </c>
      <c r="FB50" s="231"/>
      <c r="FC50" s="231">
        <v>3424447000</v>
      </c>
      <c r="FD50" s="231">
        <v>702512700</v>
      </c>
      <c r="FE50" s="231"/>
      <c r="FF50" s="231"/>
      <c r="FG50" s="231"/>
      <c r="FH50" s="231">
        <f>SUM(FI50:FJ50)</f>
        <v>0</v>
      </c>
      <c r="FI50" s="231">
        <f>SUM(FK50:FL50)+FM50+FO50+FX50+GF50</f>
        <v>0</v>
      </c>
      <c r="FJ50" s="231">
        <f>FN50+SUM(FP50:FW50)+SUM(FY50:GE50)+SUM(GG50:GI50)</f>
        <v>0</v>
      </c>
      <c r="FK50" s="231"/>
      <c r="FL50" s="231"/>
      <c r="FM50" s="231"/>
      <c r="FN50" s="231"/>
      <c r="FO50" s="231"/>
      <c r="FP50" s="231"/>
      <c r="FQ50" s="231"/>
      <c r="FR50" s="231"/>
      <c r="FS50" s="231"/>
      <c r="FT50" s="231"/>
      <c r="FU50" s="231"/>
      <c r="FV50" s="231"/>
      <c r="FW50" s="231"/>
      <c r="FX50" s="231"/>
      <c r="FY50" s="231"/>
      <c r="FZ50" s="231"/>
      <c r="GA50" s="231"/>
      <c r="GB50" s="231"/>
      <c r="GC50" s="231"/>
      <c r="GD50" s="231"/>
      <c r="GE50" s="231"/>
      <c r="GF50" s="231"/>
      <c r="GG50" s="231"/>
      <c r="GH50" s="231"/>
      <c r="GI50" s="231"/>
      <c r="GJ50" s="231">
        <f>SUM(GK50:GL50)</f>
        <v>0</v>
      </c>
      <c r="GK50" s="231">
        <f>SUM(GM50:GM50)</f>
        <v>0</v>
      </c>
      <c r="GL50" s="231">
        <f>SUM(GN50:GO50)</f>
        <v>0</v>
      </c>
      <c r="GM50" s="231"/>
      <c r="GN50" s="231"/>
      <c r="GO50" s="231"/>
      <c r="GP50" s="231">
        <v>3000000000</v>
      </c>
      <c r="GQ50" s="247">
        <f t="shared" si="73"/>
        <v>1</v>
      </c>
      <c r="GR50" s="247"/>
      <c r="GS50" s="248">
        <f t="shared" si="12"/>
        <v>0.7579534657256639</v>
      </c>
      <c r="GT50" s="248"/>
      <c r="GU50" s="248"/>
    </row>
    <row r="51" spans="1:203" ht="17.25" customHeight="1">
      <c r="A51" s="245">
        <v>13</v>
      </c>
      <c r="B51" s="246" t="s">
        <v>164</v>
      </c>
      <c r="C51" s="231">
        <f aca="true" t="shared" si="86" ref="C51:AO51">C52+C53</f>
        <v>1787719699</v>
      </c>
      <c r="D51" s="231">
        <f t="shared" si="86"/>
        <v>1787719699</v>
      </c>
      <c r="E51" s="231">
        <f t="shared" si="86"/>
        <v>0</v>
      </c>
      <c r="F51" s="231">
        <f t="shared" si="86"/>
        <v>0</v>
      </c>
      <c r="G51" s="231">
        <f t="shared" si="86"/>
        <v>0</v>
      </c>
      <c r="H51" s="231">
        <f t="shared" si="86"/>
        <v>0</v>
      </c>
      <c r="I51" s="231">
        <f t="shared" si="86"/>
        <v>0</v>
      </c>
      <c r="J51" s="231">
        <f t="shared" si="86"/>
        <v>1787719699</v>
      </c>
      <c r="K51" s="231">
        <f t="shared" si="86"/>
        <v>0</v>
      </c>
      <c r="L51" s="231">
        <f t="shared" si="86"/>
        <v>0</v>
      </c>
      <c r="M51" s="231">
        <f t="shared" si="86"/>
        <v>0</v>
      </c>
      <c r="N51" s="231">
        <f t="shared" si="86"/>
        <v>0</v>
      </c>
      <c r="O51" s="231">
        <f t="shared" si="86"/>
        <v>0</v>
      </c>
      <c r="P51" s="231">
        <f t="shared" si="86"/>
        <v>0</v>
      </c>
      <c r="Q51" s="231">
        <f t="shared" si="86"/>
        <v>0</v>
      </c>
      <c r="R51" s="231">
        <f t="shared" si="86"/>
        <v>0</v>
      </c>
      <c r="S51" s="231">
        <f t="shared" si="86"/>
        <v>0</v>
      </c>
      <c r="T51" s="231">
        <f t="shared" si="86"/>
        <v>0</v>
      </c>
      <c r="U51" s="231">
        <f t="shared" si="86"/>
        <v>0</v>
      </c>
      <c r="V51" s="231">
        <f t="shared" si="86"/>
        <v>0</v>
      </c>
      <c r="W51" s="231">
        <f t="shared" si="86"/>
        <v>0</v>
      </c>
      <c r="X51" s="231">
        <f t="shared" si="86"/>
        <v>0</v>
      </c>
      <c r="Y51" s="231">
        <f t="shared" si="86"/>
        <v>0</v>
      </c>
      <c r="Z51" s="231">
        <f t="shared" si="86"/>
        <v>92201340</v>
      </c>
      <c r="AA51" s="231">
        <f t="shared" si="86"/>
        <v>0</v>
      </c>
      <c r="AB51" s="231">
        <f t="shared" si="86"/>
        <v>0</v>
      </c>
      <c r="AC51" s="231">
        <f t="shared" si="86"/>
        <v>0</v>
      </c>
      <c r="AD51" s="231">
        <f t="shared" si="86"/>
        <v>0</v>
      </c>
      <c r="AE51" s="231">
        <f t="shared" si="86"/>
        <v>0</v>
      </c>
      <c r="AF51" s="231">
        <f t="shared" si="86"/>
        <v>0</v>
      </c>
      <c r="AG51" s="231">
        <f t="shared" si="86"/>
        <v>0</v>
      </c>
      <c r="AH51" s="231">
        <f t="shared" si="86"/>
        <v>0</v>
      </c>
      <c r="AI51" s="231">
        <f t="shared" si="86"/>
        <v>0</v>
      </c>
      <c r="AJ51" s="231">
        <f t="shared" si="86"/>
        <v>0</v>
      </c>
      <c r="AK51" s="231">
        <f t="shared" si="86"/>
        <v>0</v>
      </c>
      <c r="AL51" s="231">
        <f t="shared" si="86"/>
        <v>0</v>
      </c>
      <c r="AM51" s="231">
        <f t="shared" si="86"/>
        <v>0</v>
      </c>
      <c r="AN51" s="231">
        <f t="shared" si="86"/>
        <v>0</v>
      </c>
      <c r="AO51" s="231">
        <f t="shared" si="86"/>
        <v>0</v>
      </c>
      <c r="AP51" s="231">
        <f>AP52+AP53</f>
        <v>0</v>
      </c>
      <c r="AQ51" s="231">
        <f aca="true" t="shared" si="87" ref="AQ51:AW51">AQ52+AQ53</f>
        <v>0</v>
      </c>
      <c r="AR51" s="231">
        <f t="shared" si="87"/>
        <v>0</v>
      </c>
      <c r="AS51" s="231">
        <f t="shared" si="87"/>
        <v>0</v>
      </c>
      <c r="AT51" s="231">
        <f t="shared" si="87"/>
        <v>0</v>
      </c>
      <c r="AU51" s="231">
        <f t="shared" si="87"/>
        <v>0</v>
      </c>
      <c r="AV51" s="231">
        <f t="shared" si="87"/>
        <v>0</v>
      </c>
      <c r="AW51" s="231">
        <f t="shared" si="87"/>
        <v>0</v>
      </c>
      <c r="AX51" s="231">
        <f>AX52+AX53</f>
        <v>0</v>
      </c>
      <c r="AY51" s="231">
        <f aca="true" t="shared" si="88" ref="AY51:BD51">AY52+AY53</f>
        <v>0</v>
      </c>
      <c r="AZ51" s="231">
        <f t="shared" si="88"/>
        <v>0</v>
      </c>
      <c r="BA51" s="231">
        <f t="shared" si="88"/>
        <v>0</v>
      </c>
      <c r="BB51" s="231">
        <f t="shared" si="88"/>
        <v>0</v>
      </c>
      <c r="BC51" s="231">
        <f t="shared" si="88"/>
        <v>0</v>
      </c>
      <c r="BD51" s="231">
        <f t="shared" si="88"/>
        <v>0</v>
      </c>
      <c r="BE51" s="231">
        <f>BE52+BE53</f>
        <v>0</v>
      </c>
      <c r="BF51" s="231">
        <f>BF52+BF53</f>
        <v>0</v>
      </c>
      <c r="BG51" s="231">
        <f aca="true" t="shared" si="89" ref="BG51:CU51">BG52+BG53</f>
        <v>0</v>
      </c>
      <c r="BH51" s="231">
        <f t="shared" si="89"/>
        <v>0</v>
      </c>
      <c r="BI51" s="231">
        <f t="shared" si="89"/>
        <v>0</v>
      </c>
      <c r="BJ51" s="231">
        <f t="shared" si="89"/>
        <v>1695518359</v>
      </c>
      <c r="BK51" s="231">
        <f t="shared" si="89"/>
        <v>0</v>
      </c>
      <c r="BL51" s="231">
        <f t="shared" si="89"/>
        <v>0</v>
      </c>
      <c r="BM51" s="231">
        <f t="shared" si="89"/>
        <v>0</v>
      </c>
      <c r="BN51" s="231">
        <f t="shared" si="89"/>
        <v>0</v>
      </c>
      <c r="BO51" s="231">
        <f t="shared" si="89"/>
        <v>0</v>
      </c>
      <c r="BP51" s="231">
        <f t="shared" si="89"/>
        <v>0</v>
      </c>
      <c r="BQ51" s="231">
        <f t="shared" si="89"/>
        <v>0</v>
      </c>
      <c r="BR51" s="231">
        <f t="shared" si="89"/>
        <v>0</v>
      </c>
      <c r="BS51" s="231">
        <f t="shared" si="89"/>
        <v>0</v>
      </c>
      <c r="BT51" s="231">
        <f t="shared" si="89"/>
        <v>0</v>
      </c>
      <c r="BU51" s="231">
        <f t="shared" si="89"/>
        <v>0</v>
      </c>
      <c r="BV51" s="231">
        <f t="shared" si="89"/>
        <v>0</v>
      </c>
      <c r="BW51" s="231">
        <f t="shared" si="89"/>
        <v>0</v>
      </c>
      <c r="BX51" s="231">
        <f t="shared" si="89"/>
        <v>0</v>
      </c>
      <c r="BY51" s="231">
        <f t="shared" si="89"/>
        <v>0</v>
      </c>
      <c r="BZ51" s="231">
        <f t="shared" si="89"/>
        <v>0</v>
      </c>
      <c r="CA51" s="231">
        <f t="shared" si="89"/>
        <v>0</v>
      </c>
      <c r="CB51" s="231">
        <f t="shared" si="89"/>
        <v>0</v>
      </c>
      <c r="CC51" s="231">
        <f t="shared" si="89"/>
        <v>0</v>
      </c>
      <c r="CD51" s="231">
        <f t="shared" si="89"/>
        <v>0</v>
      </c>
      <c r="CE51" s="231">
        <f t="shared" si="89"/>
        <v>0</v>
      </c>
      <c r="CF51" s="231">
        <f t="shared" si="89"/>
        <v>0</v>
      </c>
      <c r="CG51" s="231">
        <f t="shared" si="89"/>
        <v>0</v>
      </c>
      <c r="CH51" s="231">
        <f t="shared" si="89"/>
        <v>0</v>
      </c>
      <c r="CI51" s="231">
        <f t="shared" si="89"/>
        <v>0</v>
      </c>
      <c r="CJ51" s="231">
        <f t="shared" si="89"/>
        <v>0</v>
      </c>
      <c r="CK51" s="231">
        <f t="shared" si="89"/>
        <v>0</v>
      </c>
      <c r="CL51" s="231">
        <f t="shared" si="89"/>
        <v>0</v>
      </c>
      <c r="CM51" s="231">
        <f t="shared" si="89"/>
        <v>0</v>
      </c>
      <c r="CN51" s="231">
        <f t="shared" si="89"/>
        <v>0</v>
      </c>
      <c r="CO51" s="231">
        <f t="shared" si="89"/>
        <v>0</v>
      </c>
      <c r="CP51" s="231">
        <f t="shared" si="89"/>
        <v>0</v>
      </c>
      <c r="CQ51" s="231">
        <f t="shared" si="89"/>
        <v>0</v>
      </c>
      <c r="CR51" s="231">
        <f t="shared" si="89"/>
        <v>0</v>
      </c>
      <c r="CS51" s="231">
        <f t="shared" si="89"/>
        <v>0</v>
      </c>
      <c r="CT51" s="231">
        <f t="shared" si="89"/>
        <v>0</v>
      </c>
      <c r="CU51" s="231">
        <f t="shared" si="89"/>
        <v>0</v>
      </c>
      <c r="CV51" s="246" t="s">
        <v>164</v>
      </c>
      <c r="CW51" s="231">
        <f aca="true" t="shared" si="90" ref="CW51:FH51">CW52+CW53</f>
        <v>1787719699</v>
      </c>
      <c r="CX51" s="231">
        <f t="shared" si="90"/>
        <v>1787719699</v>
      </c>
      <c r="CY51" s="231">
        <f t="shared" si="90"/>
        <v>0</v>
      </c>
      <c r="CZ51" s="231">
        <f t="shared" si="90"/>
        <v>0</v>
      </c>
      <c r="DA51" s="231">
        <f t="shared" si="90"/>
        <v>0</v>
      </c>
      <c r="DB51" s="231">
        <f t="shared" si="90"/>
        <v>0</v>
      </c>
      <c r="DC51" s="231">
        <f t="shared" si="90"/>
        <v>0</v>
      </c>
      <c r="DD51" s="231">
        <f t="shared" si="90"/>
        <v>1787719699</v>
      </c>
      <c r="DE51" s="231">
        <f t="shared" si="90"/>
        <v>0</v>
      </c>
      <c r="DF51" s="231">
        <f t="shared" si="90"/>
        <v>0</v>
      </c>
      <c r="DG51" s="231">
        <f t="shared" si="90"/>
        <v>0</v>
      </c>
      <c r="DH51" s="231">
        <f t="shared" si="90"/>
        <v>0</v>
      </c>
      <c r="DI51" s="231">
        <f t="shared" si="90"/>
        <v>0</v>
      </c>
      <c r="DJ51" s="231">
        <f t="shared" si="90"/>
        <v>0</v>
      </c>
      <c r="DK51" s="231">
        <f t="shared" si="90"/>
        <v>0</v>
      </c>
      <c r="DL51" s="231">
        <f t="shared" si="90"/>
        <v>0</v>
      </c>
      <c r="DM51" s="231">
        <f t="shared" si="90"/>
        <v>0</v>
      </c>
      <c r="DN51" s="231">
        <f t="shared" si="90"/>
        <v>0</v>
      </c>
      <c r="DO51" s="231">
        <f t="shared" si="90"/>
        <v>0</v>
      </c>
      <c r="DP51" s="231">
        <f t="shared" si="90"/>
        <v>0</v>
      </c>
      <c r="DQ51" s="231">
        <f t="shared" si="90"/>
        <v>0</v>
      </c>
      <c r="DR51" s="231">
        <f t="shared" si="90"/>
        <v>0</v>
      </c>
      <c r="DS51" s="231">
        <f t="shared" si="90"/>
        <v>0</v>
      </c>
      <c r="DT51" s="231">
        <f>DT52+DT53</f>
        <v>92201340</v>
      </c>
      <c r="DU51" s="231">
        <f t="shared" si="90"/>
        <v>0</v>
      </c>
      <c r="DV51" s="231">
        <f t="shared" si="90"/>
        <v>0</v>
      </c>
      <c r="DW51" s="231">
        <f>DW52+DW53</f>
        <v>0</v>
      </c>
      <c r="DX51" s="231">
        <f>DX52+DX53</f>
        <v>0</v>
      </c>
      <c r="DY51" s="231">
        <f t="shared" si="90"/>
        <v>0</v>
      </c>
      <c r="DZ51" s="231">
        <f t="shared" si="90"/>
        <v>0</v>
      </c>
      <c r="EA51" s="231">
        <f t="shared" si="90"/>
        <v>0</v>
      </c>
      <c r="EB51" s="231">
        <f t="shared" si="90"/>
        <v>0</v>
      </c>
      <c r="EC51" s="231">
        <f>EC52+EC53</f>
        <v>0</v>
      </c>
      <c r="ED51" s="231">
        <f t="shared" si="90"/>
        <v>0</v>
      </c>
      <c r="EE51" s="231">
        <f t="shared" si="90"/>
        <v>0</v>
      </c>
      <c r="EF51" s="231">
        <f t="shared" si="90"/>
        <v>0</v>
      </c>
      <c r="EG51" s="231">
        <f t="shared" si="90"/>
        <v>0</v>
      </c>
      <c r="EH51" s="231">
        <f t="shared" si="90"/>
        <v>0</v>
      </c>
      <c r="EI51" s="231">
        <f t="shared" si="90"/>
        <v>0</v>
      </c>
      <c r="EJ51" s="231">
        <f>EJ52+EJ53</f>
        <v>0</v>
      </c>
      <c r="EK51" s="231">
        <f t="shared" si="90"/>
        <v>0</v>
      </c>
      <c r="EL51" s="231">
        <f t="shared" si="90"/>
        <v>0</v>
      </c>
      <c r="EM51" s="231">
        <f t="shared" si="90"/>
        <v>0</v>
      </c>
      <c r="EN51" s="231">
        <f t="shared" si="90"/>
        <v>0</v>
      </c>
      <c r="EO51" s="231">
        <f t="shared" si="90"/>
        <v>0</v>
      </c>
      <c r="EP51" s="231">
        <f t="shared" si="90"/>
        <v>0</v>
      </c>
      <c r="EQ51" s="231">
        <f t="shared" si="90"/>
        <v>0</v>
      </c>
      <c r="ER51" s="231">
        <f>ER52+ER53</f>
        <v>0</v>
      </c>
      <c r="ES51" s="231">
        <f t="shared" si="90"/>
        <v>0</v>
      </c>
      <c r="ET51" s="231">
        <f t="shared" si="90"/>
        <v>0</v>
      </c>
      <c r="EU51" s="231">
        <f t="shared" si="90"/>
        <v>0</v>
      </c>
      <c r="EV51" s="231">
        <f t="shared" si="90"/>
        <v>0</v>
      </c>
      <c r="EW51" s="231">
        <f t="shared" si="90"/>
        <v>0</v>
      </c>
      <c r="EX51" s="231">
        <f t="shared" si="90"/>
        <v>0</v>
      </c>
      <c r="EY51" s="231">
        <f>EY52+EY53</f>
        <v>0</v>
      </c>
      <c r="EZ51" s="231">
        <f>EZ52+EZ53</f>
        <v>0</v>
      </c>
      <c r="FA51" s="231">
        <f t="shared" si="90"/>
        <v>0</v>
      </c>
      <c r="FB51" s="231">
        <f t="shared" si="90"/>
        <v>0</v>
      </c>
      <c r="FC51" s="231">
        <f t="shared" si="90"/>
        <v>0</v>
      </c>
      <c r="FD51" s="231">
        <f t="shared" si="90"/>
        <v>1695518359</v>
      </c>
      <c r="FE51" s="231">
        <f t="shared" si="90"/>
        <v>0</v>
      </c>
      <c r="FF51" s="231">
        <f t="shared" si="90"/>
        <v>0</v>
      </c>
      <c r="FG51" s="231">
        <f t="shared" si="90"/>
        <v>0</v>
      </c>
      <c r="FH51" s="231">
        <f t="shared" si="90"/>
        <v>0</v>
      </c>
      <c r="FI51" s="231">
        <f aca="true" t="shared" si="91" ref="FI51:GO51">FI52+FI53</f>
        <v>0</v>
      </c>
      <c r="FJ51" s="231">
        <f t="shared" si="91"/>
        <v>0</v>
      </c>
      <c r="FK51" s="231">
        <f t="shared" si="91"/>
        <v>0</v>
      </c>
      <c r="FL51" s="231">
        <f t="shared" si="91"/>
        <v>0</v>
      </c>
      <c r="FM51" s="231">
        <f t="shared" si="91"/>
        <v>0</v>
      </c>
      <c r="FN51" s="231">
        <f t="shared" si="91"/>
        <v>0</v>
      </c>
      <c r="FO51" s="231">
        <f t="shared" si="91"/>
        <v>0</v>
      </c>
      <c r="FP51" s="231">
        <f t="shared" si="91"/>
        <v>0</v>
      </c>
      <c r="FQ51" s="231">
        <f t="shared" si="91"/>
        <v>0</v>
      </c>
      <c r="FR51" s="231">
        <f t="shared" si="91"/>
        <v>0</v>
      </c>
      <c r="FS51" s="231">
        <f t="shared" si="91"/>
        <v>0</v>
      </c>
      <c r="FT51" s="231">
        <f t="shared" si="91"/>
        <v>0</v>
      </c>
      <c r="FU51" s="231">
        <f t="shared" si="91"/>
        <v>0</v>
      </c>
      <c r="FV51" s="231">
        <f t="shared" si="91"/>
        <v>0</v>
      </c>
      <c r="FW51" s="231">
        <f t="shared" si="91"/>
        <v>0</v>
      </c>
      <c r="FX51" s="231">
        <f t="shared" si="91"/>
        <v>0</v>
      </c>
      <c r="FY51" s="231">
        <f t="shared" si="91"/>
        <v>0</v>
      </c>
      <c r="FZ51" s="231">
        <f t="shared" si="91"/>
        <v>0</v>
      </c>
      <c r="GA51" s="231">
        <f t="shared" si="91"/>
        <v>0</v>
      </c>
      <c r="GB51" s="231">
        <f t="shared" si="91"/>
        <v>0</v>
      </c>
      <c r="GC51" s="231">
        <f t="shared" si="91"/>
        <v>0</v>
      </c>
      <c r="GD51" s="231">
        <f t="shared" si="91"/>
        <v>0</v>
      </c>
      <c r="GE51" s="231">
        <f t="shared" si="91"/>
        <v>0</v>
      </c>
      <c r="GF51" s="231">
        <f t="shared" si="91"/>
        <v>0</v>
      </c>
      <c r="GG51" s="231">
        <f t="shared" si="91"/>
        <v>0</v>
      </c>
      <c r="GH51" s="231">
        <f t="shared" si="91"/>
        <v>0</v>
      </c>
      <c r="GI51" s="231">
        <f t="shared" si="91"/>
        <v>0</v>
      </c>
      <c r="GJ51" s="231">
        <f t="shared" si="91"/>
        <v>0</v>
      </c>
      <c r="GK51" s="231">
        <f t="shared" si="91"/>
        <v>0</v>
      </c>
      <c r="GL51" s="231">
        <f t="shared" si="91"/>
        <v>0</v>
      </c>
      <c r="GM51" s="231">
        <f t="shared" si="91"/>
        <v>0</v>
      </c>
      <c r="GN51" s="231">
        <f t="shared" si="91"/>
        <v>0</v>
      </c>
      <c r="GO51" s="231">
        <f t="shared" si="91"/>
        <v>0</v>
      </c>
      <c r="GP51" s="231">
        <f>GP52+GP53</f>
        <v>0</v>
      </c>
      <c r="GQ51" s="247">
        <f t="shared" si="73"/>
        <v>1</v>
      </c>
      <c r="GR51" s="247"/>
      <c r="GS51" s="248">
        <f t="shared" si="12"/>
        <v>1</v>
      </c>
      <c r="GT51" s="248"/>
      <c r="GU51" s="248"/>
    </row>
    <row r="52" spans="1:203" ht="21" customHeight="1" hidden="1">
      <c r="A52" s="245"/>
      <c r="B52" s="246" t="s">
        <v>155</v>
      </c>
      <c r="C52" s="231">
        <f>D52+BN52+CP52</f>
        <v>0</v>
      </c>
      <c r="D52" s="231">
        <f>E52+J52</f>
        <v>0</v>
      </c>
      <c r="E52" s="231">
        <f>SUM(F52:I52)</f>
        <v>0</v>
      </c>
      <c r="F52" s="231"/>
      <c r="G52" s="231"/>
      <c r="H52" s="231"/>
      <c r="I52" s="231"/>
      <c r="J52" s="231">
        <f>SUM(K52:BM52)</f>
        <v>0</v>
      </c>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f>SUM(BO52:BP52)</f>
        <v>0</v>
      </c>
      <c r="BO52" s="231">
        <f>SUM(BQ52:BR52)+BS52+BU52+CD52+CL52</f>
        <v>0</v>
      </c>
      <c r="BP52" s="231">
        <f>BT52+SUM(BV52:CC52)+SUM(CE52:CK52)+SUM(CM52:CO52)</f>
        <v>0</v>
      </c>
      <c r="BQ52" s="231"/>
      <c r="BR52" s="231"/>
      <c r="BS52" s="231"/>
      <c r="BT52" s="231"/>
      <c r="BU52" s="231"/>
      <c r="BV52" s="231"/>
      <c r="BW52" s="231"/>
      <c r="BX52" s="231"/>
      <c r="BY52" s="231"/>
      <c r="BZ52" s="231"/>
      <c r="CA52" s="231"/>
      <c r="CB52" s="231"/>
      <c r="CC52" s="231"/>
      <c r="CD52" s="231"/>
      <c r="CE52" s="231"/>
      <c r="CF52" s="231"/>
      <c r="CG52" s="231"/>
      <c r="CH52" s="231"/>
      <c r="CI52" s="231"/>
      <c r="CJ52" s="231"/>
      <c r="CK52" s="231"/>
      <c r="CL52" s="231"/>
      <c r="CM52" s="231"/>
      <c r="CN52" s="231"/>
      <c r="CO52" s="231"/>
      <c r="CP52" s="231">
        <f>SUM(CQ52:CR52)</f>
        <v>0</v>
      </c>
      <c r="CQ52" s="231">
        <f>SUM(CS52:CS52)</f>
        <v>0</v>
      </c>
      <c r="CR52" s="231">
        <f>SUM(CT52:CU52)</f>
        <v>0</v>
      </c>
      <c r="CS52" s="231"/>
      <c r="CT52" s="231"/>
      <c r="CU52" s="231"/>
      <c r="CV52" s="246" t="s">
        <v>155</v>
      </c>
      <c r="CW52" s="231">
        <f>CX52+FH52+GJ52+GP52</f>
        <v>0</v>
      </c>
      <c r="CX52" s="231">
        <f>CY52+DD52</f>
        <v>0</v>
      </c>
      <c r="CY52" s="231">
        <f>SUM(CZ52:DC52)</f>
        <v>0</v>
      </c>
      <c r="CZ52" s="231"/>
      <c r="DA52" s="231"/>
      <c r="DB52" s="231"/>
      <c r="DC52" s="231"/>
      <c r="DD52" s="231">
        <f>SUM(DE52:FG52)</f>
        <v>0</v>
      </c>
      <c r="DE52" s="231"/>
      <c r="DF52" s="231"/>
      <c r="DG52" s="231"/>
      <c r="DH52" s="231"/>
      <c r="DI52" s="231"/>
      <c r="DJ52" s="231"/>
      <c r="DK52" s="231"/>
      <c r="DL52" s="231"/>
      <c r="DM52" s="231"/>
      <c r="DN52" s="231"/>
      <c r="DO52" s="231"/>
      <c r="DP52" s="231"/>
      <c r="DQ52" s="231"/>
      <c r="DR52" s="231"/>
      <c r="DS52" s="231"/>
      <c r="DT52" s="231"/>
      <c r="DU52" s="231"/>
      <c r="DV52" s="231"/>
      <c r="DW52" s="231"/>
      <c r="DX52" s="231"/>
      <c r="DY52" s="231"/>
      <c r="DZ52" s="231"/>
      <c r="EA52" s="231"/>
      <c r="EB52" s="231"/>
      <c r="EC52" s="231"/>
      <c r="ED52" s="231"/>
      <c r="EE52" s="231"/>
      <c r="EF52" s="231"/>
      <c r="EG52" s="231"/>
      <c r="EH52" s="231"/>
      <c r="EI52" s="231"/>
      <c r="EJ52" s="231"/>
      <c r="EK52" s="231"/>
      <c r="EL52" s="231"/>
      <c r="EM52" s="231"/>
      <c r="EN52" s="231"/>
      <c r="EO52" s="231"/>
      <c r="EP52" s="231"/>
      <c r="EQ52" s="231"/>
      <c r="ER52" s="231"/>
      <c r="ES52" s="231"/>
      <c r="ET52" s="231"/>
      <c r="EU52" s="231"/>
      <c r="EV52" s="231"/>
      <c r="EW52" s="231"/>
      <c r="EX52" s="231"/>
      <c r="EY52" s="231"/>
      <c r="EZ52" s="231"/>
      <c r="FA52" s="231"/>
      <c r="FB52" s="231"/>
      <c r="FC52" s="231"/>
      <c r="FD52" s="231"/>
      <c r="FE52" s="231"/>
      <c r="FF52" s="231"/>
      <c r="FG52" s="231"/>
      <c r="FH52" s="231">
        <f>SUM(FI52:FJ52)</f>
        <v>0</v>
      </c>
      <c r="FI52" s="231">
        <f>SUM(FK52:FL52)+FM52+FO52+FX52+GF52</f>
        <v>0</v>
      </c>
      <c r="FJ52" s="231">
        <f>FN52+SUM(FP52:FW52)+SUM(FY52:GE52)+SUM(GG52:GI52)</f>
        <v>0</v>
      </c>
      <c r="FK52" s="231"/>
      <c r="FL52" s="231"/>
      <c r="FM52" s="231"/>
      <c r="FN52" s="231"/>
      <c r="FO52" s="231"/>
      <c r="FP52" s="231"/>
      <c r="FQ52" s="231"/>
      <c r="FR52" s="231"/>
      <c r="FS52" s="231"/>
      <c r="FT52" s="231"/>
      <c r="FU52" s="231"/>
      <c r="FV52" s="231"/>
      <c r="FW52" s="231"/>
      <c r="FX52" s="231"/>
      <c r="FY52" s="231"/>
      <c r="FZ52" s="231"/>
      <c r="GA52" s="231"/>
      <c r="GB52" s="231"/>
      <c r="GC52" s="231"/>
      <c r="GD52" s="231"/>
      <c r="GE52" s="231"/>
      <c r="GF52" s="231"/>
      <c r="GG52" s="231"/>
      <c r="GH52" s="231"/>
      <c r="GI52" s="231"/>
      <c r="GJ52" s="231">
        <f>SUM(GK52:GL52)</f>
        <v>0</v>
      </c>
      <c r="GK52" s="231">
        <f>SUM(GM52:GM52)</f>
        <v>0</v>
      </c>
      <c r="GL52" s="231">
        <f>SUM(GN52:GO52)</f>
        <v>0</v>
      </c>
      <c r="GM52" s="231"/>
      <c r="GN52" s="231"/>
      <c r="GO52" s="231"/>
      <c r="GP52" s="231"/>
      <c r="GQ52" s="247"/>
      <c r="GR52" s="247"/>
      <c r="GS52" s="248"/>
      <c r="GT52" s="248"/>
      <c r="GU52" s="248"/>
    </row>
    <row r="53" spans="1:203" ht="17.25" customHeight="1" hidden="1">
      <c r="A53" s="245"/>
      <c r="B53" s="246" t="s">
        <v>156</v>
      </c>
      <c r="C53" s="231">
        <f>D53+BN53+CP53</f>
        <v>1787719699</v>
      </c>
      <c r="D53" s="231">
        <f>E53+J53</f>
        <v>1787719699</v>
      </c>
      <c r="E53" s="231">
        <f>SUM(F53:I53)</f>
        <v>0</v>
      </c>
      <c r="F53" s="231"/>
      <c r="G53" s="231"/>
      <c r="H53" s="231"/>
      <c r="I53" s="231"/>
      <c r="J53" s="231">
        <f>SUM(K53:BM53)</f>
        <v>1787719699</v>
      </c>
      <c r="K53" s="231"/>
      <c r="L53" s="231"/>
      <c r="M53" s="231"/>
      <c r="N53" s="231"/>
      <c r="O53" s="231"/>
      <c r="P53" s="231"/>
      <c r="Q53" s="231"/>
      <c r="R53" s="231"/>
      <c r="S53" s="231"/>
      <c r="T53" s="231"/>
      <c r="U53" s="231"/>
      <c r="V53" s="231"/>
      <c r="W53" s="231"/>
      <c r="X53" s="231"/>
      <c r="Y53" s="231"/>
      <c r="Z53" s="231">
        <v>92201340</v>
      </c>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v>1695518359</v>
      </c>
      <c r="BK53" s="231"/>
      <c r="BL53" s="231"/>
      <c r="BM53" s="231"/>
      <c r="BN53" s="231">
        <f>SUM(BO53:BP53)</f>
        <v>0</v>
      </c>
      <c r="BO53" s="231">
        <f>SUM(BQ53:BR53)+BS53+BU53+CD53+CL53</f>
        <v>0</v>
      </c>
      <c r="BP53" s="231">
        <f>BT53+SUM(BV53:CC53)+SUM(CE53:CK53)+SUM(CM53:CO53)</f>
        <v>0</v>
      </c>
      <c r="BQ53" s="231"/>
      <c r="BR53" s="231"/>
      <c r="BS53" s="231"/>
      <c r="BT53" s="231"/>
      <c r="BU53" s="231"/>
      <c r="BV53" s="231"/>
      <c r="BW53" s="231"/>
      <c r="BX53" s="231"/>
      <c r="BY53" s="231"/>
      <c r="BZ53" s="231"/>
      <c r="CA53" s="231"/>
      <c r="CB53" s="231"/>
      <c r="CC53" s="231"/>
      <c r="CD53" s="231"/>
      <c r="CE53" s="231"/>
      <c r="CF53" s="231"/>
      <c r="CG53" s="231"/>
      <c r="CH53" s="231"/>
      <c r="CI53" s="231"/>
      <c r="CJ53" s="231"/>
      <c r="CK53" s="231"/>
      <c r="CL53" s="231"/>
      <c r="CM53" s="231"/>
      <c r="CN53" s="231"/>
      <c r="CO53" s="231"/>
      <c r="CP53" s="231">
        <f>SUM(CQ53:CR53)</f>
        <v>0</v>
      </c>
      <c r="CQ53" s="231">
        <f>SUM(CS53:CS53)</f>
        <v>0</v>
      </c>
      <c r="CR53" s="231">
        <f>SUM(CT53:CU53)</f>
        <v>0</v>
      </c>
      <c r="CS53" s="231"/>
      <c r="CT53" s="231"/>
      <c r="CU53" s="231"/>
      <c r="CV53" s="246" t="s">
        <v>156</v>
      </c>
      <c r="CW53" s="231">
        <f>CX53+FH53+GJ53+GP53</f>
        <v>1787719699</v>
      </c>
      <c r="CX53" s="231">
        <f>CY53+DD53</f>
        <v>1787719699</v>
      </c>
      <c r="CY53" s="231">
        <f>SUM(CZ53:DC53)</f>
        <v>0</v>
      </c>
      <c r="CZ53" s="231"/>
      <c r="DA53" s="231"/>
      <c r="DB53" s="231"/>
      <c r="DC53" s="231"/>
      <c r="DD53" s="231">
        <f>SUM(DE53:FG53)</f>
        <v>1787719699</v>
      </c>
      <c r="DE53" s="231"/>
      <c r="DF53" s="231"/>
      <c r="DG53" s="231"/>
      <c r="DH53" s="231"/>
      <c r="DI53" s="231"/>
      <c r="DJ53" s="231"/>
      <c r="DK53" s="231"/>
      <c r="DL53" s="231"/>
      <c r="DM53" s="231"/>
      <c r="DN53" s="231"/>
      <c r="DO53" s="231"/>
      <c r="DP53" s="231"/>
      <c r="DQ53" s="231"/>
      <c r="DR53" s="231"/>
      <c r="DS53" s="231"/>
      <c r="DT53" s="231">
        <v>92201340</v>
      </c>
      <c r="DU53" s="231"/>
      <c r="DV53" s="231"/>
      <c r="DW53" s="231"/>
      <c r="DX53" s="231"/>
      <c r="DY53" s="231"/>
      <c r="DZ53" s="231"/>
      <c r="EA53" s="231"/>
      <c r="EB53" s="231"/>
      <c r="EC53" s="231"/>
      <c r="ED53" s="231"/>
      <c r="EE53" s="231"/>
      <c r="EF53" s="231"/>
      <c r="EG53" s="231"/>
      <c r="EH53" s="231"/>
      <c r="EI53" s="231"/>
      <c r="EJ53" s="231"/>
      <c r="EK53" s="231"/>
      <c r="EL53" s="231"/>
      <c r="EM53" s="231"/>
      <c r="EN53" s="231"/>
      <c r="EO53" s="231"/>
      <c r="EP53" s="231"/>
      <c r="EQ53" s="231"/>
      <c r="ER53" s="231"/>
      <c r="ES53" s="231"/>
      <c r="ET53" s="231"/>
      <c r="EU53" s="231"/>
      <c r="EV53" s="231"/>
      <c r="EW53" s="231"/>
      <c r="EX53" s="231"/>
      <c r="EY53" s="231"/>
      <c r="EZ53" s="231"/>
      <c r="FA53" s="231"/>
      <c r="FB53" s="231"/>
      <c r="FC53" s="231"/>
      <c r="FD53" s="231">
        <v>1695518359</v>
      </c>
      <c r="FE53" s="231"/>
      <c r="FF53" s="231"/>
      <c r="FG53" s="231"/>
      <c r="FH53" s="231">
        <f>SUM(FI53:FJ53)</f>
        <v>0</v>
      </c>
      <c r="FI53" s="231">
        <f>SUM(FK53:FL53)+FM53+FO53+FX53+GF53</f>
        <v>0</v>
      </c>
      <c r="FJ53" s="231">
        <f>FN53+SUM(FP53:FW53)+SUM(FY53:GE53)+SUM(GG53:GI53)</f>
        <v>0</v>
      </c>
      <c r="FK53" s="231"/>
      <c r="FL53" s="231"/>
      <c r="FM53" s="231"/>
      <c r="FN53" s="231"/>
      <c r="FO53" s="231"/>
      <c r="FP53" s="231"/>
      <c r="FQ53" s="231"/>
      <c r="FR53" s="231"/>
      <c r="FS53" s="231"/>
      <c r="FT53" s="231"/>
      <c r="FU53" s="231"/>
      <c r="FV53" s="231"/>
      <c r="FW53" s="231"/>
      <c r="FX53" s="231"/>
      <c r="FY53" s="231"/>
      <c r="FZ53" s="231"/>
      <c r="GA53" s="231"/>
      <c r="GB53" s="231"/>
      <c r="GC53" s="231"/>
      <c r="GD53" s="231"/>
      <c r="GE53" s="231"/>
      <c r="GF53" s="231"/>
      <c r="GG53" s="231"/>
      <c r="GH53" s="231"/>
      <c r="GI53" s="231"/>
      <c r="GJ53" s="231">
        <f>SUM(GK53:GL53)</f>
        <v>0</v>
      </c>
      <c r="GK53" s="231">
        <f>SUM(GM53:GM53)</f>
        <v>0</v>
      </c>
      <c r="GL53" s="231">
        <f>SUM(GN53:GO53)</f>
        <v>0</v>
      </c>
      <c r="GM53" s="231"/>
      <c r="GN53" s="231"/>
      <c r="GO53" s="231"/>
      <c r="GP53" s="231"/>
      <c r="GQ53" s="247">
        <f t="shared" si="73"/>
        <v>1</v>
      </c>
      <c r="GR53" s="247"/>
      <c r="GS53" s="248">
        <f t="shared" si="12"/>
        <v>1</v>
      </c>
      <c r="GT53" s="248"/>
      <c r="GU53" s="248"/>
    </row>
    <row r="54" spans="1:203" ht="17.25" customHeight="1">
      <c r="A54" s="245">
        <v>14</v>
      </c>
      <c r="B54" s="246" t="s">
        <v>161</v>
      </c>
      <c r="C54" s="231">
        <f aca="true" t="shared" si="92" ref="C54:AO54">C55+C56</f>
        <v>931029000</v>
      </c>
      <c r="D54" s="231">
        <f t="shared" si="92"/>
        <v>931029000</v>
      </c>
      <c r="E54" s="231">
        <f t="shared" si="92"/>
        <v>0</v>
      </c>
      <c r="F54" s="231">
        <f t="shared" si="92"/>
        <v>0</v>
      </c>
      <c r="G54" s="231">
        <f t="shared" si="92"/>
        <v>0</v>
      </c>
      <c r="H54" s="231">
        <f t="shared" si="92"/>
        <v>0</v>
      </c>
      <c r="I54" s="231">
        <f t="shared" si="92"/>
        <v>0</v>
      </c>
      <c r="J54" s="231">
        <f t="shared" si="92"/>
        <v>931029000</v>
      </c>
      <c r="K54" s="231">
        <f t="shared" si="92"/>
        <v>0</v>
      </c>
      <c r="L54" s="231">
        <f t="shared" si="92"/>
        <v>0</v>
      </c>
      <c r="M54" s="231">
        <f t="shared" si="92"/>
        <v>0</v>
      </c>
      <c r="N54" s="231">
        <f t="shared" si="92"/>
        <v>0</v>
      </c>
      <c r="O54" s="231">
        <f t="shared" si="92"/>
        <v>0</v>
      </c>
      <c r="P54" s="231">
        <f t="shared" si="92"/>
        <v>0</v>
      </c>
      <c r="Q54" s="231">
        <f t="shared" si="92"/>
        <v>0</v>
      </c>
      <c r="R54" s="231">
        <f t="shared" si="92"/>
        <v>0</v>
      </c>
      <c r="S54" s="231">
        <f t="shared" si="92"/>
        <v>0</v>
      </c>
      <c r="T54" s="231">
        <f t="shared" si="92"/>
        <v>0</v>
      </c>
      <c r="U54" s="231">
        <f t="shared" si="92"/>
        <v>0</v>
      </c>
      <c r="V54" s="231">
        <f t="shared" si="92"/>
        <v>0</v>
      </c>
      <c r="W54" s="231">
        <f t="shared" si="92"/>
        <v>0</v>
      </c>
      <c r="X54" s="231">
        <f t="shared" si="92"/>
        <v>0</v>
      </c>
      <c r="Y54" s="231">
        <f t="shared" si="92"/>
        <v>0</v>
      </c>
      <c r="Z54" s="231">
        <f t="shared" si="92"/>
        <v>3150000</v>
      </c>
      <c r="AA54" s="231">
        <f t="shared" si="92"/>
        <v>0</v>
      </c>
      <c r="AB54" s="231">
        <f t="shared" si="92"/>
        <v>0</v>
      </c>
      <c r="AC54" s="231">
        <f t="shared" si="92"/>
        <v>0</v>
      </c>
      <c r="AD54" s="231">
        <f t="shared" si="92"/>
        <v>0</v>
      </c>
      <c r="AE54" s="231">
        <f t="shared" si="92"/>
        <v>0</v>
      </c>
      <c r="AF54" s="231">
        <f t="shared" si="92"/>
        <v>0</v>
      </c>
      <c r="AG54" s="231">
        <f t="shared" si="92"/>
        <v>0</v>
      </c>
      <c r="AH54" s="231">
        <f t="shared" si="92"/>
        <v>0</v>
      </c>
      <c r="AI54" s="231">
        <f t="shared" si="92"/>
        <v>0</v>
      </c>
      <c r="AJ54" s="231">
        <f t="shared" si="92"/>
        <v>0</v>
      </c>
      <c r="AK54" s="231">
        <f t="shared" si="92"/>
        <v>0</v>
      </c>
      <c r="AL54" s="231">
        <f t="shared" si="92"/>
        <v>0</v>
      </c>
      <c r="AM54" s="231">
        <f t="shared" si="92"/>
        <v>0</v>
      </c>
      <c r="AN54" s="231">
        <f t="shared" si="92"/>
        <v>0</v>
      </c>
      <c r="AO54" s="231">
        <f t="shared" si="92"/>
        <v>0</v>
      </c>
      <c r="AP54" s="231">
        <f>AP55+AP56</f>
        <v>0</v>
      </c>
      <c r="AQ54" s="231">
        <f aca="true" t="shared" si="93" ref="AQ54:AW54">AQ55+AQ56</f>
        <v>0</v>
      </c>
      <c r="AR54" s="231">
        <f t="shared" si="93"/>
        <v>0</v>
      </c>
      <c r="AS54" s="231">
        <f t="shared" si="93"/>
        <v>0</v>
      </c>
      <c r="AT54" s="231">
        <f t="shared" si="93"/>
        <v>0</v>
      </c>
      <c r="AU54" s="231">
        <f t="shared" si="93"/>
        <v>0</v>
      </c>
      <c r="AV54" s="231">
        <f t="shared" si="93"/>
        <v>0</v>
      </c>
      <c r="AW54" s="231">
        <f t="shared" si="93"/>
        <v>0</v>
      </c>
      <c r="AX54" s="231">
        <f>AX55+AX56</f>
        <v>0</v>
      </c>
      <c r="AY54" s="231">
        <f aca="true" t="shared" si="94" ref="AY54:BD54">AY55+AY56</f>
        <v>0</v>
      </c>
      <c r="AZ54" s="231">
        <f t="shared" si="94"/>
        <v>0</v>
      </c>
      <c r="BA54" s="231">
        <f t="shared" si="94"/>
        <v>0</v>
      </c>
      <c r="BB54" s="231">
        <f t="shared" si="94"/>
        <v>0</v>
      </c>
      <c r="BC54" s="231">
        <f t="shared" si="94"/>
        <v>0</v>
      </c>
      <c r="BD54" s="231">
        <f t="shared" si="94"/>
        <v>0</v>
      </c>
      <c r="BE54" s="231">
        <f>BE55+BE56</f>
        <v>0</v>
      </c>
      <c r="BF54" s="231">
        <f>BF55+BF56</f>
        <v>0</v>
      </c>
      <c r="BG54" s="231">
        <f aca="true" t="shared" si="95" ref="BG54:CU54">BG55+BG56</f>
        <v>0</v>
      </c>
      <c r="BH54" s="231">
        <f t="shared" si="95"/>
        <v>0</v>
      </c>
      <c r="BI54" s="231">
        <f t="shared" si="95"/>
        <v>0</v>
      </c>
      <c r="BJ54" s="231">
        <f t="shared" si="95"/>
        <v>927879000</v>
      </c>
      <c r="BK54" s="231">
        <f t="shared" si="95"/>
        <v>0</v>
      </c>
      <c r="BL54" s="231">
        <f t="shared" si="95"/>
        <v>0</v>
      </c>
      <c r="BM54" s="231">
        <f t="shared" si="95"/>
        <v>0</v>
      </c>
      <c r="BN54" s="231">
        <f t="shared" si="95"/>
        <v>0</v>
      </c>
      <c r="BO54" s="231">
        <f t="shared" si="95"/>
        <v>0</v>
      </c>
      <c r="BP54" s="231">
        <f t="shared" si="95"/>
        <v>0</v>
      </c>
      <c r="BQ54" s="231">
        <f t="shared" si="95"/>
        <v>0</v>
      </c>
      <c r="BR54" s="231">
        <f t="shared" si="95"/>
        <v>0</v>
      </c>
      <c r="BS54" s="231">
        <f t="shared" si="95"/>
        <v>0</v>
      </c>
      <c r="BT54" s="231">
        <f t="shared" si="95"/>
        <v>0</v>
      </c>
      <c r="BU54" s="231">
        <f t="shared" si="95"/>
        <v>0</v>
      </c>
      <c r="BV54" s="231">
        <f t="shared" si="95"/>
        <v>0</v>
      </c>
      <c r="BW54" s="231">
        <f t="shared" si="95"/>
        <v>0</v>
      </c>
      <c r="BX54" s="231">
        <f t="shared" si="95"/>
        <v>0</v>
      </c>
      <c r="BY54" s="231">
        <f t="shared" si="95"/>
        <v>0</v>
      </c>
      <c r="BZ54" s="231">
        <f t="shared" si="95"/>
        <v>0</v>
      </c>
      <c r="CA54" s="231">
        <f t="shared" si="95"/>
        <v>0</v>
      </c>
      <c r="CB54" s="231">
        <f t="shared" si="95"/>
        <v>0</v>
      </c>
      <c r="CC54" s="231">
        <f t="shared" si="95"/>
        <v>0</v>
      </c>
      <c r="CD54" s="231">
        <f t="shared" si="95"/>
        <v>0</v>
      </c>
      <c r="CE54" s="231">
        <f t="shared" si="95"/>
        <v>0</v>
      </c>
      <c r="CF54" s="231">
        <f t="shared" si="95"/>
        <v>0</v>
      </c>
      <c r="CG54" s="231">
        <f t="shared" si="95"/>
        <v>0</v>
      </c>
      <c r="CH54" s="231">
        <f t="shared" si="95"/>
        <v>0</v>
      </c>
      <c r="CI54" s="231">
        <f t="shared" si="95"/>
        <v>0</v>
      </c>
      <c r="CJ54" s="231">
        <f t="shared" si="95"/>
        <v>0</v>
      </c>
      <c r="CK54" s="231">
        <f t="shared" si="95"/>
        <v>0</v>
      </c>
      <c r="CL54" s="231">
        <f t="shared" si="95"/>
        <v>0</v>
      </c>
      <c r="CM54" s="231">
        <f t="shared" si="95"/>
        <v>0</v>
      </c>
      <c r="CN54" s="231">
        <f t="shared" si="95"/>
        <v>0</v>
      </c>
      <c r="CO54" s="231">
        <f t="shared" si="95"/>
        <v>0</v>
      </c>
      <c r="CP54" s="231">
        <f t="shared" si="95"/>
        <v>0</v>
      </c>
      <c r="CQ54" s="231">
        <f t="shared" si="95"/>
        <v>0</v>
      </c>
      <c r="CR54" s="231">
        <f t="shared" si="95"/>
        <v>0</v>
      </c>
      <c r="CS54" s="231">
        <f t="shared" si="95"/>
        <v>0</v>
      </c>
      <c r="CT54" s="231">
        <f t="shared" si="95"/>
        <v>0</v>
      </c>
      <c r="CU54" s="231">
        <f t="shared" si="95"/>
        <v>0</v>
      </c>
      <c r="CV54" s="246" t="s">
        <v>161</v>
      </c>
      <c r="CW54" s="231">
        <f aca="true" t="shared" si="96" ref="CW54:FH54">CW55+CW56</f>
        <v>931029000</v>
      </c>
      <c r="CX54" s="231">
        <f t="shared" si="96"/>
        <v>931029000</v>
      </c>
      <c r="CY54" s="231">
        <f t="shared" si="96"/>
        <v>0</v>
      </c>
      <c r="CZ54" s="231">
        <f t="shared" si="96"/>
        <v>0</v>
      </c>
      <c r="DA54" s="231">
        <f t="shared" si="96"/>
        <v>0</v>
      </c>
      <c r="DB54" s="231">
        <f t="shared" si="96"/>
        <v>0</v>
      </c>
      <c r="DC54" s="231">
        <f t="shared" si="96"/>
        <v>0</v>
      </c>
      <c r="DD54" s="231">
        <f t="shared" si="96"/>
        <v>931029000</v>
      </c>
      <c r="DE54" s="231">
        <f t="shared" si="96"/>
        <v>0</v>
      </c>
      <c r="DF54" s="231">
        <f t="shared" si="96"/>
        <v>0</v>
      </c>
      <c r="DG54" s="231">
        <f t="shared" si="96"/>
        <v>0</v>
      </c>
      <c r="DH54" s="231">
        <f t="shared" si="96"/>
        <v>0</v>
      </c>
      <c r="DI54" s="231">
        <f t="shared" si="96"/>
        <v>0</v>
      </c>
      <c r="DJ54" s="231">
        <f t="shared" si="96"/>
        <v>0</v>
      </c>
      <c r="DK54" s="231">
        <f t="shared" si="96"/>
        <v>0</v>
      </c>
      <c r="DL54" s="231">
        <f t="shared" si="96"/>
        <v>0</v>
      </c>
      <c r="DM54" s="231">
        <f t="shared" si="96"/>
        <v>0</v>
      </c>
      <c r="DN54" s="231">
        <f t="shared" si="96"/>
        <v>0</v>
      </c>
      <c r="DO54" s="231">
        <f t="shared" si="96"/>
        <v>0</v>
      </c>
      <c r="DP54" s="231">
        <f t="shared" si="96"/>
        <v>0</v>
      </c>
      <c r="DQ54" s="231">
        <f t="shared" si="96"/>
        <v>0</v>
      </c>
      <c r="DR54" s="231">
        <f t="shared" si="96"/>
        <v>0</v>
      </c>
      <c r="DS54" s="231">
        <f t="shared" si="96"/>
        <v>0</v>
      </c>
      <c r="DT54" s="231">
        <f>DT55+DT56</f>
        <v>3150000</v>
      </c>
      <c r="DU54" s="231">
        <f t="shared" si="96"/>
        <v>0</v>
      </c>
      <c r="DV54" s="231">
        <f t="shared" si="96"/>
        <v>0</v>
      </c>
      <c r="DW54" s="231">
        <f>DW55+DW56</f>
        <v>0</v>
      </c>
      <c r="DX54" s="231">
        <f>DX55+DX56</f>
        <v>0</v>
      </c>
      <c r="DY54" s="231">
        <f t="shared" si="96"/>
        <v>0</v>
      </c>
      <c r="DZ54" s="231">
        <f t="shared" si="96"/>
        <v>0</v>
      </c>
      <c r="EA54" s="231">
        <f t="shared" si="96"/>
        <v>0</v>
      </c>
      <c r="EB54" s="231">
        <f t="shared" si="96"/>
        <v>0</v>
      </c>
      <c r="EC54" s="231">
        <f>EC55+EC56</f>
        <v>0</v>
      </c>
      <c r="ED54" s="231">
        <f t="shared" si="96"/>
        <v>0</v>
      </c>
      <c r="EE54" s="231">
        <f t="shared" si="96"/>
        <v>0</v>
      </c>
      <c r="EF54" s="231">
        <f t="shared" si="96"/>
        <v>0</v>
      </c>
      <c r="EG54" s="231">
        <f t="shared" si="96"/>
        <v>0</v>
      </c>
      <c r="EH54" s="231">
        <f t="shared" si="96"/>
        <v>0</v>
      </c>
      <c r="EI54" s="231">
        <f t="shared" si="96"/>
        <v>0</v>
      </c>
      <c r="EJ54" s="231">
        <f>EJ55+EJ56</f>
        <v>0</v>
      </c>
      <c r="EK54" s="231">
        <f t="shared" si="96"/>
        <v>0</v>
      </c>
      <c r="EL54" s="231">
        <f t="shared" si="96"/>
        <v>0</v>
      </c>
      <c r="EM54" s="231">
        <f t="shared" si="96"/>
        <v>0</v>
      </c>
      <c r="EN54" s="231">
        <f t="shared" si="96"/>
        <v>0</v>
      </c>
      <c r="EO54" s="231">
        <f t="shared" si="96"/>
        <v>0</v>
      </c>
      <c r="EP54" s="231">
        <f t="shared" si="96"/>
        <v>0</v>
      </c>
      <c r="EQ54" s="231">
        <f t="shared" si="96"/>
        <v>0</v>
      </c>
      <c r="ER54" s="231">
        <f>ER55+ER56</f>
        <v>0</v>
      </c>
      <c r="ES54" s="231">
        <f t="shared" si="96"/>
        <v>0</v>
      </c>
      <c r="ET54" s="231">
        <f t="shared" si="96"/>
        <v>0</v>
      </c>
      <c r="EU54" s="231">
        <f t="shared" si="96"/>
        <v>0</v>
      </c>
      <c r="EV54" s="231">
        <f t="shared" si="96"/>
        <v>0</v>
      </c>
      <c r="EW54" s="231">
        <f t="shared" si="96"/>
        <v>0</v>
      </c>
      <c r="EX54" s="231">
        <f t="shared" si="96"/>
        <v>0</v>
      </c>
      <c r="EY54" s="231">
        <f>EY55+EY56</f>
        <v>0</v>
      </c>
      <c r="EZ54" s="231">
        <f>EZ55+EZ56</f>
        <v>0</v>
      </c>
      <c r="FA54" s="231">
        <f t="shared" si="96"/>
        <v>0</v>
      </c>
      <c r="FB54" s="231">
        <f t="shared" si="96"/>
        <v>0</v>
      </c>
      <c r="FC54" s="231">
        <f t="shared" si="96"/>
        <v>0</v>
      </c>
      <c r="FD54" s="231">
        <f t="shared" si="96"/>
        <v>927879000</v>
      </c>
      <c r="FE54" s="231">
        <f t="shared" si="96"/>
        <v>0</v>
      </c>
      <c r="FF54" s="231">
        <f t="shared" si="96"/>
        <v>0</v>
      </c>
      <c r="FG54" s="231">
        <f t="shared" si="96"/>
        <v>0</v>
      </c>
      <c r="FH54" s="231">
        <f t="shared" si="96"/>
        <v>0</v>
      </c>
      <c r="FI54" s="231">
        <f aca="true" t="shared" si="97" ref="FI54:GO54">FI55+FI56</f>
        <v>0</v>
      </c>
      <c r="FJ54" s="231">
        <f t="shared" si="97"/>
        <v>0</v>
      </c>
      <c r="FK54" s="231">
        <f t="shared" si="97"/>
        <v>0</v>
      </c>
      <c r="FL54" s="231">
        <f t="shared" si="97"/>
        <v>0</v>
      </c>
      <c r="FM54" s="231">
        <f t="shared" si="97"/>
        <v>0</v>
      </c>
      <c r="FN54" s="231">
        <f t="shared" si="97"/>
        <v>0</v>
      </c>
      <c r="FO54" s="231">
        <f t="shared" si="97"/>
        <v>0</v>
      </c>
      <c r="FP54" s="231">
        <f t="shared" si="97"/>
        <v>0</v>
      </c>
      <c r="FQ54" s="231">
        <f t="shared" si="97"/>
        <v>0</v>
      </c>
      <c r="FR54" s="231">
        <f t="shared" si="97"/>
        <v>0</v>
      </c>
      <c r="FS54" s="231">
        <f t="shared" si="97"/>
        <v>0</v>
      </c>
      <c r="FT54" s="231">
        <f t="shared" si="97"/>
        <v>0</v>
      </c>
      <c r="FU54" s="231">
        <f t="shared" si="97"/>
        <v>0</v>
      </c>
      <c r="FV54" s="231">
        <f t="shared" si="97"/>
        <v>0</v>
      </c>
      <c r="FW54" s="231">
        <f t="shared" si="97"/>
        <v>0</v>
      </c>
      <c r="FX54" s="231">
        <f t="shared" si="97"/>
        <v>0</v>
      </c>
      <c r="FY54" s="231">
        <f t="shared" si="97"/>
        <v>0</v>
      </c>
      <c r="FZ54" s="231">
        <f t="shared" si="97"/>
        <v>0</v>
      </c>
      <c r="GA54" s="231">
        <f t="shared" si="97"/>
        <v>0</v>
      </c>
      <c r="GB54" s="231">
        <f t="shared" si="97"/>
        <v>0</v>
      </c>
      <c r="GC54" s="231">
        <f t="shared" si="97"/>
        <v>0</v>
      </c>
      <c r="GD54" s="231">
        <f t="shared" si="97"/>
        <v>0</v>
      </c>
      <c r="GE54" s="231">
        <f t="shared" si="97"/>
        <v>0</v>
      </c>
      <c r="GF54" s="231">
        <f t="shared" si="97"/>
        <v>0</v>
      </c>
      <c r="GG54" s="231">
        <f t="shared" si="97"/>
        <v>0</v>
      </c>
      <c r="GH54" s="231">
        <f t="shared" si="97"/>
        <v>0</v>
      </c>
      <c r="GI54" s="231">
        <f t="shared" si="97"/>
        <v>0</v>
      </c>
      <c r="GJ54" s="231">
        <f t="shared" si="97"/>
        <v>0</v>
      </c>
      <c r="GK54" s="231">
        <f t="shared" si="97"/>
        <v>0</v>
      </c>
      <c r="GL54" s="231">
        <f t="shared" si="97"/>
        <v>0</v>
      </c>
      <c r="GM54" s="231">
        <f t="shared" si="97"/>
        <v>0</v>
      </c>
      <c r="GN54" s="231">
        <f t="shared" si="97"/>
        <v>0</v>
      </c>
      <c r="GO54" s="231">
        <f t="shared" si="97"/>
        <v>0</v>
      </c>
      <c r="GP54" s="231">
        <f>GP55+GP56</f>
        <v>0</v>
      </c>
      <c r="GQ54" s="247">
        <f t="shared" si="73"/>
        <v>1</v>
      </c>
      <c r="GR54" s="247"/>
      <c r="GS54" s="248">
        <f t="shared" si="12"/>
        <v>1</v>
      </c>
      <c r="GT54" s="248"/>
      <c r="GU54" s="248"/>
    </row>
    <row r="55" spans="1:203" ht="21" customHeight="1" hidden="1">
      <c r="A55" s="245"/>
      <c r="B55" s="246" t="s">
        <v>155</v>
      </c>
      <c r="C55" s="231">
        <f>D55+BN55+CP55</f>
        <v>0</v>
      </c>
      <c r="D55" s="231">
        <f>E55+J55</f>
        <v>0</v>
      </c>
      <c r="E55" s="231">
        <f>SUM(F55:I55)</f>
        <v>0</v>
      </c>
      <c r="F55" s="231"/>
      <c r="G55" s="231"/>
      <c r="H55" s="231"/>
      <c r="I55" s="231"/>
      <c r="J55" s="231">
        <f>SUM(K55:BM55)</f>
        <v>0</v>
      </c>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c r="AN55" s="231"/>
      <c r="AO55" s="231"/>
      <c r="AP55" s="231"/>
      <c r="AQ55" s="231"/>
      <c r="AR55" s="231"/>
      <c r="AS55" s="231"/>
      <c r="AT55" s="231"/>
      <c r="AU55" s="231"/>
      <c r="AV55" s="231"/>
      <c r="AW55" s="231"/>
      <c r="AX55" s="231"/>
      <c r="AY55" s="231"/>
      <c r="AZ55" s="231"/>
      <c r="BA55" s="231"/>
      <c r="BB55" s="231"/>
      <c r="BC55" s="231"/>
      <c r="BD55" s="231"/>
      <c r="BE55" s="231"/>
      <c r="BF55" s="231"/>
      <c r="BG55" s="231"/>
      <c r="BH55" s="231"/>
      <c r="BI55" s="231"/>
      <c r="BJ55" s="231"/>
      <c r="BK55" s="231"/>
      <c r="BL55" s="231"/>
      <c r="BM55" s="231"/>
      <c r="BN55" s="231">
        <f>SUM(BO55:BP55)</f>
        <v>0</v>
      </c>
      <c r="BO55" s="231">
        <f>SUM(BQ55:BR55)+BS55+BU55+CD55+CL55</f>
        <v>0</v>
      </c>
      <c r="BP55" s="231">
        <f>BT55+SUM(BV55:CC55)+SUM(CE55:CK55)+SUM(CM55:CO55)</f>
        <v>0</v>
      </c>
      <c r="BQ55" s="231"/>
      <c r="BR55" s="231"/>
      <c r="BS55" s="231"/>
      <c r="BT55" s="231"/>
      <c r="BU55" s="231"/>
      <c r="BV55" s="231"/>
      <c r="BW55" s="231"/>
      <c r="BX55" s="231"/>
      <c r="BY55" s="231"/>
      <c r="BZ55" s="231"/>
      <c r="CA55" s="231"/>
      <c r="CB55" s="231"/>
      <c r="CC55" s="231"/>
      <c r="CD55" s="231"/>
      <c r="CE55" s="231"/>
      <c r="CF55" s="231"/>
      <c r="CG55" s="231"/>
      <c r="CH55" s="231"/>
      <c r="CI55" s="231"/>
      <c r="CJ55" s="231"/>
      <c r="CK55" s="231"/>
      <c r="CL55" s="231"/>
      <c r="CM55" s="231"/>
      <c r="CN55" s="231"/>
      <c r="CO55" s="231"/>
      <c r="CP55" s="231">
        <f>SUM(CQ55:CR55)</f>
        <v>0</v>
      </c>
      <c r="CQ55" s="231">
        <f>SUM(CS55:CS55)</f>
        <v>0</v>
      </c>
      <c r="CR55" s="231">
        <f>SUM(CT55:CU55)</f>
        <v>0</v>
      </c>
      <c r="CS55" s="231"/>
      <c r="CT55" s="231"/>
      <c r="CU55" s="231"/>
      <c r="CV55" s="246" t="s">
        <v>155</v>
      </c>
      <c r="CW55" s="231">
        <f>CX55+FH55+GJ55+GP55</f>
        <v>0</v>
      </c>
      <c r="CX55" s="231">
        <f>CY55+DD55</f>
        <v>0</v>
      </c>
      <c r="CY55" s="231">
        <f>SUM(CZ55:DC55)</f>
        <v>0</v>
      </c>
      <c r="CZ55" s="231"/>
      <c r="DA55" s="231"/>
      <c r="DB55" s="231"/>
      <c r="DC55" s="231"/>
      <c r="DD55" s="231">
        <f>SUM(DE55:FG55)</f>
        <v>0</v>
      </c>
      <c r="DE55" s="231"/>
      <c r="DF55" s="231"/>
      <c r="DG55" s="231"/>
      <c r="DH55" s="231"/>
      <c r="DI55" s="231"/>
      <c r="DJ55" s="231"/>
      <c r="DK55" s="231"/>
      <c r="DL55" s="231"/>
      <c r="DM55" s="231"/>
      <c r="DN55" s="231"/>
      <c r="DO55" s="231"/>
      <c r="DP55" s="231"/>
      <c r="DQ55" s="231"/>
      <c r="DR55" s="231"/>
      <c r="DS55" s="231"/>
      <c r="DT55" s="231"/>
      <c r="DU55" s="231"/>
      <c r="DV55" s="231"/>
      <c r="DW55" s="231"/>
      <c r="DX55" s="231"/>
      <c r="DY55" s="231"/>
      <c r="DZ55" s="231"/>
      <c r="EA55" s="231"/>
      <c r="EB55" s="231"/>
      <c r="EC55" s="231"/>
      <c r="ED55" s="231"/>
      <c r="EE55" s="231"/>
      <c r="EF55" s="231"/>
      <c r="EG55" s="231"/>
      <c r="EH55" s="231"/>
      <c r="EI55" s="231"/>
      <c r="EJ55" s="231"/>
      <c r="EK55" s="231"/>
      <c r="EL55" s="231"/>
      <c r="EM55" s="231"/>
      <c r="EN55" s="231"/>
      <c r="EO55" s="231"/>
      <c r="EP55" s="231"/>
      <c r="EQ55" s="231"/>
      <c r="ER55" s="231"/>
      <c r="ES55" s="231"/>
      <c r="ET55" s="231"/>
      <c r="EU55" s="231"/>
      <c r="EV55" s="231"/>
      <c r="EW55" s="231"/>
      <c r="EX55" s="231"/>
      <c r="EY55" s="231"/>
      <c r="EZ55" s="231"/>
      <c r="FA55" s="231"/>
      <c r="FB55" s="231"/>
      <c r="FC55" s="231"/>
      <c r="FD55" s="231"/>
      <c r="FE55" s="231"/>
      <c r="FF55" s="231"/>
      <c r="FG55" s="231"/>
      <c r="FH55" s="231">
        <f>SUM(FI55:FJ55)</f>
        <v>0</v>
      </c>
      <c r="FI55" s="231">
        <f>SUM(FK55:FL55)+FM55+FO55+FX55+GF55</f>
        <v>0</v>
      </c>
      <c r="FJ55" s="231">
        <f>FN55+SUM(FP55:FW55)+SUM(FY55:GE55)+SUM(GG55:GI55)</f>
        <v>0</v>
      </c>
      <c r="FK55" s="231"/>
      <c r="FL55" s="231"/>
      <c r="FM55" s="231"/>
      <c r="FN55" s="231"/>
      <c r="FO55" s="231"/>
      <c r="FP55" s="231"/>
      <c r="FQ55" s="231"/>
      <c r="FR55" s="231"/>
      <c r="FS55" s="231"/>
      <c r="FT55" s="231"/>
      <c r="FU55" s="231"/>
      <c r="FV55" s="231"/>
      <c r="FW55" s="231"/>
      <c r="FX55" s="231"/>
      <c r="FY55" s="231"/>
      <c r="FZ55" s="231"/>
      <c r="GA55" s="231"/>
      <c r="GB55" s="231"/>
      <c r="GC55" s="231"/>
      <c r="GD55" s="231"/>
      <c r="GE55" s="231"/>
      <c r="GF55" s="231"/>
      <c r="GG55" s="231"/>
      <c r="GH55" s="231"/>
      <c r="GI55" s="231"/>
      <c r="GJ55" s="231">
        <f>SUM(GK55:GL55)</f>
        <v>0</v>
      </c>
      <c r="GK55" s="231">
        <f>SUM(GM55:GM55)</f>
        <v>0</v>
      </c>
      <c r="GL55" s="231">
        <f>SUM(GN55:GO55)</f>
        <v>0</v>
      </c>
      <c r="GM55" s="231"/>
      <c r="GN55" s="231"/>
      <c r="GO55" s="231"/>
      <c r="GP55" s="231"/>
      <c r="GQ55" s="247"/>
      <c r="GR55" s="247"/>
      <c r="GS55" s="248"/>
      <c r="GT55" s="248"/>
      <c r="GU55" s="248"/>
    </row>
    <row r="56" spans="1:203" ht="17.25" customHeight="1" hidden="1">
      <c r="A56" s="245"/>
      <c r="B56" s="246" t="s">
        <v>156</v>
      </c>
      <c r="C56" s="231">
        <f>D56+BN56+CP56</f>
        <v>931029000</v>
      </c>
      <c r="D56" s="231">
        <f>E56+J56</f>
        <v>931029000</v>
      </c>
      <c r="E56" s="231">
        <f>SUM(F56:I56)</f>
        <v>0</v>
      </c>
      <c r="F56" s="231"/>
      <c r="G56" s="231"/>
      <c r="H56" s="231"/>
      <c r="I56" s="231"/>
      <c r="J56" s="231">
        <f>SUM(K56:BM56)</f>
        <v>931029000</v>
      </c>
      <c r="K56" s="231"/>
      <c r="L56" s="231"/>
      <c r="M56" s="231"/>
      <c r="N56" s="231"/>
      <c r="O56" s="231"/>
      <c r="P56" s="231"/>
      <c r="Q56" s="231"/>
      <c r="R56" s="231"/>
      <c r="S56" s="231"/>
      <c r="T56" s="231"/>
      <c r="U56" s="231"/>
      <c r="V56" s="231"/>
      <c r="W56" s="231"/>
      <c r="X56" s="231"/>
      <c r="Y56" s="231"/>
      <c r="Z56" s="231">
        <v>3150000</v>
      </c>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1"/>
      <c r="AY56" s="231"/>
      <c r="AZ56" s="231"/>
      <c r="BA56" s="231"/>
      <c r="BB56" s="231"/>
      <c r="BC56" s="231"/>
      <c r="BD56" s="231"/>
      <c r="BE56" s="231"/>
      <c r="BF56" s="231"/>
      <c r="BG56" s="231"/>
      <c r="BH56" s="231"/>
      <c r="BI56" s="231"/>
      <c r="BJ56" s="231">
        <v>927879000</v>
      </c>
      <c r="BK56" s="231"/>
      <c r="BL56" s="231"/>
      <c r="BM56" s="231"/>
      <c r="BN56" s="231">
        <f>SUM(BO56:BP56)</f>
        <v>0</v>
      </c>
      <c r="BO56" s="231">
        <f>SUM(BQ56:BR56)+BS56+BU56+CD56+CL56</f>
        <v>0</v>
      </c>
      <c r="BP56" s="231">
        <f>BT56+SUM(BV56:CC56)+SUM(CE56:CK56)+SUM(CM56:CO56)</f>
        <v>0</v>
      </c>
      <c r="BQ56" s="231"/>
      <c r="BR56" s="231"/>
      <c r="BS56" s="231"/>
      <c r="BT56" s="231"/>
      <c r="BU56" s="231"/>
      <c r="BV56" s="231"/>
      <c r="BW56" s="231"/>
      <c r="BX56" s="231"/>
      <c r="BY56" s="231"/>
      <c r="BZ56" s="231"/>
      <c r="CA56" s="231"/>
      <c r="CB56" s="231"/>
      <c r="CC56" s="231"/>
      <c r="CD56" s="231"/>
      <c r="CE56" s="231"/>
      <c r="CF56" s="231"/>
      <c r="CG56" s="231"/>
      <c r="CH56" s="231"/>
      <c r="CI56" s="231"/>
      <c r="CJ56" s="231"/>
      <c r="CK56" s="231"/>
      <c r="CL56" s="231"/>
      <c r="CM56" s="231"/>
      <c r="CN56" s="231"/>
      <c r="CO56" s="231"/>
      <c r="CP56" s="231">
        <f>SUM(CQ56:CR56)</f>
        <v>0</v>
      </c>
      <c r="CQ56" s="231">
        <f>SUM(CS56:CS56)</f>
        <v>0</v>
      </c>
      <c r="CR56" s="231">
        <f>SUM(CT56:CU56)</f>
        <v>0</v>
      </c>
      <c r="CS56" s="231"/>
      <c r="CT56" s="231"/>
      <c r="CU56" s="231"/>
      <c r="CV56" s="246" t="s">
        <v>156</v>
      </c>
      <c r="CW56" s="231">
        <f>CX56+FH56+GJ56+GP56</f>
        <v>931029000</v>
      </c>
      <c r="CX56" s="231">
        <f>CY56+DD56</f>
        <v>931029000</v>
      </c>
      <c r="CY56" s="231">
        <f>SUM(CZ56:DC56)</f>
        <v>0</v>
      </c>
      <c r="CZ56" s="231"/>
      <c r="DA56" s="231"/>
      <c r="DB56" s="231"/>
      <c r="DC56" s="231"/>
      <c r="DD56" s="231">
        <f>SUM(DE56:FG56)</f>
        <v>931029000</v>
      </c>
      <c r="DE56" s="231"/>
      <c r="DF56" s="231"/>
      <c r="DG56" s="231"/>
      <c r="DH56" s="231"/>
      <c r="DI56" s="231"/>
      <c r="DJ56" s="231"/>
      <c r="DK56" s="231"/>
      <c r="DL56" s="231"/>
      <c r="DM56" s="231"/>
      <c r="DN56" s="231"/>
      <c r="DO56" s="231"/>
      <c r="DP56" s="231"/>
      <c r="DQ56" s="231"/>
      <c r="DR56" s="231"/>
      <c r="DS56" s="231"/>
      <c r="DT56" s="231">
        <v>3150000</v>
      </c>
      <c r="DU56" s="231"/>
      <c r="DV56" s="231"/>
      <c r="DW56" s="231"/>
      <c r="DX56" s="231"/>
      <c r="DY56" s="231"/>
      <c r="DZ56" s="231"/>
      <c r="EA56" s="231"/>
      <c r="EB56" s="231"/>
      <c r="EC56" s="231"/>
      <c r="ED56" s="231"/>
      <c r="EE56" s="231"/>
      <c r="EF56" s="231"/>
      <c r="EG56" s="231"/>
      <c r="EH56" s="231"/>
      <c r="EI56" s="231"/>
      <c r="EJ56" s="231"/>
      <c r="EK56" s="231"/>
      <c r="EL56" s="231"/>
      <c r="EM56" s="231"/>
      <c r="EN56" s="231"/>
      <c r="EO56" s="231"/>
      <c r="EP56" s="231"/>
      <c r="EQ56" s="231"/>
      <c r="ER56" s="231"/>
      <c r="ES56" s="231"/>
      <c r="ET56" s="231"/>
      <c r="EU56" s="231"/>
      <c r="EV56" s="231"/>
      <c r="EW56" s="231"/>
      <c r="EX56" s="231"/>
      <c r="EY56" s="231"/>
      <c r="EZ56" s="231"/>
      <c r="FA56" s="231"/>
      <c r="FB56" s="231"/>
      <c r="FC56" s="231"/>
      <c r="FD56" s="231">
        <v>927879000</v>
      </c>
      <c r="FE56" s="231"/>
      <c r="FF56" s="231"/>
      <c r="FG56" s="231"/>
      <c r="FH56" s="231">
        <f>SUM(FI56:FJ56)</f>
        <v>0</v>
      </c>
      <c r="FI56" s="231">
        <f>SUM(FK56:FL56)+FM56+FO56+FX56+GF56</f>
        <v>0</v>
      </c>
      <c r="FJ56" s="231">
        <f>FN56+SUM(FP56:FW56)+SUM(FY56:GE56)+SUM(GG56:GI56)</f>
        <v>0</v>
      </c>
      <c r="FK56" s="231"/>
      <c r="FL56" s="231"/>
      <c r="FM56" s="231"/>
      <c r="FN56" s="231"/>
      <c r="FO56" s="231"/>
      <c r="FP56" s="231"/>
      <c r="FQ56" s="231"/>
      <c r="FR56" s="231"/>
      <c r="FS56" s="231"/>
      <c r="FT56" s="231"/>
      <c r="FU56" s="231"/>
      <c r="FV56" s="231"/>
      <c r="FW56" s="231"/>
      <c r="FX56" s="231"/>
      <c r="FY56" s="231"/>
      <c r="FZ56" s="231"/>
      <c r="GA56" s="231"/>
      <c r="GB56" s="231"/>
      <c r="GC56" s="231"/>
      <c r="GD56" s="231"/>
      <c r="GE56" s="231"/>
      <c r="GF56" s="231"/>
      <c r="GG56" s="231"/>
      <c r="GH56" s="231"/>
      <c r="GI56" s="231"/>
      <c r="GJ56" s="231">
        <f>SUM(GK56:GL56)</f>
        <v>0</v>
      </c>
      <c r="GK56" s="231">
        <f>SUM(GM56:GM56)</f>
        <v>0</v>
      </c>
      <c r="GL56" s="231">
        <f>SUM(GN56:GO56)</f>
        <v>0</v>
      </c>
      <c r="GM56" s="231"/>
      <c r="GN56" s="231"/>
      <c r="GO56" s="231"/>
      <c r="GP56" s="231"/>
      <c r="GQ56" s="247">
        <f t="shared" si="73"/>
        <v>1</v>
      </c>
      <c r="GR56" s="247"/>
      <c r="GS56" s="248">
        <f t="shared" si="12"/>
        <v>1</v>
      </c>
      <c r="GT56" s="248"/>
      <c r="GU56" s="248"/>
    </row>
    <row r="57" spans="1:203" ht="25.5">
      <c r="A57" s="245">
        <v>15</v>
      </c>
      <c r="B57" s="246" t="s">
        <v>511</v>
      </c>
      <c r="C57" s="231">
        <f aca="true" t="shared" si="98" ref="C57:AO57">C58+C59</f>
        <v>7620053801</v>
      </c>
      <c r="D57" s="231">
        <f t="shared" si="98"/>
        <v>7620053801</v>
      </c>
      <c r="E57" s="231">
        <f t="shared" si="98"/>
        <v>0</v>
      </c>
      <c r="F57" s="231">
        <f t="shared" si="98"/>
        <v>0</v>
      </c>
      <c r="G57" s="231">
        <f t="shared" si="98"/>
        <v>0</v>
      </c>
      <c r="H57" s="231">
        <f t="shared" si="98"/>
        <v>0</v>
      </c>
      <c r="I57" s="231">
        <f t="shared" si="98"/>
        <v>0</v>
      </c>
      <c r="J57" s="231">
        <f t="shared" si="98"/>
        <v>7620053801</v>
      </c>
      <c r="K57" s="231">
        <f t="shared" si="98"/>
        <v>0</v>
      </c>
      <c r="L57" s="231">
        <f t="shared" si="98"/>
        <v>0</v>
      </c>
      <c r="M57" s="231">
        <f t="shared" si="98"/>
        <v>0</v>
      </c>
      <c r="N57" s="231">
        <f t="shared" si="98"/>
        <v>0</v>
      </c>
      <c r="O57" s="231">
        <f t="shared" si="98"/>
        <v>0</v>
      </c>
      <c r="P57" s="231">
        <f t="shared" si="98"/>
        <v>0</v>
      </c>
      <c r="Q57" s="231">
        <f t="shared" si="98"/>
        <v>0</v>
      </c>
      <c r="R57" s="231">
        <f t="shared" si="98"/>
        <v>0</v>
      </c>
      <c r="S57" s="231">
        <f t="shared" si="98"/>
        <v>0</v>
      </c>
      <c r="T57" s="231">
        <f t="shared" si="98"/>
        <v>0</v>
      </c>
      <c r="U57" s="231">
        <f t="shared" si="98"/>
        <v>0</v>
      </c>
      <c r="V57" s="231">
        <f t="shared" si="98"/>
        <v>0</v>
      </c>
      <c r="W57" s="231">
        <f t="shared" si="98"/>
        <v>0</v>
      </c>
      <c r="X57" s="231">
        <f t="shared" si="98"/>
        <v>0</v>
      </c>
      <c r="Y57" s="231">
        <f t="shared" si="98"/>
        <v>0</v>
      </c>
      <c r="Z57" s="231">
        <f t="shared" si="98"/>
        <v>0</v>
      </c>
      <c r="AA57" s="231">
        <f t="shared" si="98"/>
        <v>0</v>
      </c>
      <c r="AB57" s="231">
        <f t="shared" si="98"/>
        <v>0</v>
      </c>
      <c r="AC57" s="231">
        <f t="shared" si="98"/>
        <v>0</v>
      </c>
      <c r="AD57" s="231">
        <f t="shared" si="98"/>
        <v>0</v>
      </c>
      <c r="AE57" s="231">
        <f t="shared" si="98"/>
        <v>0</v>
      </c>
      <c r="AF57" s="231">
        <f t="shared" si="98"/>
        <v>0</v>
      </c>
      <c r="AG57" s="231">
        <f t="shared" si="98"/>
        <v>0</v>
      </c>
      <c r="AH57" s="231">
        <f t="shared" si="98"/>
        <v>1646241811.9999998</v>
      </c>
      <c r="AI57" s="231">
        <f t="shared" si="98"/>
        <v>0</v>
      </c>
      <c r="AJ57" s="231">
        <f t="shared" si="98"/>
        <v>5059811989</v>
      </c>
      <c r="AK57" s="231">
        <f t="shared" si="98"/>
        <v>914000000</v>
      </c>
      <c r="AL57" s="231">
        <f t="shared" si="98"/>
        <v>0</v>
      </c>
      <c r="AM57" s="231">
        <f t="shared" si="98"/>
        <v>0</v>
      </c>
      <c r="AN57" s="231">
        <f t="shared" si="98"/>
        <v>0</v>
      </c>
      <c r="AO57" s="231">
        <f t="shared" si="98"/>
        <v>0</v>
      </c>
      <c r="AP57" s="231">
        <f>AP58+AP59</f>
        <v>0</v>
      </c>
      <c r="AQ57" s="231">
        <f aca="true" t="shared" si="99" ref="AQ57:AW57">AQ58+AQ59</f>
        <v>0</v>
      </c>
      <c r="AR57" s="231">
        <f t="shared" si="99"/>
        <v>0</v>
      </c>
      <c r="AS57" s="231">
        <f t="shared" si="99"/>
        <v>0</v>
      </c>
      <c r="AT57" s="231">
        <f t="shared" si="99"/>
        <v>0</v>
      </c>
      <c r="AU57" s="231">
        <f t="shared" si="99"/>
        <v>0</v>
      </c>
      <c r="AV57" s="231">
        <f t="shared" si="99"/>
        <v>0</v>
      </c>
      <c r="AW57" s="231">
        <f t="shared" si="99"/>
        <v>0</v>
      </c>
      <c r="AX57" s="231">
        <f>AX58+AX59</f>
        <v>0</v>
      </c>
      <c r="AY57" s="231">
        <f aca="true" t="shared" si="100" ref="AY57:BD57">AY58+AY59</f>
        <v>0</v>
      </c>
      <c r="AZ57" s="231">
        <f t="shared" si="100"/>
        <v>0</v>
      </c>
      <c r="BA57" s="231">
        <f t="shared" si="100"/>
        <v>0</v>
      </c>
      <c r="BB57" s="231">
        <f t="shared" si="100"/>
        <v>0</v>
      </c>
      <c r="BC57" s="231">
        <f t="shared" si="100"/>
        <v>0</v>
      </c>
      <c r="BD57" s="231">
        <f t="shared" si="100"/>
        <v>0</v>
      </c>
      <c r="BE57" s="231">
        <f>BE58+BE59</f>
        <v>0</v>
      </c>
      <c r="BF57" s="231">
        <f>BF58+BF59</f>
        <v>0</v>
      </c>
      <c r="BG57" s="231">
        <f aca="true" t="shared" si="101" ref="BG57:CU57">BG58+BG59</f>
        <v>0</v>
      </c>
      <c r="BH57" s="231">
        <f t="shared" si="101"/>
        <v>0</v>
      </c>
      <c r="BI57" s="231">
        <f t="shared" si="101"/>
        <v>0</v>
      </c>
      <c r="BJ57" s="231">
        <f t="shared" si="101"/>
        <v>0</v>
      </c>
      <c r="BK57" s="231">
        <f t="shared" si="101"/>
        <v>0</v>
      </c>
      <c r="BL57" s="231">
        <f t="shared" si="101"/>
        <v>0</v>
      </c>
      <c r="BM57" s="231">
        <f t="shared" si="101"/>
        <v>0</v>
      </c>
      <c r="BN57" s="231">
        <f t="shared" si="101"/>
        <v>0</v>
      </c>
      <c r="BO57" s="231">
        <f t="shared" si="101"/>
        <v>0</v>
      </c>
      <c r="BP57" s="231">
        <f t="shared" si="101"/>
        <v>0</v>
      </c>
      <c r="BQ57" s="231">
        <f t="shared" si="101"/>
        <v>0</v>
      </c>
      <c r="BR57" s="231">
        <f t="shared" si="101"/>
        <v>0</v>
      </c>
      <c r="BS57" s="231">
        <f t="shared" si="101"/>
        <v>0</v>
      </c>
      <c r="BT57" s="231">
        <f t="shared" si="101"/>
        <v>0</v>
      </c>
      <c r="BU57" s="231">
        <f t="shared" si="101"/>
        <v>0</v>
      </c>
      <c r="BV57" s="231">
        <f t="shared" si="101"/>
        <v>0</v>
      </c>
      <c r="BW57" s="231">
        <f t="shared" si="101"/>
        <v>0</v>
      </c>
      <c r="BX57" s="231">
        <f t="shared" si="101"/>
        <v>0</v>
      </c>
      <c r="BY57" s="231">
        <f t="shared" si="101"/>
        <v>0</v>
      </c>
      <c r="BZ57" s="231">
        <f t="shared" si="101"/>
        <v>0</v>
      </c>
      <c r="CA57" s="231">
        <f t="shared" si="101"/>
        <v>0</v>
      </c>
      <c r="CB57" s="231">
        <f t="shared" si="101"/>
        <v>0</v>
      </c>
      <c r="CC57" s="231">
        <f t="shared" si="101"/>
        <v>0</v>
      </c>
      <c r="CD57" s="231">
        <f t="shared" si="101"/>
        <v>0</v>
      </c>
      <c r="CE57" s="231">
        <f t="shared" si="101"/>
        <v>0</v>
      </c>
      <c r="CF57" s="231">
        <f t="shared" si="101"/>
        <v>0</v>
      </c>
      <c r="CG57" s="231">
        <f t="shared" si="101"/>
        <v>0</v>
      </c>
      <c r="CH57" s="231">
        <f t="shared" si="101"/>
        <v>0</v>
      </c>
      <c r="CI57" s="231">
        <f t="shared" si="101"/>
        <v>0</v>
      </c>
      <c r="CJ57" s="231">
        <f t="shared" si="101"/>
        <v>0</v>
      </c>
      <c r="CK57" s="231">
        <f t="shared" si="101"/>
        <v>0</v>
      </c>
      <c r="CL57" s="231">
        <f t="shared" si="101"/>
        <v>0</v>
      </c>
      <c r="CM57" s="231">
        <f t="shared" si="101"/>
        <v>0</v>
      </c>
      <c r="CN57" s="231">
        <f t="shared" si="101"/>
        <v>0</v>
      </c>
      <c r="CO57" s="231">
        <f t="shared" si="101"/>
        <v>0</v>
      </c>
      <c r="CP57" s="231">
        <f t="shared" si="101"/>
        <v>0</v>
      </c>
      <c r="CQ57" s="231">
        <f t="shared" si="101"/>
        <v>0</v>
      </c>
      <c r="CR57" s="231">
        <f t="shared" si="101"/>
        <v>0</v>
      </c>
      <c r="CS57" s="231">
        <f t="shared" si="101"/>
        <v>0</v>
      </c>
      <c r="CT57" s="231">
        <f t="shared" si="101"/>
        <v>0</v>
      </c>
      <c r="CU57" s="231">
        <f t="shared" si="101"/>
        <v>0</v>
      </c>
      <c r="CV57" s="246" t="s">
        <v>290</v>
      </c>
      <c r="CW57" s="231">
        <f aca="true" t="shared" si="102" ref="CW57:FH57">CW58+CW59</f>
        <v>7620053801</v>
      </c>
      <c r="CX57" s="231">
        <f t="shared" si="102"/>
        <v>7620053801</v>
      </c>
      <c r="CY57" s="231">
        <f t="shared" si="102"/>
        <v>0</v>
      </c>
      <c r="CZ57" s="231">
        <f t="shared" si="102"/>
        <v>0</v>
      </c>
      <c r="DA57" s="231">
        <f t="shared" si="102"/>
        <v>0</v>
      </c>
      <c r="DB57" s="231">
        <f t="shared" si="102"/>
        <v>0</v>
      </c>
      <c r="DC57" s="231">
        <f t="shared" si="102"/>
        <v>0</v>
      </c>
      <c r="DD57" s="231">
        <f t="shared" si="102"/>
        <v>7620053801</v>
      </c>
      <c r="DE57" s="231">
        <f t="shared" si="102"/>
        <v>0</v>
      </c>
      <c r="DF57" s="231">
        <f t="shared" si="102"/>
        <v>0</v>
      </c>
      <c r="DG57" s="231">
        <f t="shared" si="102"/>
        <v>0</v>
      </c>
      <c r="DH57" s="231">
        <f t="shared" si="102"/>
        <v>0</v>
      </c>
      <c r="DI57" s="231">
        <f t="shared" si="102"/>
        <v>0</v>
      </c>
      <c r="DJ57" s="231">
        <f t="shared" si="102"/>
        <v>0</v>
      </c>
      <c r="DK57" s="231">
        <f t="shared" si="102"/>
        <v>0</v>
      </c>
      <c r="DL57" s="231">
        <f t="shared" si="102"/>
        <v>0</v>
      </c>
      <c r="DM57" s="231">
        <f t="shared" si="102"/>
        <v>0</v>
      </c>
      <c r="DN57" s="231">
        <f t="shared" si="102"/>
        <v>0</v>
      </c>
      <c r="DO57" s="231">
        <f t="shared" si="102"/>
        <v>0</v>
      </c>
      <c r="DP57" s="231">
        <f t="shared" si="102"/>
        <v>0</v>
      </c>
      <c r="DQ57" s="231">
        <f t="shared" si="102"/>
        <v>0</v>
      </c>
      <c r="DR57" s="231">
        <f t="shared" si="102"/>
        <v>0</v>
      </c>
      <c r="DS57" s="231">
        <f t="shared" si="102"/>
        <v>0</v>
      </c>
      <c r="DT57" s="231">
        <f>DT58+DT59</f>
        <v>0</v>
      </c>
      <c r="DU57" s="231">
        <f t="shared" si="102"/>
        <v>0</v>
      </c>
      <c r="DV57" s="231">
        <f t="shared" si="102"/>
        <v>0</v>
      </c>
      <c r="DW57" s="231">
        <f>DW58+DW59</f>
        <v>0</v>
      </c>
      <c r="DX57" s="231">
        <f>DX58+DX59</f>
        <v>0</v>
      </c>
      <c r="DY57" s="231">
        <f t="shared" si="102"/>
        <v>0</v>
      </c>
      <c r="DZ57" s="231">
        <f t="shared" si="102"/>
        <v>0</v>
      </c>
      <c r="EA57" s="231">
        <f t="shared" si="102"/>
        <v>0</v>
      </c>
      <c r="EB57" s="231">
        <f t="shared" si="102"/>
        <v>1646241811.9999998</v>
      </c>
      <c r="EC57" s="231">
        <f>EC58+EC59</f>
        <v>0</v>
      </c>
      <c r="ED57" s="231">
        <f t="shared" si="102"/>
        <v>5059811989</v>
      </c>
      <c r="EE57" s="231">
        <f t="shared" si="102"/>
        <v>914000000</v>
      </c>
      <c r="EF57" s="231">
        <f t="shared" si="102"/>
        <v>0</v>
      </c>
      <c r="EG57" s="231">
        <f t="shared" si="102"/>
        <v>0</v>
      </c>
      <c r="EH57" s="231">
        <f t="shared" si="102"/>
        <v>0</v>
      </c>
      <c r="EI57" s="231">
        <f t="shared" si="102"/>
        <v>0</v>
      </c>
      <c r="EJ57" s="231">
        <f>EJ58+EJ59</f>
        <v>0</v>
      </c>
      <c r="EK57" s="231">
        <f t="shared" si="102"/>
        <v>0</v>
      </c>
      <c r="EL57" s="231">
        <f t="shared" si="102"/>
        <v>0</v>
      </c>
      <c r="EM57" s="231">
        <f t="shared" si="102"/>
        <v>0</v>
      </c>
      <c r="EN57" s="231">
        <f t="shared" si="102"/>
        <v>0</v>
      </c>
      <c r="EO57" s="231">
        <f t="shared" si="102"/>
        <v>0</v>
      </c>
      <c r="EP57" s="231">
        <f t="shared" si="102"/>
        <v>0</v>
      </c>
      <c r="EQ57" s="231">
        <f t="shared" si="102"/>
        <v>0</v>
      </c>
      <c r="ER57" s="231">
        <f>ER58+ER59</f>
        <v>0</v>
      </c>
      <c r="ES57" s="231">
        <f t="shared" si="102"/>
        <v>0</v>
      </c>
      <c r="ET57" s="231">
        <f t="shared" si="102"/>
        <v>0</v>
      </c>
      <c r="EU57" s="231">
        <f t="shared" si="102"/>
        <v>0</v>
      </c>
      <c r="EV57" s="231">
        <f t="shared" si="102"/>
        <v>0</v>
      </c>
      <c r="EW57" s="231">
        <f t="shared" si="102"/>
        <v>0</v>
      </c>
      <c r="EX57" s="231">
        <f t="shared" si="102"/>
        <v>0</v>
      </c>
      <c r="EY57" s="231">
        <f>EY58+EY59</f>
        <v>0</v>
      </c>
      <c r="EZ57" s="231">
        <f>EZ58+EZ59</f>
        <v>0</v>
      </c>
      <c r="FA57" s="231">
        <f t="shared" si="102"/>
        <v>0</v>
      </c>
      <c r="FB57" s="231">
        <f t="shared" si="102"/>
        <v>0</v>
      </c>
      <c r="FC57" s="231">
        <f t="shared" si="102"/>
        <v>0</v>
      </c>
      <c r="FD57" s="231">
        <f t="shared" si="102"/>
        <v>0</v>
      </c>
      <c r="FE57" s="231">
        <f t="shared" si="102"/>
        <v>0</v>
      </c>
      <c r="FF57" s="231">
        <f t="shared" si="102"/>
        <v>0</v>
      </c>
      <c r="FG57" s="231">
        <f t="shared" si="102"/>
        <v>0</v>
      </c>
      <c r="FH57" s="231">
        <f t="shared" si="102"/>
        <v>0</v>
      </c>
      <c r="FI57" s="231">
        <f aca="true" t="shared" si="103" ref="FI57:GO57">FI58+FI59</f>
        <v>0</v>
      </c>
      <c r="FJ57" s="231">
        <f t="shared" si="103"/>
        <v>0</v>
      </c>
      <c r="FK57" s="231">
        <f t="shared" si="103"/>
        <v>0</v>
      </c>
      <c r="FL57" s="231">
        <f t="shared" si="103"/>
        <v>0</v>
      </c>
      <c r="FM57" s="231">
        <f t="shared" si="103"/>
        <v>0</v>
      </c>
      <c r="FN57" s="231">
        <f t="shared" si="103"/>
        <v>0</v>
      </c>
      <c r="FO57" s="231">
        <f t="shared" si="103"/>
        <v>0</v>
      </c>
      <c r="FP57" s="231">
        <f t="shared" si="103"/>
        <v>0</v>
      </c>
      <c r="FQ57" s="231">
        <f t="shared" si="103"/>
        <v>0</v>
      </c>
      <c r="FR57" s="231">
        <f t="shared" si="103"/>
        <v>0</v>
      </c>
      <c r="FS57" s="231">
        <f t="shared" si="103"/>
        <v>0</v>
      </c>
      <c r="FT57" s="231">
        <f t="shared" si="103"/>
        <v>0</v>
      </c>
      <c r="FU57" s="231">
        <f t="shared" si="103"/>
        <v>0</v>
      </c>
      <c r="FV57" s="231">
        <f t="shared" si="103"/>
        <v>0</v>
      </c>
      <c r="FW57" s="231">
        <f t="shared" si="103"/>
        <v>0</v>
      </c>
      <c r="FX57" s="231">
        <f t="shared" si="103"/>
        <v>0</v>
      </c>
      <c r="FY57" s="231">
        <f t="shared" si="103"/>
        <v>0</v>
      </c>
      <c r="FZ57" s="231">
        <f t="shared" si="103"/>
        <v>0</v>
      </c>
      <c r="GA57" s="231">
        <f t="shared" si="103"/>
        <v>0</v>
      </c>
      <c r="GB57" s="231">
        <f t="shared" si="103"/>
        <v>0</v>
      </c>
      <c r="GC57" s="231">
        <f t="shared" si="103"/>
        <v>0</v>
      </c>
      <c r="GD57" s="231">
        <f t="shared" si="103"/>
        <v>0</v>
      </c>
      <c r="GE57" s="231">
        <f t="shared" si="103"/>
        <v>0</v>
      </c>
      <c r="GF57" s="231">
        <f t="shared" si="103"/>
        <v>0</v>
      </c>
      <c r="GG57" s="231">
        <f t="shared" si="103"/>
        <v>0</v>
      </c>
      <c r="GH57" s="231">
        <f t="shared" si="103"/>
        <v>0</v>
      </c>
      <c r="GI57" s="231">
        <f t="shared" si="103"/>
        <v>0</v>
      </c>
      <c r="GJ57" s="231">
        <f t="shared" si="103"/>
        <v>0</v>
      </c>
      <c r="GK57" s="231">
        <f t="shared" si="103"/>
        <v>0</v>
      </c>
      <c r="GL57" s="231">
        <f t="shared" si="103"/>
        <v>0</v>
      </c>
      <c r="GM57" s="231">
        <f t="shared" si="103"/>
        <v>0</v>
      </c>
      <c r="GN57" s="231">
        <f t="shared" si="103"/>
        <v>0</v>
      </c>
      <c r="GO57" s="231">
        <f t="shared" si="103"/>
        <v>0</v>
      </c>
      <c r="GP57" s="231">
        <f>GP58+GP59</f>
        <v>0</v>
      </c>
      <c r="GQ57" s="247">
        <f t="shared" si="73"/>
        <v>1</v>
      </c>
      <c r="GR57" s="247"/>
      <c r="GS57" s="248">
        <f t="shared" si="12"/>
        <v>1</v>
      </c>
      <c r="GT57" s="248"/>
      <c r="GU57" s="248"/>
    </row>
    <row r="58" spans="1:203" ht="21" customHeight="1" hidden="1">
      <c r="A58" s="245"/>
      <c r="B58" s="246" t="s">
        <v>155</v>
      </c>
      <c r="C58" s="231">
        <f>D58+BN58+CP58</f>
        <v>0</v>
      </c>
      <c r="D58" s="231">
        <f>E58+J58</f>
        <v>0</v>
      </c>
      <c r="E58" s="231">
        <f>SUM(F58:I58)</f>
        <v>0</v>
      </c>
      <c r="F58" s="231"/>
      <c r="G58" s="231"/>
      <c r="H58" s="231"/>
      <c r="I58" s="231"/>
      <c r="J58" s="231">
        <f>SUM(K58:BM58)</f>
        <v>0</v>
      </c>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M58" s="231"/>
      <c r="AN58" s="231"/>
      <c r="AO58" s="231"/>
      <c r="AP58" s="231"/>
      <c r="AQ58" s="231"/>
      <c r="AR58" s="231"/>
      <c r="AS58" s="231"/>
      <c r="AT58" s="231"/>
      <c r="AU58" s="231"/>
      <c r="AV58" s="231"/>
      <c r="AW58" s="231"/>
      <c r="AX58" s="231"/>
      <c r="AY58" s="231"/>
      <c r="AZ58" s="231"/>
      <c r="BA58" s="231"/>
      <c r="BB58" s="231"/>
      <c r="BC58" s="231"/>
      <c r="BD58" s="231"/>
      <c r="BE58" s="231"/>
      <c r="BF58" s="231"/>
      <c r="BG58" s="231"/>
      <c r="BH58" s="231"/>
      <c r="BI58" s="231"/>
      <c r="BJ58" s="231"/>
      <c r="BK58" s="231"/>
      <c r="BL58" s="231"/>
      <c r="BM58" s="231"/>
      <c r="BN58" s="231">
        <f>SUM(BO58:BP58)</f>
        <v>0</v>
      </c>
      <c r="BO58" s="231">
        <f>SUM(BQ58:BR58)+BS58+BU58+CD58+CL58</f>
        <v>0</v>
      </c>
      <c r="BP58" s="231">
        <f>BT58+SUM(BV58:CC58)+SUM(CE58:CK58)+SUM(CM58:CO58)</f>
        <v>0</v>
      </c>
      <c r="BQ58" s="231"/>
      <c r="BR58" s="231"/>
      <c r="BS58" s="231"/>
      <c r="BT58" s="231"/>
      <c r="BU58" s="231"/>
      <c r="BV58" s="231"/>
      <c r="BW58" s="231"/>
      <c r="BX58" s="231"/>
      <c r="BY58" s="231"/>
      <c r="BZ58" s="231"/>
      <c r="CA58" s="231"/>
      <c r="CB58" s="231"/>
      <c r="CC58" s="231"/>
      <c r="CD58" s="231"/>
      <c r="CE58" s="231"/>
      <c r="CF58" s="231"/>
      <c r="CG58" s="231"/>
      <c r="CH58" s="231"/>
      <c r="CI58" s="231"/>
      <c r="CJ58" s="231"/>
      <c r="CK58" s="231"/>
      <c r="CL58" s="231"/>
      <c r="CM58" s="231"/>
      <c r="CN58" s="231"/>
      <c r="CO58" s="231"/>
      <c r="CP58" s="231">
        <f>SUM(CQ58:CR58)</f>
        <v>0</v>
      </c>
      <c r="CQ58" s="231">
        <f>SUM(CS58:CS58)</f>
        <v>0</v>
      </c>
      <c r="CR58" s="231">
        <f>SUM(CT58:CU58)</f>
        <v>0</v>
      </c>
      <c r="CS58" s="231"/>
      <c r="CT58" s="231"/>
      <c r="CU58" s="231"/>
      <c r="CV58" s="246" t="s">
        <v>155</v>
      </c>
      <c r="CW58" s="231">
        <f>CX58+FH58+GJ58+GP58</f>
        <v>0</v>
      </c>
      <c r="CX58" s="231">
        <f>CY58+DD58</f>
        <v>0</v>
      </c>
      <c r="CY58" s="231">
        <f>SUM(CZ58:DC58)</f>
        <v>0</v>
      </c>
      <c r="CZ58" s="231"/>
      <c r="DA58" s="231"/>
      <c r="DB58" s="231"/>
      <c r="DC58" s="231"/>
      <c r="DD58" s="231">
        <f>SUM(DE58:FG58)</f>
        <v>0</v>
      </c>
      <c r="DE58" s="231"/>
      <c r="DF58" s="231"/>
      <c r="DG58" s="231"/>
      <c r="DH58" s="231"/>
      <c r="DI58" s="231"/>
      <c r="DJ58" s="231"/>
      <c r="DK58" s="231"/>
      <c r="DL58" s="231"/>
      <c r="DM58" s="231"/>
      <c r="DN58" s="231"/>
      <c r="DO58" s="231"/>
      <c r="DP58" s="231"/>
      <c r="DQ58" s="231"/>
      <c r="DR58" s="231"/>
      <c r="DS58" s="231"/>
      <c r="DT58" s="231"/>
      <c r="DU58" s="231"/>
      <c r="DV58" s="231"/>
      <c r="DW58" s="231"/>
      <c r="DX58" s="231"/>
      <c r="DY58" s="231"/>
      <c r="DZ58" s="231"/>
      <c r="EA58" s="231"/>
      <c r="EB58" s="231"/>
      <c r="EC58" s="231"/>
      <c r="ED58" s="231"/>
      <c r="EE58" s="231"/>
      <c r="EF58" s="231"/>
      <c r="EG58" s="231"/>
      <c r="EH58" s="231"/>
      <c r="EI58" s="231"/>
      <c r="EJ58" s="231"/>
      <c r="EK58" s="231"/>
      <c r="EL58" s="231"/>
      <c r="EM58" s="231"/>
      <c r="EN58" s="231"/>
      <c r="EO58" s="231"/>
      <c r="EP58" s="231"/>
      <c r="EQ58" s="231"/>
      <c r="ER58" s="231"/>
      <c r="ES58" s="231"/>
      <c r="ET58" s="231"/>
      <c r="EU58" s="231"/>
      <c r="EV58" s="231"/>
      <c r="EW58" s="231"/>
      <c r="EX58" s="231"/>
      <c r="EY58" s="231"/>
      <c r="EZ58" s="231"/>
      <c r="FA58" s="231"/>
      <c r="FB58" s="231"/>
      <c r="FC58" s="231"/>
      <c r="FD58" s="231"/>
      <c r="FE58" s="231"/>
      <c r="FF58" s="231"/>
      <c r="FG58" s="231"/>
      <c r="FH58" s="231">
        <f>SUM(FI58:FJ58)</f>
        <v>0</v>
      </c>
      <c r="FI58" s="231">
        <f>SUM(FK58:FL58)+FM58+FO58+FX58+GF58</f>
        <v>0</v>
      </c>
      <c r="FJ58" s="231">
        <f>FN58+SUM(FP58:FW58)+SUM(FY58:GE58)+SUM(GG58:GI58)</f>
        <v>0</v>
      </c>
      <c r="FK58" s="231"/>
      <c r="FL58" s="231"/>
      <c r="FM58" s="231"/>
      <c r="FN58" s="231"/>
      <c r="FO58" s="231"/>
      <c r="FP58" s="231"/>
      <c r="FQ58" s="231"/>
      <c r="FR58" s="231"/>
      <c r="FS58" s="231"/>
      <c r="FT58" s="231"/>
      <c r="FU58" s="231"/>
      <c r="FV58" s="231"/>
      <c r="FW58" s="231"/>
      <c r="FX58" s="231"/>
      <c r="FY58" s="231"/>
      <c r="FZ58" s="231"/>
      <c r="GA58" s="231"/>
      <c r="GB58" s="231"/>
      <c r="GC58" s="231"/>
      <c r="GD58" s="231"/>
      <c r="GE58" s="231"/>
      <c r="GF58" s="231"/>
      <c r="GG58" s="231"/>
      <c r="GH58" s="231"/>
      <c r="GI58" s="231"/>
      <c r="GJ58" s="231">
        <f>SUM(GK58:GL58)</f>
        <v>0</v>
      </c>
      <c r="GK58" s="231">
        <f>SUM(GM58:GM58)</f>
        <v>0</v>
      </c>
      <c r="GL58" s="231">
        <f>SUM(GN58:GO58)</f>
        <v>0</v>
      </c>
      <c r="GM58" s="231"/>
      <c r="GN58" s="231"/>
      <c r="GO58" s="231"/>
      <c r="GP58" s="231"/>
      <c r="GQ58" s="247"/>
      <c r="GR58" s="247"/>
      <c r="GS58" s="248"/>
      <c r="GT58" s="248"/>
      <c r="GU58" s="248"/>
    </row>
    <row r="59" spans="1:203" ht="17.25" customHeight="1" hidden="1">
      <c r="A59" s="245"/>
      <c r="B59" s="246" t="s">
        <v>156</v>
      </c>
      <c r="C59" s="231">
        <f>D59+BN59+CP59</f>
        <v>7620053801</v>
      </c>
      <c r="D59" s="231">
        <f>E59+J59</f>
        <v>7620053801</v>
      </c>
      <c r="E59" s="231">
        <f>SUM(F59:I59)</f>
        <v>0</v>
      </c>
      <c r="F59" s="231"/>
      <c r="G59" s="231"/>
      <c r="H59" s="231"/>
      <c r="I59" s="231"/>
      <c r="J59" s="231">
        <f>SUM(K59:BM59)</f>
        <v>7620053801</v>
      </c>
      <c r="K59" s="231"/>
      <c r="L59" s="231"/>
      <c r="M59" s="231"/>
      <c r="N59" s="231"/>
      <c r="O59" s="231"/>
      <c r="P59" s="231"/>
      <c r="Q59" s="231"/>
      <c r="R59" s="231"/>
      <c r="S59" s="231"/>
      <c r="T59" s="231"/>
      <c r="U59" s="231"/>
      <c r="V59" s="231"/>
      <c r="W59" s="231"/>
      <c r="X59" s="231"/>
      <c r="Y59" s="231"/>
      <c r="Z59" s="231"/>
      <c r="AA59" s="231"/>
      <c r="AB59" s="231"/>
      <c r="AC59" s="231"/>
      <c r="AD59" s="231"/>
      <c r="AE59" s="231"/>
      <c r="AF59" s="231"/>
      <c r="AG59" s="231"/>
      <c r="AH59" s="231">
        <v>1646241811.9999998</v>
      </c>
      <c r="AI59" s="231"/>
      <c r="AJ59" s="231">
        <v>5059811989</v>
      </c>
      <c r="AK59" s="231">
        <v>914000000</v>
      </c>
      <c r="AL59" s="231"/>
      <c r="AM59" s="231"/>
      <c r="AN59" s="231"/>
      <c r="AO59" s="231"/>
      <c r="AP59" s="231"/>
      <c r="AQ59" s="231"/>
      <c r="AR59" s="231"/>
      <c r="AS59" s="231"/>
      <c r="AT59" s="231"/>
      <c r="AU59" s="231"/>
      <c r="AV59" s="231"/>
      <c r="AW59" s="231"/>
      <c r="AX59" s="231"/>
      <c r="AY59" s="231"/>
      <c r="AZ59" s="231"/>
      <c r="BA59" s="231"/>
      <c r="BB59" s="231"/>
      <c r="BC59" s="231"/>
      <c r="BD59" s="231"/>
      <c r="BE59" s="231"/>
      <c r="BF59" s="231"/>
      <c r="BG59" s="231"/>
      <c r="BH59" s="231"/>
      <c r="BI59" s="231"/>
      <c r="BJ59" s="231"/>
      <c r="BK59" s="231"/>
      <c r="BL59" s="231"/>
      <c r="BM59" s="231"/>
      <c r="BN59" s="231">
        <f>SUM(BO59:BP59)</f>
        <v>0</v>
      </c>
      <c r="BO59" s="231">
        <f>SUM(BQ59:BR59)+BS59+BU59+CD59+CL59</f>
        <v>0</v>
      </c>
      <c r="BP59" s="231">
        <f>BT59+SUM(BV59:CC59)+SUM(CE59:CK59)+SUM(CM59:CO59)</f>
        <v>0</v>
      </c>
      <c r="BQ59" s="231"/>
      <c r="BR59" s="231"/>
      <c r="BS59" s="231"/>
      <c r="BT59" s="231"/>
      <c r="BU59" s="231"/>
      <c r="BV59" s="231"/>
      <c r="BW59" s="231"/>
      <c r="BX59" s="231"/>
      <c r="BY59" s="231"/>
      <c r="BZ59" s="231"/>
      <c r="CA59" s="231"/>
      <c r="CB59" s="231"/>
      <c r="CC59" s="231"/>
      <c r="CD59" s="231"/>
      <c r="CE59" s="231"/>
      <c r="CF59" s="231"/>
      <c r="CG59" s="231"/>
      <c r="CH59" s="231"/>
      <c r="CI59" s="231"/>
      <c r="CJ59" s="231"/>
      <c r="CK59" s="231"/>
      <c r="CL59" s="231"/>
      <c r="CM59" s="231"/>
      <c r="CN59" s="231"/>
      <c r="CO59" s="231"/>
      <c r="CP59" s="231">
        <f>SUM(CQ59:CR59)</f>
        <v>0</v>
      </c>
      <c r="CQ59" s="231">
        <f>SUM(CS59:CS59)</f>
        <v>0</v>
      </c>
      <c r="CR59" s="231">
        <f>SUM(CT59:CU59)</f>
        <v>0</v>
      </c>
      <c r="CS59" s="231"/>
      <c r="CT59" s="231"/>
      <c r="CU59" s="231"/>
      <c r="CV59" s="246" t="s">
        <v>156</v>
      </c>
      <c r="CW59" s="231">
        <f>CX59+FH59+GJ59+GP59</f>
        <v>7620053801</v>
      </c>
      <c r="CX59" s="231">
        <f>CY59+DD59</f>
        <v>7620053801</v>
      </c>
      <c r="CY59" s="231">
        <f>SUM(CZ59:DC59)</f>
        <v>0</v>
      </c>
      <c r="CZ59" s="231"/>
      <c r="DA59" s="231"/>
      <c r="DB59" s="231"/>
      <c r="DC59" s="231"/>
      <c r="DD59" s="231">
        <f>SUM(DE59:FG59)</f>
        <v>7620053801</v>
      </c>
      <c r="DE59" s="231"/>
      <c r="DF59" s="231"/>
      <c r="DG59" s="231"/>
      <c r="DH59" s="231"/>
      <c r="DI59" s="231"/>
      <c r="DJ59" s="231"/>
      <c r="DK59" s="231"/>
      <c r="DL59" s="231"/>
      <c r="DM59" s="231"/>
      <c r="DN59" s="231"/>
      <c r="DO59" s="231"/>
      <c r="DP59" s="231"/>
      <c r="DQ59" s="231"/>
      <c r="DR59" s="231"/>
      <c r="DS59" s="231"/>
      <c r="DT59" s="231"/>
      <c r="DU59" s="231"/>
      <c r="DV59" s="231"/>
      <c r="DW59" s="231"/>
      <c r="DX59" s="231"/>
      <c r="DY59" s="231"/>
      <c r="DZ59" s="231"/>
      <c r="EA59" s="231"/>
      <c r="EB59" s="231">
        <v>1646241811.9999998</v>
      </c>
      <c r="EC59" s="231"/>
      <c r="ED59" s="231">
        <v>5059811989</v>
      </c>
      <c r="EE59" s="231">
        <v>914000000</v>
      </c>
      <c r="EF59" s="231"/>
      <c r="EG59" s="231"/>
      <c r="EH59" s="231"/>
      <c r="EI59" s="231"/>
      <c r="EJ59" s="231"/>
      <c r="EK59" s="231"/>
      <c r="EL59" s="231"/>
      <c r="EM59" s="231"/>
      <c r="EN59" s="231"/>
      <c r="EO59" s="231"/>
      <c r="EP59" s="231"/>
      <c r="EQ59" s="231"/>
      <c r="ER59" s="231"/>
      <c r="ES59" s="231"/>
      <c r="ET59" s="231"/>
      <c r="EU59" s="231"/>
      <c r="EV59" s="231"/>
      <c r="EW59" s="231"/>
      <c r="EX59" s="231"/>
      <c r="EY59" s="231"/>
      <c r="EZ59" s="231"/>
      <c r="FA59" s="231"/>
      <c r="FB59" s="231"/>
      <c r="FC59" s="231"/>
      <c r="FD59" s="231"/>
      <c r="FE59" s="231"/>
      <c r="FF59" s="231"/>
      <c r="FG59" s="231"/>
      <c r="FH59" s="231">
        <f>SUM(FI59:FJ59)</f>
        <v>0</v>
      </c>
      <c r="FI59" s="231">
        <f>SUM(FK59:FL59)+FM59+FO59+FX59+GF59</f>
        <v>0</v>
      </c>
      <c r="FJ59" s="231">
        <f>FN59+SUM(FP59:FW59)+SUM(FY59:GE59)+SUM(GG59:GI59)</f>
        <v>0</v>
      </c>
      <c r="FK59" s="231"/>
      <c r="FL59" s="231"/>
      <c r="FM59" s="231"/>
      <c r="FN59" s="231"/>
      <c r="FO59" s="231"/>
      <c r="FP59" s="231"/>
      <c r="FQ59" s="231"/>
      <c r="FR59" s="231"/>
      <c r="FS59" s="231"/>
      <c r="FT59" s="231"/>
      <c r="FU59" s="231"/>
      <c r="FV59" s="231"/>
      <c r="FW59" s="231"/>
      <c r="FX59" s="231"/>
      <c r="FY59" s="231"/>
      <c r="FZ59" s="231"/>
      <c r="GA59" s="231"/>
      <c r="GB59" s="231"/>
      <c r="GC59" s="231"/>
      <c r="GD59" s="231"/>
      <c r="GE59" s="231"/>
      <c r="GF59" s="231"/>
      <c r="GG59" s="231"/>
      <c r="GH59" s="231"/>
      <c r="GI59" s="231"/>
      <c r="GJ59" s="231">
        <f>SUM(GK59:GL59)</f>
        <v>0</v>
      </c>
      <c r="GK59" s="231">
        <f>SUM(GM59:GM59)</f>
        <v>0</v>
      </c>
      <c r="GL59" s="231">
        <f>SUM(GN59:GO59)</f>
        <v>0</v>
      </c>
      <c r="GM59" s="231"/>
      <c r="GN59" s="231"/>
      <c r="GO59" s="231"/>
      <c r="GP59" s="231"/>
      <c r="GQ59" s="247">
        <f t="shared" si="73"/>
        <v>1</v>
      </c>
      <c r="GR59" s="247"/>
      <c r="GS59" s="248">
        <f t="shared" si="12"/>
        <v>1</v>
      </c>
      <c r="GT59" s="248"/>
      <c r="GU59" s="248"/>
    </row>
    <row r="60" spans="1:203" ht="17.25" customHeight="1">
      <c r="A60" s="245">
        <v>16</v>
      </c>
      <c r="B60" s="246" t="s">
        <v>166</v>
      </c>
      <c r="C60" s="231">
        <f aca="true" t="shared" si="104" ref="C60:AO60">C61+C62</f>
        <v>1825298800</v>
      </c>
      <c r="D60" s="231">
        <f t="shared" si="104"/>
        <v>423298800</v>
      </c>
      <c r="E60" s="231">
        <f t="shared" si="104"/>
        <v>0</v>
      </c>
      <c r="F60" s="231">
        <f t="shared" si="104"/>
        <v>0</v>
      </c>
      <c r="G60" s="231">
        <f t="shared" si="104"/>
        <v>0</v>
      </c>
      <c r="H60" s="231">
        <f t="shared" si="104"/>
        <v>0</v>
      </c>
      <c r="I60" s="231">
        <f t="shared" si="104"/>
        <v>0</v>
      </c>
      <c r="J60" s="231">
        <f t="shared" si="104"/>
        <v>423298800</v>
      </c>
      <c r="K60" s="231">
        <f t="shared" si="104"/>
        <v>0</v>
      </c>
      <c r="L60" s="231">
        <f t="shared" si="104"/>
        <v>0</v>
      </c>
      <c r="M60" s="231">
        <f t="shared" si="104"/>
        <v>0</v>
      </c>
      <c r="N60" s="231">
        <f t="shared" si="104"/>
        <v>0</v>
      </c>
      <c r="O60" s="231">
        <f t="shared" si="104"/>
        <v>0</v>
      </c>
      <c r="P60" s="231">
        <f t="shared" si="104"/>
        <v>0</v>
      </c>
      <c r="Q60" s="231">
        <f t="shared" si="104"/>
        <v>0</v>
      </c>
      <c r="R60" s="231">
        <f t="shared" si="104"/>
        <v>0</v>
      </c>
      <c r="S60" s="231">
        <f t="shared" si="104"/>
        <v>0</v>
      </c>
      <c r="T60" s="231">
        <f t="shared" si="104"/>
        <v>0</v>
      </c>
      <c r="U60" s="231">
        <f t="shared" si="104"/>
        <v>0</v>
      </c>
      <c r="V60" s="231">
        <f t="shared" si="104"/>
        <v>0</v>
      </c>
      <c r="W60" s="231">
        <f t="shared" si="104"/>
        <v>0</v>
      </c>
      <c r="X60" s="231">
        <f t="shared" si="104"/>
        <v>0</v>
      </c>
      <c r="Y60" s="231">
        <f t="shared" si="104"/>
        <v>0</v>
      </c>
      <c r="Z60" s="231">
        <f t="shared" si="104"/>
        <v>0</v>
      </c>
      <c r="AA60" s="231">
        <f t="shared" si="104"/>
        <v>0</v>
      </c>
      <c r="AB60" s="231">
        <f t="shared" si="104"/>
        <v>0</v>
      </c>
      <c r="AC60" s="231">
        <f t="shared" si="104"/>
        <v>0</v>
      </c>
      <c r="AD60" s="231">
        <f t="shared" si="104"/>
        <v>0</v>
      </c>
      <c r="AE60" s="231">
        <f t="shared" si="104"/>
        <v>0</v>
      </c>
      <c r="AF60" s="231">
        <f t="shared" si="104"/>
        <v>0</v>
      </c>
      <c r="AG60" s="231">
        <f t="shared" si="104"/>
        <v>0</v>
      </c>
      <c r="AH60" s="231">
        <f t="shared" si="104"/>
        <v>0</v>
      </c>
      <c r="AI60" s="231">
        <f t="shared" si="104"/>
        <v>0</v>
      </c>
      <c r="AJ60" s="231">
        <f t="shared" si="104"/>
        <v>0</v>
      </c>
      <c r="AK60" s="231">
        <f t="shared" si="104"/>
        <v>0</v>
      </c>
      <c r="AL60" s="231">
        <f t="shared" si="104"/>
        <v>0</v>
      </c>
      <c r="AM60" s="231">
        <f t="shared" si="104"/>
        <v>85200000</v>
      </c>
      <c r="AN60" s="231">
        <f t="shared" si="104"/>
        <v>0</v>
      </c>
      <c r="AO60" s="231">
        <f t="shared" si="104"/>
        <v>0</v>
      </c>
      <c r="AP60" s="231">
        <f>AP61+AP62</f>
        <v>26570000</v>
      </c>
      <c r="AQ60" s="231">
        <f aca="true" t="shared" si="105" ref="AQ60:AW60">AQ61+AQ62</f>
        <v>0</v>
      </c>
      <c r="AR60" s="231">
        <f t="shared" si="105"/>
        <v>0</v>
      </c>
      <c r="AS60" s="231">
        <f t="shared" si="105"/>
        <v>0</v>
      </c>
      <c r="AT60" s="231">
        <f t="shared" si="105"/>
        <v>0</v>
      </c>
      <c r="AU60" s="231">
        <f t="shared" si="105"/>
        <v>0</v>
      </c>
      <c r="AV60" s="231">
        <f t="shared" si="105"/>
        <v>0</v>
      </c>
      <c r="AW60" s="231">
        <f t="shared" si="105"/>
        <v>0</v>
      </c>
      <c r="AX60" s="231">
        <f>AX61+AX62</f>
        <v>0</v>
      </c>
      <c r="AY60" s="231">
        <f aca="true" t="shared" si="106" ref="AY60:BD60">AY61+AY62</f>
        <v>0</v>
      </c>
      <c r="AZ60" s="231">
        <f t="shared" si="106"/>
        <v>0</v>
      </c>
      <c r="BA60" s="231">
        <f t="shared" si="106"/>
        <v>0</v>
      </c>
      <c r="BB60" s="231">
        <f t="shared" si="106"/>
        <v>0</v>
      </c>
      <c r="BC60" s="231">
        <f t="shared" si="106"/>
        <v>0</v>
      </c>
      <c r="BD60" s="231">
        <f t="shared" si="106"/>
        <v>0</v>
      </c>
      <c r="BE60" s="231">
        <f>BE61+BE62</f>
        <v>23432800</v>
      </c>
      <c r="BF60" s="231">
        <f>BF61+BF62</f>
        <v>0</v>
      </c>
      <c r="BG60" s="231">
        <f aca="true" t="shared" si="107" ref="BG60:CU60">BG61+BG62</f>
        <v>0</v>
      </c>
      <c r="BH60" s="231">
        <f t="shared" si="107"/>
        <v>0</v>
      </c>
      <c r="BI60" s="231">
        <f t="shared" si="107"/>
        <v>0</v>
      </c>
      <c r="BJ60" s="231">
        <f t="shared" si="107"/>
        <v>288096000</v>
      </c>
      <c r="BK60" s="231">
        <f t="shared" si="107"/>
        <v>0</v>
      </c>
      <c r="BL60" s="231">
        <f t="shared" si="107"/>
        <v>0</v>
      </c>
      <c r="BM60" s="231">
        <f t="shared" si="107"/>
        <v>0</v>
      </c>
      <c r="BN60" s="231">
        <f t="shared" si="107"/>
        <v>1402000000</v>
      </c>
      <c r="BO60" s="231">
        <f t="shared" si="107"/>
        <v>0</v>
      </c>
      <c r="BP60" s="231">
        <f t="shared" si="107"/>
        <v>1402000000</v>
      </c>
      <c r="BQ60" s="231">
        <f t="shared" si="107"/>
        <v>0</v>
      </c>
      <c r="BR60" s="231">
        <f t="shared" si="107"/>
        <v>0</v>
      </c>
      <c r="BS60" s="231">
        <f t="shared" si="107"/>
        <v>0</v>
      </c>
      <c r="BT60" s="231">
        <f t="shared" si="107"/>
        <v>0</v>
      </c>
      <c r="BU60" s="231">
        <f t="shared" si="107"/>
        <v>0</v>
      </c>
      <c r="BV60" s="231">
        <f t="shared" si="107"/>
        <v>855000000</v>
      </c>
      <c r="BW60" s="231">
        <f t="shared" si="107"/>
        <v>0</v>
      </c>
      <c r="BX60" s="231">
        <f t="shared" si="107"/>
        <v>0</v>
      </c>
      <c r="BY60" s="231">
        <f t="shared" si="107"/>
        <v>0</v>
      </c>
      <c r="BZ60" s="231">
        <f t="shared" si="107"/>
        <v>0</v>
      </c>
      <c r="CA60" s="231">
        <f t="shared" si="107"/>
        <v>0</v>
      </c>
      <c r="CB60" s="231">
        <f t="shared" si="107"/>
        <v>433000000</v>
      </c>
      <c r="CC60" s="231">
        <f t="shared" si="107"/>
        <v>114000000</v>
      </c>
      <c r="CD60" s="231">
        <f t="shared" si="107"/>
        <v>0</v>
      </c>
      <c r="CE60" s="231">
        <f t="shared" si="107"/>
        <v>0</v>
      </c>
      <c r="CF60" s="231">
        <f t="shared" si="107"/>
        <v>0</v>
      </c>
      <c r="CG60" s="231">
        <f t="shared" si="107"/>
        <v>0</v>
      </c>
      <c r="CH60" s="231">
        <f t="shared" si="107"/>
        <v>0</v>
      </c>
      <c r="CI60" s="231">
        <f t="shared" si="107"/>
        <v>0</v>
      </c>
      <c r="CJ60" s="231">
        <f t="shared" si="107"/>
        <v>0</v>
      </c>
      <c r="CK60" s="231">
        <f t="shared" si="107"/>
        <v>0</v>
      </c>
      <c r="CL60" s="231">
        <f t="shared" si="107"/>
        <v>0</v>
      </c>
      <c r="CM60" s="231">
        <f t="shared" si="107"/>
        <v>0</v>
      </c>
      <c r="CN60" s="231">
        <f t="shared" si="107"/>
        <v>0</v>
      </c>
      <c r="CO60" s="231">
        <f t="shared" si="107"/>
        <v>0</v>
      </c>
      <c r="CP60" s="231">
        <f t="shared" si="107"/>
        <v>0</v>
      </c>
      <c r="CQ60" s="231">
        <f t="shared" si="107"/>
        <v>0</v>
      </c>
      <c r="CR60" s="231">
        <f t="shared" si="107"/>
        <v>0</v>
      </c>
      <c r="CS60" s="231">
        <f t="shared" si="107"/>
        <v>0</v>
      </c>
      <c r="CT60" s="231">
        <f t="shared" si="107"/>
        <v>0</v>
      </c>
      <c r="CU60" s="231">
        <f t="shared" si="107"/>
        <v>0</v>
      </c>
      <c r="CV60" s="246" t="s">
        <v>166</v>
      </c>
      <c r="CW60" s="231">
        <f aca="true" t="shared" si="108" ref="CW60:FH60">CW61+CW62</f>
        <v>1825298800</v>
      </c>
      <c r="CX60" s="231">
        <f t="shared" si="108"/>
        <v>423298800</v>
      </c>
      <c r="CY60" s="231">
        <f t="shared" si="108"/>
        <v>0</v>
      </c>
      <c r="CZ60" s="231">
        <f t="shared" si="108"/>
        <v>0</v>
      </c>
      <c r="DA60" s="231">
        <f t="shared" si="108"/>
        <v>0</v>
      </c>
      <c r="DB60" s="231">
        <f t="shared" si="108"/>
        <v>0</v>
      </c>
      <c r="DC60" s="231">
        <f t="shared" si="108"/>
        <v>0</v>
      </c>
      <c r="DD60" s="231">
        <f t="shared" si="108"/>
        <v>423298800</v>
      </c>
      <c r="DE60" s="231">
        <f t="shared" si="108"/>
        <v>0</v>
      </c>
      <c r="DF60" s="231">
        <f t="shared" si="108"/>
        <v>0</v>
      </c>
      <c r="DG60" s="231">
        <f t="shared" si="108"/>
        <v>0</v>
      </c>
      <c r="DH60" s="231">
        <f t="shared" si="108"/>
        <v>0</v>
      </c>
      <c r="DI60" s="231">
        <f t="shared" si="108"/>
        <v>0</v>
      </c>
      <c r="DJ60" s="231">
        <f t="shared" si="108"/>
        <v>0</v>
      </c>
      <c r="DK60" s="231">
        <f t="shared" si="108"/>
        <v>0</v>
      </c>
      <c r="DL60" s="231">
        <f t="shared" si="108"/>
        <v>0</v>
      </c>
      <c r="DM60" s="231">
        <f t="shared" si="108"/>
        <v>0</v>
      </c>
      <c r="DN60" s="231">
        <f t="shared" si="108"/>
        <v>0</v>
      </c>
      <c r="DO60" s="231">
        <f t="shared" si="108"/>
        <v>0</v>
      </c>
      <c r="DP60" s="231">
        <f t="shared" si="108"/>
        <v>0</v>
      </c>
      <c r="DQ60" s="231">
        <f t="shared" si="108"/>
        <v>0</v>
      </c>
      <c r="DR60" s="231">
        <f t="shared" si="108"/>
        <v>0</v>
      </c>
      <c r="DS60" s="231">
        <f t="shared" si="108"/>
        <v>0</v>
      </c>
      <c r="DT60" s="231">
        <f>DT61+DT62</f>
        <v>0</v>
      </c>
      <c r="DU60" s="231">
        <f t="shared" si="108"/>
        <v>0</v>
      </c>
      <c r="DV60" s="231">
        <f t="shared" si="108"/>
        <v>0</v>
      </c>
      <c r="DW60" s="231">
        <f>DW61+DW62</f>
        <v>0</v>
      </c>
      <c r="DX60" s="231">
        <f>DX61+DX62</f>
        <v>0</v>
      </c>
      <c r="DY60" s="231">
        <f t="shared" si="108"/>
        <v>0</v>
      </c>
      <c r="DZ60" s="231">
        <f t="shared" si="108"/>
        <v>0</v>
      </c>
      <c r="EA60" s="231">
        <f t="shared" si="108"/>
        <v>0</v>
      </c>
      <c r="EB60" s="231">
        <f t="shared" si="108"/>
        <v>0</v>
      </c>
      <c r="EC60" s="231">
        <f>EC61+EC62</f>
        <v>0</v>
      </c>
      <c r="ED60" s="231">
        <f t="shared" si="108"/>
        <v>0</v>
      </c>
      <c r="EE60" s="231">
        <f t="shared" si="108"/>
        <v>0</v>
      </c>
      <c r="EF60" s="231">
        <f t="shared" si="108"/>
        <v>0</v>
      </c>
      <c r="EG60" s="231">
        <f t="shared" si="108"/>
        <v>85200000</v>
      </c>
      <c r="EH60" s="231">
        <f t="shared" si="108"/>
        <v>0</v>
      </c>
      <c r="EI60" s="231">
        <f t="shared" si="108"/>
        <v>0</v>
      </c>
      <c r="EJ60" s="231">
        <f>EJ61+EJ62</f>
        <v>26570000</v>
      </c>
      <c r="EK60" s="231">
        <f t="shared" si="108"/>
        <v>0</v>
      </c>
      <c r="EL60" s="231">
        <f t="shared" si="108"/>
        <v>0</v>
      </c>
      <c r="EM60" s="231">
        <f t="shared" si="108"/>
        <v>0</v>
      </c>
      <c r="EN60" s="231">
        <f t="shared" si="108"/>
        <v>0</v>
      </c>
      <c r="EO60" s="231">
        <f t="shared" si="108"/>
        <v>0</v>
      </c>
      <c r="EP60" s="231">
        <f t="shared" si="108"/>
        <v>0</v>
      </c>
      <c r="EQ60" s="231">
        <f t="shared" si="108"/>
        <v>0</v>
      </c>
      <c r="ER60" s="231">
        <f>ER61+ER62</f>
        <v>0</v>
      </c>
      <c r="ES60" s="231">
        <f t="shared" si="108"/>
        <v>0</v>
      </c>
      <c r="ET60" s="231">
        <f t="shared" si="108"/>
        <v>0</v>
      </c>
      <c r="EU60" s="231">
        <f t="shared" si="108"/>
        <v>0</v>
      </c>
      <c r="EV60" s="231">
        <f t="shared" si="108"/>
        <v>0</v>
      </c>
      <c r="EW60" s="231">
        <f t="shared" si="108"/>
        <v>0</v>
      </c>
      <c r="EX60" s="231">
        <f t="shared" si="108"/>
        <v>0</v>
      </c>
      <c r="EY60" s="231">
        <f>EY61+EY62</f>
        <v>23432800</v>
      </c>
      <c r="EZ60" s="231">
        <f>EZ61+EZ62</f>
        <v>0</v>
      </c>
      <c r="FA60" s="231">
        <f t="shared" si="108"/>
        <v>0</v>
      </c>
      <c r="FB60" s="231">
        <f t="shared" si="108"/>
        <v>0</v>
      </c>
      <c r="FC60" s="231">
        <f t="shared" si="108"/>
        <v>0</v>
      </c>
      <c r="FD60" s="231">
        <f t="shared" si="108"/>
        <v>288096000</v>
      </c>
      <c r="FE60" s="231">
        <f t="shared" si="108"/>
        <v>0</v>
      </c>
      <c r="FF60" s="231">
        <f t="shared" si="108"/>
        <v>0</v>
      </c>
      <c r="FG60" s="231">
        <f t="shared" si="108"/>
        <v>0</v>
      </c>
      <c r="FH60" s="231">
        <f t="shared" si="108"/>
        <v>1097000000</v>
      </c>
      <c r="FI60" s="231">
        <f aca="true" t="shared" si="109" ref="FI60:GO60">FI61+FI62</f>
        <v>0</v>
      </c>
      <c r="FJ60" s="231">
        <f t="shared" si="109"/>
        <v>1097000000</v>
      </c>
      <c r="FK60" s="231">
        <f t="shared" si="109"/>
        <v>0</v>
      </c>
      <c r="FL60" s="231">
        <f t="shared" si="109"/>
        <v>0</v>
      </c>
      <c r="FM60" s="231">
        <f t="shared" si="109"/>
        <v>0</v>
      </c>
      <c r="FN60" s="231">
        <f t="shared" si="109"/>
        <v>0</v>
      </c>
      <c r="FO60" s="231">
        <f t="shared" si="109"/>
        <v>0</v>
      </c>
      <c r="FP60" s="231">
        <f t="shared" si="109"/>
        <v>855000000</v>
      </c>
      <c r="FQ60" s="231">
        <f t="shared" si="109"/>
        <v>0</v>
      </c>
      <c r="FR60" s="231">
        <f t="shared" si="109"/>
        <v>0</v>
      </c>
      <c r="FS60" s="231">
        <f t="shared" si="109"/>
        <v>0</v>
      </c>
      <c r="FT60" s="231">
        <f t="shared" si="109"/>
        <v>0</v>
      </c>
      <c r="FU60" s="231">
        <f t="shared" si="109"/>
        <v>0</v>
      </c>
      <c r="FV60" s="231">
        <f t="shared" si="109"/>
        <v>242000000</v>
      </c>
      <c r="FW60" s="231">
        <f t="shared" si="109"/>
        <v>0</v>
      </c>
      <c r="FX60" s="231">
        <f t="shared" si="109"/>
        <v>0</v>
      </c>
      <c r="FY60" s="231">
        <f t="shared" si="109"/>
        <v>0</v>
      </c>
      <c r="FZ60" s="231">
        <f t="shared" si="109"/>
        <v>0</v>
      </c>
      <c r="GA60" s="231">
        <f t="shared" si="109"/>
        <v>0</v>
      </c>
      <c r="GB60" s="231">
        <f t="shared" si="109"/>
        <v>0</v>
      </c>
      <c r="GC60" s="231">
        <f t="shared" si="109"/>
        <v>0</v>
      </c>
      <c r="GD60" s="231">
        <f t="shared" si="109"/>
        <v>0</v>
      </c>
      <c r="GE60" s="231">
        <f t="shared" si="109"/>
        <v>0</v>
      </c>
      <c r="GF60" s="231">
        <f t="shared" si="109"/>
        <v>0</v>
      </c>
      <c r="GG60" s="231">
        <f t="shared" si="109"/>
        <v>0</v>
      </c>
      <c r="GH60" s="231">
        <f t="shared" si="109"/>
        <v>0</v>
      </c>
      <c r="GI60" s="231">
        <f t="shared" si="109"/>
        <v>0</v>
      </c>
      <c r="GJ60" s="231">
        <f t="shared" si="109"/>
        <v>0</v>
      </c>
      <c r="GK60" s="231">
        <f t="shared" si="109"/>
        <v>0</v>
      </c>
      <c r="GL60" s="231">
        <f t="shared" si="109"/>
        <v>0</v>
      </c>
      <c r="GM60" s="231">
        <f t="shared" si="109"/>
        <v>0</v>
      </c>
      <c r="GN60" s="231">
        <f t="shared" si="109"/>
        <v>0</v>
      </c>
      <c r="GO60" s="231">
        <f t="shared" si="109"/>
        <v>0</v>
      </c>
      <c r="GP60" s="231">
        <f>GP61+GP62</f>
        <v>305000000</v>
      </c>
      <c r="GQ60" s="247">
        <f t="shared" si="73"/>
        <v>1</v>
      </c>
      <c r="GR60" s="247"/>
      <c r="GS60" s="248">
        <f t="shared" si="12"/>
        <v>1</v>
      </c>
      <c r="GT60" s="248">
        <f>FH60/BN60</f>
        <v>0.782453637660485</v>
      </c>
      <c r="GU60" s="248"/>
    </row>
    <row r="61" spans="1:203" ht="21" customHeight="1" hidden="1">
      <c r="A61" s="245"/>
      <c r="B61" s="246" t="s">
        <v>155</v>
      </c>
      <c r="C61" s="231">
        <f>D61+BN61+CP61</f>
        <v>0</v>
      </c>
      <c r="D61" s="231">
        <f>E61+J61</f>
        <v>0</v>
      </c>
      <c r="E61" s="231">
        <f>SUM(F61:I61)</f>
        <v>0</v>
      </c>
      <c r="F61" s="231"/>
      <c r="G61" s="231"/>
      <c r="H61" s="231"/>
      <c r="I61" s="231"/>
      <c r="J61" s="231">
        <f>SUM(K61:BM61)</f>
        <v>0</v>
      </c>
      <c r="K61" s="231"/>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c r="AM61" s="231"/>
      <c r="AN61" s="231"/>
      <c r="AO61" s="231"/>
      <c r="AP61" s="231"/>
      <c r="AQ61" s="231"/>
      <c r="AR61" s="231"/>
      <c r="AS61" s="231"/>
      <c r="AT61" s="231"/>
      <c r="AU61" s="231"/>
      <c r="AV61" s="231"/>
      <c r="AW61" s="231"/>
      <c r="AX61" s="231"/>
      <c r="AY61" s="231"/>
      <c r="AZ61" s="231"/>
      <c r="BA61" s="231"/>
      <c r="BB61" s="231"/>
      <c r="BC61" s="231"/>
      <c r="BD61" s="231"/>
      <c r="BE61" s="231"/>
      <c r="BF61" s="231"/>
      <c r="BG61" s="231"/>
      <c r="BH61" s="231"/>
      <c r="BI61" s="231"/>
      <c r="BJ61" s="231"/>
      <c r="BK61" s="231"/>
      <c r="BL61" s="231"/>
      <c r="BM61" s="231"/>
      <c r="BN61" s="231">
        <f>SUM(BO61:BP61)</f>
        <v>0</v>
      </c>
      <c r="BO61" s="231">
        <f>SUM(BQ61:BR61)+BS61+BU61+CD61+CL61</f>
        <v>0</v>
      </c>
      <c r="BP61" s="231">
        <f>BT61+SUM(BV61:CC61)+SUM(CE61:CK61)+SUM(CM61:CO61)</f>
        <v>0</v>
      </c>
      <c r="BQ61" s="231"/>
      <c r="BR61" s="231"/>
      <c r="BS61" s="231"/>
      <c r="BT61" s="231"/>
      <c r="BU61" s="231"/>
      <c r="BV61" s="231"/>
      <c r="BW61" s="231"/>
      <c r="BX61" s="231"/>
      <c r="BY61" s="231"/>
      <c r="BZ61" s="231"/>
      <c r="CA61" s="231"/>
      <c r="CB61" s="231"/>
      <c r="CC61" s="231"/>
      <c r="CD61" s="231"/>
      <c r="CE61" s="231"/>
      <c r="CF61" s="231"/>
      <c r="CG61" s="231"/>
      <c r="CH61" s="231"/>
      <c r="CI61" s="231"/>
      <c r="CJ61" s="231"/>
      <c r="CK61" s="231"/>
      <c r="CL61" s="231"/>
      <c r="CM61" s="231"/>
      <c r="CN61" s="231"/>
      <c r="CO61" s="231"/>
      <c r="CP61" s="231">
        <f>SUM(CQ61:CR61)</f>
        <v>0</v>
      </c>
      <c r="CQ61" s="231">
        <f>SUM(CS61:CS61)</f>
        <v>0</v>
      </c>
      <c r="CR61" s="231">
        <f>SUM(CT61:CU61)</f>
        <v>0</v>
      </c>
      <c r="CS61" s="231"/>
      <c r="CT61" s="231"/>
      <c r="CU61" s="231"/>
      <c r="CV61" s="246" t="s">
        <v>155</v>
      </c>
      <c r="CW61" s="231">
        <f>CX61+FH61+GJ61+GP61</f>
        <v>0</v>
      </c>
      <c r="CX61" s="231">
        <f>CY61+DD61</f>
        <v>0</v>
      </c>
      <c r="CY61" s="231">
        <f>SUM(CZ61:DC61)</f>
        <v>0</v>
      </c>
      <c r="CZ61" s="231"/>
      <c r="DA61" s="231"/>
      <c r="DB61" s="231"/>
      <c r="DC61" s="231"/>
      <c r="DD61" s="231">
        <f>SUM(DE61:FG61)</f>
        <v>0</v>
      </c>
      <c r="DE61" s="231"/>
      <c r="DF61" s="231"/>
      <c r="DG61" s="231"/>
      <c r="DH61" s="231"/>
      <c r="DI61" s="231"/>
      <c r="DJ61" s="231"/>
      <c r="DK61" s="231"/>
      <c r="DL61" s="231"/>
      <c r="DM61" s="231"/>
      <c r="DN61" s="231"/>
      <c r="DO61" s="231"/>
      <c r="DP61" s="231"/>
      <c r="DQ61" s="231"/>
      <c r="DR61" s="231"/>
      <c r="DS61" s="231"/>
      <c r="DT61" s="231"/>
      <c r="DU61" s="231"/>
      <c r="DV61" s="231"/>
      <c r="DW61" s="231"/>
      <c r="DX61" s="231"/>
      <c r="DY61" s="231"/>
      <c r="DZ61" s="231"/>
      <c r="EA61" s="231"/>
      <c r="EB61" s="231"/>
      <c r="EC61" s="231"/>
      <c r="ED61" s="231"/>
      <c r="EE61" s="231"/>
      <c r="EF61" s="231"/>
      <c r="EG61" s="231"/>
      <c r="EH61" s="231"/>
      <c r="EI61" s="231"/>
      <c r="EJ61" s="231"/>
      <c r="EK61" s="231"/>
      <c r="EL61" s="231"/>
      <c r="EM61" s="231"/>
      <c r="EN61" s="231"/>
      <c r="EO61" s="231"/>
      <c r="EP61" s="231"/>
      <c r="EQ61" s="231"/>
      <c r="ER61" s="231"/>
      <c r="ES61" s="231"/>
      <c r="ET61" s="231"/>
      <c r="EU61" s="231"/>
      <c r="EV61" s="231"/>
      <c r="EW61" s="231"/>
      <c r="EX61" s="231"/>
      <c r="EY61" s="231"/>
      <c r="EZ61" s="231"/>
      <c r="FA61" s="231"/>
      <c r="FB61" s="231"/>
      <c r="FC61" s="231"/>
      <c r="FD61" s="231"/>
      <c r="FE61" s="231"/>
      <c r="FF61" s="231"/>
      <c r="FG61" s="231"/>
      <c r="FH61" s="231">
        <f>SUM(FI61:FJ61)</f>
        <v>0</v>
      </c>
      <c r="FI61" s="231">
        <f>SUM(FK61:FL61)+FM61+FO61+FX61+GF61</f>
        <v>0</v>
      </c>
      <c r="FJ61" s="231">
        <f>FN61+SUM(FP61:FW61)+SUM(FY61:GE61)+SUM(GG61:GI61)</f>
        <v>0</v>
      </c>
      <c r="FK61" s="231"/>
      <c r="FL61" s="231"/>
      <c r="FM61" s="231"/>
      <c r="FN61" s="231"/>
      <c r="FO61" s="231"/>
      <c r="FP61" s="231"/>
      <c r="FQ61" s="231"/>
      <c r="FR61" s="231"/>
      <c r="FS61" s="231"/>
      <c r="FT61" s="231"/>
      <c r="FU61" s="231"/>
      <c r="FV61" s="231"/>
      <c r="FW61" s="231"/>
      <c r="FX61" s="231"/>
      <c r="FY61" s="231"/>
      <c r="FZ61" s="231"/>
      <c r="GA61" s="231"/>
      <c r="GB61" s="231"/>
      <c r="GC61" s="231"/>
      <c r="GD61" s="231"/>
      <c r="GE61" s="231"/>
      <c r="GF61" s="231"/>
      <c r="GG61" s="231"/>
      <c r="GH61" s="231"/>
      <c r="GI61" s="231"/>
      <c r="GJ61" s="231">
        <f>SUM(GK61:GL61)</f>
        <v>0</v>
      </c>
      <c r="GK61" s="231">
        <f>SUM(GM61:GM61)</f>
        <v>0</v>
      </c>
      <c r="GL61" s="231">
        <f>SUM(GN61:GO61)</f>
        <v>0</v>
      </c>
      <c r="GM61" s="231"/>
      <c r="GN61" s="231"/>
      <c r="GO61" s="231"/>
      <c r="GP61" s="231"/>
      <c r="GQ61" s="247"/>
      <c r="GR61" s="247"/>
      <c r="GS61" s="248"/>
      <c r="GT61" s="248"/>
      <c r="GU61" s="248"/>
    </row>
    <row r="62" spans="1:203" ht="17.25" customHeight="1" hidden="1">
      <c r="A62" s="245"/>
      <c r="B62" s="246" t="s">
        <v>156</v>
      </c>
      <c r="C62" s="231">
        <f>D62+BN62+CP62</f>
        <v>1825298800</v>
      </c>
      <c r="D62" s="231">
        <f>E62+J62</f>
        <v>423298800</v>
      </c>
      <c r="E62" s="231">
        <f>SUM(F62:I62)</f>
        <v>0</v>
      </c>
      <c r="F62" s="231"/>
      <c r="G62" s="231"/>
      <c r="H62" s="231"/>
      <c r="I62" s="231"/>
      <c r="J62" s="231">
        <f>SUM(K62:BM62)</f>
        <v>423298800</v>
      </c>
      <c r="K62" s="231"/>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31">
        <v>85200000</v>
      </c>
      <c r="AN62" s="231"/>
      <c r="AO62" s="231"/>
      <c r="AP62" s="231">
        <v>26570000</v>
      </c>
      <c r="AQ62" s="231"/>
      <c r="AR62" s="231"/>
      <c r="AS62" s="231"/>
      <c r="AT62" s="231"/>
      <c r="AU62" s="231"/>
      <c r="AV62" s="231"/>
      <c r="AW62" s="231"/>
      <c r="AX62" s="231"/>
      <c r="AY62" s="231"/>
      <c r="AZ62" s="231"/>
      <c r="BA62" s="231"/>
      <c r="BB62" s="231"/>
      <c r="BC62" s="231"/>
      <c r="BD62" s="231"/>
      <c r="BE62" s="231">
        <v>23432800</v>
      </c>
      <c r="BF62" s="231"/>
      <c r="BG62" s="231"/>
      <c r="BH62" s="231"/>
      <c r="BI62" s="231"/>
      <c r="BJ62" s="231">
        <v>288096000</v>
      </c>
      <c r="BK62" s="231"/>
      <c r="BL62" s="231"/>
      <c r="BM62" s="231"/>
      <c r="BN62" s="231">
        <f>SUM(BO62:BP62)</f>
        <v>1402000000</v>
      </c>
      <c r="BO62" s="231">
        <f>SUM(BQ62:BR62)+BS62+BU62+CD62+CL62</f>
        <v>0</v>
      </c>
      <c r="BP62" s="231">
        <f>BT62+SUM(BV62:CC62)+SUM(CE62:CK62)+SUM(CM62:CO62)</f>
        <v>1402000000</v>
      </c>
      <c r="BQ62" s="231"/>
      <c r="BR62" s="231"/>
      <c r="BS62" s="231"/>
      <c r="BT62" s="231"/>
      <c r="BU62" s="231"/>
      <c r="BV62" s="231">
        <v>855000000</v>
      </c>
      <c r="BW62" s="231"/>
      <c r="BX62" s="231"/>
      <c r="BY62" s="231"/>
      <c r="BZ62" s="231"/>
      <c r="CA62" s="231"/>
      <c r="CB62" s="231">
        <f>242000000+191000000</f>
        <v>433000000</v>
      </c>
      <c r="CC62" s="231">
        <v>114000000</v>
      </c>
      <c r="CD62" s="231"/>
      <c r="CE62" s="231"/>
      <c r="CF62" s="231"/>
      <c r="CG62" s="231"/>
      <c r="CH62" s="231"/>
      <c r="CI62" s="231"/>
      <c r="CJ62" s="231"/>
      <c r="CK62" s="231"/>
      <c r="CL62" s="231"/>
      <c r="CM62" s="231"/>
      <c r="CN62" s="231"/>
      <c r="CO62" s="231"/>
      <c r="CP62" s="231">
        <f>SUM(CQ62:CR62)</f>
        <v>0</v>
      </c>
      <c r="CQ62" s="231">
        <f>SUM(CS62:CS62)</f>
        <v>0</v>
      </c>
      <c r="CR62" s="231">
        <f>SUM(CT62:CU62)</f>
        <v>0</v>
      </c>
      <c r="CS62" s="231"/>
      <c r="CT62" s="231"/>
      <c r="CU62" s="231"/>
      <c r="CV62" s="246" t="s">
        <v>156</v>
      </c>
      <c r="CW62" s="231">
        <f>CX62+FH62+GJ62+GP62</f>
        <v>1825298800</v>
      </c>
      <c r="CX62" s="231">
        <f>CY62+DD62</f>
        <v>423298800</v>
      </c>
      <c r="CY62" s="231">
        <f>SUM(CZ62:DC62)</f>
        <v>0</v>
      </c>
      <c r="CZ62" s="231"/>
      <c r="DA62" s="231"/>
      <c r="DB62" s="231"/>
      <c r="DC62" s="231"/>
      <c r="DD62" s="231">
        <f>SUM(DE62:FG62)</f>
        <v>423298800</v>
      </c>
      <c r="DE62" s="231"/>
      <c r="DF62" s="231"/>
      <c r="DG62" s="231"/>
      <c r="DH62" s="231"/>
      <c r="DI62" s="231"/>
      <c r="DJ62" s="231"/>
      <c r="DK62" s="231"/>
      <c r="DL62" s="231"/>
      <c r="DM62" s="231"/>
      <c r="DN62" s="231"/>
      <c r="DO62" s="231"/>
      <c r="DP62" s="231"/>
      <c r="DQ62" s="231"/>
      <c r="DR62" s="231"/>
      <c r="DS62" s="231"/>
      <c r="DT62" s="231"/>
      <c r="DU62" s="231"/>
      <c r="DV62" s="231"/>
      <c r="DW62" s="231"/>
      <c r="DX62" s="231"/>
      <c r="DY62" s="231"/>
      <c r="DZ62" s="231"/>
      <c r="EA62" s="231"/>
      <c r="EB62" s="231"/>
      <c r="EC62" s="231"/>
      <c r="ED62" s="231"/>
      <c r="EE62" s="231"/>
      <c r="EF62" s="231"/>
      <c r="EG62" s="231">
        <v>85200000</v>
      </c>
      <c r="EH62" s="231"/>
      <c r="EI62" s="231"/>
      <c r="EJ62" s="231">
        <v>26570000</v>
      </c>
      <c r="EK62" s="231"/>
      <c r="EL62" s="231"/>
      <c r="EM62" s="231"/>
      <c r="EN62" s="231"/>
      <c r="EO62" s="231"/>
      <c r="EP62" s="231"/>
      <c r="EQ62" s="231"/>
      <c r="ER62" s="231"/>
      <c r="ES62" s="231"/>
      <c r="ET62" s="231"/>
      <c r="EU62" s="231"/>
      <c r="EV62" s="231"/>
      <c r="EW62" s="231"/>
      <c r="EX62" s="231"/>
      <c r="EY62" s="231">
        <v>23432800</v>
      </c>
      <c r="EZ62" s="231"/>
      <c r="FA62" s="231"/>
      <c r="FB62" s="231"/>
      <c r="FC62" s="231"/>
      <c r="FD62" s="231">
        <v>288096000</v>
      </c>
      <c r="FE62" s="231"/>
      <c r="FF62" s="231"/>
      <c r="FG62" s="231"/>
      <c r="FH62" s="231">
        <f>SUM(FI62:FJ62)</f>
        <v>1097000000</v>
      </c>
      <c r="FI62" s="231">
        <f>SUM(FK62:FL62)+FM62+FO62+FX62+GF62</f>
        <v>0</v>
      </c>
      <c r="FJ62" s="231">
        <f>FN62+SUM(FP62:FW62)+SUM(FY62:GE62)+SUM(GG62:GI62)</f>
        <v>1097000000</v>
      </c>
      <c r="FK62" s="231"/>
      <c r="FL62" s="231"/>
      <c r="FM62" s="231"/>
      <c r="FN62" s="231"/>
      <c r="FO62" s="231"/>
      <c r="FP62" s="231">
        <v>855000000</v>
      </c>
      <c r="FQ62" s="231"/>
      <c r="FR62" s="231"/>
      <c r="FS62" s="231"/>
      <c r="FT62" s="231"/>
      <c r="FU62" s="231"/>
      <c r="FV62" s="231">
        <v>242000000</v>
      </c>
      <c r="FW62" s="231"/>
      <c r="FX62" s="231"/>
      <c r="FY62" s="231"/>
      <c r="FZ62" s="231"/>
      <c r="GA62" s="231"/>
      <c r="GB62" s="231"/>
      <c r="GC62" s="231"/>
      <c r="GD62" s="231"/>
      <c r="GE62" s="231"/>
      <c r="GF62" s="231"/>
      <c r="GG62" s="231"/>
      <c r="GH62" s="231"/>
      <c r="GI62" s="231"/>
      <c r="GJ62" s="231">
        <f>SUM(GK62:GL62)</f>
        <v>0</v>
      </c>
      <c r="GK62" s="231">
        <f>SUM(GM62:GM62)</f>
        <v>0</v>
      </c>
      <c r="GL62" s="231">
        <f>SUM(GN62:GO62)</f>
        <v>0</v>
      </c>
      <c r="GM62" s="231"/>
      <c r="GN62" s="231"/>
      <c r="GO62" s="231"/>
      <c r="GP62" s="231">
        <v>305000000</v>
      </c>
      <c r="GQ62" s="247">
        <f t="shared" si="73"/>
        <v>1</v>
      </c>
      <c r="GR62" s="247"/>
      <c r="GS62" s="248">
        <f t="shared" si="12"/>
        <v>1</v>
      </c>
      <c r="GT62" s="248">
        <f>FH62/BN62</f>
        <v>0.782453637660485</v>
      </c>
      <c r="GU62" s="248"/>
    </row>
    <row r="63" spans="1:203" ht="17.25" customHeight="1">
      <c r="A63" s="245">
        <v>17</v>
      </c>
      <c r="B63" s="246" t="s">
        <v>288</v>
      </c>
      <c r="C63" s="231">
        <f aca="true" t="shared" si="110" ref="C63:AO63">C64+C65</f>
        <v>931416836</v>
      </c>
      <c r="D63" s="231">
        <f t="shared" si="110"/>
        <v>931416836</v>
      </c>
      <c r="E63" s="231">
        <f t="shared" si="110"/>
        <v>0</v>
      </c>
      <c r="F63" s="231">
        <f t="shared" si="110"/>
        <v>0</v>
      </c>
      <c r="G63" s="231">
        <f t="shared" si="110"/>
        <v>0</v>
      </c>
      <c r="H63" s="231">
        <f t="shared" si="110"/>
        <v>0</v>
      </c>
      <c r="I63" s="231">
        <f t="shared" si="110"/>
        <v>0</v>
      </c>
      <c r="J63" s="231">
        <f t="shared" si="110"/>
        <v>931416836</v>
      </c>
      <c r="K63" s="231">
        <f t="shared" si="110"/>
        <v>0</v>
      </c>
      <c r="L63" s="231">
        <f t="shared" si="110"/>
        <v>0</v>
      </c>
      <c r="M63" s="231">
        <f t="shared" si="110"/>
        <v>0</v>
      </c>
      <c r="N63" s="231">
        <f t="shared" si="110"/>
        <v>0</v>
      </c>
      <c r="O63" s="231">
        <f t="shared" si="110"/>
        <v>0</v>
      </c>
      <c r="P63" s="231">
        <f t="shared" si="110"/>
        <v>0</v>
      </c>
      <c r="Q63" s="231">
        <f t="shared" si="110"/>
        <v>0</v>
      </c>
      <c r="R63" s="231">
        <f t="shared" si="110"/>
        <v>0</v>
      </c>
      <c r="S63" s="231">
        <f t="shared" si="110"/>
        <v>0</v>
      </c>
      <c r="T63" s="231">
        <f t="shared" si="110"/>
        <v>0</v>
      </c>
      <c r="U63" s="231">
        <f t="shared" si="110"/>
        <v>0</v>
      </c>
      <c r="V63" s="231">
        <f t="shared" si="110"/>
        <v>0</v>
      </c>
      <c r="W63" s="231">
        <f t="shared" si="110"/>
        <v>0</v>
      </c>
      <c r="X63" s="231">
        <f t="shared" si="110"/>
        <v>0</v>
      </c>
      <c r="Y63" s="231">
        <f t="shared" si="110"/>
        <v>0</v>
      </c>
      <c r="Z63" s="231">
        <f t="shared" si="110"/>
        <v>931416836</v>
      </c>
      <c r="AA63" s="231">
        <f t="shared" si="110"/>
        <v>0</v>
      </c>
      <c r="AB63" s="231">
        <f t="shared" si="110"/>
        <v>0</v>
      </c>
      <c r="AC63" s="231">
        <f t="shared" si="110"/>
        <v>0</v>
      </c>
      <c r="AD63" s="231">
        <f t="shared" si="110"/>
        <v>0</v>
      </c>
      <c r="AE63" s="231">
        <f t="shared" si="110"/>
        <v>0</v>
      </c>
      <c r="AF63" s="231">
        <f t="shared" si="110"/>
        <v>0</v>
      </c>
      <c r="AG63" s="231">
        <f t="shared" si="110"/>
        <v>0</v>
      </c>
      <c r="AH63" s="231">
        <f t="shared" si="110"/>
        <v>0</v>
      </c>
      <c r="AI63" s="231">
        <f t="shared" si="110"/>
        <v>0</v>
      </c>
      <c r="AJ63" s="231">
        <f t="shared" si="110"/>
        <v>0</v>
      </c>
      <c r="AK63" s="231">
        <f t="shared" si="110"/>
        <v>0</v>
      </c>
      <c r="AL63" s="231">
        <f t="shared" si="110"/>
        <v>0</v>
      </c>
      <c r="AM63" s="231">
        <f t="shared" si="110"/>
        <v>0</v>
      </c>
      <c r="AN63" s="231">
        <f t="shared" si="110"/>
        <v>0</v>
      </c>
      <c r="AO63" s="231">
        <f t="shared" si="110"/>
        <v>0</v>
      </c>
      <c r="AP63" s="231">
        <f>AP64+AP65</f>
        <v>0</v>
      </c>
      <c r="AQ63" s="231">
        <f aca="true" t="shared" si="111" ref="AQ63:AW63">AQ64+AQ65</f>
        <v>0</v>
      </c>
      <c r="AR63" s="231">
        <f t="shared" si="111"/>
        <v>0</v>
      </c>
      <c r="AS63" s="231">
        <f t="shared" si="111"/>
        <v>0</v>
      </c>
      <c r="AT63" s="231">
        <f t="shared" si="111"/>
        <v>0</v>
      </c>
      <c r="AU63" s="231">
        <f t="shared" si="111"/>
        <v>0</v>
      </c>
      <c r="AV63" s="231">
        <f t="shared" si="111"/>
        <v>0</v>
      </c>
      <c r="AW63" s="231">
        <f t="shared" si="111"/>
        <v>0</v>
      </c>
      <c r="AX63" s="231">
        <f>AX64+AX65</f>
        <v>0</v>
      </c>
      <c r="AY63" s="231">
        <f aca="true" t="shared" si="112" ref="AY63:BD63">AY64+AY65</f>
        <v>0</v>
      </c>
      <c r="AZ63" s="231">
        <f t="shared" si="112"/>
        <v>0</v>
      </c>
      <c r="BA63" s="231">
        <f t="shared" si="112"/>
        <v>0</v>
      </c>
      <c r="BB63" s="231">
        <f t="shared" si="112"/>
        <v>0</v>
      </c>
      <c r="BC63" s="231">
        <f t="shared" si="112"/>
        <v>0</v>
      </c>
      <c r="BD63" s="231">
        <f t="shared" si="112"/>
        <v>0</v>
      </c>
      <c r="BE63" s="231">
        <f>BE64+BE65</f>
        <v>0</v>
      </c>
      <c r="BF63" s="231">
        <f>BF64+BF65</f>
        <v>0</v>
      </c>
      <c r="BG63" s="231">
        <f aca="true" t="shared" si="113" ref="BG63:CU63">BG64+BG65</f>
        <v>0</v>
      </c>
      <c r="BH63" s="231">
        <f t="shared" si="113"/>
        <v>0</v>
      </c>
      <c r="BI63" s="231">
        <f t="shared" si="113"/>
        <v>0</v>
      </c>
      <c r="BJ63" s="231">
        <f t="shared" si="113"/>
        <v>0</v>
      </c>
      <c r="BK63" s="231">
        <f t="shared" si="113"/>
        <v>0</v>
      </c>
      <c r="BL63" s="231">
        <f t="shared" si="113"/>
        <v>0</v>
      </c>
      <c r="BM63" s="231">
        <f t="shared" si="113"/>
        <v>0</v>
      </c>
      <c r="BN63" s="231">
        <f t="shared" si="113"/>
        <v>0</v>
      </c>
      <c r="BO63" s="231">
        <f t="shared" si="113"/>
        <v>0</v>
      </c>
      <c r="BP63" s="231">
        <f t="shared" si="113"/>
        <v>0</v>
      </c>
      <c r="BQ63" s="231">
        <f t="shared" si="113"/>
        <v>0</v>
      </c>
      <c r="BR63" s="231">
        <f t="shared" si="113"/>
        <v>0</v>
      </c>
      <c r="BS63" s="231">
        <f t="shared" si="113"/>
        <v>0</v>
      </c>
      <c r="BT63" s="231">
        <f t="shared" si="113"/>
        <v>0</v>
      </c>
      <c r="BU63" s="231">
        <f t="shared" si="113"/>
        <v>0</v>
      </c>
      <c r="BV63" s="231">
        <f t="shared" si="113"/>
        <v>0</v>
      </c>
      <c r="BW63" s="231">
        <f t="shared" si="113"/>
        <v>0</v>
      </c>
      <c r="BX63" s="231">
        <f t="shared" si="113"/>
        <v>0</v>
      </c>
      <c r="BY63" s="231">
        <f t="shared" si="113"/>
        <v>0</v>
      </c>
      <c r="BZ63" s="231">
        <f t="shared" si="113"/>
        <v>0</v>
      </c>
      <c r="CA63" s="231">
        <f t="shared" si="113"/>
        <v>0</v>
      </c>
      <c r="CB63" s="231">
        <f t="shared" si="113"/>
        <v>0</v>
      </c>
      <c r="CC63" s="231">
        <f t="shared" si="113"/>
        <v>0</v>
      </c>
      <c r="CD63" s="231">
        <f t="shared" si="113"/>
        <v>0</v>
      </c>
      <c r="CE63" s="231">
        <f t="shared" si="113"/>
        <v>0</v>
      </c>
      <c r="CF63" s="231">
        <f t="shared" si="113"/>
        <v>0</v>
      </c>
      <c r="CG63" s="231">
        <f t="shared" si="113"/>
        <v>0</v>
      </c>
      <c r="CH63" s="231">
        <f t="shared" si="113"/>
        <v>0</v>
      </c>
      <c r="CI63" s="231">
        <f t="shared" si="113"/>
        <v>0</v>
      </c>
      <c r="CJ63" s="231">
        <f t="shared" si="113"/>
        <v>0</v>
      </c>
      <c r="CK63" s="231">
        <f t="shared" si="113"/>
        <v>0</v>
      </c>
      <c r="CL63" s="231">
        <f t="shared" si="113"/>
        <v>0</v>
      </c>
      <c r="CM63" s="231">
        <f t="shared" si="113"/>
        <v>0</v>
      </c>
      <c r="CN63" s="231">
        <f t="shared" si="113"/>
        <v>0</v>
      </c>
      <c r="CO63" s="231">
        <f t="shared" si="113"/>
        <v>0</v>
      </c>
      <c r="CP63" s="231">
        <f t="shared" si="113"/>
        <v>0</v>
      </c>
      <c r="CQ63" s="231">
        <f t="shared" si="113"/>
        <v>0</v>
      </c>
      <c r="CR63" s="231">
        <f t="shared" si="113"/>
        <v>0</v>
      </c>
      <c r="CS63" s="231">
        <f t="shared" si="113"/>
        <v>0</v>
      </c>
      <c r="CT63" s="231">
        <f t="shared" si="113"/>
        <v>0</v>
      </c>
      <c r="CU63" s="231">
        <f t="shared" si="113"/>
        <v>0</v>
      </c>
      <c r="CV63" s="246" t="s">
        <v>288</v>
      </c>
      <c r="CW63" s="231">
        <f aca="true" t="shared" si="114" ref="CW63:FH63">CW64+CW65</f>
        <v>931416836</v>
      </c>
      <c r="CX63" s="231">
        <f t="shared" si="114"/>
        <v>931416836</v>
      </c>
      <c r="CY63" s="231">
        <f t="shared" si="114"/>
        <v>0</v>
      </c>
      <c r="CZ63" s="231">
        <f t="shared" si="114"/>
        <v>0</v>
      </c>
      <c r="DA63" s="231">
        <f t="shared" si="114"/>
        <v>0</v>
      </c>
      <c r="DB63" s="231">
        <f t="shared" si="114"/>
        <v>0</v>
      </c>
      <c r="DC63" s="231">
        <f t="shared" si="114"/>
        <v>0</v>
      </c>
      <c r="DD63" s="231">
        <f t="shared" si="114"/>
        <v>931416836</v>
      </c>
      <c r="DE63" s="231">
        <f t="shared" si="114"/>
        <v>0</v>
      </c>
      <c r="DF63" s="231">
        <f t="shared" si="114"/>
        <v>0</v>
      </c>
      <c r="DG63" s="231">
        <f t="shared" si="114"/>
        <v>0</v>
      </c>
      <c r="DH63" s="231">
        <f t="shared" si="114"/>
        <v>0</v>
      </c>
      <c r="DI63" s="231">
        <f t="shared" si="114"/>
        <v>0</v>
      </c>
      <c r="DJ63" s="231">
        <f t="shared" si="114"/>
        <v>0</v>
      </c>
      <c r="DK63" s="231">
        <f t="shared" si="114"/>
        <v>0</v>
      </c>
      <c r="DL63" s="231">
        <f t="shared" si="114"/>
        <v>0</v>
      </c>
      <c r="DM63" s="231">
        <f t="shared" si="114"/>
        <v>0</v>
      </c>
      <c r="DN63" s="231">
        <f t="shared" si="114"/>
        <v>0</v>
      </c>
      <c r="DO63" s="231">
        <f t="shared" si="114"/>
        <v>0</v>
      </c>
      <c r="DP63" s="231">
        <f t="shared" si="114"/>
        <v>0</v>
      </c>
      <c r="DQ63" s="231">
        <f t="shared" si="114"/>
        <v>0</v>
      </c>
      <c r="DR63" s="231">
        <f t="shared" si="114"/>
        <v>0</v>
      </c>
      <c r="DS63" s="231">
        <f t="shared" si="114"/>
        <v>0</v>
      </c>
      <c r="DT63" s="231">
        <f>DT64+DT65</f>
        <v>931416836</v>
      </c>
      <c r="DU63" s="231">
        <f t="shared" si="114"/>
        <v>0</v>
      </c>
      <c r="DV63" s="231">
        <f t="shared" si="114"/>
        <v>0</v>
      </c>
      <c r="DW63" s="231">
        <f>DW64+DW65</f>
        <v>0</v>
      </c>
      <c r="DX63" s="231">
        <f>DX64+DX65</f>
        <v>0</v>
      </c>
      <c r="DY63" s="231">
        <f t="shared" si="114"/>
        <v>0</v>
      </c>
      <c r="DZ63" s="231">
        <f t="shared" si="114"/>
        <v>0</v>
      </c>
      <c r="EA63" s="231">
        <f t="shared" si="114"/>
        <v>0</v>
      </c>
      <c r="EB63" s="231">
        <f t="shared" si="114"/>
        <v>0</v>
      </c>
      <c r="EC63" s="231">
        <f>EC64+EC65</f>
        <v>0</v>
      </c>
      <c r="ED63" s="231">
        <f t="shared" si="114"/>
        <v>0</v>
      </c>
      <c r="EE63" s="231">
        <f t="shared" si="114"/>
        <v>0</v>
      </c>
      <c r="EF63" s="231">
        <f t="shared" si="114"/>
        <v>0</v>
      </c>
      <c r="EG63" s="231">
        <f t="shared" si="114"/>
        <v>0</v>
      </c>
      <c r="EH63" s="231">
        <f t="shared" si="114"/>
        <v>0</v>
      </c>
      <c r="EI63" s="231">
        <f t="shared" si="114"/>
        <v>0</v>
      </c>
      <c r="EJ63" s="231">
        <f>EJ64+EJ65</f>
        <v>0</v>
      </c>
      <c r="EK63" s="231">
        <f t="shared" si="114"/>
        <v>0</v>
      </c>
      <c r="EL63" s="231">
        <f t="shared" si="114"/>
        <v>0</v>
      </c>
      <c r="EM63" s="231">
        <f t="shared" si="114"/>
        <v>0</v>
      </c>
      <c r="EN63" s="231">
        <f t="shared" si="114"/>
        <v>0</v>
      </c>
      <c r="EO63" s="231">
        <f t="shared" si="114"/>
        <v>0</v>
      </c>
      <c r="EP63" s="231">
        <f t="shared" si="114"/>
        <v>0</v>
      </c>
      <c r="EQ63" s="231">
        <f t="shared" si="114"/>
        <v>0</v>
      </c>
      <c r="ER63" s="231">
        <f>ER64+ER65</f>
        <v>0</v>
      </c>
      <c r="ES63" s="231">
        <f t="shared" si="114"/>
        <v>0</v>
      </c>
      <c r="ET63" s="231">
        <f t="shared" si="114"/>
        <v>0</v>
      </c>
      <c r="EU63" s="231">
        <f t="shared" si="114"/>
        <v>0</v>
      </c>
      <c r="EV63" s="231">
        <f t="shared" si="114"/>
        <v>0</v>
      </c>
      <c r="EW63" s="231">
        <f t="shared" si="114"/>
        <v>0</v>
      </c>
      <c r="EX63" s="231">
        <f t="shared" si="114"/>
        <v>0</v>
      </c>
      <c r="EY63" s="231">
        <f>EY64+EY65</f>
        <v>0</v>
      </c>
      <c r="EZ63" s="231">
        <f>EZ64+EZ65</f>
        <v>0</v>
      </c>
      <c r="FA63" s="231">
        <f t="shared" si="114"/>
        <v>0</v>
      </c>
      <c r="FB63" s="231">
        <f t="shared" si="114"/>
        <v>0</v>
      </c>
      <c r="FC63" s="231">
        <f t="shared" si="114"/>
        <v>0</v>
      </c>
      <c r="FD63" s="231">
        <f t="shared" si="114"/>
        <v>0</v>
      </c>
      <c r="FE63" s="231">
        <f t="shared" si="114"/>
        <v>0</v>
      </c>
      <c r="FF63" s="231">
        <f t="shared" si="114"/>
        <v>0</v>
      </c>
      <c r="FG63" s="231">
        <f t="shared" si="114"/>
        <v>0</v>
      </c>
      <c r="FH63" s="231">
        <f t="shared" si="114"/>
        <v>0</v>
      </c>
      <c r="FI63" s="231">
        <f aca="true" t="shared" si="115" ref="FI63:GO63">FI64+FI65</f>
        <v>0</v>
      </c>
      <c r="FJ63" s="231">
        <f t="shared" si="115"/>
        <v>0</v>
      </c>
      <c r="FK63" s="231">
        <f t="shared" si="115"/>
        <v>0</v>
      </c>
      <c r="FL63" s="231">
        <f t="shared" si="115"/>
        <v>0</v>
      </c>
      <c r="FM63" s="231">
        <f t="shared" si="115"/>
        <v>0</v>
      </c>
      <c r="FN63" s="231">
        <f t="shared" si="115"/>
        <v>0</v>
      </c>
      <c r="FO63" s="231">
        <f t="shared" si="115"/>
        <v>0</v>
      </c>
      <c r="FP63" s="231">
        <f t="shared" si="115"/>
        <v>0</v>
      </c>
      <c r="FQ63" s="231">
        <f t="shared" si="115"/>
        <v>0</v>
      </c>
      <c r="FR63" s="231">
        <f t="shared" si="115"/>
        <v>0</v>
      </c>
      <c r="FS63" s="231">
        <f t="shared" si="115"/>
        <v>0</v>
      </c>
      <c r="FT63" s="231">
        <f t="shared" si="115"/>
        <v>0</v>
      </c>
      <c r="FU63" s="231">
        <f t="shared" si="115"/>
        <v>0</v>
      </c>
      <c r="FV63" s="231">
        <f t="shared" si="115"/>
        <v>0</v>
      </c>
      <c r="FW63" s="231">
        <f t="shared" si="115"/>
        <v>0</v>
      </c>
      <c r="FX63" s="231">
        <f t="shared" si="115"/>
        <v>0</v>
      </c>
      <c r="FY63" s="231">
        <f t="shared" si="115"/>
        <v>0</v>
      </c>
      <c r="FZ63" s="231">
        <f t="shared" si="115"/>
        <v>0</v>
      </c>
      <c r="GA63" s="231">
        <f t="shared" si="115"/>
        <v>0</v>
      </c>
      <c r="GB63" s="231">
        <f t="shared" si="115"/>
        <v>0</v>
      </c>
      <c r="GC63" s="231">
        <f t="shared" si="115"/>
        <v>0</v>
      </c>
      <c r="GD63" s="231">
        <f t="shared" si="115"/>
        <v>0</v>
      </c>
      <c r="GE63" s="231">
        <f t="shared" si="115"/>
        <v>0</v>
      </c>
      <c r="GF63" s="231">
        <f t="shared" si="115"/>
        <v>0</v>
      </c>
      <c r="GG63" s="231">
        <f t="shared" si="115"/>
        <v>0</v>
      </c>
      <c r="GH63" s="231">
        <f t="shared" si="115"/>
        <v>0</v>
      </c>
      <c r="GI63" s="231">
        <f t="shared" si="115"/>
        <v>0</v>
      </c>
      <c r="GJ63" s="231">
        <f t="shared" si="115"/>
        <v>0</v>
      </c>
      <c r="GK63" s="231">
        <f t="shared" si="115"/>
        <v>0</v>
      </c>
      <c r="GL63" s="231">
        <f t="shared" si="115"/>
        <v>0</v>
      </c>
      <c r="GM63" s="231">
        <f t="shared" si="115"/>
        <v>0</v>
      </c>
      <c r="GN63" s="231">
        <f t="shared" si="115"/>
        <v>0</v>
      </c>
      <c r="GO63" s="231">
        <f t="shared" si="115"/>
        <v>0</v>
      </c>
      <c r="GP63" s="231">
        <f>GP64+GP65</f>
        <v>0</v>
      </c>
      <c r="GQ63" s="247">
        <f t="shared" si="73"/>
        <v>1</v>
      </c>
      <c r="GR63" s="247"/>
      <c r="GS63" s="248">
        <f t="shared" si="12"/>
        <v>1</v>
      </c>
      <c r="GT63" s="248"/>
      <c r="GU63" s="248"/>
    </row>
    <row r="64" spans="1:203" ht="21" customHeight="1" hidden="1">
      <c r="A64" s="245"/>
      <c r="B64" s="246" t="s">
        <v>155</v>
      </c>
      <c r="C64" s="231">
        <f>D64+BN64+CP64</f>
        <v>0</v>
      </c>
      <c r="D64" s="231">
        <f>E64+J64</f>
        <v>0</v>
      </c>
      <c r="E64" s="231">
        <f>SUM(F64:I64)</f>
        <v>0</v>
      </c>
      <c r="F64" s="231"/>
      <c r="G64" s="231"/>
      <c r="H64" s="231"/>
      <c r="I64" s="231"/>
      <c r="J64" s="231">
        <f>SUM(K64:BM64)</f>
        <v>0</v>
      </c>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1"/>
      <c r="AY64" s="231"/>
      <c r="AZ64" s="231"/>
      <c r="BA64" s="231"/>
      <c r="BB64" s="231"/>
      <c r="BC64" s="231"/>
      <c r="BD64" s="231"/>
      <c r="BE64" s="231"/>
      <c r="BF64" s="231"/>
      <c r="BG64" s="231"/>
      <c r="BH64" s="231"/>
      <c r="BI64" s="231"/>
      <c r="BJ64" s="231"/>
      <c r="BK64" s="231"/>
      <c r="BL64" s="231"/>
      <c r="BM64" s="231"/>
      <c r="BN64" s="231">
        <f>SUM(BO64:BP64)</f>
        <v>0</v>
      </c>
      <c r="BO64" s="231">
        <f>SUM(BQ64:BR64)+BS64+BU64+CD64+CL64</f>
        <v>0</v>
      </c>
      <c r="BP64" s="231">
        <f>BT64+SUM(BV64:CC64)+SUM(CE64:CK64)+SUM(CM64:CO64)</f>
        <v>0</v>
      </c>
      <c r="BQ64" s="231"/>
      <c r="BR64" s="231"/>
      <c r="BS64" s="231"/>
      <c r="BT64" s="231"/>
      <c r="BU64" s="231"/>
      <c r="BV64" s="231"/>
      <c r="BW64" s="231"/>
      <c r="BX64" s="231"/>
      <c r="BY64" s="231"/>
      <c r="BZ64" s="231"/>
      <c r="CA64" s="231"/>
      <c r="CB64" s="231"/>
      <c r="CC64" s="231"/>
      <c r="CD64" s="231"/>
      <c r="CE64" s="231"/>
      <c r="CF64" s="231"/>
      <c r="CG64" s="231"/>
      <c r="CH64" s="231"/>
      <c r="CI64" s="231"/>
      <c r="CJ64" s="231"/>
      <c r="CK64" s="231"/>
      <c r="CL64" s="231"/>
      <c r="CM64" s="231"/>
      <c r="CN64" s="231"/>
      <c r="CO64" s="231"/>
      <c r="CP64" s="231">
        <f>SUM(CQ64:CR64)</f>
        <v>0</v>
      </c>
      <c r="CQ64" s="231">
        <f>SUM(CS64:CS64)</f>
        <v>0</v>
      </c>
      <c r="CR64" s="231">
        <f>SUM(CT64:CU64)</f>
        <v>0</v>
      </c>
      <c r="CS64" s="231"/>
      <c r="CT64" s="231"/>
      <c r="CU64" s="231"/>
      <c r="CV64" s="246" t="s">
        <v>155</v>
      </c>
      <c r="CW64" s="231">
        <f>CX64+FH64+GJ64+GP64</f>
        <v>0</v>
      </c>
      <c r="CX64" s="231">
        <f>CY64+DD64</f>
        <v>0</v>
      </c>
      <c r="CY64" s="231">
        <f>SUM(CZ64:DC64)</f>
        <v>0</v>
      </c>
      <c r="CZ64" s="231"/>
      <c r="DA64" s="231"/>
      <c r="DB64" s="231"/>
      <c r="DC64" s="231"/>
      <c r="DD64" s="231">
        <f>SUM(DE64:FG64)</f>
        <v>0</v>
      </c>
      <c r="DE64" s="231"/>
      <c r="DF64" s="231"/>
      <c r="DG64" s="231"/>
      <c r="DH64" s="231"/>
      <c r="DI64" s="231"/>
      <c r="DJ64" s="231"/>
      <c r="DK64" s="231"/>
      <c r="DL64" s="231"/>
      <c r="DM64" s="231"/>
      <c r="DN64" s="231"/>
      <c r="DO64" s="231"/>
      <c r="DP64" s="231"/>
      <c r="DQ64" s="231"/>
      <c r="DR64" s="231"/>
      <c r="DS64" s="231"/>
      <c r="DT64" s="231"/>
      <c r="DU64" s="231"/>
      <c r="DV64" s="231"/>
      <c r="DW64" s="231"/>
      <c r="DX64" s="231"/>
      <c r="DY64" s="231"/>
      <c r="DZ64" s="231"/>
      <c r="EA64" s="231"/>
      <c r="EB64" s="231"/>
      <c r="EC64" s="231"/>
      <c r="ED64" s="231"/>
      <c r="EE64" s="231"/>
      <c r="EF64" s="231"/>
      <c r="EG64" s="231"/>
      <c r="EH64" s="231"/>
      <c r="EI64" s="231"/>
      <c r="EJ64" s="231"/>
      <c r="EK64" s="231"/>
      <c r="EL64" s="231"/>
      <c r="EM64" s="231"/>
      <c r="EN64" s="231"/>
      <c r="EO64" s="231"/>
      <c r="EP64" s="231"/>
      <c r="EQ64" s="231"/>
      <c r="ER64" s="231"/>
      <c r="ES64" s="231"/>
      <c r="ET64" s="231"/>
      <c r="EU64" s="231"/>
      <c r="EV64" s="231"/>
      <c r="EW64" s="231"/>
      <c r="EX64" s="231"/>
      <c r="EY64" s="231"/>
      <c r="EZ64" s="231"/>
      <c r="FA64" s="231"/>
      <c r="FB64" s="231"/>
      <c r="FC64" s="231"/>
      <c r="FD64" s="231"/>
      <c r="FE64" s="231"/>
      <c r="FF64" s="231"/>
      <c r="FG64" s="231"/>
      <c r="FH64" s="231">
        <f>SUM(FI64:FJ64)</f>
        <v>0</v>
      </c>
      <c r="FI64" s="231">
        <f>SUM(FK64:FL64)+FM64+FO64+FX64+GF64</f>
        <v>0</v>
      </c>
      <c r="FJ64" s="231">
        <f>FN64+SUM(FP64:FW64)+SUM(FY64:GE64)+SUM(GG64:GI64)</f>
        <v>0</v>
      </c>
      <c r="FK64" s="231"/>
      <c r="FL64" s="231"/>
      <c r="FM64" s="231"/>
      <c r="FN64" s="231"/>
      <c r="FO64" s="231"/>
      <c r="FP64" s="231"/>
      <c r="FQ64" s="231"/>
      <c r="FR64" s="231"/>
      <c r="FS64" s="231"/>
      <c r="FT64" s="231"/>
      <c r="FU64" s="231"/>
      <c r="FV64" s="231"/>
      <c r="FW64" s="231"/>
      <c r="FX64" s="231"/>
      <c r="FY64" s="231"/>
      <c r="FZ64" s="231"/>
      <c r="GA64" s="231"/>
      <c r="GB64" s="231"/>
      <c r="GC64" s="231"/>
      <c r="GD64" s="231"/>
      <c r="GE64" s="231"/>
      <c r="GF64" s="231"/>
      <c r="GG64" s="231"/>
      <c r="GH64" s="231"/>
      <c r="GI64" s="231"/>
      <c r="GJ64" s="231">
        <f>SUM(GK64:GL64)</f>
        <v>0</v>
      </c>
      <c r="GK64" s="231">
        <f>SUM(GM64:GM64)</f>
        <v>0</v>
      </c>
      <c r="GL64" s="231">
        <f>SUM(GN64:GO64)</f>
        <v>0</v>
      </c>
      <c r="GM64" s="231"/>
      <c r="GN64" s="231"/>
      <c r="GO64" s="231"/>
      <c r="GP64" s="231"/>
      <c r="GQ64" s="247"/>
      <c r="GR64" s="247"/>
      <c r="GS64" s="248"/>
      <c r="GT64" s="248"/>
      <c r="GU64" s="248"/>
    </row>
    <row r="65" spans="1:203" ht="17.25" customHeight="1" hidden="1">
      <c r="A65" s="245"/>
      <c r="B65" s="246" t="s">
        <v>156</v>
      </c>
      <c r="C65" s="231">
        <f>D65+BN65+CP65</f>
        <v>931416836</v>
      </c>
      <c r="D65" s="231">
        <f>E65+J65</f>
        <v>931416836</v>
      </c>
      <c r="E65" s="231">
        <f>SUM(F65:I65)</f>
        <v>0</v>
      </c>
      <c r="F65" s="231"/>
      <c r="G65" s="231"/>
      <c r="H65" s="231"/>
      <c r="I65" s="231"/>
      <c r="J65" s="231">
        <f>SUM(K65:BM65)</f>
        <v>931416836</v>
      </c>
      <c r="K65" s="231"/>
      <c r="L65" s="231"/>
      <c r="M65" s="231"/>
      <c r="N65" s="231"/>
      <c r="O65" s="231"/>
      <c r="P65" s="231"/>
      <c r="Q65" s="231"/>
      <c r="R65" s="231"/>
      <c r="S65" s="231"/>
      <c r="T65" s="231"/>
      <c r="U65" s="231"/>
      <c r="V65" s="231"/>
      <c r="W65" s="231"/>
      <c r="X65" s="231"/>
      <c r="Y65" s="231"/>
      <c r="Z65" s="231">
        <v>931416836</v>
      </c>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31"/>
      <c r="AZ65" s="231"/>
      <c r="BA65" s="231"/>
      <c r="BB65" s="231"/>
      <c r="BC65" s="231"/>
      <c r="BD65" s="231"/>
      <c r="BE65" s="231"/>
      <c r="BF65" s="231"/>
      <c r="BG65" s="231"/>
      <c r="BH65" s="231"/>
      <c r="BI65" s="231"/>
      <c r="BJ65" s="231"/>
      <c r="BK65" s="231"/>
      <c r="BL65" s="231"/>
      <c r="BM65" s="231"/>
      <c r="BN65" s="231">
        <f>SUM(BO65:BP65)</f>
        <v>0</v>
      </c>
      <c r="BO65" s="231">
        <f>SUM(BQ65:BR65)+BS65+BU65+CD65+CL65</f>
        <v>0</v>
      </c>
      <c r="BP65" s="231">
        <f>BT65+SUM(BV65:CC65)+SUM(CE65:CK65)+SUM(CM65:CO65)</f>
        <v>0</v>
      </c>
      <c r="BQ65" s="231"/>
      <c r="BR65" s="231"/>
      <c r="BS65" s="231"/>
      <c r="BT65" s="231"/>
      <c r="BU65" s="231"/>
      <c r="BV65" s="231"/>
      <c r="BW65" s="231"/>
      <c r="BX65" s="231"/>
      <c r="BY65" s="231"/>
      <c r="BZ65" s="231"/>
      <c r="CA65" s="231"/>
      <c r="CB65" s="231"/>
      <c r="CC65" s="231"/>
      <c r="CD65" s="231"/>
      <c r="CE65" s="231"/>
      <c r="CF65" s="231"/>
      <c r="CG65" s="231"/>
      <c r="CH65" s="231"/>
      <c r="CI65" s="231"/>
      <c r="CJ65" s="231"/>
      <c r="CK65" s="231"/>
      <c r="CL65" s="231"/>
      <c r="CM65" s="231"/>
      <c r="CN65" s="231"/>
      <c r="CO65" s="231"/>
      <c r="CP65" s="231">
        <f>SUM(CQ65:CR65)</f>
        <v>0</v>
      </c>
      <c r="CQ65" s="231">
        <f>SUM(CS65:CS65)</f>
        <v>0</v>
      </c>
      <c r="CR65" s="231">
        <f>SUM(CT65:CU65)</f>
        <v>0</v>
      </c>
      <c r="CS65" s="231"/>
      <c r="CT65" s="231"/>
      <c r="CU65" s="231"/>
      <c r="CV65" s="246" t="s">
        <v>156</v>
      </c>
      <c r="CW65" s="231">
        <f>CX65+FH65+GJ65+GP65</f>
        <v>931416836</v>
      </c>
      <c r="CX65" s="231">
        <f>CY65+DD65</f>
        <v>931416836</v>
      </c>
      <c r="CY65" s="231">
        <f>SUM(CZ65:DC65)</f>
        <v>0</v>
      </c>
      <c r="CZ65" s="231"/>
      <c r="DA65" s="231"/>
      <c r="DB65" s="231"/>
      <c r="DC65" s="231"/>
      <c r="DD65" s="231">
        <f>SUM(DE65:FG65)</f>
        <v>931416836</v>
      </c>
      <c r="DE65" s="231"/>
      <c r="DF65" s="231"/>
      <c r="DG65" s="231"/>
      <c r="DH65" s="231"/>
      <c r="DI65" s="231"/>
      <c r="DJ65" s="231"/>
      <c r="DK65" s="231"/>
      <c r="DL65" s="231"/>
      <c r="DM65" s="231"/>
      <c r="DN65" s="231"/>
      <c r="DO65" s="231"/>
      <c r="DP65" s="231"/>
      <c r="DQ65" s="231"/>
      <c r="DR65" s="231"/>
      <c r="DS65" s="231"/>
      <c r="DT65" s="231">
        <v>931416836</v>
      </c>
      <c r="DU65" s="231"/>
      <c r="DV65" s="231"/>
      <c r="DW65" s="231"/>
      <c r="DX65" s="231"/>
      <c r="DY65" s="231"/>
      <c r="DZ65" s="231"/>
      <c r="EA65" s="231"/>
      <c r="EB65" s="231"/>
      <c r="EC65" s="231"/>
      <c r="ED65" s="231"/>
      <c r="EE65" s="231"/>
      <c r="EF65" s="231"/>
      <c r="EG65" s="231"/>
      <c r="EH65" s="231"/>
      <c r="EI65" s="231"/>
      <c r="EJ65" s="231"/>
      <c r="EK65" s="231"/>
      <c r="EL65" s="231"/>
      <c r="EM65" s="231"/>
      <c r="EN65" s="231"/>
      <c r="EO65" s="231"/>
      <c r="EP65" s="231"/>
      <c r="EQ65" s="231"/>
      <c r="ER65" s="231"/>
      <c r="ES65" s="231"/>
      <c r="ET65" s="231"/>
      <c r="EU65" s="231"/>
      <c r="EV65" s="231"/>
      <c r="EW65" s="231"/>
      <c r="EX65" s="231"/>
      <c r="EY65" s="231"/>
      <c r="EZ65" s="231"/>
      <c r="FA65" s="231"/>
      <c r="FB65" s="231"/>
      <c r="FC65" s="231"/>
      <c r="FD65" s="231"/>
      <c r="FE65" s="231"/>
      <c r="FF65" s="231"/>
      <c r="FG65" s="231"/>
      <c r="FH65" s="231">
        <f>SUM(FI65:FJ65)</f>
        <v>0</v>
      </c>
      <c r="FI65" s="231">
        <f>SUM(FK65:FL65)+FM65+FO65+FX65+GF65</f>
        <v>0</v>
      </c>
      <c r="FJ65" s="231">
        <f>FN65+SUM(FP65:FW65)+SUM(FY65:GE65)+SUM(GG65:GI65)</f>
        <v>0</v>
      </c>
      <c r="FK65" s="231"/>
      <c r="FL65" s="231"/>
      <c r="FM65" s="231"/>
      <c r="FN65" s="231"/>
      <c r="FO65" s="231"/>
      <c r="FP65" s="231"/>
      <c r="FQ65" s="231"/>
      <c r="FR65" s="231"/>
      <c r="FS65" s="231"/>
      <c r="FT65" s="231"/>
      <c r="FU65" s="231"/>
      <c r="FV65" s="231"/>
      <c r="FW65" s="231"/>
      <c r="FX65" s="231"/>
      <c r="FY65" s="231"/>
      <c r="FZ65" s="231"/>
      <c r="GA65" s="231"/>
      <c r="GB65" s="231"/>
      <c r="GC65" s="231"/>
      <c r="GD65" s="231"/>
      <c r="GE65" s="231"/>
      <c r="GF65" s="231"/>
      <c r="GG65" s="231"/>
      <c r="GH65" s="231"/>
      <c r="GI65" s="231"/>
      <c r="GJ65" s="231">
        <f>SUM(GK65:GL65)</f>
        <v>0</v>
      </c>
      <c r="GK65" s="231">
        <f>SUM(GM65:GM65)</f>
        <v>0</v>
      </c>
      <c r="GL65" s="231">
        <f>SUM(GN65:GO65)</f>
        <v>0</v>
      </c>
      <c r="GM65" s="231"/>
      <c r="GN65" s="231"/>
      <c r="GO65" s="231"/>
      <c r="GP65" s="231"/>
      <c r="GQ65" s="247">
        <f t="shared" si="73"/>
        <v>1</v>
      </c>
      <c r="GR65" s="247"/>
      <c r="GS65" s="248">
        <f t="shared" si="12"/>
        <v>1</v>
      </c>
      <c r="GT65" s="248"/>
      <c r="GU65" s="248"/>
    </row>
    <row r="66" spans="1:203" ht="17.25" customHeight="1">
      <c r="A66" s="245">
        <v>18</v>
      </c>
      <c r="B66" s="246" t="s">
        <v>158</v>
      </c>
      <c r="C66" s="231">
        <f aca="true" t="shared" si="116" ref="C66:AO66">C67+C68</f>
        <v>5244830738</v>
      </c>
      <c r="D66" s="231">
        <f t="shared" si="116"/>
        <v>4006830738</v>
      </c>
      <c r="E66" s="231">
        <f t="shared" si="116"/>
        <v>0</v>
      </c>
      <c r="F66" s="231">
        <f t="shared" si="116"/>
        <v>0</v>
      </c>
      <c r="G66" s="231">
        <f t="shared" si="116"/>
        <v>0</v>
      </c>
      <c r="H66" s="231">
        <f t="shared" si="116"/>
        <v>0</v>
      </c>
      <c r="I66" s="231">
        <f t="shared" si="116"/>
        <v>0</v>
      </c>
      <c r="J66" s="231">
        <f t="shared" si="116"/>
        <v>4006830738</v>
      </c>
      <c r="K66" s="231">
        <f t="shared" si="116"/>
        <v>0</v>
      </c>
      <c r="L66" s="231">
        <f t="shared" si="116"/>
        <v>0</v>
      </c>
      <c r="M66" s="231">
        <f t="shared" si="116"/>
        <v>0</v>
      </c>
      <c r="N66" s="231">
        <f t="shared" si="116"/>
        <v>0</v>
      </c>
      <c r="O66" s="231">
        <f t="shared" si="116"/>
        <v>0</v>
      </c>
      <c r="P66" s="231">
        <f t="shared" si="116"/>
        <v>0</v>
      </c>
      <c r="Q66" s="231">
        <f t="shared" si="116"/>
        <v>0</v>
      </c>
      <c r="R66" s="231">
        <f t="shared" si="116"/>
        <v>0</v>
      </c>
      <c r="S66" s="231">
        <f t="shared" si="116"/>
        <v>0</v>
      </c>
      <c r="T66" s="231">
        <f t="shared" si="116"/>
        <v>0</v>
      </c>
      <c r="U66" s="231">
        <f t="shared" si="116"/>
        <v>0</v>
      </c>
      <c r="V66" s="231">
        <f t="shared" si="116"/>
        <v>0</v>
      </c>
      <c r="W66" s="231">
        <f t="shared" si="116"/>
        <v>0</v>
      </c>
      <c r="X66" s="231">
        <f t="shared" si="116"/>
        <v>0</v>
      </c>
      <c r="Y66" s="231">
        <f t="shared" si="116"/>
        <v>0</v>
      </c>
      <c r="Z66" s="231">
        <f t="shared" si="116"/>
        <v>0</v>
      </c>
      <c r="AA66" s="231">
        <f t="shared" si="116"/>
        <v>0</v>
      </c>
      <c r="AB66" s="231">
        <f t="shared" si="116"/>
        <v>0</v>
      </c>
      <c r="AC66" s="231">
        <f t="shared" si="116"/>
        <v>0</v>
      </c>
      <c r="AD66" s="231">
        <f t="shared" si="116"/>
        <v>0</v>
      </c>
      <c r="AE66" s="231">
        <f t="shared" si="116"/>
        <v>0</v>
      </c>
      <c r="AF66" s="231">
        <f t="shared" si="116"/>
        <v>0</v>
      </c>
      <c r="AG66" s="231">
        <f t="shared" si="116"/>
        <v>0</v>
      </c>
      <c r="AH66" s="231">
        <f t="shared" si="116"/>
        <v>0</v>
      </c>
      <c r="AI66" s="231">
        <f t="shared" si="116"/>
        <v>0</v>
      </c>
      <c r="AJ66" s="231">
        <f t="shared" si="116"/>
        <v>0</v>
      </c>
      <c r="AK66" s="231">
        <f t="shared" si="116"/>
        <v>0</v>
      </c>
      <c r="AL66" s="231">
        <f t="shared" si="116"/>
        <v>0</v>
      </c>
      <c r="AM66" s="231">
        <f t="shared" si="116"/>
        <v>0</v>
      </c>
      <c r="AN66" s="231">
        <f t="shared" si="116"/>
        <v>0</v>
      </c>
      <c r="AO66" s="231">
        <f t="shared" si="116"/>
        <v>0</v>
      </c>
      <c r="AP66" s="231">
        <f>AP67+AP68</f>
        <v>0</v>
      </c>
      <c r="AQ66" s="231">
        <f aca="true" t="shared" si="117" ref="AQ66:AW66">AQ67+AQ68</f>
        <v>0</v>
      </c>
      <c r="AR66" s="231">
        <f t="shared" si="117"/>
        <v>0</v>
      </c>
      <c r="AS66" s="231">
        <f t="shared" si="117"/>
        <v>0</v>
      </c>
      <c r="AT66" s="231">
        <f t="shared" si="117"/>
        <v>0</v>
      </c>
      <c r="AU66" s="231">
        <f t="shared" si="117"/>
        <v>0</v>
      </c>
      <c r="AV66" s="231">
        <f t="shared" si="117"/>
        <v>0</v>
      </c>
      <c r="AW66" s="231">
        <f t="shared" si="117"/>
        <v>0</v>
      </c>
      <c r="AX66" s="231">
        <f>AX67+AX68</f>
        <v>0</v>
      </c>
      <c r="AY66" s="231">
        <f aca="true" t="shared" si="118" ref="AY66:BD66">AY67+AY68</f>
        <v>0</v>
      </c>
      <c r="AZ66" s="231">
        <f t="shared" si="118"/>
        <v>0</v>
      </c>
      <c r="BA66" s="231">
        <f t="shared" si="118"/>
        <v>0</v>
      </c>
      <c r="BB66" s="231">
        <f t="shared" si="118"/>
        <v>0</v>
      </c>
      <c r="BC66" s="231">
        <f t="shared" si="118"/>
        <v>0</v>
      </c>
      <c r="BD66" s="231">
        <f t="shared" si="118"/>
        <v>0</v>
      </c>
      <c r="BE66" s="231">
        <f>BE67+BE68</f>
        <v>0</v>
      </c>
      <c r="BF66" s="231">
        <f>BF67+BF68</f>
        <v>0</v>
      </c>
      <c r="BG66" s="231">
        <f aca="true" t="shared" si="119" ref="BG66:CU66">BG67+BG68</f>
        <v>0</v>
      </c>
      <c r="BH66" s="231">
        <f t="shared" si="119"/>
        <v>0</v>
      </c>
      <c r="BI66" s="231">
        <f t="shared" si="119"/>
        <v>0</v>
      </c>
      <c r="BJ66" s="231">
        <f t="shared" si="119"/>
        <v>4006830738</v>
      </c>
      <c r="BK66" s="231">
        <f t="shared" si="119"/>
        <v>0</v>
      </c>
      <c r="BL66" s="231">
        <f t="shared" si="119"/>
        <v>0</v>
      </c>
      <c r="BM66" s="231">
        <f t="shared" si="119"/>
        <v>0</v>
      </c>
      <c r="BN66" s="231">
        <f t="shared" si="119"/>
        <v>1238000000</v>
      </c>
      <c r="BO66" s="231">
        <f t="shared" si="119"/>
        <v>0</v>
      </c>
      <c r="BP66" s="231">
        <f t="shared" si="119"/>
        <v>1238000000</v>
      </c>
      <c r="BQ66" s="231">
        <f t="shared" si="119"/>
        <v>0</v>
      </c>
      <c r="BR66" s="231">
        <f t="shared" si="119"/>
        <v>0</v>
      </c>
      <c r="BS66" s="231">
        <f t="shared" si="119"/>
        <v>0</v>
      </c>
      <c r="BT66" s="231">
        <f t="shared" si="119"/>
        <v>0</v>
      </c>
      <c r="BU66" s="231">
        <f t="shared" si="119"/>
        <v>0</v>
      </c>
      <c r="BV66" s="231">
        <f t="shared" si="119"/>
        <v>0</v>
      </c>
      <c r="BW66" s="231">
        <f t="shared" si="119"/>
        <v>0</v>
      </c>
      <c r="BX66" s="231">
        <f t="shared" si="119"/>
        <v>0</v>
      </c>
      <c r="BY66" s="231">
        <f t="shared" si="119"/>
        <v>0</v>
      </c>
      <c r="BZ66" s="231">
        <f t="shared" si="119"/>
        <v>0</v>
      </c>
      <c r="CA66" s="231">
        <f t="shared" si="119"/>
        <v>1238000000</v>
      </c>
      <c r="CB66" s="231">
        <f t="shared" si="119"/>
        <v>0</v>
      </c>
      <c r="CC66" s="231">
        <f t="shared" si="119"/>
        <v>0</v>
      </c>
      <c r="CD66" s="231">
        <f t="shared" si="119"/>
        <v>0</v>
      </c>
      <c r="CE66" s="231">
        <f t="shared" si="119"/>
        <v>0</v>
      </c>
      <c r="CF66" s="231">
        <f t="shared" si="119"/>
        <v>0</v>
      </c>
      <c r="CG66" s="231">
        <f t="shared" si="119"/>
        <v>0</v>
      </c>
      <c r="CH66" s="231">
        <f t="shared" si="119"/>
        <v>0</v>
      </c>
      <c r="CI66" s="231">
        <f t="shared" si="119"/>
        <v>0</v>
      </c>
      <c r="CJ66" s="231">
        <f t="shared" si="119"/>
        <v>0</v>
      </c>
      <c r="CK66" s="231">
        <f t="shared" si="119"/>
        <v>0</v>
      </c>
      <c r="CL66" s="231">
        <f t="shared" si="119"/>
        <v>0</v>
      </c>
      <c r="CM66" s="231">
        <f t="shared" si="119"/>
        <v>0</v>
      </c>
      <c r="CN66" s="231">
        <f t="shared" si="119"/>
        <v>0</v>
      </c>
      <c r="CO66" s="231">
        <f t="shared" si="119"/>
        <v>0</v>
      </c>
      <c r="CP66" s="231">
        <f t="shared" si="119"/>
        <v>0</v>
      </c>
      <c r="CQ66" s="231">
        <f t="shared" si="119"/>
        <v>0</v>
      </c>
      <c r="CR66" s="231">
        <f t="shared" si="119"/>
        <v>0</v>
      </c>
      <c r="CS66" s="231">
        <f t="shared" si="119"/>
        <v>0</v>
      </c>
      <c r="CT66" s="231">
        <f t="shared" si="119"/>
        <v>0</v>
      </c>
      <c r="CU66" s="231">
        <f t="shared" si="119"/>
        <v>0</v>
      </c>
      <c r="CV66" s="246" t="s">
        <v>158</v>
      </c>
      <c r="CW66" s="231">
        <f aca="true" t="shared" si="120" ref="CW66:FH66">CW67+CW68</f>
        <v>5244830738</v>
      </c>
      <c r="CX66" s="231">
        <f t="shared" si="120"/>
        <v>4006830738</v>
      </c>
      <c r="CY66" s="231">
        <f t="shared" si="120"/>
        <v>0</v>
      </c>
      <c r="CZ66" s="231">
        <f t="shared" si="120"/>
        <v>0</v>
      </c>
      <c r="DA66" s="231">
        <f t="shared" si="120"/>
        <v>0</v>
      </c>
      <c r="DB66" s="231">
        <f t="shared" si="120"/>
        <v>0</v>
      </c>
      <c r="DC66" s="231">
        <f t="shared" si="120"/>
        <v>0</v>
      </c>
      <c r="DD66" s="231">
        <f t="shared" si="120"/>
        <v>4006830738</v>
      </c>
      <c r="DE66" s="231">
        <f t="shared" si="120"/>
        <v>0</v>
      </c>
      <c r="DF66" s="231">
        <f t="shared" si="120"/>
        <v>0</v>
      </c>
      <c r="DG66" s="231">
        <f t="shared" si="120"/>
        <v>0</v>
      </c>
      <c r="DH66" s="231">
        <f t="shared" si="120"/>
        <v>0</v>
      </c>
      <c r="DI66" s="231">
        <f t="shared" si="120"/>
        <v>0</v>
      </c>
      <c r="DJ66" s="231">
        <f t="shared" si="120"/>
        <v>0</v>
      </c>
      <c r="DK66" s="231">
        <f t="shared" si="120"/>
        <v>0</v>
      </c>
      <c r="DL66" s="231">
        <f t="shared" si="120"/>
        <v>0</v>
      </c>
      <c r="DM66" s="231">
        <f t="shared" si="120"/>
        <v>0</v>
      </c>
      <c r="DN66" s="231">
        <f t="shared" si="120"/>
        <v>0</v>
      </c>
      <c r="DO66" s="231">
        <f t="shared" si="120"/>
        <v>0</v>
      </c>
      <c r="DP66" s="231">
        <f t="shared" si="120"/>
        <v>0</v>
      </c>
      <c r="DQ66" s="231">
        <f t="shared" si="120"/>
        <v>0</v>
      </c>
      <c r="DR66" s="231">
        <f t="shared" si="120"/>
        <v>0</v>
      </c>
      <c r="DS66" s="231">
        <f t="shared" si="120"/>
        <v>0</v>
      </c>
      <c r="DT66" s="231">
        <f>DT67+DT68</f>
        <v>0</v>
      </c>
      <c r="DU66" s="231">
        <f t="shared" si="120"/>
        <v>0</v>
      </c>
      <c r="DV66" s="231">
        <f t="shared" si="120"/>
        <v>0</v>
      </c>
      <c r="DW66" s="231">
        <f>DW67+DW68</f>
        <v>0</v>
      </c>
      <c r="DX66" s="231">
        <f>DX67+DX68</f>
        <v>0</v>
      </c>
      <c r="DY66" s="231">
        <f t="shared" si="120"/>
        <v>0</v>
      </c>
      <c r="DZ66" s="231">
        <f t="shared" si="120"/>
        <v>0</v>
      </c>
      <c r="EA66" s="231">
        <f t="shared" si="120"/>
        <v>0</v>
      </c>
      <c r="EB66" s="231">
        <f t="shared" si="120"/>
        <v>0</v>
      </c>
      <c r="EC66" s="231">
        <f>EC67+EC68</f>
        <v>0</v>
      </c>
      <c r="ED66" s="231">
        <f t="shared" si="120"/>
        <v>0</v>
      </c>
      <c r="EE66" s="231">
        <f t="shared" si="120"/>
        <v>0</v>
      </c>
      <c r="EF66" s="231">
        <f t="shared" si="120"/>
        <v>0</v>
      </c>
      <c r="EG66" s="231">
        <f t="shared" si="120"/>
        <v>0</v>
      </c>
      <c r="EH66" s="231">
        <f t="shared" si="120"/>
        <v>0</v>
      </c>
      <c r="EI66" s="231">
        <f t="shared" si="120"/>
        <v>0</v>
      </c>
      <c r="EJ66" s="231">
        <f>EJ67+EJ68</f>
        <v>0</v>
      </c>
      <c r="EK66" s="231">
        <f t="shared" si="120"/>
        <v>0</v>
      </c>
      <c r="EL66" s="231">
        <f t="shared" si="120"/>
        <v>0</v>
      </c>
      <c r="EM66" s="231">
        <f t="shared" si="120"/>
        <v>0</v>
      </c>
      <c r="EN66" s="231">
        <f t="shared" si="120"/>
        <v>0</v>
      </c>
      <c r="EO66" s="231">
        <f t="shared" si="120"/>
        <v>0</v>
      </c>
      <c r="EP66" s="231">
        <f t="shared" si="120"/>
        <v>0</v>
      </c>
      <c r="EQ66" s="231">
        <f t="shared" si="120"/>
        <v>0</v>
      </c>
      <c r="ER66" s="231">
        <f>ER67+ER68</f>
        <v>0</v>
      </c>
      <c r="ES66" s="231">
        <f t="shared" si="120"/>
        <v>0</v>
      </c>
      <c r="ET66" s="231">
        <f t="shared" si="120"/>
        <v>0</v>
      </c>
      <c r="EU66" s="231">
        <f t="shared" si="120"/>
        <v>0</v>
      </c>
      <c r="EV66" s="231">
        <f t="shared" si="120"/>
        <v>0</v>
      </c>
      <c r="EW66" s="231">
        <f t="shared" si="120"/>
        <v>0</v>
      </c>
      <c r="EX66" s="231">
        <f t="shared" si="120"/>
        <v>0</v>
      </c>
      <c r="EY66" s="231">
        <f>EY67+EY68</f>
        <v>0</v>
      </c>
      <c r="EZ66" s="231">
        <f>EZ67+EZ68</f>
        <v>0</v>
      </c>
      <c r="FA66" s="231">
        <f t="shared" si="120"/>
        <v>0</v>
      </c>
      <c r="FB66" s="231">
        <f t="shared" si="120"/>
        <v>0</v>
      </c>
      <c r="FC66" s="231">
        <f t="shared" si="120"/>
        <v>0</v>
      </c>
      <c r="FD66" s="231">
        <f t="shared" si="120"/>
        <v>4006830738</v>
      </c>
      <c r="FE66" s="231">
        <f t="shared" si="120"/>
        <v>0</v>
      </c>
      <c r="FF66" s="231">
        <f t="shared" si="120"/>
        <v>0</v>
      </c>
      <c r="FG66" s="231">
        <f t="shared" si="120"/>
        <v>0</v>
      </c>
      <c r="FH66" s="231">
        <f t="shared" si="120"/>
        <v>0</v>
      </c>
      <c r="FI66" s="231">
        <f aca="true" t="shared" si="121" ref="FI66:GO66">FI67+FI68</f>
        <v>0</v>
      </c>
      <c r="FJ66" s="231">
        <f t="shared" si="121"/>
        <v>0</v>
      </c>
      <c r="FK66" s="231">
        <f t="shared" si="121"/>
        <v>0</v>
      </c>
      <c r="FL66" s="231">
        <f t="shared" si="121"/>
        <v>0</v>
      </c>
      <c r="FM66" s="231">
        <f t="shared" si="121"/>
        <v>0</v>
      </c>
      <c r="FN66" s="231">
        <f t="shared" si="121"/>
        <v>0</v>
      </c>
      <c r="FO66" s="231">
        <f t="shared" si="121"/>
        <v>0</v>
      </c>
      <c r="FP66" s="231">
        <f t="shared" si="121"/>
        <v>0</v>
      </c>
      <c r="FQ66" s="231">
        <f t="shared" si="121"/>
        <v>0</v>
      </c>
      <c r="FR66" s="231">
        <f t="shared" si="121"/>
        <v>0</v>
      </c>
      <c r="FS66" s="231">
        <f t="shared" si="121"/>
        <v>0</v>
      </c>
      <c r="FT66" s="231">
        <f t="shared" si="121"/>
        <v>0</v>
      </c>
      <c r="FU66" s="231">
        <f t="shared" si="121"/>
        <v>0</v>
      </c>
      <c r="FV66" s="231">
        <f t="shared" si="121"/>
        <v>0</v>
      </c>
      <c r="FW66" s="231">
        <f t="shared" si="121"/>
        <v>0</v>
      </c>
      <c r="FX66" s="231">
        <f t="shared" si="121"/>
        <v>0</v>
      </c>
      <c r="FY66" s="231">
        <f t="shared" si="121"/>
        <v>0</v>
      </c>
      <c r="FZ66" s="231">
        <f t="shared" si="121"/>
        <v>0</v>
      </c>
      <c r="GA66" s="231">
        <f t="shared" si="121"/>
        <v>0</v>
      </c>
      <c r="GB66" s="231">
        <f t="shared" si="121"/>
        <v>0</v>
      </c>
      <c r="GC66" s="231">
        <f t="shared" si="121"/>
        <v>0</v>
      </c>
      <c r="GD66" s="231">
        <f t="shared" si="121"/>
        <v>0</v>
      </c>
      <c r="GE66" s="231">
        <f t="shared" si="121"/>
        <v>0</v>
      </c>
      <c r="GF66" s="231">
        <f t="shared" si="121"/>
        <v>0</v>
      </c>
      <c r="GG66" s="231">
        <f t="shared" si="121"/>
        <v>0</v>
      </c>
      <c r="GH66" s="231">
        <f t="shared" si="121"/>
        <v>0</v>
      </c>
      <c r="GI66" s="231">
        <f t="shared" si="121"/>
        <v>0</v>
      </c>
      <c r="GJ66" s="231">
        <f t="shared" si="121"/>
        <v>0</v>
      </c>
      <c r="GK66" s="231">
        <f t="shared" si="121"/>
        <v>0</v>
      </c>
      <c r="GL66" s="231">
        <f t="shared" si="121"/>
        <v>0</v>
      </c>
      <c r="GM66" s="231">
        <f t="shared" si="121"/>
        <v>0</v>
      </c>
      <c r="GN66" s="231">
        <f t="shared" si="121"/>
        <v>0</v>
      </c>
      <c r="GO66" s="231">
        <f t="shared" si="121"/>
        <v>0</v>
      </c>
      <c r="GP66" s="231">
        <f>GP67+GP68</f>
        <v>1238000000</v>
      </c>
      <c r="GQ66" s="247">
        <f t="shared" si="73"/>
        <v>1</v>
      </c>
      <c r="GR66" s="247"/>
      <c r="GS66" s="248">
        <f t="shared" si="12"/>
        <v>1</v>
      </c>
      <c r="GT66" s="249"/>
      <c r="GU66" s="248"/>
    </row>
    <row r="67" spans="1:203" ht="21" customHeight="1" hidden="1">
      <c r="A67" s="245"/>
      <c r="B67" s="246" t="s">
        <v>155</v>
      </c>
      <c r="C67" s="231">
        <f>D67+BN67+CP67</f>
        <v>0</v>
      </c>
      <c r="D67" s="231">
        <f>E67+J67</f>
        <v>0</v>
      </c>
      <c r="E67" s="231">
        <f>SUM(F67:I67)</f>
        <v>0</v>
      </c>
      <c r="F67" s="231"/>
      <c r="G67" s="231"/>
      <c r="H67" s="231"/>
      <c r="I67" s="231"/>
      <c r="J67" s="231">
        <f>SUM(K67:BM67)</f>
        <v>0</v>
      </c>
      <c r="K67" s="231"/>
      <c r="L67" s="231"/>
      <c r="M67" s="231"/>
      <c r="N67" s="231"/>
      <c r="O67" s="231"/>
      <c r="P67" s="231"/>
      <c r="Q67" s="231"/>
      <c r="R67" s="231"/>
      <c r="S67" s="231"/>
      <c r="T67" s="231"/>
      <c r="U67" s="231"/>
      <c r="V67" s="231"/>
      <c r="W67" s="231"/>
      <c r="X67" s="231"/>
      <c r="Y67" s="231"/>
      <c r="Z67" s="231"/>
      <c r="AA67" s="231"/>
      <c r="AB67" s="231"/>
      <c r="AC67" s="231"/>
      <c r="AD67" s="231"/>
      <c r="AE67" s="231"/>
      <c r="AF67" s="231"/>
      <c r="AG67" s="231"/>
      <c r="AH67" s="231"/>
      <c r="AI67" s="231"/>
      <c r="AJ67" s="231"/>
      <c r="AK67" s="231"/>
      <c r="AL67" s="231"/>
      <c r="AM67" s="231"/>
      <c r="AN67" s="231"/>
      <c r="AO67" s="231"/>
      <c r="AP67" s="231"/>
      <c r="AQ67" s="231"/>
      <c r="AR67" s="231"/>
      <c r="AS67" s="231"/>
      <c r="AT67" s="231"/>
      <c r="AU67" s="231"/>
      <c r="AV67" s="231"/>
      <c r="AW67" s="231"/>
      <c r="AX67" s="231"/>
      <c r="AY67" s="231"/>
      <c r="AZ67" s="231"/>
      <c r="BA67" s="231"/>
      <c r="BB67" s="231"/>
      <c r="BC67" s="231"/>
      <c r="BD67" s="231"/>
      <c r="BE67" s="231"/>
      <c r="BF67" s="231"/>
      <c r="BG67" s="231"/>
      <c r="BH67" s="231"/>
      <c r="BI67" s="231"/>
      <c r="BJ67" s="231"/>
      <c r="BK67" s="231"/>
      <c r="BL67" s="231"/>
      <c r="BM67" s="231"/>
      <c r="BN67" s="231">
        <f>SUM(BO67:BP67)</f>
        <v>0</v>
      </c>
      <c r="BO67" s="231">
        <f>SUM(BQ67:BR67)+BS67+BU67+CD67+CL67</f>
        <v>0</v>
      </c>
      <c r="BP67" s="231">
        <f>BT67+SUM(BV67:CC67)+SUM(CE67:CK67)+SUM(CM67:CO67)</f>
        <v>0</v>
      </c>
      <c r="BQ67" s="231"/>
      <c r="BR67" s="231"/>
      <c r="BS67" s="231"/>
      <c r="BT67" s="231"/>
      <c r="BU67" s="231"/>
      <c r="BV67" s="231"/>
      <c r="BW67" s="231"/>
      <c r="BX67" s="231"/>
      <c r="BY67" s="231"/>
      <c r="BZ67" s="231"/>
      <c r="CA67" s="231"/>
      <c r="CB67" s="231"/>
      <c r="CC67" s="231"/>
      <c r="CD67" s="231"/>
      <c r="CE67" s="231"/>
      <c r="CF67" s="231"/>
      <c r="CG67" s="231"/>
      <c r="CH67" s="231"/>
      <c r="CI67" s="231"/>
      <c r="CJ67" s="231"/>
      <c r="CK67" s="231"/>
      <c r="CL67" s="231"/>
      <c r="CM67" s="231"/>
      <c r="CN67" s="231"/>
      <c r="CO67" s="231"/>
      <c r="CP67" s="231">
        <f>SUM(CQ67:CR67)</f>
        <v>0</v>
      </c>
      <c r="CQ67" s="231">
        <f>SUM(CS67:CS67)</f>
        <v>0</v>
      </c>
      <c r="CR67" s="231">
        <f>SUM(CT67:CU67)</f>
        <v>0</v>
      </c>
      <c r="CS67" s="231"/>
      <c r="CT67" s="231"/>
      <c r="CU67" s="231"/>
      <c r="CV67" s="246" t="s">
        <v>155</v>
      </c>
      <c r="CW67" s="231">
        <f>CX67+FH67+GJ67+GP67</f>
        <v>0</v>
      </c>
      <c r="CX67" s="231">
        <f>CY67+DD67</f>
        <v>0</v>
      </c>
      <c r="CY67" s="231">
        <f>SUM(CZ67:DC67)</f>
        <v>0</v>
      </c>
      <c r="CZ67" s="231"/>
      <c r="DA67" s="231"/>
      <c r="DB67" s="231"/>
      <c r="DC67" s="231"/>
      <c r="DD67" s="231">
        <f>SUM(DE67:FG67)</f>
        <v>0</v>
      </c>
      <c r="DE67" s="231"/>
      <c r="DF67" s="231"/>
      <c r="DG67" s="231"/>
      <c r="DH67" s="231"/>
      <c r="DI67" s="231"/>
      <c r="DJ67" s="231"/>
      <c r="DK67" s="231"/>
      <c r="DL67" s="231"/>
      <c r="DM67" s="231"/>
      <c r="DN67" s="231"/>
      <c r="DO67" s="231"/>
      <c r="DP67" s="231"/>
      <c r="DQ67" s="231"/>
      <c r="DR67" s="231"/>
      <c r="DS67" s="231"/>
      <c r="DT67" s="231"/>
      <c r="DU67" s="231"/>
      <c r="DV67" s="231"/>
      <c r="DW67" s="231"/>
      <c r="DX67" s="231"/>
      <c r="DY67" s="231"/>
      <c r="DZ67" s="231"/>
      <c r="EA67" s="231"/>
      <c r="EB67" s="231"/>
      <c r="EC67" s="231"/>
      <c r="ED67" s="231"/>
      <c r="EE67" s="231"/>
      <c r="EF67" s="231"/>
      <c r="EG67" s="231"/>
      <c r="EH67" s="231"/>
      <c r="EI67" s="231"/>
      <c r="EJ67" s="231"/>
      <c r="EK67" s="231"/>
      <c r="EL67" s="231"/>
      <c r="EM67" s="231"/>
      <c r="EN67" s="231"/>
      <c r="EO67" s="231"/>
      <c r="EP67" s="231"/>
      <c r="EQ67" s="231"/>
      <c r="ER67" s="231"/>
      <c r="ES67" s="231"/>
      <c r="ET67" s="231"/>
      <c r="EU67" s="231"/>
      <c r="EV67" s="231"/>
      <c r="EW67" s="231"/>
      <c r="EX67" s="231"/>
      <c r="EY67" s="231"/>
      <c r="EZ67" s="231"/>
      <c r="FA67" s="231"/>
      <c r="FB67" s="231"/>
      <c r="FC67" s="231"/>
      <c r="FD67" s="231"/>
      <c r="FE67" s="231"/>
      <c r="FF67" s="231"/>
      <c r="FG67" s="231"/>
      <c r="FH67" s="231">
        <f>SUM(FI67:FJ67)</f>
        <v>0</v>
      </c>
      <c r="FI67" s="231">
        <f>SUM(FK67:FL67)+FM67+FO67+FX67+GF67</f>
        <v>0</v>
      </c>
      <c r="FJ67" s="231">
        <f>FN67+SUM(FP67:FW67)+SUM(FY67:GE67)+SUM(GG67:GI67)</f>
        <v>0</v>
      </c>
      <c r="FK67" s="231"/>
      <c r="FL67" s="231"/>
      <c r="FM67" s="231"/>
      <c r="FN67" s="231"/>
      <c r="FO67" s="231"/>
      <c r="FP67" s="231"/>
      <c r="FQ67" s="231"/>
      <c r="FR67" s="231"/>
      <c r="FS67" s="231"/>
      <c r="FT67" s="231"/>
      <c r="FU67" s="231"/>
      <c r="FV67" s="231"/>
      <c r="FW67" s="231"/>
      <c r="FX67" s="231"/>
      <c r="FY67" s="231"/>
      <c r="FZ67" s="231"/>
      <c r="GA67" s="231"/>
      <c r="GB67" s="231"/>
      <c r="GC67" s="231"/>
      <c r="GD67" s="231"/>
      <c r="GE67" s="231"/>
      <c r="GF67" s="231"/>
      <c r="GG67" s="231"/>
      <c r="GH67" s="231"/>
      <c r="GI67" s="231"/>
      <c r="GJ67" s="231">
        <f>SUM(GK67:GL67)</f>
        <v>0</v>
      </c>
      <c r="GK67" s="231">
        <f>SUM(GM67:GM67)</f>
        <v>0</v>
      </c>
      <c r="GL67" s="231">
        <f>SUM(GN67:GO67)</f>
        <v>0</v>
      </c>
      <c r="GM67" s="231"/>
      <c r="GN67" s="231"/>
      <c r="GO67" s="231"/>
      <c r="GP67" s="231"/>
      <c r="GQ67" s="247"/>
      <c r="GR67" s="247"/>
      <c r="GS67" s="248"/>
      <c r="GT67" s="249"/>
      <c r="GU67" s="248"/>
    </row>
    <row r="68" spans="1:203" ht="17.25" customHeight="1" hidden="1">
      <c r="A68" s="245"/>
      <c r="B68" s="246" t="s">
        <v>156</v>
      </c>
      <c r="C68" s="231">
        <f>D68+BN68+CP68</f>
        <v>5244830738</v>
      </c>
      <c r="D68" s="231">
        <f>E68+J68</f>
        <v>4006830738</v>
      </c>
      <c r="E68" s="231">
        <f>SUM(F68:I68)</f>
        <v>0</v>
      </c>
      <c r="F68" s="231"/>
      <c r="G68" s="231"/>
      <c r="H68" s="231"/>
      <c r="I68" s="231"/>
      <c r="J68" s="231">
        <f>SUM(K68:BM68)</f>
        <v>4006830738</v>
      </c>
      <c r="K68" s="231"/>
      <c r="L68" s="231"/>
      <c r="M68" s="231"/>
      <c r="N68" s="231"/>
      <c r="O68" s="231"/>
      <c r="P68" s="231"/>
      <c r="Q68" s="231"/>
      <c r="R68" s="231"/>
      <c r="S68" s="231"/>
      <c r="T68" s="231"/>
      <c r="U68" s="231"/>
      <c r="V68" s="231"/>
      <c r="W68" s="231"/>
      <c r="X68" s="231"/>
      <c r="Y68" s="231"/>
      <c r="Z68" s="231"/>
      <c r="AA68" s="231"/>
      <c r="AB68" s="231"/>
      <c r="AC68" s="231"/>
      <c r="AD68" s="231"/>
      <c r="AE68" s="231"/>
      <c r="AF68" s="231"/>
      <c r="AG68" s="231"/>
      <c r="AH68" s="231"/>
      <c r="AI68" s="231"/>
      <c r="AJ68" s="231"/>
      <c r="AK68" s="231"/>
      <c r="AL68" s="231"/>
      <c r="AM68" s="231"/>
      <c r="AN68" s="231"/>
      <c r="AO68" s="231"/>
      <c r="AP68" s="231"/>
      <c r="AQ68" s="231"/>
      <c r="AR68" s="231"/>
      <c r="AS68" s="231"/>
      <c r="AT68" s="231"/>
      <c r="AU68" s="231"/>
      <c r="AV68" s="231"/>
      <c r="AW68" s="231"/>
      <c r="AX68" s="231"/>
      <c r="AY68" s="231"/>
      <c r="AZ68" s="231"/>
      <c r="BA68" s="231"/>
      <c r="BB68" s="231"/>
      <c r="BC68" s="231"/>
      <c r="BD68" s="231"/>
      <c r="BE68" s="231"/>
      <c r="BF68" s="231"/>
      <c r="BG68" s="231"/>
      <c r="BH68" s="231"/>
      <c r="BI68" s="231"/>
      <c r="BJ68" s="231">
        <f>961076840+687362120+929913776+811604480+616873522</f>
        <v>4006830738</v>
      </c>
      <c r="BK68" s="231"/>
      <c r="BL68" s="231"/>
      <c r="BM68" s="231"/>
      <c r="BN68" s="231">
        <f>SUM(BO68:BP68)</f>
        <v>1238000000</v>
      </c>
      <c r="BO68" s="231">
        <f>SUM(BQ68:BR68)+BS68+BU68+CD68+CL68</f>
        <v>0</v>
      </c>
      <c r="BP68" s="231">
        <f>BT68+SUM(BV68:CC68)+SUM(CE68:CK68)+SUM(CM68:CO68)</f>
        <v>1238000000</v>
      </c>
      <c r="BQ68" s="231"/>
      <c r="BR68" s="231"/>
      <c r="BS68" s="231"/>
      <c r="BT68" s="231"/>
      <c r="BU68" s="231"/>
      <c r="BV68" s="231"/>
      <c r="BW68" s="231"/>
      <c r="BX68" s="231"/>
      <c r="BY68" s="231"/>
      <c r="BZ68" s="231"/>
      <c r="CA68" s="231">
        <v>1238000000</v>
      </c>
      <c r="CB68" s="231"/>
      <c r="CC68" s="231"/>
      <c r="CD68" s="231"/>
      <c r="CE68" s="231"/>
      <c r="CF68" s="231"/>
      <c r="CG68" s="231"/>
      <c r="CH68" s="231"/>
      <c r="CI68" s="231"/>
      <c r="CJ68" s="231"/>
      <c r="CK68" s="231"/>
      <c r="CL68" s="231"/>
      <c r="CM68" s="231"/>
      <c r="CN68" s="231"/>
      <c r="CO68" s="231"/>
      <c r="CP68" s="231">
        <f>SUM(CQ68:CR68)</f>
        <v>0</v>
      </c>
      <c r="CQ68" s="231">
        <f>SUM(CS68:CS68)</f>
        <v>0</v>
      </c>
      <c r="CR68" s="231">
        <f>SUM(CT68:CU68)</f>
        <v>0</v>
      </c>
      <c r="CS68" s="231"/>
      <c r="CT68" s="231"/>
      <c r="CU68" s="231"/>
      <c r="CV68" s="246" t="s">
        <v>156</v>
      </c>
      <c r="CW68" s="231">
        <f>CX68+FH68+GJ68+GP68</f>
        <v>5244830738</v>
      </c>
      <c r="CX68" s="231">
        <f>CY68+DD68</f>
        <v>4006830738</v>
      </c>
      <c r="CY68" s="231">
        <f>SUM(CZ68:DC68)</f>
        <v>0</v>
      </c>
      <c r="CZ68" s="231"/>
      <c r="DA68" s="231"/>
      <c r="DB68" s="231"/>
      <c r="DC68" s="231"/>
      <c r="DD68" s="231">
        <f>SUM(DE68:FG68)</f>
        <v>4006830738</v>
      </c>
      <c r="DE68" s="231"/>
      <c r="DF68" s="231"/>
      <c r="DG68" s="231"/>
      <c r="DH68" s="231"/>
      <c r="DI68" s="231"/>
      <c r="DJ68" s="231"/>
      <c r="DK68" s="231"/>
      <c r="DL68" s="231"/>
      <c r="DM68" s="231"/>
      <c r="DN68" s="231"/>
      <c r="DO68" s="231"/>
      <c r="DP68" s="231"/>
      <c r="DQ68" s="231"/>
      <c r="DR68" s="231"/>
      <c r="DS68" s="231"/>
      <c r="DT68" s="231"/>
      <c r="DU68" s="231"/>
      <c r="DV68" s="231"/>
      <c r="DW68" s="231"/>
      <c r="DX68" s="231"/>
      <c r="DY68" s="231"/>
      <c r="DZ68" s="231"/>
      <c r="EA68" s="231"/>
      <c r="EB68" s="231"/>
      <c r="EC68" s="231"/>
      <c r="ED68" s="231"/>
      <c r="EE68" s="231"/>
      <c r="EF68" s="231"/>
      <c r="EG68" s="231"/>
      <c r="EH68" s="231"/>
      <c r="EI68" s="231"/>
      <c r="EJ68" s="231"/>
      <c r="EK68" s="231"/>
      <c r="EL68" s="231"/>
      <c r="EM68" s="231"/>
      <c r="EN68" s="231"/>
      <c r="EO68" s="231"/>
      <c r="EP68" s="231"/>
      <c r="EQ68" s="231"/>
      <c r="ER68" s="231"/>
      <c r="ES68" s="231"/>
      <c r="ET68" s="231"/>
      <c r="EU68" s="231"/>
      <c r="EV68" s="231"/>
      <c r="EW68" s="231"/>
      <c r="EX68" s="231"/>
      <c r="EY68" s="231"/>
      <c r="EZ68" s="231"/>
      <c r="FA68" s="231"/>
      <c r="FB68" s="231"/>
      <c r="FC68" s="231"/>
      <c r="FD68" s="231">
        <f>961076840+687362120+929913776+811604480+616873522</f>
        <v>4006830738</v>
      </c>
      <c r="FE68" s="231"/>
      <c r="FF68" s="231"/>
      <c r="FG68" s="231"/>
      <c r="FH68" s="231">
        <f>SUM(FI68:FJ68)</f>
        <v>0</v>
      </c>
      <c r="FI68" s="231">
        <f>SUM(FK68:FL68)+FM68+FO68+FX68+GF68</f>
        <v>0</v>
      </c>
      <c r="FJ68" s="231">
        <f>FN68+SUM(FP68:FW68)+SUM(FY68:GE68)+SUM(GG68:GI68)</f>
        <v>0</v>
      </c>
      <c r="FK68" s="231"/>
      <c r="FL68" s="231"/>
      <c r="FM68" s="231"/>
      <c r="FN68" s="231"/>
      <c r="FO68" s="231"/>
      <c r="FP68" s="231"/>
      <c r="FQ68" s="231"/>
      <c r="FR68" s="231"/>
      <c r="FS68" s="231"/>
      <c r="FT68" s="231"/>
      <c r="FU68" s="231"/>
      <c r="FV68" s="231"/>
      <c r="FW68" s="231"/>
      <c r="FX68" s="231"/>
      <c r="FY68" s="231"/>
      <c r="FZ68" s="231"/>
      <c r="GA68" s="231"/>
      <c r="GB68" s="231"/>
      <c r="GC68" s="231"/>
      <c r="GD68" s="231"/>
      <c r="GE68" s="231"/>
      <c r="GF68" s="231"/>
      <c r="GG68" s="231"/>
      <c r="GH68" s="231"/>
      <c r="GI68" s="231"/>
      <c r="GJ68" s="231">
        <f>SUM(GK68:GL68)</f>
        <v>0</v>
      </c>
      <c r="GK68" s="231">
        <f>SUM(GM68:GM68)</f>
        <v>0</v>
      </c>
      <c r="GL68" s="231">
        <f>SUM(GN68:GO68)</f>
        <v>0</v>
      </c>
      <c r="GM68" s="231"/>
      <c r="GN68" s="231"/>
      <c r="GO68" s="231"/>
      <c r="GP68" s="231">
        <v>1238000000</v>
      </c>
      <c r="GQ68" s="247">
        <f t="shared" si="73"/>
        <v>1</v>
      </c>
      <c r="GR68" s="247"/>
      <c r="GS68" s="248">
        <f t="shared" si="12"/>
        <v>1</v>
      </c>
      <c r="GT68" s="249"/>
      <c r="GU68" s="248"/>
    </row>
    <row r="69" spans="1:203" ht="17.25" customHeight="1">
      <c r="A69" s="245">
        <v>19</v>
      </c>
      <c r="B69" s="246" t="s">
        <v>170</v>
      </c>
      <c r="C69" s="231">
        <f aca="true" t="shared" si="122" ref="C69:AO69">C70+C71</f>
        <v>11525427179</v>
      </c>
      <c r="D69" s="231">
        <f t="shared" si="122"/>
        <v>5663427179</v>
      </c>
      <c r="E69" s="231">
        <f t="shared" si="122"/>
        <v>0</v>
      </c>
      <c r="F69" s="231">
        <f t="shared" si="122"/>
        <v>0</v>
      </c>
      <c r="G69" s="231">
        <f t="shared" si="122"/>
        <v>0</v>
      </c>
      <c r="H69" s="231">
        <f t="shared" si="122"/>
        <v>0</v>
      </c>
      <c r="I69" s="231">
        <f t="shared" si="122"/>
        <v>0</v>
      </c>
      <c r="J69" s="231">
        <f t="shared" si="122"/>
        <v>5663427179</v>
      </c>
      <c r="K69" s="231">
        <f t="shared" si="122"/>
        <v>0</v>
      </c>
      <c r="L69" s="231">
        <f t="shared" si="122"/>
        <v>0</v>
      </c>
      <c r="M69" s="231">
        <f t="shared" si="122"/>
        <v>0</v>
      </c>
      <c r="N69" s="231">
        <f t="shared" si="122"/>
        <v>0</v>
      </c>
      <c r="O69" s="231">
        <f t="shared" si="122"/>
        <v>0</v>
      </c>
      <c r="P69" s="231">
        <f t="shared" si="122"/>
        <v>0</v>
      </c>
      <c r="Q69" s="231">
        <f t="shared" si="122"/>
        <v>0</v>
      </c>
      <c r="R69" s="231">
        <f t="shared" si="122"/>
        <v>0</v>
      </c>
      <c r="S69" s="231">
        <f t="shared" si="122"/>
        <v>0</v>
      </c>
      <c r="T69" s="231">
        <f t="shared" si="122"/>
        <v>0</v>
      </c>
      <c r="U69" s="231">
        <f t="shared" si="122"/>
        <v>0</v>
      </c>
      <c r="V69" s="231">
        <f t="shared" si="122"/>
        <v>1873795740</v>
      </c>
      <c r="W69" s="231">
        <f t="shared" si="122"/>
        <v>133810000</v>
      </c>
      <c r="X69" s="231">
        <f t="shared" si="122"/>
        <v>57047500</v>
      </c>
      <c r="Y69" s="231">
        <f t="shared" si="122"/>
        <v>29800000</v>
      </c>
      <c r="Z69" s="231">
        <f t="shared" si="122"/>
        <v>3568973939</v>
      </c>
      <c r="AA69" s="231">
        <f t="shared" si="122"/>
        <v>0</v>
      </c>
      <c r="AB69" s="231">
        <f t="shared" si="122"/>
        <v>0</v>
      </c>
      <c r="AC69" s="231">
        <f t="shared" si="122"/>
        <v>0</v>
      </c>
      <c r="AD69" s="231">
        <f t="shared" si="122"/>
        <v>0</v>
      </c>
      <c r="AE69" s="231">
        <f t="shared" si="122"/>
        <v>0</v>
      </c>
      <c r="AF69" s="231">
        <f t="shared" si="122"/>
        <v>0</v>
      </c>
      <c r="AG69" s="231">
        <f t="shared" si="122"/>
        <v>0</v>
      </c>
      <c r="AH69" s="231">
        <f t="shared" si="122"/>
        <v>0</v>
      </c>
      <c r="AI69" s="231">
        <f t="shared" si="122"/>
        <v>0</v>
      </c>
      <c r="AJ69" s="231">
        <f t="shared" si="122"/>
        <v>0</v>
      </c>
      <c r="AK69" s="231">
        <f t="shared" si="122"/>
        <v>0</v>
      </c>
      <c r="AL69" s="231">
        <f t="shared" si="122"/>
        <v>0</v>
      </c>
      <c r="AM69" s="231">
        <f t="shared" si="122"/>
        <v>0</v>
      </c>
      <c r="AN69" s="231">
        <f t="shared" si="122"/>
        <v>0</v>
      </c>
      <c r="AO69" s="231">
        <f t="shared" si="122"/>
        <v>0</v>
      </c>
      <c r="AP69" s="231">
        <f>AP70+AP71</f>
        <v>0</v>
      </c>
      <c r="AQ69" s="231">
        <f aca="true" t="shared" si="123" ref="AQ69:AW69">AQ70+AQ71</f>
        <v>0</v>
      </c>
      <c r="AR69" s="231">
        <f t="shared" si="123"/>
        <v>0</v>
      </c>
      <c r="AS69" s="231">
        <f t="shared" si="123"/>
        <v>0</v>
      </c>
      <c r="AT69" s="231">
        <f t="shared" si="123"/>
        <v>0</v>
      </c>
      <c r="AU69" s="231">
        <f t="shared" si="123"/>
        <v>0</v>
      </c>
      <c r="AV69" s="231">
        <f t="shared" si="123"/>
        <v>0</v>
      </c>
      <c r="AW69" s="231">
        <f t="shared" si="123"/>
        <v>0</v>
      </c>
      <c r="AX69" s="231">
        <f>AX70+AX71</f>
        <v>0</v>
      </c>
      <c r="AY69" s="231">
        <f aca="true" t="shared" si="124" ref="AY69:BD69">AY70+AY71</f>
        <v>0</v>
      </c>
      <c r="AZ69" s="231">
        <f t="shared" si="124"/>
        <v>0</v>
      </c>
      <c r="BA69" s="231">
        <f t="shared" si="124"/>
        <v>0</v>
      </c>
      <c r="BB69" s="231">
        <f t="shared" si="124"/>
        <v>0</v>
      </c>
      <c r="BC69" s="231">
        <f t="shared" si="124"/>
        <v>0</v>
      </c>
      <c r="BD69" s="231">
        <f t="shared" si="124"/>
        <v>0</v>
      </c>
      <c r="BE69" s="231">
        <f>BE70+BE71</f>
        <v>0</v>
      </c>
      <c r="BF69" s="231">
        <f>BF70+BF71</f>
        <v>0</v>
      </c>
      <c r="BG69" s="231">
        <f aca="true" t="shared" si="125" ref="BG69:CU69">BG70+BG71</f>
        <v>0</v>
      </c>
      <c r="BH69" s="231">
        <f t="shared" si="125"/>
        <v>0</v>
      </c>
      <c r="BI69" s="231">
        <f t="shared" si="125"/>
        <v>0</v>
      </c>
      <c r="BJ69" s="231">
        <f t="shared" si="125"/>
        <v>0</v>
      </c>
      <c r="BK69" s="231">
        <f t="shared" si="125"/>
        <v>0</v>
      </c>
      <c r="BL69" s="231">
        <f t="shared" si="125"/>
        <v>0</v>
      </c>
      <c r="BM69" s="231">
        <f t="shared" si="125"/>
        <v>0</v>
      </c>
      <c r="BN69" s="231">
        <f t="shared" si="125"/>
        <v>5862000000</v>
      </c>
      <c r="BO69" s="231">
        <f t="shared" si="125"/>
        <v>0</v>
      </c>
      <c r="BP69" s="231">
        <f t="shared" si="125"/>
        <v>5862000000</v>
      </c>
      <c r="BQ69" s="231">
        <f t="shared" si="125"/>
        <v>0</v>
      </c>
      <c r="BR69" s="231">
        <f t="shared" si="125"/>
        <v>0</v>
      </c>
      <c r="BS69" s="231">
        <f t="shared" si="125"/>
        <v>0</v>
      </c>
      <c r="BT69" s="231">
        <f t="shared" si="125"/>
        <v>0</v>
      </c>
      <c r="BU69" s="231">
        <f t="shared" si="125"/>
        <v>0</v>
      </c>
      <c r="BV69" s="231">
        <f t="shared" si="125"/>
        <v>133000000</v>
      </c>
      <c r="BW69" s="231">
        <f t="shared" si="125"/>
        <v>0</v>
      </c>
      <c r="BX69" s="231">
        <f t="shared" si="125"/>
        <v>0</v>
      </c>
      <c r="BY69" s="231">
        <f t="shared" si="125"/>
        <v>3651000000</v>
      </c>
      <c r="BZ69" s="231">
        <f t="shared" si="125"/>
        <v>0</v>
      </c>
      <c r="CA69" s="231">
        <f t="shared" si="125"/>
        <v>0</v>
      </c>
      <c r="CB69" s="231">
        <f t="shared" si="125"/>
        <v>0</v>
      </c>
      <c r="CC69" s="231">
        <f t="shared" si="125"/>
        <v>0</v>
      </c>
      <c r="CD69" s="231">
        <f t="shared" si="125"/>
        <v>0</v>
      </c>
      <c r="CE69" s="231">
        <f t="shared" si="125"/>
        <v>0</v>
      </c>
      <c r="CF69" s="231">
        <f t="shared" si="125"/>
        <v>0</v>
      </c>
      <c r="CG69" s="231">
        <f t="shared" si="125"/>
        <v>0</v>
      </c>
      <c r="CH69" s="231">
        <f t="shared" si="125"/>
        <v>2078000000</v>
      </c>
      <c r="CI69" s="231">
        <f t="shared" si="125"/>
        <v>0</v>
      </c>
      <c r="CJ69" s="231">
        <f t="shared" si="125"/>
        <v>0</v>
      </c>
      <c r="CK69" s="231">
        <f t="shared" si="125"/>
        <v>0</v>
      </c>
      <c r="CL69" s="231">
        <f t="shared" si="125"/>
        <v>0</v>
      </c>
      <c r="CM69" s="231">
        <f t="shared" si="125"/>
        <v>0</v>
      </c>
      <c r="CN69" s="231">
        <f t="shared" si="125"/>
        <v>0</v>
      </c>
      <c r="CO69" s="231">
        <f t="shared" si="125"/>
        <v>0</v>
      </c>
      <c r="CP69" s="231">
        <f t="shared" si="125"/>
        <v>0</v>
      </c>
      <c r="CQ69" s="231">
        <f t="shared" si="125"/>
        <v>0</v>
      </c>
      <c r="CR69" s="231">
        <f t="shared" si="125"/>
        <v>0</v>
      </c>
      <c r="CS69" s="231">
        <f t="shared" si="125"/>
        <v>0</v>
      </c>
      <c r="CT69" s="231">
        <f t="shared" si="125"/>
        <v>0</v>
      </c>
      <c r="CU69" s="231">
        <f t="shared" si="125"/>
        <v>0</v>
      </c>
      <c r="CV69" s="246" t="s">
        <v>170</v>
      </c>
      <c r="CW69" s="231">
        <f aca="true" t="shared" si="126" ref="CW69:FH69">CW70+CW71</f>
        <v>11525427179</v>
      </c>
      <c r="CX69" s="231">
        <f t="shared" si="126"/>
        <v>5661767179</v>
      </c>
      <c r="CY69" s="231">
        <f t="shared" si="126"/>
        <v>0</v>
      </c>
      <c r="CZ69" s="231">
        <f t="shared" si="126"/>
        <v>0</v>
      </c>
      <c r="DA69" s="231">
        <f t="shared" si="126"/>
        <v>0</v>
      </c>
      <c r="DB69" s="231">
        <f t="shared" si="126"/>
        <v>0</v>
      </c>
      <c r="DC69" s="231">
        <f t="shared" si="126"/>
        <v>0</v>
      </c>
      <c r="DD69" s="231">
        <f t="shared" si="126"/>
        <v>5661767179</v>
      </c>
      <c r="DE69" s="231">
        <f t="shared" si="126"/>
        <v>0</v>
      </c>
      <c r="DF69" s="231">
        <f t="shared" si="126"/>
        <v>0</v>
      </c>
      <c r="DG69" s="231">
        <f t="shared" si="126"/>
        <v>0</v>
      </c>
      <c r="DH69" s="231">
        <f t="shared" si="126"/>
        <v>0</v>
      </c>
      <c r="DI69" s="231">
        <f t="shared" si="126"/>
        <v>0</v>
      </c>
      <c r="DJ69" s="231">
        <f t="shared" si="126"/>
        <v>0</v>
      </c>
      <c r="DK69" s="231">
        <f t="shared" si="126"/>
        <v>0</v>
      </c>
      <c r="DL69" s="231">
        <f t="shared" si="126"/>
        <v>0</v>
      </c>
      <c r="DM69" s="231">
        <f t="shared" si="126"/>
        <v>0</v>
      </c>
      <c r="DN69" s="231">
        <f t="shared" si="126"/>
        <v>0</v>
      </c>
      <c r="DO69" s="231">
        <f t="shared" si="126"/>
        <v>0</v>
      </c>
      <c r="DP69" s="231">
        <f t="shared" si="126"/>
        <v>1873795740</v>
      </c>
      <c r="DQ69" s="231">
        <f t="shared" si="126"/>
        <v>132150000</v>
      </c>
      <c r="DR69" s="231">
        <f t="shared" si="126"/>
        <v>57047500</v>
      </c>
      <c r="DS69" s="231">
        <f t="shared" si="126"/>
        <v>29800000</v>
      </c>
      <c r="DT69" s="231">
        <f>DT70+DT71</f>
        <v>3568973939</v>
      </c>
      <c r="DU69" s="231">
        <f t="shared" si="126"/>
        <v>0</v>
      </c>
      <c r="DV69" s="231">
        <f t="shared" si="126"/>
        <v>0</v>
      </c>
      <c r="DW69" s="231">
        <f>DW70+DW71</f>
        <v>0</v>
      </c>
      <c r="DX69" s="231">
        <f>DX70+DX71</f>
        <v>0</v>
      </c>
      <c r="DY69" s="231">
        <f t="shared" si="126"/>
        <v>0</v>
      </c>
      <c r="DZ69" s="231">
        <f t="shared" si="126"/>
        <v>0</v>
      </c>
      <c r="EA69" s="231">
        <f t="shared" si="126"/>
        <v>0</v>
      </c>
      <c r="EB69" s="231">
        <f t="shared" si="126"/>
        <v>0</v>
      </c>
      <c r="EC69" s="231">
        <f>EC70+EC71</f>
        <v>0</v>
      </c>
      <c r="ED69" s="231">
        <f t="shared" si="126"/>
        <v>0</v>
      </c>
      <c r="EE69" s="231">
        <f t="shared" si="126"/>
        <v>0</v>
      </c>
      <c r="EF69" s="231">
        <f t="shared" si="126"/>
        <v>0</v>
      </c>
      <c r="EG69" s="231">
        <f t="shared" si="126"/>
        <v>0</v>
      </c>
      <c r="EH69" s="231">
        <f t="shared" si="126"/>
        <v>0</v>
      </c>
      <c r="EI69" s="231">
        <f t="shared" si="126"/>
        <v>0</v>
      </c>
      <c r="EJ69" s="231">
        <f>EJ70+EJ71</f>
        <v>0</v>
      </c>
      <c r="EK69" s="231">
        <f t="shared" si="126"/>
        <v>0</v>
      </c>
      <c r="EL69" s="231">
        <f t="shared" si="126"/>
        <v>0</v>
      </c>
      <c r="EM69" s="231">
        <f t="shared" si="126"/>
        <v>0</v>
      </c>
      <c r="EN69" s="231">
        <f t="shared" si="126"/>
        <v>0</v>
      </c>
      <c r="EO69" s="231">
        <f t="shared" si="126"/>
        <v>0</v>
      </c>
      <c r="EP69" s="231">
        <f t="shared" si="126"/>
        <v>0</v>
      </c>
      <c r="EQ69" s="231">
        <f t="shared" si="126"/>
        <v>0</v>
      </c>
      <c r="ER69" s="231">
        <f>ER70+ER71</f>
        <v>0</v>
      </c>
      <c r="ES69" s="231">
        <f t="shared" si="126"/>
        <v>0</v>
      </c>
      <c r="ET69" s="231">
        <f t="shared" si="126"/>
        <v>0</v>
      </c>
      <c r="EU69" s="231">
        <f t="shared" si="126"/>
        <v>0</v>
      </c>
      <c r="EV69" s="231">
        <f t="shared" si="126"/>
        <v>0</v>
      </c>
      <c r="EW69" s="231">
        <f t="shared" si="126"/>
        <v>0</v>
      </c>
      <c r="EX69" s="231">
        <f t="shared" si="126"/>
        <v>0</v>
      </c>
      <c r="EY69" s="231">
        <f>EY70+EY71</f>
        <v>0</v>
      </c>
      <c r="EZ69" s="231">
        <f>EZ70+EZ71</f>
        <v>0</v>
      </c>
      <c r="FA69" s="231">
        <f t="shared" si="126"/>
        <v>0</v>
      </c>
      <c r="FB69" s="231">
        <f t="shared" si="126"/>
        <v>0</v>
      </c>
      <c r="FC69" s="231">
        <f t="shared" si="126"/>
        <v>0</v>
      </c>
      <c r="FD69" s="231">
        <f t="shared" si="126"/>
        <v>0</v>
      </c>
      <c r="FE69" s="231">
        <f t="shared" si="126"/>
        <v>0</v>
      </c>
      <c r="FF69" s="231">
        <f t="shared" si="126"/>
        <v>0</v>
      </c>
      <c r="FG69" s="231">
        <f t="shared" si="126"/>
        <v>0</v>
      </c>
      <c r="FH69" s="231">
        <f t="shared" si="126"/>
        <v>1285695100</v>
      </c>
      <c r="FI69" s="231">
        <f aca="true" t="shared" si="127" ref="FI69:GO69">FI70+FI71</f>
        <v>0</v>
      </c>
      <c r="FJ69" s="231">
        <f t="shared" si="127"/>
        <v>1285695100</v>
      </c>
      <c r="FK69" s="231">
        <f t="shared" si="127"/>
        <v>0</v>
      </c>
      <c r="FL69" s="231">
        <f t="shared" si="127"/>
        <v>0</v>
      </c>
      <c r="FM69" s="231">
        <f t="shared" si="127"/>
        <v>0</v>
      </c>
      <c r="FN69" s="231">
        <f t="shared" si="127"/>
        <v>0</v>
      </c>
      <c r="FO69" s="231">
        <f t="shared" si="127"/>
        <v>0</v>
      </c>
      <c r="FP69" s="231">
        <f t="shared" si="127"/>
        <v>0</v>
      </c>
      <c r="FQ69" s="231">
        <f t="shared" si="127"/>
        <v>0</v>
      </c>
      <c r="FR69" s="231">
        <f t="shared" si="127"/>
        <v>0</v>
      </c>
      <c r="FS69" s="231">
        <f t="shared" si="127"/>
        <v>270276000</v>
      </c>
      <c r="FT69" s="231">
        <f t="shared" si="127"/>
        <v>0</v>
      </c>
      <c r="FU69" s="231">
        <f t="shared" si="127"/>
        <v>0</v>
      </c>
      <c r="FV69" s="231">
        <f t="shared" si="127"/>
        <v>0</v>
      </c>
      <c r="FW69" s="231">
        <f t="shared" si="127"/>
        <v>0</v>
      </c>
      <c r="FX69" s="231">
        <f t="shared" si="127"/>
        <v>0</v>
      </c>
      <c r="FY69" s="231">
        <f t="shared" si="127"/>
        <v>0</v>
      </c>
      <c r="FZ69" s="231">
        <f t="shared" si="127"/>
        <v>0</v>
      </c>
      <c r="GA69" s="231">
        <f t="shared" si="127"/>
        <v>0</v>
      </c>
      <c r="GB69" s="231">
        <f t="shared" si="127"/>
        <v>1015419100</v>
      </c>
      <c r="GC69" s="231">
        <f t="shared" si="127"/>
        <v>0</v>
      </c>
      <c r="GD69" s="231">
        <f t="shared" si="127"/>
        <v>0</v>
      </c>
      <c r="GE69" s="231">
        <f t="shared" si="127"/>
        <v>0</v>
      </c>
      <c r="GF69" s="231">
        <f t="shared" si="127"/>
        <v>0</v>
      </c>
      <c r="GG69" s="231">
        <f t="shared" si="127"/>
        <v>0</v>
      </c>
      <c r="GH69" s="231">
        <f t="shared" si="127"/>
        <v>0</v>
      </c>
      <c r="GI69" s="231">
        <f t="shared" si="127"/>
        <v>0</v>
      </c>
      <c r="GJ69" s="231">
        <f t="shared" si="127"/>
        <v>0</v>
      </c>
      <c r="GK69" s="231">
        <f t="shared" si="127"/>
        <v>0</v>
      </c>
      <c r="GL69" s="231">
        <f t="shared" si="127"/>
        <v>0</v>
      </c>
      <c r="GM69" s="231">
        <f t="shared" si="127"/>
        <v>0</v>
      </c>
      <c r="GN69" s="231">
        <f t="shared" si="127"/>
        <v>0</v>
      </c>
      <c r="GO69" s="231">
        <f t="shared" si="127"/>
        <v>0</v>
      </c>
      <c r="GP69" s="231">
        <f>GP70+GP71</f>
        <v>4577964900</v>
      </c>
      <c r="GQ69" s="247">
        <f t="shared" si="73"/>
        <v>1</v>
      </c>
      <c r="GR69" s="247"/>
      <c r="GS69" s="248">
        <f t="shared" si="12"/>
        <v>0.9997068912607978</v>
      </c>
      <c r="GT69" s="248">
        <f>FH69/BN69</f>
        <v>0.21932703855339475</v>
      </c>
      <c r="GU69" s="248"/>
    </row>
    <row r="70" spans="1:203" ht="21" customHeight="1" hidden="1">
      <c r="A70" s="245"/>
      <c r="B70" s="246" t="s">
        <v>155</v>
      </c>
      <c r="C70" s="231">
        <f>D70+BN70+CP70</f>
        <v>0</v>
      </c>
      <c r="D70" s="231">
        <f>E70+J70</f>
        <v>0</v>
      </c>
      <c r="E70" s="231">
        <f>SUM(F70:I70)</f>
        <v>0</v>
      </c>
      <c r="F70" s="231"/>
      <c r="G70" s="231"/>
      <c r="H70" s="231"/>
      <c r="I70" s="231"/>
      <c r="J70" s="231">
        <f>SUM(K70:BM70)</f>
        <v>0</v>
      </c>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1"/>
      <c r="AY70" s="231"/>
      <c r="AZ70" s="231"/>
      <c r="BA70" s="231"/>
      <c r="BB70" s="231"/>
      <c r="BC70" s="231"/>
      <c r="BD70" s="231"/>
      <c r="BE70" s="231"/>
      <c r="BF70" s="231"/>
      <c r="BG70" s="231"/>
      <c r="BH70" s="231"/>
      <c r="BI70" s="231"/>
      <c r="BJ70" s="231"/>
      <c r="BK70" s="231"/>
      <c r="BL70" s="231"/>
      <c r="BM70" s="231"/>
      <c r="BN70" s="231">
        <f>SUM(BO70:BP70)</f>
        <v>0</v>
      </c>
      <c r="BO70" s="231">
        <f>SUM(BQ70:BR70)+BS70+BU70+CD70+CL70</f>
        <v>0</v>
      </c>
      <c r="BP70" s="231">
        <f>BT70+SUM(BV70:CC70)+SUM(CE70:CK70)+SUM(CM70:CO70)</f>
        <v>0</v>
      </c>
      <c r="BQ70" s="231"/>
      <c r="BR70" s="231"/>
      <c r="BS70" s="231"/>
      <c r="BT70" s="231"/>
      <c r="BU70" s="231"/>
      <c r="BV70" s="231"/>
      <c r="BW70" s="231"/>
      <c r="BX70" s="231"/>
      <c r="BY70" s="231"/>
      <c r="BZ70" s="231"/>
      <c r="CA70" s="231"/>
      <c r="CB70" s="231"/>
      <c r="CC70" s="231"/>
      <c r="CD70" s="231"/>
      <c r="CE70" s="231"/>
      <c r="CF70" s="231"/>
      <c r="CG70" s="231"/>
      <c r="CH70" s="231"/>
      <c r="CI70" s="231"/>
      <c r="CJ70" s="231"/>
      <c r="CK70" s="231"/>
      <c r="CL70" s="231"/>
      <c r="CM70" s="231"/>
      <c r="CN70" s="231"/>
      <c r="CO70" s="231"/>
      <c r="CP70" s="231">
        <f>SUM(CQ70:CR70)</f>
        <v>0</v>
      </c>
      <c r="CQ70" s="231">
        <f>SUM(CS70:CS70)</f>
        <v>0</v>
      </c>
      <c r="CR70" s="231">
        <f>SUM(CT70:CU70)</f>
        <v>0</v>
      </c>
      <c r="CS70" s="231"/>
      <c r="CT70" s="231"/>
      <c r="CU70" s="231"/>
      <c r="CV70" s="246" t="s">
        <v>155</v>
      </c>
      <c r="CW70" s="231">
        <f>CX70+FH70+GJ70+GP70</f>
        <v>0</v>
      </c>
      <c r="CX70" s="231">
        <f>CY70+DD70</f>
        <v>0</v>
      </c>
      <c r="CY70" s="231">
        <f>SUM(CZ70:DC70)</f>
        <v>0</v>
      </c>
      <c r="CZ70" s="231"/>
      <c r="DA70" s="231"/>
      <c r="DB70" s="231"/>
      <c r="DC70" s="231"/>
      <c r="DD70" s="231">
        <f>SUM(DE70:FG70)</f>
        <v>0</v>
      </c>
      <c r="DE70" s="231"/>
      <c r="DF70" s="231"/>
      <c r="DG70" s="231"/>
      <c r="DH70" s="231"/>
      <c r="DI70" s="231"/>
      <c r="DJ70" s="231"/>
      <c r="DK70" s="231"/>
      <c r="DL70" s="231"/>
      <c r="DM70" s="231"/>
      <c r="DN70" s="231"/>
      <c r="DO70" s="231"/>
      <c r="DP70" s="231"/>
      <c r="DQ70" s="231"/>
      <c r="DR70" s="231"/>
      <c r="DS70" s="231"/>
      <c r="DT70" s="231"/>
      <c r="DU70" s="231"/>
      <c r="DV70" s="231"/>
      <c r="DW70" s="231"/>
      <c r="DX70" s="231"/>
      <c r="DY70" s="231"/>
      <c r="DZ70" s="231"/>
      <c r="EA70" s="231"/>
      <c r="EB70" s="231"/>
      <c r="EC70" s="231"/>
      <c r="ED70" s="231"/>
      <c r="EE70" s="231"/>
      <c r="EF70" s="231"/>
      <c r="EG70" s="231"/>
      <c r="EH70" s="231"/>
      <c r="EI70" s="231"/>
      <c r="EJ70" s="231"/>
      <c r="EK70" s="231"/>
      <c r="EL70" s="231"/>
      <c r="EM70" s="231"/>
      <c r="EN70" s="231"/>
      <c r="EO70" s="231"/>
      <c r="EP70" s="231"/>
      <c r="EQ70" s="231"/>
      <c r="ER70" s="231"/>
      <c r="ES70" s="231"/>
      <c r="ET70" s="231"/>
      <c r="EU70" s="231"/>
      <c r="EV70" s="231"/>
      <c r="EW70" s="231"/>
      <c r="EX70" s="231"/>
      <c r="EY70" s="231"/>
      <c r="EZ70" s="231"/>
      <c r="FA70" s="231"/>
      <c r="FB70" s="231"/>
      <c r="FC70" s="231"/>
      <c r="FD70" s="231"/>
      <c r="FE70" s="231"/>
      <c r="FF70" s="231"/>
      <c r="FG70" s="231"/>
      <c r="FH70" s="231">
        <f>SUM(FI70:FJ70)</f>
        <v>0</v>
      </c>
      <c r="FI70" s="231">
        <f>SUM(FK70:FL70)+FM70+FO70+FX70+GF70</f>
        <v>0</v>
      </c>
      <c r="FJ70" s="231">
        <f>FN70+SUM(FP70:FW70)+SUM(FY70:GE70)+SUM(GG70:GI70)</f>
        <v>0</v>
      </c>
      <c r="FK70" s="231"/>
      <c r="FL70" s="231"/>
      <c r="FM70" s="231"/>
      <c r="FN70" s="231"/>
      <c r="FO70" s="231"/>
      <c r="FP70" s="231"/>
      <c r="FQ70" s="231"/>
      <c r="FR70" s="231"/>
      <c r="FS70" s="231"/>
      <c r="FT70" s="231"/>
      <c r="FU70" s="231"/>
      <c r="FV70" s="231"/>
      <c r="FW70" s="231"/>
      <c r="FX70" s="231"/>
      <c r="FY70" s="231"/>
      <c r="FZ70" s="231"/>
      <c r="GA70" s="231"/>
      <c r="GB70" s="231"/>
      <c r="GC70" s="231"/>
      <c r="GD70" s="231"/>
      <c r="GE70" s="231"/>
      <c r="GF70" s="231"/>
      <c r="GG70" s="231"/>
      <c r="GH70" s="231"/>
      <c r="GI70" s="231"/>
      <c r="GJ70" s="231">
        <f>SUM(GK70:GL70)</f>
        <v>0</v>
      </c>
      <c r="GK70" s="231">
        <f>SUM(GM70:GM70)</f>
        <v>0</v>
      </c>
      <c r="GL70" s="231">
        <f>SUM(GN70:GO70)</f>
        <v>0</v>
      </c>
      <c r="GM70" s="231"/>
      <c r="GN70" s="231"/>
      <c r="GO70" s="231"/>
      <c r="GP70" s="231"/>
      <c r="GQ70" s="247"/>
      <c r="GR70" s="247"/>
      <c r="GS70" s="248"/>
      <c r="GT70" s="248"/>
      <c r="GU70" s="248"/>
    </row>
    <row r="71" spans="1:203" ht="17.25" customHeight="1" hidden="1">
      <c r="A71" s="245"/>
      <c r="B71" s="246" t="s">
        <v>156</v>
      </c>
      <c r="C71" s="231">
        <f>D71+BN71+CP71</f>
        <v>11525427179</v>
      </c>
      <c r="D71" s="231">
        <f>E71+J71</f>
        <v>5663427179</v>
      </c>
      <c r="E71" s="231">
        <f>SUM(F71:I71)</f>
        <v>0</v>
      </c>
      <c r="F71" s="231"/>
      <c r="G71" s="231"/>
      <c r="H71" s="231"/>
      <c r="I71" s="231"/>
      <c r="J71" s="231">
        <f>SUM(K71:BM71)</f>
        <v>5663427179</v>
      </c>
      <c r="K71" s="231"/>
      <c r="L71" s="231"/>
      <c r="M71" s="231"/>
      <c r="N71" s="231"/>
      <c r="O71" s="231"/>
      <c r="P71" s="231"/>
      <c r="Q71" s="231"/>
      <c r="R71" s="231"/>
      <c r="S71" s="231"/>
      <c r="T71" s="231"/>
      <c r="U71" s="231"/>
      <c r="V71" s="231">
        <v>1873795740</v>
      </c>
      <c r="W71" s="231">
        <f>132150000+1660000</f>
        <v>133810000</v>
      </c>
      <c r="X71" s="231">
        <v>57047500</v>
      </c>
      <c r="Y71" s="231">
        <v>29800000</v>
      </c>
      <c r="Z71" s="231">
        <v>3568973939</v>
      </c>
      <c r="AA71" s="231"/>
      <c r="AB71" s="231"/>
      <c r="AC71" s="231"/>
      <c r="AD71" s="231"/>
      <c r="AE71" s="231"/>
      <c r="AF71" s="231"/>
      <c r="AG71" s="231"/>
      <c r="AH71" s="231"/>
      <c r="AI71" s="231"/>
      <c r="AJ71" s="231"/>
      <c r="AK71" s="231"/>
      <c r="AL71" s="231"/>
      <c r="AM71" s="231"/>
      <c r="AN71" s="231"/>
      <c r="AO71" s="231"/>
      <c r="AP71" s="231"/>
      <c r="AQ71" s="231"/>
      <c r="AR71" s="231"/>
      <c r="AS71" s="231"/>
      <c r="AT71" s="231"/>
      <c r="AU71" s="231"/>
      <c r="AV71" s="231"/>
      <c r="AW71" s="231"/>
      <c r="AX71" s="231"/>
      <c r="AY71" s="231"/>
      <c r="AZ71" s="231"/>
      <c r="BA71" s="231"/>
      <c r="BB71" s="231"/>
      <c r="BC71" s="231"/>
      <c r="BD71" s="231"/>
      <c r="BE71" s="231"/>
      <c r="BF71" s="231"/>
      <c r="BG71" s="231"/>
      <c r="BH71" s="231"/>
      <c r="BI71" s="231"/>
      <c r="BJ71" s="231"/>
      <c r="BK71" s="231"/>
      <c r="BL71" s="231"/>
      <c r="BM71" s="231"/>
      <c r="BN71" s="231">
        <f>SUM(BO71:BP71)</f>
        <v>5862000000</v>
      </c>
      <c r="BO71" s="231">
        <f>SUM(BQ71:BR71)+BS71+BU71+CD71+CL71</f>
        <v>0</v>
      </c>
      <c r="BP71" s="231">
        <f>BT71+SUM(BV71:CC71)+SUM(CE71:CK71)+SUM(CM71:CO71)</f>
        <v>5862000000</v>
      </c>
      <c r="BQ71" s="231"/>
      <c r="BR71" s="231"/>
      <c r="BS71" s="231"/>
      <c r="BT71" s="231"/>
      <c r="BU71" s="231"/>
      <c r="BV71" s="231">
        <v>133000000</v>
      </c>
      <c r="BW71" s="231"/>
      <c r="BX71" s="231"/>
      <c r="BY71" s="231">
        <f>270276000+3380724000</f>
        <v>3651000000</v>
      </c>
      <c r="BZ71" s="231"/>
      <c r="CA71" s="231"/>
      <c r="CB71" s="231"/>
      <c r="CC71" s="231"/>
      <c r="CD71" s="231"/>
      <c r="CE71" s="231"/>
      <c r="CF71" s="231"/>
      <c r="CG71" s="231"/>
      <c r="CH71" s="231">
        <f>1015419100+1062580900</f>
        <v>2078000000</v>
      </c>
      <c r="CI71" s="231"/>
      <c r="CJ71" s="231"/>
      <c r="CK71" s="231"/>
      <c r="CL71" s="231"/>
      <c r="CM71" s="231"/>
      <c r="CN71" s="231"/>
      <c r="CO71" s="231"/>
      <c r="CP71" s="231">
        <f>SUM(CQ71:CR71)</f>
        <v>0</v>
      </c>
      <c r="CQ71" s="231">
        <f>SUM(CS71:CS71)</f>
        <v>0</v>
      </c>
      <c r="CR71" s="231">
        <f>SUM(CT71:CU71)</f>
        <v>0</v>
      </c>
      <c r="CS71" s="231"/>
      <c r="CT71" s="231"/>
      <c r="CU71" s="231"/>
      <c r="CV71" s="246" t="s">
        <v>156</v>
      </c>
      <c r="CW71" s="231">
        <f>CX71+FH71+GJ71+GP71</f>
        <v>11525427179</v>
      </c>
      <c r="CX71" s="231">
        <f>CY71+DD71</f>
        <v>5661767179</v>
      </c>
      <c r="CY71" s="231">
        <f>SUM(CZ71:DC71)</f>
        <v>0</v>
      </c>
      <c r="CZ71" s="231"/>
      <c r="DA71" s="231"/>
      <c r="DB71" s="231"/>
      <c r="DC71" s="231"/>
      <c r="DD71" s="231">
        <f>SUM(DE71:FG71)</f>
        <v>5661767179</v>
      </c>
      <c r="DE71" s="231"/>
      <c r="DF71" s="231"/>
      <c r="DG71" s="231"/>
      <c r="DH71" s="231"/>
      <c r="DI71" s="231"/>
      <c r="DJ71" s="231"/>
      <c r="DK71" s="231"/>
      <c r="DL71" s="231"/>
      <c r="DM71" s="231"/>
      <c r="DN71" s="231"/>
      <c r="DO71" s="231"/>
      <c r="DP71" s="231">
        <v>1873795740</v>
      </c>
      <c r="DQ71" s="231">
        <v>132150000</v>
      </c>
      <c r="DR71" s="231">
        <v>57047500</v>
      </c>
      <c r="DS71" s="231">
        <v>29800000</v>
      </c>
      <c r="DT71" s="231">
        <v>3568973939</v>
      </c>
      <c r="DU71" s="231"/>
      <c r="DV71" s="231"/>
      <c r="DW71" s="231"/>
      <c r="DX71" s="231"/>
      <c r="DY71" s="231"/>
      <c r="DZ71" s="231"/>
      <c r="EA71" s="231"/>
      <c r="EB71" s="231"/>
      <c r="EC71" s="231"/>
      <c r="ED71" s="231"/>
      <c r="EE71" s="231"/>
      <c r="EF71" s="231"/>
      <c r="EG71" s="231"/>
      <c r="EH71" s="231"/>
      <c r="EI71" s="231"/>
      <c r="EJ71" s="231"/>
      <c r="EK71" s="231"/>
      <c r="EL71" s="231"/>
      <c r="EM71" s="231"/>
      <c r="EN71" s="231"/>
      <c r="EO71" s="231"/>
      <c r="EP71" s="231"/>
      <c r="EQ71" s="231"/>
      <c r="ER71" s="231"/>
      <c r="ES71" s="231"/>
      <c r="ET71" s="231"/>
      <c r="EU71" s="231"/>
      <c r="EV71" s="231"/>
      <c r="EW71" s="231"/>
      <c r="EX71" s="231"/>
      <c r="EY71" s="231"/>
      <c r="EZ71" s="231"/>
      <c r="FA71" s="231"/>
      <c r="FB71" s="231"/>
      <c r="FC71" s="231"/>
      <c r="FD71" s="231"/>
      <c r="FE71" s="231"/>
      <c r="FF71" s="231"/>
      <c r="FG71" s="231"/>
      <c r="FH71" s="231">
        <f>SUM(FI71:FJ71)</f>
        <v>1285695100</v>
      </c>
      <c r="FI71" s="231">
        <f>SUM(FK71:FL71)+FM71+FO71+FX71+GF71</f>
        <v>0</v>
      </c>
      <c r="FJ71" s="231">
        <f>FN71+SUM(FP71:FW71)+SUM(FY71:GE71)+SUM(GG71:GI71)</f>
        <v>1285695100</v>
      </c>
      <c r="FK71" s="231"/>
      <c r="FL71" s="231"/>
      <c r="FM71" s="231"/>
      <c r="FN71" s="231"/>
      <c r="FO71" s="231"/>
      <c r="FP71" s="231"/>
      <c r="FQ71" s="231"/>
      <c r="FR71" s="231"/>
      <c r="FS71" s="231">
        <v>270276000</v>
      </c>
      <c r="FT71" s="231"/>
      <c r="FU71" s="231"/>
      <c r="FV71" s="231"/>
      <c r="FW71" s="231"/>
      <c r="FX71" s="231"/>
      <c r="FY71" s="231"/>
      <c r="FZ71" s="231"/>
      <c r="GA71" s="231"/>
      <c r="GB71" s="231">
        <v>1015419100</v>
      </c>
      <c r="GC71" s="231"/>
      <c r="GD71" s="231"/>
      <c r="GE71" s="231"/>
      <c r="GF71" s="231"/>
      <c r="GG71" s="231"/>
      <c r="GH71" s="231"/>
      <c r="GI71" s="231"/>
      <c r="GJ71" s="231">
        <f>SUM(GK71:GL71)</f>
        <v>0</v>
      </c>
      <c r="GK71" s="231">
        <f>SUM(GM71:GM71)</f>
        <v>0</v>
      </c>
      <c r="GL71" s="231">
        <f>SUM(GN71:GO71)</f>
        <v>0</v>
      </c>
      <c r="GM71" s="231"/>
      <c r="GN71" s="231"/>
      <c r="GO71" s="231"/>
      <c r="GP71" s="231">
        <f>1660000+4576304900</f>
        <v>4577964900</v>
      </c>
      <c r="GQ71" s="247">
        <f t="shared" si="73"/>
        <v>1</v>
      </c>
      <c r="GR71" s="247"/>
      <c r="GS71" s="248">
        <f t="shared" si="12"/>
        <v>0.9997068912607978</v>
      </c>
      <c r="GT71" s="248">
        <f>FH71/BN71</f>
        <v>0.21932703855339475</v>
      </c>
      <c r="GU71" s="248"/>
    </row>
    <row r="72" spans="1:203" ht="17.25" customHeight="1">
      <c r="A72" s="245">
        <v>20</v>
      </c>
      <c r="B72" s="246" t="s">
        <v>249</v>
      </c>
      <c r="C72" s="231">
        <f aca="true" t="shared" si="128" ref="C72:AO72">C73+C74</f>
        <v>1254823000</v>
      </c>
      <c r="D72" s="231">
        <f t="shared" si="128"/>
        <v>1254823000</v>
      </c>
      <c r="E72" s="231">
        <f t="shared" si="128"/>
        <v>0</v>
      </c>
      <c r="F72" s="231">
        <f t="shared" si="128"/>
        <v>0</v>
      </c>
      <c r="G72" s="231">
        <f t="shared" si="128"/>
        <v>0</v>
      </c>
      <c r="H72" s="231">
        <f t="shared" si="128"/>
        <v>0</v>
      </c>
      <c r="I72" s="231">
        <f t="shared" si="128"/>
        <v>0</v>
      </c>
      <c r="J72" s="231">
        <f t="shared" si="128"/>
        <v>1254823000</v>
      </c>
      <c r="K72" s="231">
        <f t="shared" si="128"/>
        <v>0</v>
      </c>
      <c r="L72" s="231">
        <f t="shared" si="128"/>
        <v>0</v>
      </c>
      <c r="M72" s="231">
        <f t="shared" si="128"/>
        <v>0</v>
      </c>
      <c r="N72" s="231">
        <f t="shared" si="128"/>
        <v>0</v>
      </c>
      <c r="O72" s="231">
        <f t="shared" si="128"/>
        <v>0</v>
      </c>
      <c r="P72" s="231">
        <f t="shared" si="128"/>
        <v>0</v>
      </c>
      <c r="Q72" s="231">
        <f t="shared" si="128"/>
        <v>0</v>
      </c>
      <c r="R72" s="231">
        <f t="shared" si="128"/>
        <v>0</v>
      </c>
      <c r="S72" s="231">
        <f t="shared" si="128"/>
        <v>0</v>
      </c>
      <c r="T72" s="231">
        <f t="shared" si="128"/>
        <v>0</v>
      </c>
      <c r="U72" s="231">
        <f t="shared" si="128"/>
        <v>0</v>
      </c>
      <c r="V72" s="231">
        <f t="shared" si="128"/>
        <v>0</v>
      </c>
      <c r="W72" s="231">
        <f t="shared" si="128"/>
        <v>0</v>
      </c>
      <c r="X72" s="231">
        <f t="shared" si="128"/>
        <v>0</v>
      </c>
      <c r="Y72" s="231">
        <f t="shared" si="128"/>
        <v>0</v>
      </c>
      <c r="Z72" s="231">
        <f t="shared" si="128"/>
        <v>0</v>
      </c>
      <c r="AA72" s="231">
        <f t="shared" si="128"/>
        <v>0</v>
      </c>
      <c r="AB72" s="231">
        <f t="shared" si="128"/>
        <v>0</v>
      </c>
      <c r="AC72" s="231">
        <f t="shared" si="128"/>
        <v>0</v>
      </c>
      <c r="AD72" s="231">
        <f t="shared" si="128"/>
        <v>0</v>
      </c>
      <c r="AE72" s="231">
        <f t="shared" si="128"/>
        <v>0</v>
      </c>
      <c r="AF72" s="231">
        <f t="shared" si="128"/>
        <v>0</v>
      </c>
      <c r="AG72" s="231">
        <f t="shared" si="128"/>
        <v>0</v>
      </c>
      <c r="AH72" s="231">
        <f t="shared" si="128"/>
        <v>0</v>
      </c>
      <c r="AI72" s="231">
        <f t="shared" si="128"/>
        <v>0</v>
      </c>
      <c r="AJ72" s="231">
        <f t="shared" si="128"/>
        <v>0</v>
      </c>
      <c r="AK72" s="231">
        <f t="shared" si="128"/>
        <v>0</v>
      </c>
      <c r="AL72" s="231">
        <f t="shared" si="128"/>
        <v>0</v>
      </c>
      <c r="AM72" s="231">
        <f t="shared" si="128"/>
        <v>0</v>
      </c>
      <c r="AN72" s="231">
        <f t="shared" si="128"/>
        <v>0</v>
      </c>
      <c r="AO72" s="231">
        <f t="shared" si="128"/>
        <v>0</v>
      </c>
      <c r="AP72" s="231">
        <f>AP73+AP74</f>
        <v>0</v>
      </c>
      <c r="AQ72" s="231">
        <f aca="true" t="shared" si="129" ref="AQ72:AW72">AQ73+AQ74</f>
        <v>0</v>
      </c>
      <c r="AR72" s="231">
        <f t="shared" si="129"/>
        <v>0</v>
      </c>
      <c r="AS72" s="231">
        <f t="shared" si="129"/>
        <v>0</v>
      </c>
      <c r="AT72" s="231">
        <f t="shared" si="129"/>
        <v>0</v>
      </c>
      <c r="AU72" s="231">
        <f t="shared" si="129"/>
        <v>0</v>
      </c>
      <c r="AV72" s="231">
        <f t="shared" si="129"/>
        <v>0</v>
      </c>
      <c r="AW72" s="231">
        <f t="shared" si="129"/>
        <v>0</v>
      </c>
      <c r="AX72" s="231">
        <f>AX73+AX74</f>
        <v>0</v>
      </c>
      <c r="AY72" s="231">
        <f aca="true" t="shared" si="130" ref="AY72:BD72">AY73+AY74</f>
        <v>0</v>
      </c>
      <c r="AZ72" s="231">
        <f t="shared" si="130"/>
        <v>0</v>
      </c>
      <c r="BA72" s="231">
        <f t="shared" si="130"/>
        <v>0</v>
      </c>
      <c r="BB72" s="231">
        <f t="shared" si="130"/>
        <v>0</v>
      </c>
      <c r="BC72" s="231">
        <f t="shared" si="130"/>
        <v>1254823000</v>
      </c>
      <c r="BD72" s="231">
        <f t="shared" si="130"/>
        <v>0</v>
      </c>
      <c r="BE72" s="231">
        <f>BE73+BE74</f>
        <v>0</v>
      </c>
      <c r="BF72" s="231">
        <f>BF73+BF74</f>
        <v>0</v>
      </c>
      <c r="BG72" s="231">
        <f aca="true" t="shared" si="131" ref="BG72:CU72">BG73+BG74</f>
        <v>0</v>
      </c>
      <c r="BH72" s="231">
        <f t="shared" si="131"/>
        <v>0</v>
      </c>
      <c r="BI72" s="231">
        <f t="shared" si="131"/>
        <v>0</v>
      </c>
      <c r="BJ72" s="231">
        <f t="shared" si="131"/>
        <v>0</v>
      </c>
      <c r="BK72" s="231">
        <f t="shared" si="131"/>
        <v>0</v>
      </c>
      <c r="BL72" s="231">
        <f t="shared" si="131"/>
        <v>0</v>
      </c>
      <c r="BM72" s="231">
        <f t="shared" si="131"/>
        <v>0</v>
      </c>
      <c r="BN72" s="231">
        <f t="shared" si="131"/>
        <v>0</v>
      </c>
      <c r="BO72" s="231">
        <f t="shared" si="131"/>
        <v>0</v>
      </c>
      <c r="BP72" s="231">
        <f t="shared" si="131"/>
        <v>0</v>
      </c>
      <c r="BQ72" s="231">
        <f t="shared" si="131"/>
        <v>0</v>
      </c>
      <c r="BR72" s="231">
        <f t="shared" si="131"/>
        <v>0</v>
      </c>
      <c r="BS72" s="231">
        <f t="shared" si="131"/>
        <v>0</v>
      </c>
      <c r="BT72" s="231">
        <f t="shared" si="131"/>
        <v>0</v>
      </c>
      <c r="BU72" s="231">
        <f t="shared" si="131"/>
        <v>0</v>
      </c>
      <c r="BV72" s="231">
        <f t="shared" si="131"/>
        <v>0</v>
      </c>
      <c r="BW72" s="231">
        <f t="shared" si="131"/>
        <v>0</v>
      </c>
      <c r="BX72" s="231">
        <f t="shared" si="131"/>
        <v>0</v>
      </c>
      <c r="BY72" s="231">
        <f t="shared" si="131"/>
        <v>0</v>
      </c>
      <c r="BZ72" s="231">
        <f t="shared" si="131"/>
        <v>0</v>
      </c>
      <c r="CA72" s="231">
        <f t="shared" si="131"/>
        <v>0</v>
      </c>
      <c r="CB72" s="231">
        <f t="shared" si="131"/>
        <v>0</v>
      </c>
      <c r="CC72" s="231">
        <f t="shared" si="131"/>
        <v>0</v>
      </c>
      <c r="CD72" s="231">
        <f t="shared" si="131"/>
        <v>0</v>
      </c>
      <c r="CE72" s="231">
        <f t="shared" si="131"/>
        <v>0</v>
      </c>
      <c r="CF72" s="231">
        <f t="shared" si="131"/>
        <v>0</v>
      </c>
      <c r="CG72" s="231">
        <f t="shared" si="131"/>
        <v>0</v>
      </c>
      <c r="CH72" s="231">
        <f t="shared" si="131"/>
        <v>0</v>
      </c>
      <c r="CI72" s="231">
        <f t="shared" si="131"/>
        <v>0</v>
      </c>
      <c r="CJ72" s="231">
        <f t="shared" si="131"/>
        <v>0</v>
      </c>
      <c r="CK72" s="231">
        <f t="shared" si="131"/>
        <v>0</v>
      </c>
      <c r="CL72" s="231">
        <f t="shared" si="131"/>
        <v>0</v>
      </c>
      <c r="CM72" s="231">
        <f t="shared" si="131"/>
        <v>0</v>
      </c>
      <c r="CN72" s="231">
        <f t="shared" si="131"/>
        <v>0</v>
      </c>
      <c r="CO72" s="231">
        <f t="shared" si="131"/>
        <v>0</v>
      </c>
      <c r="CP72" s="231">
        <f t="shared" si="131"/>
        <v>0</v>
      </c>
      <c r="CQ72" s="231">
        <f t="shared" si="131"/>
        <v>0</v>
      </c>
      <c r="CR72" s="231">
        <f t="shared" si="131"/>
        <v>0</v>
      </c>
      <c r="CS72" s="231">
        <f t="shared" si="131"/>
        <v>0</v>
      </c>
      <c r="CT72" s="231">
        <f t="shared" si="131"/>
        <v>0</v>
      </c>
      <c r="CU72" s="231">
        <f t="shared" si="131"/>
        <v>0</v>
      </c>
      <c r="CV72" s="246" t="s">
        <v>249</v>
      </c>
      <c r="CW72" s="231">
        <f aca="true" t="shared" si="132" ref="CW72:FH72">CW73+CW74</f>
        <v>1254823000</v>
      </c>
      <c r="CX72" s="231">
        <f t="shared" si="132"/>
        <v>1254823000</v>
      </c>
      <c r="CY72" s="231">
        <f t="shared" si="132"/>
        <v>0</v>
      </c>
      <c r="CZ72" s="231">
        <f t="shared" si="132"/>
        <v>0</v>
      </c>
      <c r="DA72" s="231">
        <f t="shared" si="132"/>
        <v>0</v>
      </c>
      <c r="DB72" s="231">
        <f t="shared" si="132"/>
        <v>0</v>
      </c>
      <c r="DC72" s="231">
        <f t="shared" si="132"/>
        <v>0</v>
      </c>
      <c r="DD72" s="231">
        <f t="shared" si="132"/>
        <v>1254823000</v>
      </c>
      <c r="DE72" s="231">
        <f t="shared" si="132"/>
        <v>0</v>
      </c>
      <c r="DF72" s="231">
        <f t="shared" si="132"/>
        <v>0</v>
      </c>
      <c r="DG72" s="231">
        <f t="shared" si="132"/>
        <v>0</v>
      </c>
      <c r="DH72" s="231">
        <f t="shared" si="132"/>
        <v>0</v>
      </c>
      <c r="DI72" s="231">
        <f t="shared" si="132"/>
        <v>0</v>
      </c>
      <c r="DJ72" s="231">
        <f t="shared" si="132"/>
        <v>0</v>
      </c>
      <c r="DK72" s="231">
        <f t="shared" si="132"/>
        <v>0</v>
      </c>
      <c r="DL72" s="231">
        <f t="shared" si="132"/>
        <v>0</v>
      </c>
      <c r="DM72" s="231">
        <f t="shared" si="132"/>
        <v>0</v>
      </c>
      <c r="DN72" s="231">
        <f t="shared" si="132"/>
        <v>0</v>
      </c>
      <c r="DO72" s="231">
        <f t="shared" si="132"/>
        <v>0</v>
      </c>
      <c r="DP72" s="231">
        <f t="shared" si="132"/>
        <v>0</v>
      </c>
      <c r="DQ72" s="231">
        <f t="shared" si="132"/>
        <v>0</v>
      </c>
      <c r="DR72" s="231">
        <f t="shared" si="132"/>
        <v>0</v>
      </c>
      <c r="DS72" s="231">
        <f t="shared" si="132"/>
        <v>0</v>
      </c>
      <c r="DT72" s="231">
        <f>DT73+DT74</f>
        <v>0</v>
      </c>
      <c r="DU72" s="231">
        <f t="shared" si="132"/>
        <v>0</v>
      </c>
      <c r="DV72" s="231">
        <f t="shared" si="132"/>
        <v>0</v>
      </c>
      <c r="DW72" s="231">
        <f>DW73+DW74</f>
        <v>0</v>
      </c>
      <c r="DX72" s="231">
        <f>DX73+DX74</f>
        <v>0</v>
      </c>
      <c r="DY72" s="231">
        <f t="shared" si="132"/>
        <v>0</v>
      </c>
      <c r="DZ72" s="231">
        <f t="shared" si="132"/>
        <v>0</v>
      </c>
      <c r="EA72" s="231">
        <f t="shared" si="132"/>
        <v>0</v>
      </c>
      <c r="EB72" s="231">
        <f t="shared" si="132"/>
        <v>0</v>
      </c>
      <c r="EC72" s="231">
        <f>EC73+EC74</f>
        <v>0</v>
      </c>
      <c r="ED72" s="231">
        <f t="shared" si="132"/>
        <v>0</v>
      </c>
      <c r="EE72" s="231">
        <f t="shared" si="132"/>
        <v>0</v>
      </c>
      <c r="EF72" s="231">
        <f t="shared" si="132"/>
        <v>0</v>
      </c>
      <c r="EG72" s="231">
        <f t="shared" si="132"/>
        <v>0</v>
      </c>
      <c r="EH72" s="231">
        <f t="shared" si="132"/>
        <v>0</v>
      </c>
      <c r="EI72" s="231">
        <f t="shared" si="132"/>
        <v>0</v>
      </c>
      <c r="EJ72" s="231">
        <f>EJ73+EJ74</f>
        <v>0</v>
      </c>
      <c r="EK72" s="231">
        <f t="shared" si="132"/>
        <v>0</v>
      </c>
      <c r="EL72" s="231">
        <f t="shared" si="132"/>
        <v>0</v>
      </c>
      <c r="EM72" s="231">
        <f t="shared" si="132"/>
        <v>0</v>
      </c>
      <c r="EN72" s="231">
        <f t="shared" si="132"/>
        <v>0</v>
      </c>
      <c r="EO72" s="231">
        <f t="shared" si="132"/>
        <v>0</v>
      </c>
      <c r="EP72" s="231">
        <f t="shared" si="132"/>
        <v>0</v>
      </c>
      <c r="EQ72" s="231">
        <f t="shared" si="132"/>
        <v>0</v>
      </c>
      <c r="ER72" s="231">
        <f>ER73+ER74</f>
        <v>0</v>
      </c>
      <c r="ES72" s="231">
        <f t="shared" si="132"/>
        <v>0</v>
      </c>
      <c r="ET72" s="231">
        <f t="shared" si="132"/>
        <v>0</v>
      </c>
      <c r="EU72" s="231">
        <f t="shared" si="132"/>
        <v>0</v>
      </c>
      <c r="EV72" s="231">
        <f t="shared" si="132"/>
        <v>0</v>
      </c>
      <c r="EW72" s="231">
        <f t="shared" si="132"/>
        <v>1254823000</v>
      </c>
      <c r="EX72" s="231">
        <f t="shared" si="132"/>
        <v>0</v>
      </c>
      <c r="EY72" s="231">
        <f>EY73+EY74</f>
        <v>0</v>
      </c>
      <c r="EZ72" s="231">
        <f>EZ73+EZ74</f>
        <v>0</v>
      </c>
      <c r="FA72" s="231">
        <f t="shared" si="132"/>
        <v>0</v>
      </c>
      <c r="FB72" s="231">
        <f t="shared" si="132"/>
        <v>0</v>
      </c>
      <c r="FC72" s="231">
        <f t="shared" si="132"/>
        <v>0</v>
      </c>
      <c r="FD72" s="231">
        <f t="shared" si="132"/>
        <v>0</v>
      </c>
      <c r="FE72" s="231">
        <f t="shared" si="132"/>
        <v>0</v>
      </c>
      <c r="FF72" s="231">
        <f t="shared" si="132"/>
        <v>0</v>
      </c>
      <c r="FG72" s="231">
        <f t="shared" si="132"/>
        <v>0</v>
      </c>
      <c r="FH72" s="231">
        <f t="shared" si="132"/>
        <v>0</v>
      </c>
      <c r="FI72" s="231">
        <f aca="true" t="shared" si="133" ref="FI72:GO72">FI73+FI74</f>
        <v>0</v>
      </c>
      <c r="FJ72" s="231">
        <f t="shared" si="133"/>
        <v>0</v>
      </c>
      <c r="FK72" s="231">
        <f t="shared" si="133"/>
        <v>0</v>
      </c>
      <c r="FL72" s="231">
        <f t="shared" si="133"/>
        <v>0</v>
      </c>
      <c r="FM72" s="231">
        <f t="shared" si="133"/>
        <v>0</v>
      </c>
      <c r="FN72" s="231">
        <f t="shared" si="133"/>
        <v>0</v>
      </c>
      <c r="FO72" s="231">
        <f t="shared" si="133"/>
        <v>0</v>
      </c>
      <c r="FP72" s="231">
        <f t="shared" si="133"/>
        <v>0</v>
      </c>
      <c r="FQ72" s="231">
        <f t="shared" si="133"/>
        <v>0</v>
      </c>
      <c r="FR72" s="231">
        <f t="shared" si="133"/>
        <v>0</v>
      </c>
      <c r="FS72" s="231">
        <f t="shared" si="133"/>
        <v>0</v>
      </c>
      <c r="FT72" s="231">
        <f t="shared" si="133"/>
        <v>0</v>
      </c>
      <c r="FU72" s="231">
        <f t="shared" si="133"/>
        <v>0</v>
      </c>
      <c r="FV72" s="231">
        <f t="shared" si="133"/>
        <v>0</v>
      </c>
      <c r="FW72" s="231">
        <f t="shared" si="133"/>
        <v>0</v>
      </c>
      <c r="FX72" s="231">
        <f t="shared" si="133"/>
        <v>0</v>
      </c>
      <c r="FY72" s="231">
        <f t="shared" si="133"/>
        <v>0</v>
      </c>
      <c r="FZ72" s="231">
        <f t="shared" si="133"/>
        <v>0</v>
      </c>
      <c r="GA72" s="231">
        <f t="shared" si="133"/>
        <v>0</v>
      </c>
      <c r="GB72" s="231">
        <f t="shared" si="133"/>
        <v>0</v>
      </c>
      <c r="GC72" s="231">
        <f t="shared" si="133"/>
        <v>0</v>
      </c>
      <c r="GD72" s="231">
        <f t="shared" si="133"/>
        <v>0</v>
      </c>
      <c r="GE72" s="231">
        <f t="shared" si="133"/>
        <v>0</v>
      </c>
      <c r="GF72" s="231">
        <f t="shared" si="133"/>
        <v>0</v>
      </c>
      <c r="GG72" s="231">
        <f t="shared" si="133"/>
        <v>0</v>
      </c>
      <c r="GH72" s="231">
        <f t="shared" si="133"/>
        <v>0</v>
      </c>
      <c r="GI72" s="231">
        <f t="shared" si="133"/>
        <v>0</v>
      </c>
      <c r="GJ72" s="231">
        <f t="shared" si="133"/>
        <v>0</v>
      </c>
      <c r="GK72" s="231">
        <f t="shared" si="133"/>
        <v>0</v>
      </c>
      <c r="GL72" s="231">
        <f t="shared" si="133"/>
        <v>0</v>
      </c>
      <c r="GM72" s="231">
        <f t="shared" si="133"/>
        <v>0</v>
      </c>
      <c r="GN72" s="231">
        <f t="shared" si="133"/>
        <v>0</v>
      </c>
      <c r="GO72" s="231">
        <f t="shared" si="133"/>
        <v>0</v>
      </c>
      <c r="GP72" s="231">
        <f>GP73+GP74</f>
        <v>0</v>
      </c>
      <c r="GQ72" s="247">
        <f t="shared" si="73"/>
        <v>1</v>
      </c>
      <c r="GR72" s="247"/>
      <c r="GS72" s="248">
        <f t="shared" si="12"/>
        <v>1</v>
      </c>
      <c r="GT72" s="248"/>
      <c r="GU72" s="248"/>
    </row>
    <row r="73" spans="1:203" ht="21" customHeight="1" hidden="1">
      <c r="A73" s="245"/>
      <c r="B73" s="246" t="s">
        <v>155</v>
      </c>
      <c r="C73" s="231">
        <f>D73+BN73+CP73</f>
        <v>0</v>
      </c>
      <c r="D73" s="231">
        <f>E73+J73</f>
        <v>0</v>
      </c>
      <c r="E73" s="231">
        <f>SUM(F73:I73)</f>
        <v>0</v>
      </c>
      <c r="F73" s="231"/>
      <c r="G73" s="231"/>
      <c r="H73" s="231"/>
      <c r="I73" s="231"/>
      <c r="J73" s="231">
        <f>SUM(K73:BM73)</f>
        <v>0</v>
      </c>
      <c r="K73" s="231"/>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c r="AK73" s="231"/>
      <c r="AL73" s="231"/>
      <c r="AM73" s="231"/>
      <c r="AN73" s="231"/>
      <c r="AO73" s="231"/>
      <c r="AP73" s="231"/>
      <c r="AQ73" s="231"/>
      <c r="AR73" s="231"/>
      <c r="AS73" s="231"/>
      <c r="AT73" s="231"/>
      <c r="AU73" s="231"/>
      <c r="AV73" s="231"/>
      <c r="AW73" s="231"/>
      <c r="AX73" s="231"/>
      <c r="AY73" s="231"/>
      <c r="AZ73" s="231"/>
      <c r="BA73" s="231"/>
      <c r="BB73" s="231"/>
      <c r="BC73" s="231"/>
      <c r="BD73" s="231"/>
      <c r="BE73" s="231"/>
      <c r="BF73" s="231"/>
      <c r="BG73" s="231"/>
      <c r="BH73" s="231"/>
      <c r="BI73" s="231"/>
      <c r="BJ73" s="231"/>
      <c r="BK73" s="231"/>
      <c r="BL73" s="231"/>
      <c r="BM73" s="231"/>
      <c r="BN73" s="231">
        <f>SUM(BO73:BP73)</f>
        <v>0</v>
      </c>
      <c r="BO73" s="231">
        <f>SUM(BQ73:BR73)+BS73+BU73+CD73+CL73</f>
        <v>0</v>
      </c>
      <c r="BP73" s="231">
        <f>BT73+SUM(BV73:CC73)+SUM(CE73:CK73)+SUM(CM73:CO73)</f>
        <v>0</v>
      </c>
      <c r="BQ73" s="231"/>
      <c r="BR73" s="231"/>
      <c r="BS73" s="231"/>
      <c r="BT73" s="231"/>
      <c r="BU73" s="231"/>
      <c r="BV73" s="231"/>
      <c r="BW73" s="231"/>
      <c r="BX73" s="231"/>
      <c r="BY73" s="231"/>
      <c r="BZ73" s="231"/>
      <c r="CA73" s="231"/>
      <c r="CB73" s="231"/>
      <c r="CC73" s="231"/>
      <c r="CD73" s="231"/>
      <c r="CE73" s="231"/>
      <c r="CF73" s="231"/>
      <c r="CG73" s="231"/>
      <c r="CH73" s="231"/>
      <c r="CI73" s="231"/>
      <c r="CJ73" s="231"/>
      <c r="CK73" s="231"/>
      <c r="CL73" s="231"/>
      <c r="CM73" s="231"/>
      <c r="CN73" s="231"/>
      <c r="CO73" s="231"/>
      <c r="CP73" s="231">
        <f>SUM(CQ73:CR73)</f>
        <v>0</v>
      </c>
      <c r="CQ73" s="231">
        <f>SUM(CS73:CS73)</f>
        <v>0</v>
      </c>
      <c r="CR73" s="231">
        <f>SUM(CT73:CU73)</f>
        <v>0</v>
      </c>
      <c r="CS73" s="231"/>
      <c r="CT73" s="231"/>
      <c r="CU73" s="231"/>
      <c r="CV73" s="246" t="s">
        <v>155</v>
      </c>
      <c r="CW73" s="231">
        <f>CX73+FH73+GJ73+GP73</f>
        <v>0</v>
      </c>
      <c r="CX73" s="231">
        <f>CY73+DD73</f>
        <v>0</v>
      </c>
      <c r="CY73" s="231">
        <f>SUM(CZ73:DC73)</f>
        <v>0</v>
      </c>
      <c r="CZ73" s="231"/>
      <c r="DA73" s="231"/>
      <c r="DB73" s="231"/>
      <c r="DC73" s="231"/>
      <c r="DD73" s="231">
        <f>SUM(DE73:FG73)</f>
        <v>0</v>
      </c>
      <c r="DE73" s="231"/>
      <c r="DF73" s="231"/>
      <c r="DG73" s="231"/>
      <c r="DH73" s="231"/>
      <c r="DI73" s="231"/>
      <c r="DJ73" s="231"/>
      <c r="DK73" s="231"/>
      <c r="DL73" s="231"/>
      <c r="DM73" s="231"/>
      <c r="DN73" s="231"/>
      <c r="DO73" s="231"/>
      <c r="DP73" s="231"/>
      <c r="DQ73" s="231"/>
      <c r="DR73" s="231"/>
      <c r="DS73" s="231"/>
      <c r="DT73" s="231"/>
      <c r="DU73" s="231"/>
      <c r="DV73" s="231"/>
      <c r="DW73" s="231"/>
      <c r="DX73" s="231"/>
      <c r="DY73" s="231"/>
      <c r="DZ73" s="231"/>
      <c r="EA73" s="231"/>
      <c r="EB73" s="231"/>
      <c r="EC73" s="231"/>
      <c r="ED73" s="231"/>
      <c r="EE73" s="231"/>
      <c r="EF73" s="231"/>
      <c r="EG73" s="231"/>
      <c r="EH73" s="231"/>
      <c r="EI73" s="231"/>
      <c r="EJ73" s="231"/>
      <c r="EK73" s="231"/>
      <c r="EL73" s="231"/>
      <c r="EM73" s="231"/>
      <c r="EN73" s="231"/>
      <c r="EO73" s="231"/>
      <c r="EP73" s="231"/>
      <c r="EQ73" s="231"/>
      <c r="ER73" s="231"/>
      <c r="ES73" s="231"/>
      <c r="ET73" s="231"/>
      <c r="EU73" s="231"/>
      <c r="EV73" s="231"/>
      <c r="EW73" s="231"/>
      <c r="EX73" s="231"/>
      <c r="EY73" s="231"/>
      <c r="EZ73" s="231"/>
      <c r="FA73" s="231"/>
      <c r="FB73" s="231"/>
      <c r="FC73" s="231"/>
      <c r="FD73" s="231"/>
      <c r="FE73" s="231"/>
      <c r="FF73" s="231"/>
      <c r="FG73" s="231"/>
      <c r="FH73" s="231">
        <f>SUM(FI73:FJ73)</f>
        <v>0</v>
      </c>
      <c r="FI73" s="231">
        <f>SUM(FK73:FL73)+FM73+FO73+FX73+GF73</f>
        <v>0</v>
      </c>
      <c r="FJ73" s="231">
        <f>FN73+SUM(FP73:FW73)+SUM(FY73:GE73)+SUM(GG73:GI73)</f>
        <v>0</v>
      </c>
      <c r="FK73" s="231"/>
      <c r="FL73" s="231"/>
      <c r="FM73" s="231"/>
      <c r="FN73" s="231"/>
      <c r="FO73" s="231"/>
      <c r="FP73" s="231"/>
      <c r="FQ73" s="231"/>
      <c r="FR73" s="231"/>
      <c r="FS73" s="231"/>
      <c r="FT73" s="231"/>
      <c r="FU73" s="231"/>
      <c r="FV73" s="231"/>
      <c r="FW73" s="231"/>
      <c r="FX73" s="231"/>
      <c r="FY73" s="231"/>
      <c r="FZ73" s="231"/>
      <c r="GA73" s="231"/>
      <c r="GB73" s="231"/>
      <c r="GC73" s="231"/>
      <c r="GD73" s="231"/>
      <c r="GE73" s="231"/>
      <c r="GF73" s="231"/>
      <c r="GG73" s="231"/>
      <c r="GH73" s="231"/>
      <c r="GI73" s="231"/>
      <c r="GJ73" s="231">
        <f>SUM(GK73:GL73)</f>
        <v>0</v>
      </c>
      <c r="GK73" s="231">
        <f>SUM(GM73:GM73)</f>
        <v>0</v>
      </c>
      <c r="GL73" s="231">
        <f>SUM(GN73:GO73)</f>
        <v>0</v>
      </c>
      <c r="GM73" s="231"/>
      <c r="GN73" s="231"/>
      <c r="GO73" s="231"/>
      <c r="GP73" s="231"/>
      <c r="GQ73" s="247"/>
      <c r="GR73" s="247"/>
      <c r="GS73" s="248"/>
      <c r="GT73" s="248"/>
      <c r="GU73" s="248"/>
    </row>
    <row r="74" spans="1:203" ht="17.25" customHeight="1" hidden="1">
      <c r="A74" s="245"/>
      <c r="B74" s="246" t="s">
        <v>156</v>
      </c>
      <c r="C74" s="231">
        <f>D74+BN74+CP74</f>
        <v>1254823000</v>
      </c>
      <c r="D74" s="231">
        <f>E74+J74</f>
        <v>1254823000</v>
      </c>
      <c r="E74" s="231">
        <f>SUM(F74:I74)</f>
        <v>0</v>
      </c>
      <c r="F74" s="231"/>
      <c r="G74" s="231"/>
      <c r="H74" s="231"/>
      <c r="I74" s="231"/>
      <c r="J74" s="231">
        <f>SUM(K74:BM74)</f>
        <v>1254823000</v>
      </c>
      <c r="K74" s="231"/>
      <c r="L74" s="231"/>
      <c r="M74" s="231"/>
      <c r="N74" s="231"/>
      <c r="O74" s="231"/>
      <c r="P74" s="231"/>
      <c r="Q74" s="231"/>
      <c r="R74" s="231"/>
      <c r="S74" s="231"/>
      <c r="T74" s="231"/>
      <c r="U74" s="231"/>
      <c r="V74" s="231"/>
      <c r="W74" s="231"/>
      <c r="X74" s="231"/>
      <c r="Y74" s="231"/>
      <c r="Z74" s="231"/>
      <c r="AA74" s="231"/>
      <c r="AB74" s="231"/>
      <c r="AC74" s="231"/>
      <c r="AD74" s="231"/>
      <c r="AE74" s="231"/>
      <c r="AF74" s="231"/>
      <c r="AG74" s="231"/>
      <c r="AH74" s="231"/>
      <c r="AI74" s="231"/>
      <c r="AJ74" s="231"/>
      <c r="AK74" s="231"/>
      <c r="AL74" s="231"/>
      <c r="AM74" s="231"/>
      <c r="AN74" s="231"/>
      <c r="AO74" s="231"/>
      <c r="AP74" s="231"/>
      <c r="AQ74" s="231"/>
      <c r="AR74" s="231"/>
      <c r="AS74" s="231"/>
      <c r="AT74" s="231"/>
      <c r="AU74" s="231"/>
      <c r="AV74" s="231"/>
      <c r="AW74" s="231"/>
      <c r="AX74" s="231"/>
      <c r="AY74" s="231"/>
      <c r="AZ74" s="231"/>
      <c r="BA74" s="231"/>
      <c r="BB74" s="231"/>
      <c r="BC74" s="231">
        <v>1254823000</v>
      </c>
      <c r="BD74" s="231"/>
      <c r="BE74" s="231"/>
      <c r="BF74" s="231"/>
      <c r="BG74" s="231"/>
      <c r="BH74" s="231"/>
      <c r="BI74" s="231"/>
      <c r="BJ74" s="231"/>
      <c r="BK74" s="231"/>
      <c r="BL74" s="231"/>
      <c r="BM74" s="231"/>
      <c r="BN74" s="231">
        <f>SUM(BO74:BP74)</f>
        <v>0</v>
      </c>
      <c r="BO74" s="231">
        <f>SUM(BQ74:BR74)+BS74+BU74+CD74+CL74</f>
        <v>0</v>
      </c>
      <c r="BP74" s="231">
        <f>BT74+SUM(BV74:CC74)+SUM(CE74:CK74)+SUM(CM74:CO74)</f>
        <v>0</v>
      </c>
      <c r="BQ74" s="231"/>
      <c r="BR74" s="231"/>
      <c r="BS74" s="231"/>
      <c r="BT74" s="231"/>
      <c r="BU74" s="231"/>
      <c r="BV74" s="231"/>
      <c r="BW74" s="231"/>
      <c r="BX74" s="231"/>
      <c r="BY74" s="231"/>
      <c r="BZ74" s="231"/>
      <c r="CA74" s="231"/>
      <c r="CB74" s="231"/>
      <c r="CC74" s="231"/>
      <c r="CD74" s="231"/>
      <c r="CE74" s="231"/>
      <c r="CF74" s="231"/>
      <c r="CG74" s="231"/>
      <c r="CH74" s="231"/>
      <c r="CI74" s="231"/>
      <c r="CJ74" s="231"/>
      <c r="CK74" s="231"/>
      <c r="CL74" s="231"/>
      <c r="CM74" s="231"/>
      <c r="CN74" s="231"/>
      <c r="CO74" s="231"/>
      <c r="CP74" s="231">
        <f>SUM(CQ74:CR74)</f>
        <v>0</v>
      </c>
      <c r="CQ74" s="231">
        <f>SUM(CS74:CS74)</f>
        <v>0</v>
      </c>
      <c r="CR74" s="231">
        <f>SUM(CT74:CU74)</f>
        <v>0</v>
      </c>
      <c r="CS74" s="231"/>
      <c r="CT74" s="231"/>
      <c r="CU74" s="231"/>
      <c r="CV74" s="246" t="s">
        <v>156</v>
      </c>
      <c r="CW74" s="231">
        <f>CX74+FH74+GJ74+GP74</f>
        <v>1254823000</v>
      </c>
      <c r="CX74" s="231">
        <f>CY74+DD74</f>
        <v>1254823000</v>
      </c>
      <c r="CY74" s="231">
        <f>SUM(CZ74:DC74)</f>
        <v>0</v>
      </c>
      <c r="CZ74" s="231"/>
      <c r="DA74" s="231"/>
      <c r="DB74" s="231"/>
      <c r="DC74" s="231"/>
      <c r="DD74" s="231">
        <f>SUM(DE74:FG74)</f>
        <v>1254823000</v>
      </c>
      <c r="DE74" s="231"/>
      <c r="DF74" s="231"/>
      <c r="DG74" s="231"/>
      <c r="DH74" s="231"/>
      <c r="DI74" s="231"/>
      <c r="DJ74" s="231"/>
      <c r="DK74" s="231"/>
      <c r="DL74" s="231"/>
      <c r="DM74" s="231"/>
      <c r="DN74" s="231"/>
      <c r="DO74" s="231"/>
      <c r="DP74" s="231"/>
      <c r="DQ74" s="231"/>
      <c r="DR74" s="231"/>
      <c r="DS74" s="231"/>
      <c r="DT74" s="231"/>
      <c r="DU74" s="231"/>
      <c r="DV74" s="231"/>
      <c r="DW74" s="231"/>
      <c r="DX74" s="231"/>
      <c r="DY74" s="231"/>
      <c r="DZ74" s="231"/>
      <c r="EA74" s="231"/>
      <c r="EB74" s="231"/>
      <c r="EC74" s="231"/>
      <c r="ED74" s="231"/>
      <c r="EE74" s="231"/>
      <c r="EF74" s="231"/>
      <c r="EG74" s="231"/>
      <c r="EH74" s="231"/>
      <c r="EI74" s="231"/>
      <c r="EJ74" s="231"/>
      <c r="EK74" s="231"/>
      <c r="EL74" s="231"/>
      <c r="EM74" s="231"/>
      <c r="EN74" s="231"/>
      <c r="EO74" s="231"/>
      <c r="EP74" s="231"/>
      <c r="EQ74" s="231"/>
      <c r="ER74" s="231"/>
      <c r="ES74" s="231"/>
      <c r="ET74" s="231"/>
      <c r="EU74" s="231"/>
      <c r="EV74" s="231"/>
      <c r="EW74" s="231">
        <v>1254823000</v>
      </c>
      <c r="EX74" s="231"/>
      <c r="EY74" s="231"/>
      <c r="EZ74" s="231"/>
      <c r="FA74" s="231"/>
      <c r="FB74" s="231"/>
      <c r="FC74" s="231"/>
      <c r="FD74" s="231"/>
      <c r="FE74" s="231"/>
      <c r="FF74" s="231"/>
      <c r="FG74" s="231"/>
      <c r="FH74" s="231">
        <f>SUM(FI74:FJ74)</f>
        <v>0</v>
      </c>
      <c r="FI74" s="231">
        <f>SUM(FK74:FL74)+FM74+FO74+FX74+GF74</f>
        <v>0</v>
      </c>
      <c r="FJ74" s="231">
        <f>FN74+SUM(FP74:FW74)+SUM(FY74:GE74)+SUM(GG74:GI74)</f>
        <v>0</v>
      </c>
      <c r="FK74" s="231"/>
      <c r="FL74" s="231"/>
      <c r="FM74" s="231"/>
      <c r="FN74" s="231"/>
      <c r="FO74" s="231"/>
      <c r="FP74" s="231"/>
      <c r="FQ74" s="231"/>
      <c r="FR74" s="231"/>
      <c r="FS74" s="231"/>
      <c r="FT74" s="231"/>
      <c r="FU74" s="231"/>
      <c r="FV74" s="231"/>
      <c r="FW74" s="231"/>
      <c r="FX74" s="231"/>
      <c r="FY74" s="231"/>
      <c r="FZ74" s="231"/>
      <c r="GA74" s="231"/>
      <c r="GB74" s="231"/>
      <c r="GC74" s="231"/>
      <c r="GD74" s="231"/>
      <c r="GE74" s="231"/>
      <c r="GF74" s="231"/>
      <c r="GG74" s="231"/>
      <c r="GH74" s="231"/>
      <c r="GI74" s="231"/>
      <c r="GJ74" s="231">
        <f>SUM(GK74:GL74)</f>
        <v>0</v>
      </c>
      <c r="GK74" s="231">
        <f>SUM(GM74:GM74)</f>
        <v>0</v>
      </c>
      <c r="GL74" s="231">
        <f>SUM(GN74:GO74)</f>
        <v>0</v>
      </c>
      <c r="GM74" s="231"/>
      <c r="GN74" s="231"/>
      <c r="GO74" s="231"/>
      <c r="GP74" s="231"/>
      <c r="GQ74" s="247">
        <f t="shared" si="73"/>
        <v>1</v>
      </c>
      <c r="GR74" s="247"/>
      <c r="GS74" s="248">
        <f t="shared" si="12"/>
        <v>1</v>
      </c>
      <c r="GT74" s="248"/>
      <c r="GU74" s="248"/>
    </row>
    <row r="75" spans="1:203" ht="17.25" customHeight="1">
      <c r="A75" s="245">
        <v>21</v>
      </c>
      <c r="B75" s="246" t="s">
        <v>289</v>
      </c>
      <c r="C75" s="231">
        <f aca="true" t="shared" si="134" ref="C75:AO75">C76+C77</f>
        <v>10788773680</v>
      </c>
      <c r="D75" s="231">
        <f t="shared" si="134"/>
        <v>5840773680</v>
      </c>
      <c r="E75" s="231">
        <f t="shared" si="134"/>
        <v>0</v>
      </c>
      <c r="F75" s="231">
        <f t="shared" si="134"/>
        <v>0</v>
      </c>
      <c r="G75" s="231">
        <f t="shared" si="134"/>
        <v>0</v>
      </c>
      <c r="H75" s="231">
        <f t="shared" si="134"/>
        <v>0</v>
      </c>
      <c r="I75" s="231">
        <f t="shared" si="134"/>
        <v>0</v>
      </c>
      <c r="J75" s="231">
        <f t="shared" si="134"/>
        <v>5840773680</v>
      </c>
      <c r="K75" s="231">
        <f t="shared" si="134"/>
        <v>0</v>
      </c>
      <c r="L75" s="231">
        <f t="shared" si="134"/>
        <v>0</v>
      </c>
      <c r="M75" s="231">
        <f t="shared" si="134"/>
        <v>0</v>
      </c>
      <c r="N75" s="231">
        <f t="shared" si="134"/>
        <v>0</v>
      </c>
      <c r="O75" s="231">
        <f t="shared" si="134"/>
        <v>0</v>
      </c>
      <c r="P75" s="231">
        <f t="shared" si="134"/>
        <v>0</v>
      </c>
      <c r="Q75" s="231">
        <f t="shared" si="134"/>
        <v>0</v>
      </c>
      <c r="R75" s="231">
        <f t="shared" si="134"/>
        <v>0</v>
      </c>
      <c r="S75" s="231">
        <f t="shared" si="134"/>
        <v>0</v>
      </c>
      <c r="T75" s="231">
        <f t="shared" si="134"/>
        <v>0</v>
      </c>
      <c r="U75" s="231">
        <f t="shared" si="134"/>
        <v>0</v>
      </c>
      <c r="V75" s="231">
        <f t="shared" si="134"/>
        <v>0</v>
      </c>
      <c r="W75" s="231">
        <f t="shared" si="134"/>
        <v>0</v>
      </c>
      <c r="X75" s="231">
        <f t="shared" si="134"/>
        <v>0</v>
      </c>
      <c r="Y75" s="231">
        <f t="shared" si="134"/>
        <v>0</v>
      </c>
      <c r="Z75" s="231">
        <f t="shared" si="134"/>
        <v>25255000</v>
      </c>
      <c r="AA75" s="231">
        <f t="shared" si="134"/>
        <v>0</v>
      </c>
      <c r="AB75" s="231">
        <f t="shared" si="134"/>
        <v>0</v>
      </c>
      <c r="AC75" s="231">
        <f t="shared" si="134"/>
        <v>0</v>
      </c>
      <c r="AD75" s="231">
        <f t="shared" si="134"/>
        <v>0</v>
      </c>
      <c r="AE75" s="231">
        <f t="shared" si="134"/>
        <v>0</v>
      </c>
      <c r="AF75" s="231">
        <f t="shared" si="134"/>
        <v>0</v>
      </c>
      <c r="AG75" s="231">
        <f t="shared" si="134"/>
        <v>0</v>
      </c>
      <c r="AH75" s="231">
        <f t="shared" si="134"/>
        <v>0</v>
      </c>
      <c r="AI75" s="231">
        <f t="shared" si="134"/>
        <v>0</v>
      </c>
      <c r="AJ75" s="231">
        <f t="shared" si="134"/>
        <v>0</v>
      </c>
      <c r="AK75" s="231">
        <f t="shared" si="134"/>
        <v>0</v>
      </c>
      <c r="AL75" s="231">
        <f t="shared" si="134"/>
        <v>0</v>
      </c>
      <c r="AM75" s="231">
        <f t="shared" si="134"/>
        <v>0</v>
      </c>
      <c r="AN75" s="231">
        <f t="shared" si="134"/>
        <v>0</v>
      </c>
      <c r="AO75" s="231">
        <f t="shared" si="134"/>
        <v>0</v>
      </c>
      <c r="AP75" s="231">
        <f>AP76+AP77</f>
        <v>0</v>
      </c>
      <c r="AQ75" s="231">
        <f aca="true" t="shared" si="135" ref="AQ75:AW75">AQ76+AQ77</f>
        <v>0</v>
      </c>
      <c r="AR75" s="231">
        <f t="shared" si="135"/>
        <v>2735549780</v>
      </c>
      <c r="AS75" s="231">
        <f t="shared" si="135"/>
        <v>0</v>
      </c>
      <c r="AT75" s="231">
        <f t="shared" si="135"/>
        <v>1101259900</v>
      </c>
      <c r="AU75" s="231">
        <f t="shared" si="135"/>
        <v>0</v>
      </c>
      <c r="AV75" s="231">
        <f t="shared" si="135"/>
        <v>0</v>
      </c>
      <c r="AW75" s="231">
        <f t="shared" si="135"/>
        <v>0</v>
      </c>
      <c r="AX75" s="231">
        <f>AX76+AX77</f>
        <v>0</v>
      </c>
      <c r="AY75" s="231">
        <f aca="true" t="shared" si="136" ref="AY75:BD75">AY76+AY77</f>
        <v>0</v>
      </c>
      <c r="AZ75" s="231">
        <f t="shared" si="136"/>
        <v>0</v>
      </c>
      <c r="BA75" s="231">
        <f t="shared" si="136"/>
        <v>0</v>
      </c>
      <c r="BB75" s="231">
        <f t="shared" si="136"/>
        <v>0</v>
      </c>
      <c r="BC75" s="231">
        <f t="shared" si="136"/>
        <v>1978709000</v>
      </c>
      <c r="BD75" s="231">
        <f t="shared" si="136"/>
        <v>0</v>
      </c>
      <c r="BE75" s="231">
        <f>BE76+BE77</f>
        <v>0</v>
      </c>
      <c r="BF75" s="231">
        <f>BF76+BF77</f>
        <v>0</v>
      </c>
      <c r="BG75" s="231">
        <f aca="true" t="shared" si="137" ref="BG75:CU75">BG76+BG77</f>
        <v>0</v>
      </c>
      <c r="BH75" s="231">
        <f t="shared" si="137"/>
        <v>0</v>
      </c>
      <c r="BI75" s="231">
        <f t="shared" si="137"/>
        <v>0</v>
      </c>
      <c r="BJ75" s="231">
        <f t="shared" si="137"/>
        <v>0</v>
      </c>
      <c r="BK75" s="231">
        <f t="shared" si="137"/>
        <v>0</v>
      </c>
      <c r="BL75" s="231">
        <f t="shared" si="137"/>
        <v>0</v>
      </c>
      <c r="BM75" s="231">
        <f t="shared" si="137"/>
        <v>0</v>
      </c>
      <c r="BN75" s="231">
        <f t="shared" si="137"/>
        <v>4948000000</v>
      </c>
      <c r="BO75" s="231">
        <f t="shared" si="137"/>
        <v>0</v>
      </c>
      <c r="BP75" s="231">
        <f t="shared" si="137"/>
        <v>4948000000</v>
      </c>
      <c r="BQ75" s="231">
        <f t="shared" si="137"/>
        <v>0</v>
      </c>
      <c r="BR75" s="231">
        <f t="shared" si="137"/>
        <v>0</v>
      </c>
      <c r="BS75" s="231">
        <f t="shared" si="137"/>
        <v>0</v>
      </c>
      <c r="BT75" s="231">
        <f t="shared" si="137"/>
        <v>0</v>
      </c>
      <c r="BU75" s="231">
        <f t="shared" si="137"/>
        <v>0</v>
      </c>
      <c r="BV75" s="231">
        <f t="shared" si="137"/>
        <v>0</v>
      </c>
      <c r="BW75" s="231">
        <f t="shared" si="137"/>
        <v>4948000000</v>
      </c>
      <c r="BX75" s="231">
        <f t="shared" si="137"/>
        <v>0</v>
      </c>
      <c r="BY75" s="231">
        <f t="shared" si="137"/>
        <v>0</v>
      </c>
      <c r="BZ75" s="231">
        <f t="shared" si="137"/>
        <v>0</v>
      </c>
      <c r="CA75" s="231">
        <f t="shared" si="137"/>
        <v>0</v>
      </c>
      <c r="CB75" s="231">
        <f t="shared" si="137"/>
        <v>0</v>
      </c>
      <c r="CC75" s="231">
        <f t="shared" si="137"/>
        <v>0</v>
      </c>
      <c r="CD75" s="231">
        <f t="shared" si="137"/>
        <v>0</v>
      </c>
      <c r="CE75" s="231">
        <f t="shared" si="137"/>
        <v>0</v>
      </c>
      <c r="CF75" s="231">
        <f t="shared" si="137"/>
        <v>0</v>
      </c>
      <c r="CG75" s="231">
        <f t="shared" si="137"/>
        <v>0</v>
      </c>
      <c r="CH75" s="231">
        <f t="shared" si="137"/>
        <v>0</v>
      </c>
      <c r="CI75" s="231">
        <f t="shared" si="137"/>
        <v>0</v>
      </c>
      <c r="CJ75" s="231">
        <f t="shared" si="137"/>
        <v>0</v>
      </c>
      <c r="CK75" s="231">
        <f t="shared" si="137"/>
        <v>0</v>
      </c>
      <c r="CL75" s="231">
        <f t="shared" si="137"/>
        <v>0</v>
      </c>
      <c r="CM75" s="231">
        <f t="shared" si="137"/>
        <v>0</v>
      </c>
      <c r="CN75" s="231">
        <f t="shared" si="137"/>
        <v>0</v>
      </c>
      <c r="CO75" s="231">
        <f t="shared" si="137"/>
        <v>0</v>
      </c>
      <c r="CP75" s="231">
        <f t="shared" si="137"/>
        <v>0</v>
      </c>
      <c r="CQ75" s="231">
        <f t="shared" si="137"/>
        <v>0</v>
      </c>
      <c r="CR75" s="231">
        <f t="shared" si="137"/>
        <v>0</v>
      </c>
      <c r="CS75" s="231">
        <f t="shared" si="137"/>
        <v>0</v>
      </c>
      <c r="CT75" s="231">
        <f t="shared" si="137"/>
        <v>0</v>
      </c>
      <c r="CU75" s="231">
        <f t="shared" si="137"/>
        <v>0</v>
      </c>
      <c r="CV75" s="246" t="s">
        <v>289</v>
      </c>
      <c r="CW75" s="231">
        <f aca="true" t="shared" si="138" ref="CW75:FH75">CW76+CW77</f>
        <v>10788773680</v>
      </c>
      <c r="CX75" s="231">
        <f t="shared" si="138"/>
        <v>5840773680</v>
      </c>
      <c r="CY75" s="231">
        <f t="shared" si="138"/>
        <v>0</v>
      </c>
      <c r="CZ75" s="231">
        <f t="shared" si="138"/>
        <v>0</v>
      </c>
      <c r="DA75" s="231">
        <f t="shared" si="138"/>
        <v>0</v>
      </c>
      <c r="DB75" s="231">
        <f t="shared" si="138"/>
        <v>0</v>
      </c>
      <c r="DC75" s="231">
        <f t="shared" si="138"/>
        <v>0</v>
      </c>
      <c r="DD75" s="231">
        <f t="shared" si="138"/>
        <v>5840773680</v>
      </c>
      <c r="DE75" s="231">
        <f t="shared" si="138"/>
        <v>0</v>
      </c>
      <c r="DF75" s="231">
        <f t="shared" si="138"/>
        <v>0</v>
      </c>
      <c r="DG75" s="231">
        <f t="shared" si="138"/>
        <v>0</v>
      </c>
      <c r="DH75" s="231">
        <f t="shared" si="138"/>
        <v>0</v>
      </c>
      <c r="DI75" s="231">
        <f t="shared" si="138"/>
        <v>0</v>
      </c>
      <c r="DJ75" s="231">
        <f t="shared" si="138"/>
        <v>0</v>
      </c>
      <c r="DK75" s="231">
        <f t="shared" si="138"/>
        <v>0</v>
      </c>
      <c r="DL75" s="231">
        <f t="shared" si="138"/>
        <v>0</v>
      </c>
      <c r="DM75" s="231">
        <f t="shared" si="138"/>
        <v>0</v>
      </c>
      <c r="DN75" s="231">
        <f t="shared" si="138"/>
        <v>0</v>
      </c>
      <c r="DO75" s="231">
        <f t="shared" si="138"/>
        <v>0</v>
      </c>
      <c r="DP75" s="231">
        <f t="shared" si="138"/>
        <v>0</v>
      </c>
      <c r="DQ75" s="231">
        <f t="shared" si="138"/>
        <v>0</v>
      </c>
      <c r="DR75" s="231">
        <f t="shared" si="138"/>
        <v>0</v>
      </c>
      <c r="DS75" s="231">
        <f t="shared" si="138"/>
        <v>0</v>
      </c>
      <c r="DT75" s="231">
        <f>DT76+DT77</f>
        <v>25255000</v>
      </c>
      <c r="DU75" s="231">
        <f t="shared" si="138"/>
        <v>0</v>
      </c>
      <c r="DV75" s="231">
        <f t="shared" si="138"/>
        <v>0</v>
      </c>
      <c r="DW75" s="231">
        <f>DW76+DW77</f>
        <v>0</v>
      </c>
      <c r="DX75" s="231">
        <f>DX76+DX77</f>
        <v>0</v>
      </c>
      <c r="DY75" s="231">
        <f t="shared" si="138"/>
        <v>0</v>
      </c>
      <c r="DZ75" s="231">
        <f t="shared" si="138"/>
        <v>0</v>
      </c>
      <c r="EA75" s="231">
        <f t="shared" si="138"/>
        <v>0</v>
      </c>
      <c r="EB75" s="231">
        <f t="shared" si="138"/>
        <v>0</v>
      </c>
      <c r="EC75" s="231">
        <f>EC76+EC77</f>
        <v>0</v>
      </c>
      <c r="ED75" s="231">
        <f t="shared" si="138"/>
        <v>0</v>
      </c>
      <c r="EE75" s="231">
        <f t="shared" si="138"/>
        <v>0</v>
      </c>
      <c r="EF75" s="231">
        <f t="shared" si="138"/>
        <v>0</v>
      </c>
      <c r="EG75" s="231">
        <f t="shared" si="138"/>
        <v>0</v>
      </c>
      <c r="EH75" s="231">
        <f t="shared" si="138"/>
        <v>0</v>
      </c>
      <c r="EI75" s="231">
        <f t="shared" si="138"/>
        <v>0</v>
      </c>
      <c r="EJ75" s="231">
        <f>EJ76+EJ77</f>
        <v>0</v>
      </c>
      <c r="EK75" s="231">
        <f t="shared" si="138"/>
        <v>0</v>
      </c>
      <c r="EL75" s="231">
        <f t="shared" si="138"/>
        <v>2735549780</v>
      </c>
      <c r="EM75" s="231">
        <f t="shared" si="138"/>
        <v>0</v>
      </c>
      <c r="EN75" s="231">
        <f t="shared" si="138"/>
        <v>1101259900</v>
      </c>
      <c r="EO75" s="231">
        <f t="shared" si="138"/>
        <v>0</v>
      </c>
      <c r="EP75" s="231">
        <f t="shared" si="138"/>
        <v>0</v>
      </c>
      <c r="EQ75" s="231">
        <f t="shared" si="138"/>
        <v>0</v>
      </c>
      <c r="ER75" s="231">
        <f>ER76+ER77</f>
        <v>0</v>
      </c>
      <c r="ES75" s="231">
        <f t="shared" si="138"/>
        <v>0</v>
      </c>
      <c r="ET75" s="231">
        <f t="shared" si="138"/>
        <v>0</v>
      </c>
      <c r="EU75" s="231">
        <f t="shared" si="138"/>
        <v>0</v>
      </c>
      <c r="EV75" s="231">
        <f t="shared" si="138"/>
        <v>0</v>
      </c>
      <c r="EW75" s="231">
        <f t="shared" si="138"/>
        <v>1978709000</v>
      </c>
      <c r="EX75" s="231">
        <f t="shared" si="138"/>
        <v>0</v>
      </c>
      <c r="EY75" s="231">
        <f>EY76+EY77</f>
        <v>0</v>
      </c>
      <c r="EZ75" s="231">
        <f>EZ76+EZ77</f>
        <v>0</v>
      </c>
      <c r="FA75" s="231">
        <f t="shared" si="138"/>
        <v>0</v>
      </c>
      <c r="FB75" s="231">
        <f t="shared" si="138"/>
        <v>0</v>
      </c>
      <c r="FC75" s="231">
        <f t="shared" si="138"/>
        <v>0</v>
      </c>
      <c r="FD75" s="231">
        <f t="shared" si="138"/>
        <v>0</v>
      </c>
      <c r="FE75" s="231">
        <f t="shared" si="138"/>
        <v>0</v>
      </c>
      <c r="FF75" s="231">
        <f t="shared" si="138"/>
        <v>0</v>
      </c>
      <c r="FG75" s="231">
        <f t="shared" si="138"/>
        <v>0</v>
      </c>
      <c r="FH75" s="231">
        <f t="shared" si="138"/>
        <v>0</v>
      </c>
      <c r="FI75" s="231">
        <f aca="true" t="shared" si="139" ref="FI75:GO75">FI76+FI77</f>
        <v>0</v>
      </c>
      <c r="FJ75" s="231">
        <f t="shared" si="139"/>
        <v>0</v>
      </c>
      <c r="FK75" s="231">
        <f t="shared" si="139"/>
        <v>0</v>
      </c>
      <c r="FL75" s="231">
        <f t="shared" si="139"/>
        <v>0</v>
      </c>
      <c r="FM75" s="231">
        <f t="shared" si="139"/>
        <v>0</v>
      </c>
      <c r="FN75" s="231">
        <f t="shared" si="139"/>
        <v>0</v>
      </c>
      <c r="FO75" s="231">
        <f t="shared" si="139"/>
        <v>0</v>
      </c>
      <c r="FP75" s="231">
        <f t="shared" si="139"/>
        <v>0</v>
      </c>
      <c r="FQ75" s="231">
        <f t="shared" si="139"/>
        <v>0</v>
      </c>
      <c r="FR75" s="231">
        <f t="shared" si="139"/>
        <v>0</v>
      </c>
      <c r="FS75" s="231">
        <f t="shared" si="139"/>
        <v>0</v>
      </c>
      <c r="FT75" s="231">
        <f t="shared" si="139"/>
        <v>0</v>
      </c>
      <c r="FU75" s="231">
        <f t="shared" si="139"/>
        <v>0</v>
      </c>
      <c r="FV75" s="231">
        <f t="shared" si="139"/>
        <v>0</v>
      </c>
      <c r="FW75" s="231">
        <f t="shared" si="139"/>
        <v>0</v>
      </c>
      <c r="FX75" s="231">
        <f t="shared" si="139"/>
        <v>0</v>
      </c>
      <c r="FY75" s="231">
        <f t="shared" si="139"/>
        <v>0</v>
      </c>
      <c r="FZ75" s="231">
        <f t="shared" si="139"/>
        <v>0</v>
      </c>
      <c r="GA75" s="231">
        <f t="shared" si="139"/>
        <v>0</v>
      </c>
      <c r="GB75" s="231">
        <f t="shared" si="139"/>
        <v>0</v>
      </c>
      <c r="GC75" s="231">
        <f t="shared" si="139"/>
        <v>0</v>
      </c>
      <c r="GD75" s="231">
        <f t="shared" si="139"/>
        <v>0</v>
      </c>
      <c r="GE75" s="231">
        <f t="shared" si="139"/>
        <v>0</v>
      </c>
      <c r="GF75" s="231">
        <f t="shared" si="139"/>
        <v>0</v>
      </c>
      <c r="GG75" s="231">
        <f t="shared" si="139"/>
        <v>0</v>
      </c>
      <c r="GH75" s="231">
        <f t="shared" si="139"/>
        <v>0</v>
      </c>
      <c r="GI75" s="231">
        <f t="shared" si="139"/>
        <v>0</v>
      </c>
      <c r="GJ75" s="231">
        <f t="shared" si="139"/>
        <v>0</v>
      </c>
      <c r="GK75" s="231">
        <f t="shared" si="139"/>
        <v>0</v>
      </c>
      <c r="GL75" s="231">
        <f t="shared" si="139"/>
        <v>0</v>
      </c>
      <c r="GM75" s="231">
        <f t="shared" si="139"/>
        <v>0</v>
      </c>
      <c r="GN75" s="231">
        <f t="shared" si="139"/>
        <v>0</v>
      </c>
      <c r="GO75" s="231">
        <f t="shared" si="139"/>
        <v>0</v>
      </c>
      <c r="GP75" s="231">
        <f>GP76+GP77</f>
        <v>4948000000</v>
      </c>
      <c r="GQ75" s="247">
        <f t="shared" si="73"/>
        <v>1</v>
      </c>
      <c r="GR75" s="247"/>
      <c r="GS75" s="248">
        <f t="shared" si="12"/>
        <v>1</v>
      </c>
      <c r="GT75" s="248"/>
      <c r="GU75" s="248"/>
    </row>
    <row r="76" spans="1:203" ht="21" customHeight="1" hidden="1">
      <c r="A76" s="245"/>
      <c r="B76" s="246" t="s">
        <v>155</v>
      </c>
      <c r="C76" s="231">
        <f>D76+BN76+CP76</f>
        <v>0</v>
      </c>
      <c r="D76" s="231">
        <f>E76+J76</f>
        <v>0</v>
      </c>
      <c r="E76" s="231">
        <f>SUM(F76:I76)</f>
        <v>0</v>
      </c>
      <c r="F76" s="231"/>
      <c r="G76" s="231"/>
      <c r="H76" s="231"/>
      <c r="I76" s="231"/>
      <c r="J76" s="231">
        <f>SUM(K76:BM76)</f>
        <v>0</v>
      </c>
      <c r="K76" s="231"/>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c r="AM76" s="231"/>
      <c r="AN76" s="231"/>
      <c r="AO76" s="231"/>
      <c r="AP76" s="231"/>
      <c r="AQ76" s="231"/>
      <c r="AR76" s="231"/>
      <c r="AS76" s="231"/>
      <c r="AT76" s="231"/>
      <c r="AU76" s="231"/>
      <c r="AV76" s="231"/>
      <c r="AW76" s="231"/>
      <c r="AX76" s="231"/>
      <c r="AY76" s="231"/>
      <c r="AZ76" s="231"/>
      <c r="BA76" s="231"/>
      <c r="BB76" s="231"/>
      <c r="BC76" s="231"/>
      <c r="BD76" s="231"/>
      <c r="BE76" s="231"/>
      <c r="BF76" s="231"/>
      <c r="BG76" s="231"/>
      <c r="BH76" s="231"/>
      <c r="BI76" s="231"/>
      <c r="BJ76" s="231"/>
      <c r="BK76" s="231"/>
      <c r="BL76" s="231"/>
      <c r="BM76" s="231"/>
      <c r="BN76" s="231">
        <f>SUM(BO76:BP76)</f>
        <v>0</v>
      </c>
      <c r="BO76" s="231">
        <f>SUM(BQ76:BR76)+BS76+BU76+CD76+CL76</f>
        <v>0</v>
      </c>
      <c r="BP76" s="231">
        <f>BT76+SUM(BV76:CC76)+SUM(CE76:CK76)+SUM(CM76:CO76)</f>
        <v>0</v>
      </c>
      <c r="BQ76" s="231"/>
      <c r="BR76" s="231"/>
      <c r="BS76" s="231"/>
      <c r="BT76" s="231"/>
      <c r="BU76" s="231"/>
      <c r="BV76" s="231"/>
      <c r="BW76" s="231"/>
      <c r="BX76" s="231"/>
      <c r="BY76" s="231"/>
      <c r="BZ76" s="231"/>
      <c r="CA76" s="231"/>
      <c r="CB76" s="231"/>
      <c r="CC76" s="231"/>
      <c r="CD76" s="231"/>
      <c r="CE76" s="231"/>
      <c r="CF76" s="231"/>
      <c r="CG76" s="231"/>
      <c r="CH76" s="231"/>
      <c r="CI76" s="231"/>
      <c r="CJ76" s="231"/>
      <c r="CK76" s="231"/>
      <c r="CL76" s="231"/>
      <c r="CM76" s="231"/>
      <c r="CN76" s="231"/>
      <c r="CO76" s="231"/>
      <c r="CP76" s="231">
        <f>SUM(CQ76:CR76)</f>
        <v>0</v>
      </c>
      <c r="CQ76" s="231">
        <f>SUM(CS76:CS76)</f>
        <v>0</v>
      </c>
      <c r="CR76" s="231">
        <f>SUM(CT76:CU76)</f>
        <v>0</v>
      </c>
      <c r="CS76" s="231"/>
      <c r="CT76" s="231"/>
      <c r="CU76" s="231"/>
      <c r="CV76" s="246" t="s">
        <v>155</v>
      </c>
      <c r="CW76" s="231">
        <f>CX76+FH76+GJ76+GP76</f>
        <v>0</v>
      </c>
      <c r="CX76" s="231">
        <f>CY76+DD76</f>
        <v>0</v>
      </c>
      <c r="CY76" s="231">
        <f>SUM(CZ76:DC76)</f>
        <v>0</v>
      </c>
      <c r="CZ76" s="231"/>
      <c r="DA76" s="231"/>
      <c r="DB76" s="231"/>
      <c r="DC76" s="231"/>
      <c r="DD76" s="231">
        <f>SUM(DE76:FG76)</f>
        <v>0</v>
      </c>
      <c r="DE76" s="231"/>
      <c r="DF76" s="231"/>
      <c r="DG76" s="231"/>
      <c r="DH76" s="231"/>
      <c r="DI76" s="231"/>
      <c r="DJ76" s="231"/>
      <c r="DK76" s="231"/>
      <c r="DL76" s="231"/>
      <c r="DM76" s="231"/>
      <c r="DN76" s="231"/>
      <c r="DO76" s="231"/>
      <c r="DP76" s="231"/>
      <c r="DQ76" s="231"/>
      <c r="DR76" s="231"/>
      <c r="DS76" s="231"/>
      <c r="DT76" s="231"/>
      <c r="DU76" s="231"/>
      <c r="DV76" s="231"/>
      <c r="DW76" s="231"/>
      <c r="DX76" s="231"/>
      <c r="DY76" s="231"/>
      <c r="DZ76" s="231"/>
      <c r="EA76" s="231"/>
      <c r="EB76" s="231"/>
      <c r="EC76" s="231"/>
      <c r="ED76" s="231"/>
      <c r="EE76" s="231"/>
      <c r="EF76" s="231"/>
      <c r="EG76" s="231"/>
      <c r="EH76" s="231"/>
      <c r="EI76" s="231"/>
      <c r="EJ76" s="231"/>
      <c r="EK76" s="231"/>
      <c r="EL76" s="231"/>
      <c r="EM76" s="231"/>
      <c r="EN76" s="231"/>
      <c r="EO76" s="231"/>
      <c r="EP76" s="231"/>
      <c r="EQ76" s="231"/>
      <c r="ER76" s="231"/>
      <c r="ES76" s="231"/>
      <c r="ET76" s="231"/>
      <c r="EU76" s="231"/>
      <c r="EV76" s="231"/>
      <c r="EW76" s="231"/>
      <c r="EX76" s="231"/>
      <c r="EY76" s="231"/>
      <c r="EZ76" s="231"/>
      <c r="FA76" s="231"/>
      <c r="FB76" s="231"/>
      <c r="FC76" s="231"/>
      <c r="FD76" s="231"/>
      <c r="FE76" s="231"/>
      <c r="FF76" s="231"/>
      <c r="FG76" s="231"/>
      <c r="FH76" s="231">
        <f>SUM(FI76:FJ76)</f>
        <v>0</v>
      </c>
      <c r="FI76" s="231">
        <f>SUM(FK76:FL76)+FM76+FO76+FX76+GF76</f>
        <v>0</v>
      </c>
      <c r="FJ76" s="231">
        <f>FN76+SUM(FP76:FW76)+SUM(FY76:GE76)+SUM(GG76:GI76)</f>
        <v>0</v>
      </c>
      <c r="FK76" s="231"/>
      <c r="FL76" s="231"/>
      <c r="FM76" s="231"/>
      <c r="FN76" s="231"/>
      <c r="FO76" s="231"/>
      <c r="FP76" s="231"/>
      <c r="FQ76" s="231"/>
      <c r="FR76" s="231"/>
      <c r="FS76" s="231"/>
      <c r="FT76" s="231"/>
      <c r="FU76" s="231"/>
      <c r="FV76" s="231"/>
      <c r="FW76" s="231"/>
      <c r="FX76" s="231"/>
      <c r="FY76" s="231"/>
      <c r="FZ76" s="231"/>
      <c r="GA76" s="231"/>
      <c r="GB76" s="231"/>
      <c r="GC76" s="231"/>
      <c r="GD76" s="231"/>
      <c r="GE76" s="231"/>
      <c r="GF76" s="231"/>
      <c r="GG76" s="231"/>
      <c r="GH76" s="231"/>
      <c r="GI76" s="231"/>
      <c r="GJ76" s="231">
        <f>SUM(GK76:GL76)</f>
        <v>0</v>
      </c>
      <c r="GK76" s="231">
        <f>SUM(GM76:GM76)</f>
        <v>0</v>
      </c>
      <c r="GL76" s="231">
        <f>SUM(GN76:GO76)</f>
        <v>0</v>
      </c>
      <c r="GM76" s="231"/>
      <c r="GN76" s="231"/>
      <c r="GO76" s="231"/>
      <c r="GP76" s="231"/>
      <c r="GQ76" s="247"/>
      <c r="GR76" s="247"/>
      <c r="GS76" s="248"/>
      <c r="GT76" s="248"/>
      <c r="GU76" s="248"/>
    </row>
    <row r="77" spans="1:203" ht="17.25" customHeight="1" hidden="1">
      <c r="A77" s="245"/>
      <c r="B77" s="246" t="s">
        <v>156</v>
      </c>
      <c r="C77" s="231">
        <f>D77+BN77+CP77</f>
        <v>10788773680</v>
      </c>
      <c r="D77" s="231">
        <f>E77+J77</f>
        <v>5840773680</v>
      </c>
      <c r="E77" s="231">
        <f>SUM(F77:I77)</f>
        <v>0</v>
      </c>
      <c r="F77" s="231"/>
      <c r="G77" s="231"/>
      <c r="H77" s="231"/>
      <c r="I77" s="231"/>
      <c r="J77" s="231">
        <f>SUM(K77:BM77)</f>
        <v>5840773680</v>
      </c>
      <c r="K77" s="231"/>
      <c r="L77" s="231"/>
      <c r="M77" s="231"/>
      <c r="N77" s="231"/>
      <c r="O77" s="231"/>
      <c r="P77" s="231"/>
      <c r="Q77" s="231"/>
      <c r="R77" s="231"/>
      <c r="S77" s="231"/>
      <c r="T77" s="231"/>
      <c r="U77" s="231"/>
      <c r="V77" s="231"/>
      <c r="W77" s="231"/>
      <c r="X77" s="231"/>
      <c r="Y77" s="231"/>
      <c r="Z77" s="231">
        <v>25255000</v>
      </c>
      <c r="AA77" s="231"/>
      <c r="AB77" s="231"/>
      <c r="AC77" s="231"/>
      <c r="AD77" s="231"/>
      <c r="AE77" s="231"/>
      <c r="AF77" s="231"/>
      <c r="AG77" s="231"/>
      <c r="AH77" s="231"/>
      <c r="AI77" s="231"/>
      <c r="AJ77" s="231"/>
      <c r="AK77" s="231"/>
      <c r="AL77" s="231"/>
      <c r="AM77" s="231"/>
      <c r="AN77" s="231"/>
      <c r="AO77" s="231"/>
      <c r="AP77" s="231"/>
      <c r="AQ77" s="231"/>
      <c r="AR77" s="231">
        <v>2735549780</v>
      </c>
      <c r="AS77" s="231"/>
      <c r="AT77" s="231">
        <v>1101259900</v>
      </c>
      <c r="AU77" s="231"/>
      <c r="AV77" s="231"/>
      <c r="AW77" s="231"/>
      <c r="AX77" s="231"/>
      <c r="AY77" s="231"/>
      <c r="AZ77" s="231"/>
      <c r="BA77" s="231"/>
      <c r="BB77" s="231"/>
      <c r="BC77" s="231">
        <v>1978709000</v>
      </c>
      <c r="BD77" s="231"/>
      <c r="BE77" s="231"/>
      <c r="BF77" s="231"/>
      <c r="BG77" s="231"/>
      <c r="BH77" s="231"/>
      <c r="BI77" s="231"/>
      <c r="BJ77" s="231"/>
      <c r="BK77" s="231"/>
      <c r="BL77" s="231"/>
      <c r="BM77" s="231"/>
      <c r="BN77" s="231">
        <f>SUM(BO77:BP77)</f>
        <v>4948000000</v>
      </c>
      <c r="BO77" s="231">
        <f>SUM(BQ77:BR77)+BS77+BU77+CD77+CL77</f>
        <v>0</v>
      </c>
      <c r="BP77" s="231">
        <f>BT77+SUM(BV77:CC77)+SUM(CE77:CK77)+SUM(CM77:CO77)</f>
        <v>4948000000</v>
      </c>
      <c r="BQ77" s="231"/>
      <c r="BR77" s="231"/>
      <c r="BS77" s="231"/>
      <c r="BT77" s="231"/>
      <c r="BU77" s="231"/>
      <c r="BV77" s="231"/>
      <c r="BW77" s="231">
        <v>4948000000</v>
      </c>
      <c r="BX77" s="231"/>
      <c r="BY77" s="231"/>
      <c r="BZ77" s="231"/>
      <c r="CA77" s="231"/>
      <c r="CB77" s="231"/>
      <c r="CC77" s="231"/>
      <c r="CD77" s="231"/>
      <c r="CE77" s="231"/>
      <c r="CF77" s="231"/>
      <c r="CG77" s="231"/>
      <c r="CH77" s="231"/>
      <c r="CI77" s="231"/>
      <c r="CJ77" s="231"/>
      <c r="CK77" s="231"/>
      <c r="CL77" s="231"/>
      <c r="CM77" s="231"/>
      <c r="CN77" s="231"/>
      <c r="CO77" s="231"/>
      <c r="CP77" s="231">
        <f>SUM(CQ77:CR77)</f>
        <v>0</v>
      </c>
      <c r="CQ77" s="231">
        <f>SUM(CS77:CS77)</f>
        <v>0</v>
      </c>
      <c r="CR77" s="231">
        <f>SUM(CT77:CU77)</f>
        <v>0</v>
      </c>
      <c r="CS77" s="231"/>
      <c r="CT77" s="231"/>
      <c r="CU77" s="231"/>
      <c r="CV77" s="246" t="s">
        <v>156</v>
      </c>
      <c r="CW77" s="231">
        <f>CX77+FH77+GJ77+GP77</f>
        <v>10788773680</v>
      </c>
      <c r="CX77" s="231">
        <f>CY77+DD77</f>
        <v>5840773680</v>
      </c>
      <c r="CY77" s="231">
        <f>SUM(CZ77:DC77)</f>
        <v>0</v>
      </c>
      <c r="CZ77" s="231"/>
      <c r="DA77" s="231"/>
      <c r="DB77" s="231"/>
      <c r="DC77" s="231"/>
      <c r="DD77" s="231">
        <f>SUM(DE77:FG77)</f>
        <v>5840773680</v>
      </c>
      <c r="DE77" s="231"/>
      <c r="DF77" s="231"/>
      <c r="DG77" s="231"/>
      <c r="DH77" s="231"/>
      <c r="DI77" s="231"/>
      <c r="DJ77" s="231"/>
      <c r="DK77" s="231"/>
      <c r="DL77" s="231"/>
      <c r="DM77" s="231"/>
      <c r="DN77" s="231"/>
      <c r="DO77" s="231"/>
      <c r="DP77" s="231"/>
      <c r="DQ77" s="231"/>
      <c r="DR77" s="231"/>
      <c r="DS77" s="231"/>
      <c r="DT77" s="231">
        <v>25255000</v>
      </c>
      <c r="DU77" s="231"/>
      <c r="DV77" s="231"/>
      <c r="DW77" s="231"/>
      <c r="DX77" s="231"/>
      <c r="DY77" s="231"/>
      <c r="DZ77" s="231"/>
      <c r="EA77" s="231"/>
      <c r="EB77" s="231"/>
      <c r="EC77" s="231"/>
      <c r="ED77" s="231"/>
      <c r="EE77" s="231"/>
      <c r="EF77" s="231"/>
      <c r="EG77" s="231"/>
      <c r="EH77" s="231"/>
      <c r="EI77" s="231"/>
      <c r="EJ77" s="231"/>
      <c r="EK77" s="231"/>
      <c r="EL77" s="231">
        <v>2735549780</v>
      </c>
      <c r="EM77" s="231"/>
      <c r="EN77" s="231">
        <v>1101259900</v>
      </c>
      <c r="EO77" s="231"/>
      <c r="EP77" s="231"/>
      <c r="EQ77" s="231"/>
      <c r="ER77" s="231"/>
      <c r="ES77" s="231"/>
      <c r="ET77" s="231"/>
      <c r="EU77" s="231"/>
      <c r="EV77" s="231"/>
      <c r="EW77" s="231">
        <v>1978709000</v>
      </c>
      <c r="EX77" s="231"/>
      <c r="EY77" s="231"/>
      <c r="EZ77" s="231"/>
      <c r="FA77" s="231"/>
      <c r="FB77" s="231"/>
      <c r="FC77" s="231"/>
      <c r="FD77" s="231"/>
      <c r="FE77" s="231"/>
      <c r="FF77" s="231"/>
      <c r="FG77" s="231"/>
      <c r="FH77" s="231">
        <f>SUM(FI77:FJ77)</f>
        <v>0</v>
      </c>
      <c r="FI77" s="231">
        <f>SUM(FK77:FL77)+FM77+FO77+FX77+GF77</f>
        <v>0</v>
      </c>
      <c r="FJ77" s="231">
        <f>FN77+SUM(FP77:FW77)+SUM(FY77:GE77)+SUM(GG77:GI77)</f>
        <v>0</v>
      </c>
      <c r="FK77" s="231"/>
      <c r="FL77" s="231"/>
      <c r="FM77" s="231"/>
      <c r="FN77" s="231"/>
      <c r="FO77" s="231"/>
      <c r="FP77" s="231"/>
      <c r="FQ77" s="231"/>
      <c r="FR77" s="231"/>
      <c r="FS77" s="231"/>
      <c r="FT77" s="231"/>
      <c r="FU77" s="231"/>
      <c r="FV77" s="231"/>
      <c r="FW77" s="231"/>
      <c r="FX77" s="231"/>
      <c r="FY77" s="231"/>
      <c r="FZ77" s="231"/>
      <c r="GA77" s="231"/>
      <c r="GB77" s="231"/>
      <c r="GC77" s="231"/>
      <c r="GD77" s="231"/>
      <c r="GE77" s="231"/>
      <c r="GF77" s="231"/>
      <c r="GG77" s="231"/>
      <c r="GH77" s="231"/>
      <c r="GI77" s="231"/>
      <c r="GJ77" s="231">
        <f>SUM(GK77:GL77)</f>
        <v>0</v>
      </c>
      <c r="GK77" s="231">
        <f>SUM(GM77:GM77)</f>
        <v>0</v>
      </c>
      <c r="GL77" s="231">
        <f>SUM(GN77:GO77)</f>
        <v>0</v>
      </c>
      <c r="GM77" s="231"/>
      <c r="GN77" s="231"/>
      <c r="GO77" s="231"/>
      <c r="GP77" s="231">
        <v>4948000000</v>
      </c>
      <c r="GQ77" s="247">
        <f aca="true" t="shared" si="140" ref="GQ77:GQ96">CW77/C77</f>
        <v>1</v>
      </c>
      <c r="GR77" s="247"/>
      <c r="GS77" s="248">
        <f>DD77/J77</f>
        <v>1</v>
      </c>
      <c r="GT77" s="248"/>
      <c r="GU77" s="248"/>
    </row>
    <row r="78" spans="1:203" ht="17.25" customHeight="1">
      <c r="A78" s="245">
        <v>22</v>
      </c>
      <c r="B78" s="246" t="s">
        <v>291</v>
      </c>
      <c r="C78" s="231">
        <f aca="true" t="shared" si="141" ref="C78:AO78">C79+C80</f>
        <v>132756752000</v>
      </c>
      <c r="D78" s="231">
        <f t="shared" si="141"/>
        <v>102609463000</v>
      </c>
      <c r="E78" s="231">
        <f t="shared" si="141"/>
        <v>46772678000</v>
      </c>
      <c r="F78" s="231">
        <f t="shared" si="141"/>
        <v>37783301000</v>
      </c>
      <c r="G78" s="231">
        <f t="shared" si="141"/>
        <v>8295377000</v>
      </c>
      <c r="H78" s="231">
        <f t="shared" si="141"/>
        <v>694000000</v>
      </c>
      <c r="I78" s="231">
        <f t="shared" si="141"/>
        <v>0</v>
      </c>
      <c r="J78" s="231">
        <f t="shared" si="141"/>
        <v>55836785000</v>
      </c>
      <c r="K78" s="231">
        <f t="shared" si="141"/>
        <v>0</v>
      </c>
      <c r="L78" s="231">
        <f t="shared" si="141"/>
        <v>0</v>
      </c>
      <c r="M78" s="231">
        <f t="shared" si="141"/>
        <v>83575000</v>
      </c>
      <c r="N78" s="231">
        <f t="shared" si="141"/>
        <v>0</v>
      </c>
      <c r="O78" s="231">
        <f t="shared" si="141"/>
        <v>0</v>
      </c>
      <c r="P78" s="231">
        <f t="shared" si="141"/>
        <v>0</v>
      </c>
      <c r="Q78" s="231">
        <f t="shared" si="141"/>
        <v>0</v>
      </c>
      <c r="R78" s="231">
        <f t="shared" si="141"/>
        <v>0</v>
      </c>
      <c r="S78" s="231">
        <f t="shared" si="141"/>
        <v>0</v>
      </c>
      <c r="T78" s="231">
        <f t="shared" si="141"/>
        <v>0</v>
      </c>
      <c r="U78" s="231">
        <f t="shared" si="141"/>
        <v>0</v>
      </c>
      <c r="V78" s="231">
        <f t="shared" si="141"/>
        <v>0</v>
      </c>
      <c r="W78" s="231">
        <f t="shared" si="141"/>
        <v>0</v>
      </c>
      <c r="X78" s="231">
        <f t="shared" si="141"/>
        <v>0</v>
      </c>
      <c r="Y78" s="231">
        <f t="shared" si="141"/>
        <v>0</v>
      </c>
      <c r="Z78" s="231">
        <f t="shared" si="141"/>
        <v>0</v>
      </c>
      <c r="AA78" s="231">
        <f t="shared" si="141"/>
        <v>0</v>
      </c>
      <c r="AB78" s="231">
        <f t="shared" si="141"/>
        <v>0</v>
      </c>
      <c r="AC78" s="231">
        <f t="shared" si="141"/>
        <v>1264704000</v>
      </c>
      <c r="AD78" s="231">
        <f t="shared" si="141"/>
        <v>0</v>
      </c>
      <c r="AE78" s="231">
        <f t="shared" si="141"/>
        <v>0</v>
      </c>
      <c r="AF78" s="231">
        <f t="shared" si="141"/>
        <v>0</v>
      </c>
      <c r="AG78" s="231">
        <f t="shared" si="141"/>
        <v>0</v>
      </c>
      <c r="AH78" s="231">
        <f t="shared" si="141"/>
        <v>438819000</v>
      </c>
      <c r="AI78" s="231">
        <f t="shared" si="141"/>
        <v>0</v>
      </c>
      <c r="AJ78" s="231">
        <f t="shared" si="141"/>
        <v>0</v>
      </c>
      <c r="AK78" s="231">
        <f t="shared" si="141"/>
        <v>0</v>
      </c>
      <c r="AL78" s="231">
        <f t="shared" si="141"/>
        <v>0</v>
      </c>
      <c r="AM78" s="231">
        <f t="shared" si="141"/>
        <v>0</v>
      </c>
      <c r="AN78" s="231">
        <f t="shared" si="141"/>
        <v>0</v>
      </c>
      <c r="AO78" s="231">
        <f t="shared" si="141"/>
        <v>0</v>
      </c>
      <c r="AP78" s="231">
        <f>AP79+AP80</f>
        <v>0</v>
      </c>
      <c r="AQ78" s="231">
        <f aca="true" t="shared" si="142" ref="AQ78:AW78">AQ79+AQ80</f>
        <v>0</v>
      </c>
      <c r="AR78" s="231">
        <f t="shared" si="142"/>
        <v>0</v>
      </c>
      <c r="AS78" s="231">
        <f t="shared" si="142"/>
        <v>2537000000</v>
      </c>
      <c r="AT78" s="231">
        <f t="shared" si="142"/>
        <v>0</v>
      </c>
      <c r="AU78" s="231">
        <f t="shared" si="142"/>
        <v>0</v>
      </c>
      <c r="AV78" s="231">
        <f t="shared" si="142"/>
        <v>11367938000</v>
      </c>
      <c r="AW78" s="231">
        <f t="shared" si="142"/>
        <v>27541207000</v>
      </c>
      <c r="AX78" s="231">
        <f>AX79+AX80</f>
        <v>0</v>
      </c>
      <c r="AY78" s="231">
        <f aca="true" t="shared" si="143" ref="AY78:BD78">AY79+AY80</f>
        <v>0</v>
      </c>
      <c r="AZ78" s="231">
        <f t="shared" si="143"/>
        <v>0</v>
      </c>
      <c r="BA78" s="231">
        <f t="shared" si="143"/>
        <v>0</v>
      </c>
      <c r="BB78" s="231">
        <f t="shared" si="143"/>
        <v>0</v>
      </c>
      <c r="BC78" s="231">
        <f t="shared" si="143"/>
        <v>0</v>
      </c>
      <c r="BD78" s="231">
        <f t="shared" si="143"/>
        <v>5519763000</v>
      </c>
      <c r="BE78" s="231">
        <f>BE79+BE80</f>
        <v>0</v>
      </c>
      <c r="BF78" s="231">
        <f>BF79+BF80</f>
        <v>1570000000</v>
      </c>
      <c r="BG78" s="231">
        <f aca="true" t="shared" si="144" ref="BG78:CU78">BG79+BG80</f>
        <v>0</v>
      </c>
      <c r="BH78" s="231">
        <f t="shared" si="144"/>
        <v>0</v>
      </c>
      <c r="BI78" s="231">
        <f t="shared" si="144"/>
        <v>0</v>
      </c>
      <c r="BJ78" s="231">
        <f t="shared" si="144"/>
        <v>5513779000</v>
      </c>
      <c r="BK78" s="231">
        <f t="shared" si="144"/>
        <v>0</v>
      </c>
      <c r="BL78" s="231">
        <f t="shared" si="144"/>
        <v>0</v>
      </c>
      <c r="BM78" s="231">
        <f t="shared" si="144"/>
        <v>0</v>
      </c>
      <c r="BN78" s="231">
        <f t="shared" si="144"/>
        <v>30044430000</v>
      </c>
      <c r="BO78" s="231">
        <f t="shared" si="144"/>
        <v>30044430000</v>
      </c>
      <c r="BP78" s="231">
        <f t="shared" si="144"/>
        <v>0</v>
      </c>
      <c r="BQ78" s="231">
        <f t="shared" si="144"/>
        <v>429096000</v>
      </c>
      <c r="BR78" s="231">
        <f t="shared" si="144"/>
        <v>94943000</v>
      </c>
      <c r="BS78" s="231">
        <f t="shared" si="144"/>
        <v>711873000</v>
      </c>
      <c r="BT78" s="231">
        <f t="shared" si="144"/>
        <v>0</v>
      </c>
      <c r="BU78" s="231">
        <f t="shared" si="144"/>
        <v>624748000</v>
      </c>
      <c r="BV78" s="231">
        <f t="shared" si="144"/>
        <v>0</v>
      </c>
      <c r="BW78" s="231">
        <f t="shared" si="144"/>
        <v>0</v>
      </c>
      <c r="BX78" s="231">
        <f t="shared" si="144"/>
        <v>0</v>
      </c>
      <c r="BY78" s="231">
        <f t="shared" si="144"/>
        <v>0</v>
      </c>
      <c r="BZ78" s="231">
        <f t="shared" si="144"/>
        <v>0</v>
      </c>
      <c r="CA78" s="231">
        <f t="shared" si="144"/>
        <v>0</v>
      </c>
      <c r="CB78" s="231">
        <f t="shared" si="144"/>
        <v>0</v>
      </c>
      <c r="CC78" s="231">
        <f t="shared" si="144"/>
        <v>0</v>
      </c>
      <c r="CD78" s="231">
        <f t="shared" si="144"/>
        <v>0</v>
      </c>
      <c r="CE78" s="231">
        <f t="shared" si="144"/>
        <v>0</v>
      </c>
      <c r="CF78" s="231">
        <f t="shared" si="144"/>
        <v>0</v>
      </c>
      <c r="CG78" s="231">
        <f t="shared" si="144"/>
        <v>0</v>
      </c>
      <c r="CH78" s="231">
        <f t="shared" si="144"/>
        <v>0</v>
      </c>
      <c r="CI78" s="231">
        <f t="shared" si="144"/>
        <v>0</v>
      </c>
      <c r="CJ78" s="231">
        <f t="shared" si="144"/>
        <v>0</v>
      </c>
      <c r="CK78" s="231">
        <f t="shared" si="144"/>
        <v>0</v>
      </c>
      <c r="CL78" s="231">
        <f t="shared" si="144"/>
        <v>28183770000</v>
      </c>
      <c r="CM78" s="231">
        <f t="shared" si="144"/>
        <v>0</v>
      </c>
      <c r="CN78" s="231">
        <f t="shared" si="144"/>
        <v>0</v>
      </c>
      <c r="CO78" s="231">
        <f t="shared" si="144"/>
        <v>0</v>
      </c>
      <c r="CP78" s="231">
        <f t="shared" si="144"/>
        <v>102859000</v>
      </c>
      <c r="CQ78" s="231">
        <f t="shared" si="144"/>
        <v>102859000</v>
      </c>
      <c r="CR78" s="231">
        <f t="shared" si="144"/>
        <v>0</v>
      </c>
      <c r="CS78" s="231">
        <f t="shared" si="144"/>
        <v>102859000</v>
      </c>
      <c r="CT78" s="231">
        <f t="shared" si="144"/>
        <v>0</v>
      </c>
      <c r="CU78" s="231">
        <f t="shared" si="144"/>
        <v>0</v>
      </c>
      <c r="CV78" s="246" t="s">
        <v>291</v>
      </c>
      <c r="CW78" s="231">
        <f aca="true" t="shared" si="145" ref="CW78:FH78">CW79+CW80</f>
        <v>132756752000</v>
      </c>
      <c r="CX78" s="231">
        <f t="shared" si="145"/>
        <v>91661828000</v>
      </c>
      <c r="CY78" s="231">
        <f t="shared" si="145"/>
        <v>36031561000</v>
      </c>
      <c r="CZ78" s="231">
        <f t="shared" si="145"/>
        <v>29655514000</v>
      </c>
      <c r="DA78" s="231">
        <f t="shared" si="145"/>
        <v>5682047000</v>
      </c>
      <c r="DB78" s="231">
        <f t="shared" si="145"/>
        <v>694000000</v>
      </c>
      <c r="DC78" s="231">
        <f t="shared" si="145"/>
        <v>0</v>
      </c>
      <c r="DD78" s="231">
        <f t="shared" si="145"/>
        <v>55630267000</v>
      </c>
      <c r="DE78" s="231">
        <f t="shared" si="145"/>
        <v>0</v>
      </c>
      <c r="DF78" s="231">
        <f t="shared" si="145"/>
        <v>0</v>
      </c>
      <c r="DG78" s="231">
        <f t="shared" si="145"/>
        <v>0</v>
      </c>
      <c r="DH78" s="231">
        <f t="shared" si="145"/>
        <v>0</v>
      </c>
      <c r="DI78" s="231">
        <f t="shared" si="145"/>
        <v>0</v>
      </c>
      <c r="DJ78" s="231">
        <f t="shared" si="145"/>
        <v>0</v>
      </c>
      <c r="DK78" s="231">
        <f t="shared" si="145"/>
        <v>0</v>
      </c>
      <c r="DL78" s="231">
        <f t="shared" si="145"/>
        <v>0</v>
      </c>
      <c r="DM78" s="231">
        <f t="shared" si="145"/>
        <v>0</v>
      </c>
      <c r="DN78" s="231">
        <f t="shared" si="145"/>
        <v>0</v>
      </c>
      <c r="DO78" s="231">
        <f t="shared" si="145"/>
        <v>0</v>
      </c>
      <c r="DP78" s="231">
        <f t="shared" si="145"/>
        <v>0</v>
      </c>
      <c r="DQ78" s="231">
        <f t="shared" si="145"/>
        <v>0</v>
      </c>
      <c r="DR78" s="231">
        <f t="shared" si="145"/>
        <v>0</v>
      </c>
      <c r="DS78" s="231">
        <f t="shared" si="145"/>
        <v>0</v>
      </c>
      <c r="DT78" s="231">
        <f>DT79+DT80</f>
        <v>0</v>
      </c>
      <c r="DU78" s="231">
        <f t="shared" si="145"/>
        <v>0</v>
      </c>
      <c r="DV78" s="231">
        <f t="shared" si="145"/>
        <v>0</v>
      </c>
      <c r="DW78" s="231">
        <f>DW79+DW80</f>
        <v>1264704000</v>
      </c>
      <c r="DX78" s="231">
        <f>DX79+DX80</f>
        <v>0</v>
      </c>
      <c r="DY78" s="231">
        <f t="shared" si="145"/>
        <v>0</v>
      </c>
      <c r="DZ78" s="231">
        <f t="shared" si="145"/>
        <v>0</v>
      </c>
      <c r="EA78" s="231">
        <f t="shared" si="145"/>
        <v>0</v>
      </c>
      <c r="EB78" s="231">
        <f t="shared" si="145"/>
        <v>438819000</v>
      </c>
      <c r="EC78" s="231">
        <f>EC79+EC80</f>
        <v>0</v>
      </c>
      <c r="ED78" s="231">
        <f t="shared" si="145"/>
        <v>0</v>
      </c>
      <c r="EE78" s="231">
        <f t="shared" si="145"/>
        <v>0</v>
      </c>
      <c r="EF78" s="231">
        <f t="shared" si="145"/>
        <v>0</v>
      </c>
      <c r="EG78" s="231">
        <f t="shared" si="145"/>
        <v>0</v>
      </c>
      <c r="EH78" s="231">
        <f t="shared" si="145"/>
        <v>0</v>
      </c>
      <c r="EI78" s="231">
        <f t="shared" si="145"/>
        <v>0</v>
      </c>
      <c r="EJ78" s="231">
        <f>EJ79+EJ80</f>
        <v>0</v>
      </c>
      <c r="EK78" s="231">
        <f t="shared" si="145"/>
        <v>0</v>
      </c>
      <c r="EL78" s="231">
        <f t="shared" si="145"/>
        <v>0</v>
      </c>
      <c r="EM78" s="231">
        <f t="shared" si="145"/>
        <v>2537000000</v>
      </c>
      <c r="EN78" s="231">
        <f t="shared" si="145"/>
        <v>0</v>
      </c>
      <c r="EO78" s="231">
        <f t="shared" si="145"/>
        <v>0</v>
      </c>
      <c r="EP78" s="231">
        <f t="shared" si="145"/>
        <v>11343974000</v>
      </c>
      <c r="EQ78" s="231">
        <f t="shared" si="145"/>
        <v>27442228000</v>
      </c>
      <c r="ER78" s="231">
        <f>ER79+ER80</f>
        <v>0</v>
      </c>
      <c r="ES78" s="231">
        <f t="shared" si="145"/>
        <v>0</v>
      </c>
      <c r="ET78" s="231">
        <f t="shared" si="145"/>
        <v>0</v>
      </c>
      <c r="EU78" s="231">
        <f t="shared" si="145"/>
        <v>0</v>
      </c>
      <c r="EV78" s="231">
        <f t="shared" si="145"/>
        <v>0</v>
      </c>
      <c r="EW78" s="231">
        <f t="shared" si="145"/>
        <v>0</v>
      </c>
      <c r="EX78" s="231">
        <f t="shared" si="145"/>
        <v>5519763000</v>
      </c>
      <c r="EY78" s="231">
        <f>EY79+EY80</f>
        <v>0</v>
      </c>
      <c r="EZ78" s="231">
        <f>EZ79+EZ80</f>
        <v>1570000000</v>
      </c>
      <c r="FA78" s="231">
        <f t="shared" si="145"/>
        <v>0</v>
      </c>
      <c r="FB78" s="231">
        <f t="shared" si="145"/>
        <v>0</v>
      </c>
      <c r="FC78" s="231">
        <f t="shared" si="145"/>
        <v>0</v>
      </c>
      <c r="FD78" s="231">
        <f t="shared" si="145"/>
        <v>5513779000</v>
      </c>
      <c r="FE78" s="231">
        <f t="shared" si="145"/>
        <v>0</v>
      </c>
      <c r="FF78" s="231">
        <f t="shared" si="145"/>
        <v>0</v>
      </c>
      <c r="FG78" s="231">
        <f t="shared" si="145"/>
        <v>0</v>
      </c>
      <c r="FH78" s="231">
        <f t="shared" si="145"/>
        <v>19962656000</v>
      </c>
      <c r="FI78" s="231">
        <f aca="true" t="shared" si="146" ref="FI78:GO78">FI79+FI80</f>
        <v>19962656000</v>
      </c>
      <c r="FJ78" s="231">
        <f t="shared" si="146"/>
        <v>0</v>
      </c>
      <c r="FK78" s="231">
        <f t="shared" si="146"/>
        <v>289144000</v>
      </c>
      <c r="FL78" s="231">
        <f t="shared" si="146"/>
        <v>94943000</v>
      </c>
      <c r="FM78" s="231">
        <f t="shared" si="146"/>
        <v>711873000</v>
      </c>
      <c r="FN78" s="231">
        <f t="shared" si="146"/>
        <v>0</v>
      </c>
      <c r="FO78" s="231">
        <f t="shared" si="146"/>
        <v>624748000</v>
      </c>
      <c r="FP78" s="231">
        <f t="shared" si="146"/>
        <v>0</v>
      </c>
      <c r="FQ78" s="231">
        <f t="shared" si="146"/>
        <v>0</v>
      </c>
      <c r="FR78" s="231">
        <f t="shared" si="146"/>
        <v>0</v>
      </c>
      <c r="FS78" s="231">
        <f t="shared" si="146"/>
        <v>0</v>
      </c>
      <c r="FT78" s="231">
        <f t="shared" si="146"/>
        <v>0</v>
      </c>
      <c r="FU78" s="231">
        <f t="shared" si="146"/>
        <v>0</v>
      </c>
      <c r="FV78" s="231">
        <f t="shared" si="146"/>
        <v>0</v>
      </c>
      <c r="FW78" s="231">
        <f t="shared" si="146"/>
        <v>0</v>
      </c>
      <c r="FX78" s="231">
        <f t="shared" si="146"/>
        <v>0</v>
      </c>
      <c r="FY78" s="231">
        <f t="shared" si="146"/>
        <v>0</v>
      </c>
      <c r="FZ78" s="231">
        <f t="shared" si="146"/>
        <v>0</v>
      </c>
      <c r="GA78" s="231">
        <f t="shared" si="146"/>
        <v>0</v>
      </c>
      <c r="GB78" s="231">
        <f t="shared" si="146"/>
        <v>0</v>
      </c>
      <c r="GC78" s="231">
        <f t="shared" si="146"/>
        <v>0</v>
      </c>
      <c r="GD78" s="231">
        <f t="shared" si="146"/>
        <v>0</v>
      </c>
      <c r="GE78" s="231">
        <f t="shared" si="146"/>
        <v>0</v>
      </c>
      <c r="GF78" s="231">
        <f t="shared" si="146"/>
        <v>18241948000</v>
      </c>
      <c r="GG78" s="231">
        <f t="shared" si="146"/>
        <v>0</v>
      </c>
      <c r="GH78" s="231">
        <f t="shared" si="146"/>
        <v>0</v>
      </c>
      <c r="GI78" s="231">
        <f t="shared" si="146"/>
        <v>0</v>
      </c>
      <c r="GJ78" s="231">
        <f t="shared" si="146"/>
        <v>102859000</v>
      </c>
      <c r="GK78" s="231">
        <f t="shared" si="146"/>
        <v>102859000</v>
      </c>
      <c r="GL78" s="231">
        <f t="shared" si="146"/>
        <v>0</v>
      </c>
      <c r="GM78" s="231">
        <f t="shared" si="146"/>
        <v>102859000</v>
      </c>
      <c r="GN78" s="231">
        <f t="shared" si="146"/>
        <v>0</v>
      </c>
      <c r="GO78" s="231">
        <f t="shared" si="146"/>
        <v>0</v>
      </c>
      <c r="GP78" s="231">
        <f>GP79+GP80</f>
        <v>21029409000</v>
      </c>
      <c r="GQ78" s="247">
        <f t="shared" si="140"/>
        <v>1</v>
      </c>
      <c r="GR78" s="247">
        <f>CY78/E78</f>
        <v>0.7703548853884312</v>
      </c>
      <c r="GS78" s="248">
        <f>DD78/J78</f>
        <v>0.996301398800092</v>
      </c>
      <c r="GT78" s="248">
        <f>FH78/BN78</f>
        <v>0.6644378342341659</v>
      </c>
      <c r="GU78" s="248">
        <f>GJ78/CP78</f>
        <v>1</v>
      </c>
    </row>
    <row r="79" spans="1:203" ht="21" customHeight="1" hidden="1">
      <c r="A79" s="245"/>
      <c r="B79" s="246" t="s">
        <v>155</v>
      </c>
      <c r="C79" s="231">
        <f>D79+BN79+CP79</f>
        <v>76919967000</v>
      </c>
      <c r="D79" s="231">
        <f>E79+J79</f>
        <v>46772678000</v>
      </c>
      <c r="E79" s="231">
        <f>SUM(F79:I79)</f>
        <v>46772678000</v>
      </c>
      <c r="F79" s="231">
        <f>29655514000+8127787000</f>
        <v>37783301000</v>
      </c>
      <c r="G79" s="231">
        <f>5682047000+2613330000</f>
        <v>8295377000</v>
      </c>
      <c r="H79" s="231">
        <v>694000000</v>
      </c>
      <c r="I79" s="231"/>
      <c r="J79" s="231">
        <f>SUM(K79:BM79)</f>
        <v>0</v>
      </c>
      <c r="K79" s="231"/>
      <c r="L79" s="231"/>
      <c r="M79" s="231"/>
      <c r="N79" s="231"/>
      <c r="O79" s="231"/>
      <c r="P79" s="231"/>
      <c r="Q79" s="231"/>
      <c r="R79" s="231"/>
      <c r="S79" s="231"/>
      <c r="T79" s="231"/>
      <c r="U79" s="231"/>
      <c r="V79" s="231"/>
      <c r="W79" s="231"/>
      <c r="X79" s="231"/>
      <c r="Y79" s="231"/>
      <c r="Z79" s="231"/>
      <c r="AA79" s="231"/>
      <c r="AB79" s="231"/>
      <c r="AC79" s="231"/>
      <c r="AD79" s="231"/>
      <c r="AE79" s="231"/>
      <c r="AF79" s="231"/>
      <c r="AG79" s="231"/>
      <c r="AH79" s="231"/>
      <c r="AI79" s="231"/>
      <c r="AJ79" s="231"/>
      <c r="AK79" s="231"/>
      <c r="AL79" s="231"/>
      <c r="AM79" s="231"/>
      <c r="AN79" s="231"/>
      <c r="AO79" s="231"/>
      <c r="AP79" s="231"/>
      <c r="AQ79" s="231"/>
      <c r="AR79" s="231"/>
      <c r="AS79" s="231"/>
      <c r="AT79" s="231"/>
      <c r="AU79" s="231"/>
      <c r="AV79" s="231"/>
      <c r="AW79" s="231"/>
      <c r="AX79" s="231"/>
      <c r="AY79" s="231"/>
      <c r="AZ79" s="231"/>
      <c r="BA79" s="231"/>
      <c r="BB79" s="231"/>
      <c r="BC79" s="231"/>
      <c r="BD79" s="231"/>
      <c r="BE79" s="231"/>
      <c r="BF79" s="231"/>
      <c r="BG79" s="231"/>
      <c r="BH79" s="231"/>
      <c r="BI79" s="231"/>
      <c r="BJ79" s="231"/>
      <c r="BK79" s="231"/>
      <c r="BL79" s="231"/>
      <c r="BM79" s="231"/>
      <c r="BN79" s="231">
        <f>SUM(BO79:BP79)</f>
        <v>30044430000</v>
      </c>
      <c r="BO79" s="231">
        <f>SUM(BQ79:BR79)+BS79+BU79+CD79+CL79</f>
        <v>30044430000</v>
      </c>
      <c r="BP79" s="231">
        <f>BT79+SUM(BV79:CC79)+SUM(CE79:CK79)+SUM(CM79:CO79)</f>
        <v>0</v>
      </c>
      <c r="BQ79" s="231">
        <f>289144000+139952000</f>
        <v>429096000</v>
      </c>
      <c r="BR79" s="231">
        <v>94943000</v>
      </c>
      <c r="BS79" s="231">
        <v>711873000</v>
      </c>
      <c r="BT79" s="231"/>
      <c r="BU79" s="231">
        <v>624748000</v>
      </c>
      <c r="BV79" s="231"/>
      <c r="BW79" s="231"/>
      <c r="BX79" s="231"/>
      <c r="BY79" s="231"/>
      <c r="BZ79" s="231"/>
      <c r="CA79" s="231"/>
      <c r="CB79" s="231"/>
      <c r="CC79" s="231"/>
      <c r="CD79" s="231"/>
      <c r="CE79" s="231"/>
      <c r="CF79" s="231"/>
      <c r="CG79" s="231"/>
      <c r="CH79" s="231"/>
      <c r="CI79" s="231"/>
      <c r="CJ79" s="231"/>
      <c r="CK79" s="231"/>
      <c r="CL79" s="231">
        <f>18241948000+9941822000</f>
        <v>28183770000</v>
      </c>
      <c r="CM79" s="231"/>
      <c r="CN79" s="231"/>
      <c r="CO79" s="231"/>
      <c r="CP79" s="231">
        <f>SUM(CQ79:CR79)</f>
        <v>102859000</v>
      </c>
      <c r="CQ79" s="231">
        <f>SUM(CS79:CS79)</f>
        <v>102859000</v>
      </c>
      <c r="CR79" s="231">
        <f>SUM(CT79:CU79)</f>
        <v>0</v>
      </c>
      <c r="CS79" s="231">
        <v>102859000</v>
      </c>
      <c r="CT79" s="231"/>
      <c r="CU79" s="231"/>
      <c r="CV79" s="246" t="s">
        <v>155</v>
      </c>
      <c r="CW79" s="231">
        <f>CX79+FH79+GJ79+GP79</f>
        <v>76919967000</v>
      </c>
      <c r="CX79" s="231">
        <f>CY79+DD79</f>
        <v>36031561000</v>
      </c>
      <c r="CY79" s="231">
        <f>SUM(CZ79:DC79)</f>
        <v>36031561000</v>
      </c>
      <c r="CZ79" s="231">
        <v>29655514000</v>
      </c>
      <c r="DA79" s="231">
        <v>5682047000</v>
      </c>
      <c r="DB79" s="231">
        <v>694000000</v>
      </c>
      <c r="DC79" s="231"/>
      <c r="DD79" s="231">
        <f>SUM(DE79:FG79)</f>
        <v>0</v>
      </c>
      <c r="DE79" s="231"/>
      <c r="DF79" s="231"/>
      <c r="DG79" s="231"/>
      <c r="DH79" s="231"/>
      <c r="DI79" s="231"/>
      <c r="DJ79" s="231"/>
      <c r="DK79" s="231"/>
      <c r="DL79" s="231"/>
      <c r="DM79" s="231"/>
      <c r="DN79" s="231"/>
      <c r="DO79" s="231"/>
      <c r="DP79" s="231"/>
      <c r="DQ79" s="231"/>
      <c r="DR79" s="231"/>
      <c r="DS79" s="231"/>
      <c r="DT79" s="231"/>
      <c r="DU79" s="231"/>
      <c r="DV79" s="231"/>
      <c r="DW79" s="231"/>
      <c r="DX79" s="231"/>
      <c r="DY79" s="231"/>
      <c r="DZ79" s="231"/>
      <c r="EA79" s="231"/>
      <c r="EB79" s="231"/>
      <c r="EC79" s="231"/>
      <c r="ED79" s="231"/>
      <c r="EE79" s="231"/>
      <c r="EF79" s="231"/>
      <c r="EG79" s="231"/>
      <c r="EH79" s="231"/>
      <c r="EI79" s="231"/>
      <c r="EJ79" s="231"/>
      <c r="EK79" s="231"/>
      <c r="EL79" s="231"/>
      <c r="EM79" s="231"/>
      <c r="EN79" s="231"/>
      <c r="EO79" s="231"/>
      <c r="EP79" s="231"/>
      <c r="EQ79" s="231"/>
      <c r="ER79" s="231"/>
      <c r="ES79" s="231"/>
      <c r="ET79" s="231"/>
      <c r="EU79" s="231"/>
      <c r="EV79" s="231"/>
      <c r="EW79" s="231"/>
      <c r="EX79" s="231"/>
      <c r="EY79" s="231"/>
      <c r="EZ79" s="231"/>
      <c r="FA79" s="231"/>
      <c r="FB79" s="231"/>
      <c r="FC79" s="231"/>
      <c r="FD79" s="231"/>
      <c r="FE79" s="231"/>
      <c r="FF79" s="231"/>
      <c r="FG79" s="231"/>
      <c r="FH79" s="231">
        <f>SUM(FI79:FJ79)</f>
        <v>19962656000</v>
      </c>
      <c r="FI79" s="231">
        <f>SUM(FK79:FL79)+FM79+FO79+FX79+GF79</f>
        <v>19962656000</v>
      </c>
      <c r="FJ79" s="231">
        <f>FN79+SUM(FP79:FW79)+SUM(FY79:GE79)+SUM(GG79:GI79)</f>
        <v>0</v>
      </c>
      <c r="FK79" s="231">
        <v>289144000</v>
      </c>
      <c r="FL79" s="231">
        <v>94943000</v>
      </c>
      <c r="FM79" s="231">
        <v>711873000</v>
      </c>
      <c r="FN79" s="231"/>
      <c r="FO79" s="231">
        <v>624748000</v>
      </c>
      <c r="FP79" s="231"/>
      <c r="FQ79" s="231"/>
      <c r="FR79" s="231"/>
      <c r="FS79" s="231"/>
      <c r="FT79" s="231"/>
      <c r="FU79" s="231"/>
      <c r="FV79" s="231"/>
      <c r="FW79" s="231"/>
      <c r="FX79" s="231"/>
      <c r="FY79" s="231"/>
      <c r="FZ79" s="231"/>
      <c r="GA79" s="231"/>
      <c r="GB79" s="231"/>
      <c r="GC79" s="231"/>
      <c r="GD79" s="231"/>
      <c r="GE79" s="231"/>
      <c r="GF79" s="231">
        <v>18241948000</v>
      </c>
      <c r="GG79" s="231"/>
      <c r="GH79" s="231"/>
      <c r="GI79" s="231"/>
      <c r="GJ79" s="231">
        <f>SUM(GK79:GL79)</f>
        <v>102859000</v>
      </c>
      <c r="GK79" s="231">
        <f>SUM(GM79:GM79)</f>
        <v>102859000</v>
      </c>
      <c r="GL79" s="231">
        <f>SUM(GN79:GO79)</f>
        <v>0</v>
      </c>
      <c r="GM79" s="231">
        <v>102859000</v>
      </c>
      <c r="GN79" s="231"/>
      <c r="GO79" s="231"/>
      <c r="GP79" s="231">
        <v>20822891000</v>
      </c>
      <c r="GQ79" s="247">
        <f t="shared" si="140"/>
        <v>1</v>
      </c>
      <c r="GR79" s="247">
        <f>CY79/E79</f>
        <v>0.7703548853884312</v>
      </c>
      <c r="GS79" s="248"/>
      <c r="GT79" s="248">
        <f>FH79/BN79</f>
        <v>0.6644378342341659</v>
      </c>
      <c r="GU79" s="248">
        <f>GJ79/CP79</f>
        <v>1</v>
      </c>
    </row>
    <row r="80" spans="1:203" ht="17.25" customHeight="1" hidden="1">
      <c r="A80" s="245"/>
      <c r="B80" s="246" t="s">
        <v>156</v>
      </c>
      <c r="C80" s="231">
        <f>D80+BN80+CP80</f>
        <v>55836785000</v>
      </c>
      <c r="D80" s="231">
        <f>E80+J80</f>
        <v>55836785000</v>
      </c>
      <c r="E80" s="231">
        <f>SUM(F80:I80)</f>
        <v>0</v>
      </c>
      <c r="F80" s="231"/>
      <c r="G80" s="231"/>
      <c r="H80" s="231"/>
      <c r="I80" s="231"/>
      <c r="J80" s="231">
        <f>SUM(K80:BM80)</f>
        <v>55836785000</v>
      </c>
      <c r="K80" s="231"/>
      <c r="L80" s="231"/>
      <c r="M80" s="231">
        <v>83575000</v>
      </c>
      <c r="N80" s="231"/>
      <c r="O80" s="231"/>
      <c r="P80" s="231"/>
      <c r="Q80" s="231"/>
      <c r="R80" s="231"/>
      <c r="S80" s="231"/>
      <c r="T80" s="231"/>
      <c r="U80" s="231"/>
      <c r="V80" s="231"/>
      <c r="W80" s="231"/>
      <c r="X80" s="231"/>
      <c r="Y80" s="231"/>
      <c r="Z80" s="231"/>
      <c r="AA80" s="231"/>
      <c r="AB80" s="231"/>
      <c r="AC80" s="231">
        <v>1264704000</v>
      </c>
      <c r="AD80" s="231"/>
      <c r="AE80" s="231"/>
      <c r="AF80" s="231"/>
      <c r="AG80" s="231"/>
      <c r="AH80" s="231">
        <v>438819000</v>
      </c>
      <c r="AI80" s="231"/>
      <c r="AJ80" s="231"/>
      <c r="AK80" s="231"/>
      <c r="AL80" s="231"/>
      <c r="AM80" s="231"/>
      <c r="AN80" s="231"/>
      <c r="AO80" s="231"/>
      <c r="AP80" s="231"/>
      <c r="AQ80" s="231"/>
      <c r="AR80" s="231"/>
      <c r="AS80" s="231">
        <v>2537000000</v>
      </c>
      <c r="AT80" s="231"/>
      <c r="AU80" s="231"/>
      <c r="AV80" s="231">
        <f>12913974000+23964000-1570000000</f>
        <v>11367938000</v>
      </c>
      <c r="AW80" s="231">
        <f>27442228000+98979000</f>
        <v>27541207000</v>
      </c>
      <c r="AX80" s="231"/>
      <c r="AY80" s="231"/>
      <c r="AZ80" s="231"/>
      <c r="BA80" s="231"/>
      <c r="BB80" s="231"/>
      <c r="BC80" s="231"/>
      <c r="BD80" s="231">
        <v>5519763000</v>
      </c>
      <c r="BE80" s="231"/>
      <c r="BF80" s="231">
        <v>1570000000</v>
      </c>
      <c r="BG80" s="231"/>
      <c r="BH80" s="231"/>
      <c r="BI80" s="231"/>
      <c r="BJ80" s="231">
        <v>5513779000</v>
      </c>
      <c r="BK80" s="231"/>
      <c r="BL80" s="231"/>
      <c r="BM80" s="231"/>
      <c r="BN80" s="231">
        <f>SUM(BO80:BP80)</f>
        <v>0</v>
      </c>
      <c r="BO80" s="231">
        <f>SUM(BQ80:BR80)+BS80+BU80+CD80+CL80</f>
        <v>0</v>
      </c>
      <c r="BP80" s="231">
        <f>BT80+SUM(BV80:CC80)+SUM(CE80:CK80)+SUM(CM80:CO80)</f>
        <v>0</v>
      </c>
      <c r="BQ80" s="231"/>
      <c r="BR80" s="231"/>
      <c r="BS80" s="231"/>
      <c r="BT80" s="231"/>
      <c r="BU80" s="231"/>
      <c r="BV80" s="231"/>
      <c r="BW80" s="231"/>
      <c r="BX80" s="231"/>
      <c r="BY80" s="231"/>
      <c r="BZ80" s="231"/>
      <c r="CA80" s="231"/>
      <c r="CB80" s="231"/>
      <c r="CC80" s="231"/>
      <c r="CD80" s="231"/>
      <c r="CE80" s="231"/>
      <c r="CF80" s="231"/>
      <c r="CG80" s="231"/>
      <c r="CH80" s="231"/>
      <c r="CI80" s="231"/>
      <c r="CJ80" s="231"/>
      <c r="CK80" s="231"/>
      <c r="CL80" s="231"/>
      <c r="CM80" s="231"/>
      <c r="CN80" s="231"/>
      <c r="CO80" s="231"/>
      <c r="CP80" s="231">
        <f>SUM(CQ80:CR80)</f>
        <v>0</v>
      </c>
      <c r="CQ80" s="231">
        <f>SUM(CS80:CS80)</f>
        <v>0</v>
      </c>
      <c r="CR80" s="231">
        <f>SUM(CT80:CU80)</f>
        <v>0</v>
      </c>
      <c r="CS80" s="231"/>
      <c r="CT80" s="231"/>
      <c r="CU80" s="231"/>
      <c r="CV80" s="246" t="s">
        <v>156</v>
      </c>
      <c r="CW80" s="231">
        <f>CX80+FH80+GJ80+GP80</f>
        <v>55836785000</v>
      </c>
      <c r="CX80" s="231">
        <f>CY80+DD80</f>
        <v>55630267000</v>
      </c>
      <c r="CY80" s="231">
        <f>SUM(CZ80:DC80)</f>
        <v>0</v>
      </c>
      <c r="CZ80" s="231"/>
      <c r="DA80" s="231"/>
      <c r="DB80" s="231"/>
      <c r="DC80" s="231"/>
      <c r="DD80" s="231">
        <f>SUM(DE80:FG80)</f>
        <v>55630267000</v>
      </c>
      <c r="DE80" s="231"/>
      <c r="DF80" s="231"/>
      <c r="DG80" s="231"/>
      <c r="DH80" s="231"/>
      <c r="DI80" s="231"/>
      <c r="DJ80" s="231"/>
      <c r="DK80" s="231"/>
      <c r="DL80" s="231"/>
      <c r="DM80" s="231"/>
      <c r="DN80" s="231"/>
      <c r="DO80" s="231"/>
      <c r="DP80" s="231"/>
      <c r="DQ80" s="231"/>
      <c r="DR80" s="231"/>
      <c r="DS80" s="231"/>
      <c r="DT80" s="231"/>
      <c r="DU80" s="231"/>
      <c r="DV80" s="231"/>
      <c r="DW80" s="231">
        <v>1264704000</v>
      </c>
      <c r="DX80" s="231"/>
      <c r="DY80" s="231"/>
      <c r="DZ80" s="231"/>
      <c r="EA80" s="231"/>
      <c r="EB80" s="231">
        <v>438819000</v>
      </c>
      <c r="EC80" s="231"/>
      <c r="ED80" s="231"/>
      <c r="EE80" s="231"/>
      <c r="EF80" s="231"/>
      <c r="EG80" s="231"/>
      <c r="EH80" s="231"/>
      <c r="EI80" s="231"/>
      <c r="EJ80" s="231"/>
      <c r="EK80" s="231"/>
      <c r="EL80" s="231"/>
      <c r="EM80" s="231">
        <v>2537000000</v>
      </c>
      <c r="EN80" s="231"/>
      <c r="EO80" s="231"/>
      <c r="EP80" s="231">
        <f>12913974000-1570000000</f>
        <v>11343974000</v>
      </c>
      <c r="EQ80" s="231">
        <v>27442228000</v>
      </c>
      <c r="ER80" s="231"/>
      <c r="ES80" s="231"/>
      <c r="ET80" s="231"/>
      <c r="EU80" s="231"/>
      <c r="EV80" s="231"/>
      <c r="EW80" s="231"/>
      <c r="EX80" s="231">
        <f>5519763000</f>
        <v>5519763000</v>
      </c>
      <c r="EY80" s="231"/>
      <c r="EZ80" s="231">
        <v>1570000000</v>
      </c>
      <c r="FA80" s="231"/>
      <c r="FB80" s="231"/>
      <c r="FC80" s="231"/>
      <c r="FD80" s="231">
        <v>5513779000</v>
      </c>
      <c r="FE80" s="231"/>
      <c r="FF80" s="231"/>
      <c r="FG80" s="231"/>
      <c r="FH80" s="231">
        <f>SUM(FI80:FJ80)</f>
        <v>0</v>
      </c>
      <c r="FI80" s="231">
        <f>SUM(FK80:FL80)+FM80+FO80+FX80+GF80</f>
        <v>0</v>
      </c>
      <c r="FJ80" s="231">
        <f>FN80+SUM(FP80:FW80)+SUM(FY80:GE80)+SUM(GG80:GI80)</f>
        <v>0</v>
      </c>
      <c r="FK80" s="231"/>
      <c r="FL80" s="231"/>
      <c r="FM80" s="231"/>
      <c r="FN80" s="231"/>
      <c r="FO80" s="231"/>
      <c r="FP80" s="231"/>
      <c r="FQ80" s="231"/>
      <c r="FR80" s="231"/>
      <c r="FS80" s="231"/>
      <c r="FT80" s="231"/>
      <c r="FU80" s="231"/>
      <c r="FV80" s="231"/>
      <c r="FW80" s="231"/>
      <c r="FX80" s="231"/>
      <c r="FY80" s="231"/>
      <c r="FZ80" s="231"/>
      <c r="GA80" s="231"/>
      <c r="GB80" s="231"/>
      <c r="GC80" s="231"/>
      <c r="GD80" s="231"/>
      <c r="GE80" s="231"/>
      <c r="GF80" s="231"/>
      <c r="GG80" s="231"/>
      <c r="GH80" s="231"/>
      <c r="GI80" s="231"/>
      <c r="GJ80" s="231">
        <f>SUM(GK80:GL80)</f>
        <v>0</v>
      </c>
      <c r="GK80" s="231">
        <f>SUM(GM80:GM80)</f>
        <v>0</v>
      </c>
      <c r="GL80" s="231">
        <f>SUM(GN80:GO80)</f>
        <v>0</v>
      </c>
      <c r="GM80" s="231"/>
      <c r="GN80" s="231"/>
      <c r="GO80" s="231"/>
      <c r="GP80" s="231">
        <v>206518000</v>
      </c>
      <c r="GQ80" s="247">
        <f t="shared" si="140"/>
        <v>1</v>
      </c>
      <c r="GR80" s="247"/>
      <c r="GS80" s="248">
        <f>DD80/J80</f>
        <v>0.996301398800092</v>
      </c>
      <c r="GT80" s="248"/>
      <c r="GU80" s="248"/>
    </row>
    <row r="81" spans="1:203" ht="17.25" customHeight="1">
      <c r="A81" s="245">
        <v>23</v>
      </c>
      <c r="B81" s="246" t="s">
        <v>171</v>
      </c>
      <c r="C81" s="231">
        <f aca="true" t="shared" si="147" ref="C81:AO81">C82+C83</f>
        <v>4088888000</v>
      </c>
      <c r="D81" s="231">
        <f t="shared" si="147"/>
        <v>3944888000</v>
      </c>
      <c r="E81" s="231">
        <f t="shared" si="147"/>
        <v>0</v>
      </c>
      <c r="F81" s="231">
        <f t="shared" si="147"/>
        <v>0</v>
      </c>
      <c r="G81" s="231">
        <f t="shared" si="147"/>
        <v>0</v>
      </c>
      <c r="H81" s="231">
        <f t="shared" si="147"/>
        <v>0</v>
      </c>
      <c r="I81" s="231">
        <f t="shared" si="147"/>
        <v>0</v>
      </c>
      <c r="J81" s="231">
        <f t="shared" si="147"/>
        <v>3944888000</v>
      </c>
      <c r="K81" s="231">
        <f t="shared" si="147"/>
        <v>0</v>
      </c>
      <c r="L81" s="231">
        <f t="shared" si="147"/>
        <v>3797358000</v>
      </c>
      <c r="M81" s="231">
        <f t="shared" si="147"/>
        <v>0</v>
      </c>
      <c r="N81" s="231">
        <f t="shared" si="147"/>
        <v>0</v>
      </c>
      <c r="O81" s="231">
        <f t="shared" si="147"/>
        <v>0</v>
      </c>
      <c r="P81" s="231">
        <f t="shared" si="147"/>
        <v>0</v>
      </c>
      <c r="Q81" s="231">
        <f t="shared" si="147"/>
        <v>0</v>
      </c>
      <c r="R81" s="231">
        <f t="shared" si="147"/>
        <v>0</v>
      </c>
      <c r="S81" s="231">
        <f t="shared" si="147"/>
        <v>0</v>
      </c>
      <c r="T81" s="231">
        <f t="shared" si="147"/>
        <v>0</v>
      </c>
      <c r="U81" s="231">
        <f t="shared" si="147"/>
        <v>0</v>
      </c>
      <c r="V81" s="231">
        <f t="shared" si="147"/>
        <v>0</v>
      </c>
      <c r="W81" s="231">
        <f t="shared" si="147"/>
        <v>0</v>
      </c>
      <c r="X81" s="231">
        <f t="shared" si="147"/>
        <v>0</v>
      </c>
      <c r="Y81" s="231">
        <f t="shared" si="147"/>
        <v>0</v>
      </c>
      <c r="Z81" s="231">
        <f t="shared" si="147"/>
        <v>0</v>
      </c>
      <c r="AA81" s="231">
        <f t="shared" si="147"/>
        <v>0</v>
      </c>
      <c r="AB81" s="231">
        <f t="shared" si="147"/>
        <v>0</v>
      </c>
      <c r="AC81" s="231">
        <f t="shared" si="147"/>
        <v>0</v>
      </c>
      <c r="AD81" s="231">
        <f t="shared" si="147"/>
        <v>0</v>
      </c>
      <c r="AE81" s="231">
        <f t="shared" si="147"/>
        <v>0</v>
      </c>
      <c r="AF81" s="231">
        <f t="shared" si="147"/>
        <v>0</v>
      </c>
      <c r="AG81" s="231">
        <f t="shared" si="147"/>
        <v>0</v>
      </c>
      <c r="AH81" s="231">
        <f t="shared" si="147"/>
        <v>0</v>
      </c>
      <c r="AI81" s="231">
        <f t="shared" si="147"/>
        <v>0</v>
      </c>
      <c r="AJ81" s="231">
        <f t="shared" si="147"/>
        <v>0</v>
      </c>
      <c r="AK81" s="231">
        <f t="shared" si="147"/>
        <v>0</v>
      </c>
      <c r="AL81" s="231">
        <f t="shared" si="147"/>
        <v>0</v>
      </c>
      <c r="AM81" s="231">
        <f t="shared" si="147"/>
        <v>0</v>
      </c>
      <c r="AN81" s="231">
        <f t="shared" si="147"/>
        <v>0</v>
      </c>
      <c r="AO81" s="231">
        <f t="shared" si="147"/>
        <v>0</v>
      </c>
      <c r="AP81" s="231">
        <f>AP82+AP83</f>
        <v>0</v>
      </c>
      <c r="AQ81" s="231">
        <f aca="true" t="shared" si="148" ref="AQ81:AW81">AQ82+AQ83</f>
        <v>147530000</v>
      </c>
      <c r="AR81" s="231">
        <f t="shared" si="148"/>
        <v>0</v>
      </c>
      <c r="AS81" s="231">
        <f t="shared" si="148"/>
        <v>0</v>
      </c>
      <c r="AT81" s="231">
        <f t="shared" si="148"/>
        <v>0</v>
      </c>
      <c r="AU81" s="231">
        <f t="shared" si="148"/>
        <v>0</v>
      </c>
      <c r="AV81" s="231">
        <f t="shared" si="148"/>
        <v>0</v>
      </c>
      <c r="AW81" s="231">
        <f t="shared" si="148"/>
        <v>0</v>
      </c>
      <c r="AX81" s="231">
        <f>AX82+AX83</f>
        <v>0</v>
      </c>
      <c r="AY81" s="231">
        <f aca="true" t="shared" si="149" ref="AY81:BD81">AY82+AY83</f>
        <v>0</v>
      </c>
      <c r="AZ81" s="231">
        <f t="shared" si="149"/>
        <v>0</v>
      </c>
      <c r="BA81" s="231">
        <f t="shared" si="149"/>
        <v>0</v>
      </c>
      <c r="BB81" s="231">
        <f t="shared" si="149"/>
        <v>0</v>
      </c>
      <c r="BC81" s="231">
        <f t="shared" si="149"/>
        <v>0</v>
      </c>
      <c r="BD81" s="231">
        <f t="shared" si="149"/>
        <v>0</v>
      </c>
      <c r="BE81" s="231">
        <f>BE82+BE83</f>
        <v>0</v>
      </c>
      <c r="BF81" s="231">
        <f>BF82+BF83</f>
        <v>0</v>
      </c>
      <c r="BG81" s="231">
        <f aca="true" t="shared" si="150" ref="BG81:CU81">BG82+BG83</f>
        <v>0</v>
      </c>
      <c r="BH81" s="231">
        <f t="shared" si="150"/>
        <v>0</v>
      </c>
      <c r="BI81" s="231">
        <f t="shared" si="150"/>
        <v>0</v>
      </c>
      <c r="BJ81" s="231">
        <f t="shared" si="150"/>
        <v>0</v>
      </c>
      <c r="BK81" s="231">
        <f t="shared" si="150"/>
        <v>0</v>
      </c>
      <c r="BL81" s="231">
        <f t="shared" si="150"/>
        <v>0</v>
      </c>
      <c r="BM81" s="231">
        <f t="shared" si="150"/>
        <v>0</v>
      </c>
      <c r="BN81" s="231">
        <f t="shared" si="150"/>
        <v>0</v>
      </c>
      <c r="BO81" s="231">
        <f t="shared" si="150"/>
        <v>0</v>
      </c>
      <c r="BP81" s="231">
        <f t="shared" si="150"/>
        <v>0</v>
      </c>
      <c r="BQ81" s="231">
        <f t="shared" si="150"/>
        <v>0</v>
      </c>
      <c r="BR81" s="231">
        <f t="shared" si="150"/>
        <v>0</v>
      </c>
      <c r="BS81" s="231">
        <f t="shared" si="150"/>
        <v>0</v>
      </c>
      <c r="BT81" s="231">
        <f t="shared" si="150"/>
        <v>0</v>
      </c>
      <c r="BU81" s="231">
        <f t="shared" si="150"/>
        <v>0</v>
      </c>
      <c r="BV81" s="231">
        <f t="shared" si="150"/>
        <v>0</v>
      </c>
      <c r="BW81" s="231">
        <f t="shared" si="150"/>
        <v>0</v>
      </c>
      <c r="BX81" s="231">
        <f t="shared" si="150"/>
        <v>0</v>
      </c>
      <c r="BY81" s="231">
        <f t="shared" si="150"/>
        <v>0</v>
      </c>
      <c r="BZ81" s="231">
        <f t="shared" si="150"/>
        <v>0</v>
      </c>
      <c r="CA81" s="231">
        <f t="shared" si="150"/>
        <v>0</v>
      </c>
      <c r="CB81" s="231">
        <f t="shared" si="150"/>
        <v>0</v>
      </c>
      <c r="CC81" s="231">
        <f t="shared" si="150"/>
        <v>0</v>
      </c>
      <c r="CD81" s="231">
        <f t="shared" si="150"/>
        <v>0</v>
      </c>
      <c r="CE81" s="231">
        <f t="shared" si="150"/>
        <v>0</v>
      </c>
      <c r="CF81" s="231">
        <f t="shared" si="150"/>
        <v>0</v>
      </c>
      <c r="CG81" s="231">
        <f t="shared" si="150"/>
        <v>0</v>
      </c>
      <c r="CH81" s="231">
        <f t="shared" si="150"/>
        <v>0</v>
      </c>
      <c r="CI81" s="231">
        <f t="shared" si="150"/>
        <v>0</v>
      </c>
      <c r="CJ81" s="231">
        <f t="shared" si="150"/>
        <v>0</v>
      </c>
      <c r="CK81" s="231">
        <f t="shared" si="150"/>
        <v>0</v>
      </c>
      <c r="CL81" s="231">
        <f t="shared" si="150"/>
        <v>0</v>
      </c>
      <c r="CM81" s="231">
        <f t="shared" si="150"/>
        <v>0</v>
      </c>
      <c r="CN81" s="231">
        <f t="shared" si="150"/>
        <v>0</v>
      </c>
      <c r="CO81" s="231">
        <f t="shared" si="150"/>
        <v>0</v>
      </c>
      <c r="CP81" s="231">
        <f t="shared" si="150"/>
        <v>144000000</v>
      </c>
      <c r="CQ81" s="231">
        <f t="shared" si="150"/>
        <v>0</v>
      </c>
      <c r="CR81" s="231">
        <f t="shared" si="150"/>
        <v>144000000</v>
      </c>
      <c r="CS81" s="231">
        <f t="shared" si="150"/>
        <v>0</v>
      </c>
      <c r="CT81" s="231">
        <f t="shared" si="150"/>
        <v>0</v>
      </c>
      <c r="CU81" s="231">
        <f t="shared" si="150"/>
        <v>144000000</v>
      </c>
      <c r="CV81" s="246" t="s">
        <v>171</v>
      </c>
      <c r="CW81" s="231">
        <f aca="true" t="shared" si="151" ref="CW81:FH81">CW82+CW83</f>
        <v>4088888000</v>
      </c>
      <c r="CX81" s="231">
        <f t="shared" si="151"/>
        <v>3944888000</v>
      </c>
      <c r="CY81" s="231">
        <f t="shared" si="151"/>
        <v>0</v>
      </c>
      <c r="CZ81" s="231">
        <f t="shared" si="151"/>
        <v>0</v>
      </c>
      <c r="DA81" s="231">
        <f t="shared" si="151"/>
        <v>0</v>
      </c>
      <c r="DB81" s="231">
        <f t="shared" si="151"/>
        <v>0</v>
      </c>
      <c r="DC81" s="231">
        <f t="shared" si="151"/>
        <v>0</v>
      </c>
      <c r="DD81" s="231">
        <f t="shared" si="151"/>
        <v>3944888000</v>
      </c>
      <c r="DE81" s="231">
        <f t="shared" si="151"/>
        <v>0</v>
      </c>
      <c r="DF81" s="231">
        <f t="shared" si="151"/>
        <v>3797358000</v>
      </c>
      <c r="DG81" s="231">
        <f t="shared" si="151"/>
        <v>0</v>
      </c>
      <c r="DH81" s="231">
        <f t="shared" si="151"/>
        <v>0</v>
      </c>
      <c r="DI81" s="231">
        <f t="shared" si="151"/>
        <v>0</v>
      </c>
      <c r="DJ81" s="231">
        <f t="shared" si="151"/>
        <v>0</v>
      </c>
      <c r="DK81" s="231">
        <f t="shared" si="151"/>
        <v>0</v>
      </c>
      <c r="DL81" s="231">
        <f t="shared" si="151"/>
        <v>0</v>
      </c>
      <c r="DM81" s="231">
        <f t="shared" si="151"/>
        <v>0</v>
      </c>
      <c r="DN81" s="231">
        <f t="shared" si="151"/>
        <v>0</v>
      </c>
      <c r="DO81" s="231">
        <f t="shared" si="151"/>
        <v>0</v>
      </c>
      <c r="DP81" s="231">
        <f t="shared" si="151"/>
        <v>0</v>
      </c>
      <c r="DQ81" s="231">
        <f t="shared" si="151"/>
        <v>0</v>
      </c>
      <c r="DR81" s="231">
        <f t="shared" si="151"/>
        <v>0</v>
      </c>
      <c r="DS81" s="231">
        <f t="shared" si="151"/>
        <v>0</v>
      </c>
      <c r="DT81" s="231">
        <f>DT82+DT83</f>
        <v>0</v>
      </c>
      <c r="DU81" s="231">
        <f t="shared" si="151"/>
        <v>0</v>
      </c>
      <c r="DV81" s="231">
        <f t="shared" si="151"/>
        <v>0</v>
      </c>
      <c r="DW81" s="231">
        <f>DW82+DW83</f>
        <v>0</v>
      </c>
      <c r="DX81" s="231">
        <f>DX82+DX83</f>
        <v>0</v>
      </c>
      <c r="DY81" s="231">
        <f t="shared" si="151"/>
        <v>0</v>
      </c>
      <c r="DZ81" s="231">
        <f t="shared" si="151"/>
        <v>0</v>
      </c>
      <c r="EA81" s="231">
        <f t="shared" si="151"/>
        <v>0</v>
      </c>
      <c r="EB81" s="231">
        <f t="shared" si="151"/>
        <v>0</v>
      </c>
      <c r="EC81" s="231">
        <f>EC82+EC83</f>
        <v>0</v>
      </c>
      <c r="ED81" s="231">
        <f t="shared" si="151"/>
        <v>0</v>
      </c>
      <c r="EE81" s="231">
        <f t="shared" si="151"/>
        <v>0</v>
      </c>
      <c r="EF81" s="231">
        <f t="shared" si="151"/>
        <v>0</v>
      </c>
      <c r="EG81" s="231">
        <f t="shared" si="151"/>
        <v>0</v>
      </c>
      <c r="EH81" s="231">
        <f t="shared" si="151"/>
        <v>0</v>
      </c>
      <c r="EI81" s="231">
        <f t="shared" si="151"/>
        <v>0</v>
      </c>
      <c r="EJ81" s="231">
        <f>EJ82+EJ83</f>
        <v>0</v>
      </c>
      <c r="EK81" s="231">
        <f t="shared" si="151"/>
        <v>147530000</v>
      </c>
      <c r="EL81" s="231">
        <f t="shared" si="151"/>
        <v>0</v>
      </c>
      <c r="EM81" s="231">
        <f t="shared" si="151"/>
        <v>0</v>
      </c>
      <c r="EN81" s="231">
        <f t="shared" si="151"/>
        <v>0</v>
      </c>
      <c r="EO81" s="231">
        <f t="shared" si="151"/>
        <v>0</v>
      </c>
      <c r="EP81" s="231">
        <f t="shared" si="151"/>
        <v>0</v>
      </c>
      <c r="EQ81" s="231">
        <f t="shared" si="151"/>
        <v>0</v>
      </c>
      <c r="ER81" s="231">
        <f>ER82+ER83</f>
        <v>0</v>
      </c>
      <c r="ES81" s="231">
        <f t="shared" si="151"/>
        <v>0</v>
      </c>
      <c r="ET81" s="231">
        <f t="shared" si="151"/>
        <v>0</v>
      </c>
      <c r="EU81" s="231">
        <f t="shared" si="151"/>
        <v>0</v>
      </c>
      <c r="EV81" s="231">
        <f t="shared" si="151"/>
        <v>0</v>
      </c>
      <c r="EW81" s="231">
        <f t="shared" si="151"/>
        <v>0</v>
      </c>
      <c r="EX81" s="231">
        <f t="shared" si="151"/>
        <v>0</v>
      </c>
      <c r="EY81" s="231">
        <f>EY82+EY83</f>
        <v>0</v>
      </c>
      <c r="EZ81" s="231">
        <f>EZ82+EZ83</f>
        <v>0</v>
      </c>
      <c r="FA81" s="231">
        <f t="shared" si="151"/>
        <v>0</v>
      </c>
      <c r="FB81" s="231">
        <f t="shared" si="151"/>
        <v>0</v>
      </c>
      <c r="FC81" s="231">
        <f t="shared" si="151"/>
        <v>0</v>
      </c>
      <c r="FD81" s="231">
        <f t="shared" si="151"/>
        <v>0</v>
      </c>
      <c r="FE81" s="231">
        <f t="shared" si="151"/>
        <v>0</v>
      </c>
      <c r="FF81" s="231">
        <f t="shared" si="151"/>
        <v>0</v>
      </c>
      <c r="FG81" s="231">
        <f t="shared" si="151"/>
        <v>0</v>
      </c>
      <c r="FH81" s="231">
        <f t="shared" si="151"/>
        <v>0</v>
      </c>
      <c r="FI81" s="231">
        <f aca="true" t="shared" si="152" ref="FI81:GO81">FI82+FI83</f>
        <v>0</v>
      </c>
      <c r="FJ81" s="231">
        <f t="shared" si="152"/>
        <v>0</v>
      </c>
      <c r="FK81" s="231">
        <f t="shared" si="152"/>
        <v>0</v>
      </c>
      <c r="FL81" s="231">
        <f t="shared" si="152"/>
        <v>0</v>
      </c>
      <c r="FM81" s="231">
        <f t="shared" si="152"/>
        <v>0</v>
      </c>
      <c r="FN81" s="231">
        <f t="shared" si="152"/>
        <v>0</v>
      </c>
      <c r="FO81" s="231">
        <f t="shared" si="152"/>
        <v>0</v>
      </c>
      <c r="FP81" s="231">
        <f t="shared" si="152"/>
        <v>0</v>
      </c>
      <c r="FQ81" s="231">
        <f t="shared" si="152"/>
        <v>0</v>
      </c>
      <c r="FR81" s="231">
        <f t="shared" si="152"/>
        <v>0</v>
      </c>
      <c r="FS81" s="231">
        <f t="shared" si="152"/>
        <v>0</v>
      </c>
      <c r="FT81" s="231">
        <f t="shared" si="152"/>
        <v>0</v>
      </c>
      <c r="FU81" s="231">
        <f t="shared" si="152"/>
        <v>0</v>
      </c>
      <c r="FV81" s="231">
        <f t="shared" si="152"/>
        <v>0</v>
      </c>
      <c r="FW81" s="231">
        <f t="shared" si="152"/>
        <v>0</v>
      </c>
      <c r="FX81" s="231">
        <f t="shared" si="152"/>
        <v>0</v>
      </c>
      <c r="FY81" s="231">
        <f t="shared" si="152"/>
        <v>0</v>
      </c>
      <c r="FZ81" s="231">
        <f t="shared" si="152"/>
        <v>0</v>
      </c>
      <c r="GA81" s="231">
        <f t="shared" si="152"/>
        <v>0</v>
      </c>
      <c r="GB81" s="231">
        <f t="shared" si="152"/>
        <v>0</v>
      </c>
      <c r="GC81" s="231">
        <f t="shared" si="152"/>
        <v>0</v>
      </c>
      <c r="GD81" s="231">
        <f t="shared" si="152"/>
        <v>0</v>
      </c>
      <c r="GE81" s="231">
        <f t="shared" si="152"/>
        <v>0</v>
      </c>
      <c r="GF81" s="231">
        <f t="shared" si="152"/>
        <v>0</v>
      </c>
      <c r="GG81" s="231">
        <f t="shared" si="152"/>
        <v>0</v>
      </c>
      <c r="GH81" s="231">
        <f t="shared" si="152"/>
        <v>0</v>
      </c>
      <c r="GI81" s="231">
        <f t="shared" si="152"/>
        <v>0</v>
      </c>
      <c r="GJ81" s="231">
        <f t="shared" si="152"/>
        <v>144000000</v>
      </c>
      <c r="GK81" s="231">
        <f t="shared" si="152"/>
        <v>0</v>
      </c>
      <c r="GL81" s="231">
        <f t="shared" si="152"/>
        <v>144000000</v>
      </c>
      <c r="GM81" s="231">
        <f t="shared" si="152"/>
        <v>0</v>
      </c>
      <c r="GN81" s="231">
        <f t="shared" si="152"/>
        <v>0</v>
      </c>
      <c r="GO81" s="231">
        <f t="shared" si="152"/>
        <v>144000000</v>
      </c>
      <c r="GP81" s="231">
        <f>GP82+GP83</f>
        <v>0</v>
      </c>
      <c r="GQ81" s="247">
        <f t="shared" si="140"/>
        <v>1</v>
      </c>
      <c r="GR81" s="247"/>
      <c r="GS81" s="248">
        <f>DD81/J81</f>
        <v>1</v>
      </c>
      <c r="GT81" s="248"/>
      <c r="GU81" s="248">
        <f>GJ81/CP81</f>
        <v>1</v>
      </c>
    </row>
    <row r="82" spans="1:203" ht="21" customHeight="1" hidden="1">
      <c r="A82" s="245"/>
      <c r="B82" s="246" t="s">
        <v>155</v>
      </c>
      <c r="C82" s="231">
        <f>D82+BN82+CP82</f>
        <v>0</v>
      </c>
      <c r="D82" s="231">
        <f>E82+J82</f>
        <v>0</v>
      </c>
      <c r="E82" s="231">
        <f>SUM(F82:I82)</f>
        <v>0</v>
      </c>
      <c r="F82" s="231"/>
      <c r="G82" s="231"/>
      <c r="H82" s="231"/>
      <c r="I82" s="231"/>
      <c r="J82" s="231">
        <f>SUM(K82:BM82)</f>
        <v>0</v>
      </c>
      <c r="K82" s="231"/>
      <c r="L82" s="231"/>
      <c r="M82" s="231"/>
      <c r="N82" s="231"/>
      <c r="O82" s="231"/>
      <c r="P82" s="231"/>
      <c r="Q82" s="231"/>
      <c r="R82" s="231"/>
      <c r="S82" s="231"/>
      <c r="T82" s="231"/>
      <c r="U82" s="231"/>
      <c r="V82" s="231"/>
      <c r="W82" s="231"/>
      <c r="X82" s="231"/>
      <c r="Y82" s="231"/>
      <c r="Z82" s="231"/>
      <c r="AA82" s="231"/>
      <c r="AB82" s="231"/>
      <c r="AC82" s="231"/>
      <c r="AD82" s="231"/>
      <c r="AE82" s="231"/>
      <c r="AF82" s="231"/>
      <c r="AG82" s="231"/>
      <c r="AH82" s="231"/>
      <c r="AI82" s="231"/>
      <c r="AJ82" s="231"/>
      <c r="AK82" s="231"/>
      <c r="AL82" s="231"/>
      <c r="AM82" s="231"/>
      <c r="AN82" s="231"/>
      <c r="AO82" s="231"/>
      <c r="AP82" s="231"/>
      <c r="AQ82" s="231"/>
      <c r="AR82" s="231"/>
      <c r="AS82" s="231"/>
      <c r="AT82" s="231"/>
      <c r="AU82" s="231"/>
      <c r="AV82" s="231"/>
      <c r="AW82" s="231"/>
      <c r="AX82" s="231"/>
      <c r="AY82" s="231"/>
      <c r="AZ82" s="231"/>
      <c r="BA82" s="231"/>
      <c r="BB82" s="231"/>
      <c r="BC82" s="231"/>
      <c r="BD82" s="231"/>
      <c r="BE82" s="231"/>
      <c r="BF82" s="231"/>
      <c r="BG82" s="231"/>
      <c r="BH82" s="231"/>
      <c r="BI82" s="231"/>
      <c r="BJ82" s="231"/>
      <c r="BK82" s="231"/>
      <c r="BL82" s="231"/>
      <c r="BM82" s="231"/>
      <c r="BN82" s="231">
        <f>SUM(BO82:BP82)</f>
        <v>0</v>
      </c>
      <c r="BO82" s="231">
        <f>SUM(BQ82:BR82)+BS82+BU82+CD82+CL82</f>
        <v>0</v>
      </c>
      <c r="BP82" s="231">
        <f>BT82+SUM(BV82:CC82)+SUM(CE82:CK82)+SUM(CM82:CO82)</f>
        <v>0</v>
      </c>
      <c r="BQ82" s="231"/>
      <c r="BR82" s="231"/>
      <c r="BS82" s="231"/>
      <c r="BT82" s="231"/>
      <c r="BU82" s="231"/>
      <c r="BV82" s="231"/>
      <c r="BW82" s="231"/>
      <c r="BX82" s="231"/>
      <c r="BY82" s="231"/>
      <c r="BZ82" s="231"/>
      <c r="CA82" s="231"/>
      <c r="CB82" s="231"/>
      <c r="CC82" s="231"/>
      <c r="CD82" s="231"/>
      <c r="CE82" s="231"/>
      <c r="CF82" s="231"/>
      <c r="CG82" s="231"/>
      <c r="CH82" s="231"/>
      <c r="CI82" s="231"/>
      <c r="CJ82" s="231"/>
      <c r="CK82" s="231"/>
      <c r="CL82" s="231"/>
      <c r="CM82" s="231"/>
      <c r="CN82" s="231"/>
      <c r="CO82" s="231"/>
      <c r="CP82" s="231">
        <f>SUM(CQ82:CR82)</f>
        <v>0</v>
      </c>
      <c r="CQ82" s="231">
        <f>SUM(CS82:CS82)</f>
        <v>0</v>
      </c>
      <c r="CR82" s="231">
        <f>SUM(CT82:CU82)</f>
        <v>0</v>
      </c>
      <c r="CS82" s="231"/>
      <c r="CT82" s="231"/>
      <c r="CU82" s="231"/>
      <c r="CV82" s="246" t="s">
        <v>155</v>
      </c>
      <c r="CW82" s="231">
        <f>CX82+FH82+GJ82+GP82</f>
        <v>0</v>
      </c>
      <c r="CX82" s="231">
        <f>CY82+DD82</f>
        <v>0</v>
      </c>
      <c r="CY82" s="231">
        <f>SUM(CZ82:DC82)</f>
        <v>0</v>
      </c>
      <c r="CZ82" s="231"/>
      <c r="DA82" s="231"/>
      <c r="DB82" s="231"/>
      <c r="DC82" s="231"/>
      <c r="DD82" s="231">
        <f>SUM(DE82:FG82)</f>
        <v>0</v>
      </c>
      <c r="DE82" s="231"/>
      <c r="DF82" s="231"/>
      <c r="DG82" s="231"/>
      <c r="DH82" s="231"/>
      <c r="DI82" s="231"/>
      <c r="DJ82" s="231"/>
      <c r="DK82" s="231"/>
      <c r="DL82" s="231"/>
      <c r="DM82" s="231"/>
      <c r="DN82" s="231"/>
      <c r="DO82" s="231"/>
      <c r="DP82" s="231"/>
      <c r="DQ82" s="231"/>
      <c r="DR82" s="231"/>
      <c r="DS82" s="231"/>
      <c r="DT82" s="231"/>
      <c r="DU82" s="231"/>
      <c r="DV82" s="231"/>
      <c r="DW82" s="231"/>
      <c r="DX82" s="231"/>
      <c r="DY82" s="231"/>
      <c r="DZ82" s="231"/>
      <c r="EA82" s="231"/>
      <c r="EB82" s="231"/>
      <c r="EC82" s="231"/>
      <c r="ED82" s="231"/>
      <c r="EE82" s="231"/>
      <c r="EF82" s="231"/>
      <c r="EG82" s="231"/>
      <c r="EH82" s="231"/>
      <c r="EI82" s="231"/>
      <c r="EJ82" s="231"/>
      <c r="EK82" s="231"/>
      <c r="EL82" s="231"/>
      <c r="EM82" s="231"/>
      <c r="EN82" s="231"/>
      <c r="EO82" s="231"/>
      <c r="EP82" s="231"/>
      <c r="EQ82" s="231"/>
      <c r="ER82" s="231"/>
      <c r="ES82" s="231"/>
      <c r="ET82" s="231"/>
      <c r="EU82" s="231"/>
      <c r="EV82" s="231"/>
      <c r="EW82" s="231"/>
      <c r="EX82" s="231"/>
      <c r="EY82" s="231"/>
      <c r="EZ82" s="231"/>
      <c r="FA82" s="231"/>
      <c r="FB82" s="231"/>
      <c r="FC82" s="231"/>
      <c r="FD82" s="231"/>
      <c r="FE82" s="231"/>
      <c r="FF82" s="231"/>
      <c r="FG82" s="231"/>
      <c r="FH82" s="231">
        <f>SUM(FI82:FJ82)</f>
        <v>0</v>
      </c>
      <c r="FI82" s="231">
        <f>SUM(FK82:FL82)+FM82+FO82+FX82+GF82</f>
        <v>0</v>
      </c>
      <c r="FJ82" s="231">
        <f>FN82+SUM(FP82:FW82)+SUM(FY82:GE82)+SUM(GG82:GI82)</f>
        <v>0</v>
      </c>
      <c r="FK82" s="231"/>
      <c r="FL82" s="231"/>
      <c r="FM82" s="231"/>
      <c r="FN82" s="231"/>
      <c r="FO82" s="231"/>
      <c r="FP82" s="231"/>
      <c r="FQ82" s="231"/>
      <c r="FR82" s="231"/>
      <c r="FS82" s="231"/>
      <c r="FT82" s="231"/>
      <c r="FU82" s="231"/>
      <c r="FV82" s="231"/>
      <c r="FW82" s="231"/>
      <c r="FX82" s="231"/>
      <c r="FY82" s="231"/>
      <c r="FZ82" s="231"/>
      <c r="GA82" s="231"/>
      <c r="GB82" s="231"/>
      <c r="GC82" s="231"/>
      <c r="GD82" s="231"/>
      <c r="GE82" s="231"/>
      <c r="GF82" s="231"/>
      <c r="GG82" s="231"/>
      <c r="GH82" s="231"/>
      <c r="GI82" s="231"/>
      <c r="GJ82" s="231">
        <f>SUM(GK82:GL82)</f>
        <v>0</v>
      </c>
      <c r="GK82" s="231">
        <f>SUM(GM82:GM82)</f>
        <v>0</v>
      </c>
      <c r="GL82" s="231">
        <f>SUM(GN82:GO82)</f>
        <v>0</v>
      </c>
      <c r="GM82" s="231"/>
      <c r="GN82" s="231"/>
      <c r="GO82" s="231"/>
      <c r="GP82" s="231"/>
      <c r="GQ82" s="247"/>
      <c r="GR82" s="247"/>
      <c r="GS82" s="248"/>
      <c r="GT82" s="248"/>
      <c r="GU82" s="248"/>
    </row>
    <row r="83" spans="1:203" ht="17.25" customHeight="1" hidden="1">
      <c r="A83" s="245"/>
      <c r="B83" s="246" t="s">
        <v>156</v>
      </c>
      <c r="C83" s="231">
        <f>D83+BN83+CP83</f>
        <v>4088888000</v>
      </c>
      <c r="D83" s="231">
        <f>E83+J83</f>
        <v>3944888000</v>
      </c>
      <c r="E83" s="231">
        <f>SUM(F83:I83)</f>
        <v>0</v>
      </c>
      <c r="F83" s="231"/>
      <c r="G83" s="231"/>
      <c r="H83" s="231"/>
      <c r="I83" s="231"/>
      <c r="J83" s="231">
        <f>SUM(K83:BM83)</f>
        <v>3944888000</v>
      </c>
      <c r="K83" s="231"/>
      <c r="L83" s="231">
        <v>3797358000</v>
      </c>
      <c r="M83" s="231"/>
      <c r="N83" s="231"/>
      <c r="O83" s="231"/>
      <c r="P83" s="231"/>
      <c r="Q83" s="231"/>
      <c r="R83" s="231"/>
      <c r="S83" s="231"/>
      <c r="T83" s="231"/>
      <c r="U83" s="231"/>
      <c r="V83" s="231"/>
      <c r="W83" s="231"/>
      <c r="X83" s="231"/>
      <c r="Y83" s="231"/>
      <c r="Z83" s="231"/>
      <c r="AA83" s="231"/>
      <c r="AB83" s="231"/>
      <c r="AC83" s="231"/>
      <c r="AD83" s="231"/>
      <c r="AE83" s="231"/>
      <c r="AF83" s="231"/>
      <c r="AG83" s="231"/>
      <c r="AH83" s="231"/>
      <c r="AI83" s="231"/>
      <c r="AJ83" s="231"/>
      <c r="AK83" s="231"/>
      <c r="AL83" s="231"/>
      <c r="AM83" s="231"/>
      <c r="AN83" s="231"/>
      <c r="AO83" s="231"/>
      <c r="AP83" s="231"/>
      <c r="AQ83" s="231">
        <v>147530000</v>
      </c>
      <c r="AR83" s="231"/>
      <c r="AS83" s="231"/>
      <c r="AT83" s="231"/>
      <c r="AU83" s="231"/>
      <c r="AV83" s="231"/>
      <c r="AW83" s="231"/>
      <c r="AX83" s="231"/>
      <c r="AY83" s="231"/>
      <c r="AZ83" s="231"/>
      <c r="BA83" s="231"/>
      <c r="BB83" s="231"/>
      <c r="BC83" s="231"/>
      <c r="BD83" s="231"/>
      <c r="BE83" s="231"/>
      <c r="BF83" s="231"/>
      <c r="BG83" s="231"/>
      <c r="BH83" s="231"/>
      <c r="BI83" s="231"/>
      <c r="BJ83" s="231"/>
      <c r="BK83" s="231"/>
      <c r="BL83" s="231"/>
      <c r="BM83" s="231"/>
      <c r="BN83" s="231">
        <f>SUM(BO83:BP83)</f>
        <v>0</v>
      </c>
      <c r="BO83" s="231">
        <f>SUM(BQ83:BR83)+BS83+BU83+CD83+CL83</f>
        <v>0</v>
      </c>
      <c r="BP83" s="231">
        <f>BT83+SUM(BV83:CC83)+SUM(CE83:CK83)+SUM(CM83:CO83)</f>
        <v>0</v>
      </c>
      <c r="BQ83" s="231"/>
      <c r="BR83" s="231"/>
      <c r="BS83" s="231"/>
      <c r="BT83" s="231"/>
      <c r="BU83" s="231"/>
      <c r="BV83" s="231"/>
      <c r="BW83" s="231"/>
      <c r="BX83" s="231"/>
      <c r="BY83" s="231"/>
      <c r="BZ83" s="231"/>
      <c r="CA83" s="231"/>
      <c r="CB83" s="231"/>
      <c r="CC83" s="231"/>
      <c r="CD83" s="231"/>
      <c r="CE83" s="231"/>
      <c r="CF83" s="231"/>
      <c r="CG83" s="231"/>
      <c r="CH83" s="231"/>
      <c r="CI83" s="231"/>
      <c r="CJ83" s="231"/>
      <c r="CK83" s="231"/>
      <c r="CL83" s="231"/>
      <c r="CM83" s="231"/>
      <c r="CN83" s="231"/>
      <c r="CO83" s="231"/>
      <c r="CP83" s="231">
        <f>SUM(CQ83:CR83)</f>
        <v>144000000</v>
      </c>
      <c r="CQ83" s="231">
        <f>SUM(CS83:CS83)</f>
        <v>0</v>
      </c>
      <c r="CR83" s="231">
        <f>SUM(CT83:CU83)</f>
        <v>144000000</v>
      </c>
      <c r="CS83" s="231"/>
      <c r="CT83" s="231"/>
      <c r="CU83" s="231">
        <v>144000000</v>
      </c>
      <c r="CV83" s="246" t="s">
        <v>156</v>
      </c>
      <c r="CW83" s="231">
        <f>CX83+FH83+GJ83+GP83</f>
        <v>4088888000</v>
      </c>
      <c r="CX83" s="231">
        <f>CY83+DD83</f>
        <v>3944888000</v>
      </c>
      <c r="CY83" s="231">
        <f>SUM(CZ83:DC83)</f>
        <v>0</v>
      </c>
      <c r="CZ83" s="231"/>
      <c r="DA83" s="231"/>
      <c r="DB83" s="231"/>
      <c r="DC83" s="231"/>
      <c r="DD83" s="231">
        <f>SUM(DE83:FG83)</f>
        <v>3944888000</v>
      </c>
      <c r="DE83" s="231"/>
      <c r="DF83" s="231">
        <v>3797358000</v>
      </c>
      <c r="DG83" s="231"/>
      <c r="DH83" s="231"/>
      <c r="DI83" s="231"/>
      <c r="DJ83" s="231"/>
      <c r="DK83" s="231"/>
      <c r="DL83" s="231"/>
      <c r="DM83" s="231"/>
      <c r="DN83" s="231"/>
      <c r="DO83" s="231"/>
      <c r="DP83" s="231"/>
      <c r="DQ83" s="231"/>
      <c r="DR83" s="231"/>
      <c r="DS83" s="231"/>
      <c r="DT83" s="231"/>
      <c r="DU83" s="231"/>
      <c r="DV83" s="231"/>
      <c r="DW83" s="231"/>
      <c r="DX83" s="231"/>
      <c r="DY83" s="231"/>
      <c r="DZ83" s="231"/>
      <c r="EA83" s="231"/>
      <c r="EB83" s="231"/>
      <c r="EC83" s="231"/>
      <c r="ED83" s="231"/>
      <c r="EE83" s="231"/>
      <c r="EF83" s="231"/>
      <c r="EG83" s="231"/>
      <c r="EH83" s="231"/>
      <c r="EI83" s="231"/>
      <c r="EJ83" s="231"/>
      <c r="EK83" s="231">
        <v>147530000</v>
      </c>
      <c r="EL83" s="231"/>
      <c r="EM83" s="231"/>
      <c r="EN83" s="231"/>
      <c r="EO83" s="231"/>
      <c r="EP83" s="231"/>
      <c r="EQ83" s="231"/>
      <c r="ER83" s="231"/>
      <c r="ES83" s="231"/>
      <c r="ET83" s="231"/>
      <c r="EU83" s="231"/>
      <c r="EV83" s="231"/>
      <c r="EW83" s="231"/>
      <c r="EX83" s="231"/>
      <c r="EY83" s="231"/>
      <c r="EZ83" s="231"/>
      <c r="FA83" s="231"/>
      <c r="FB83" s="231"/>
      <c r="FC83" s="231"/>
      <c r="FD83" s="231"/>
      <c r="FE83" s="231"/>
      <c r="FF83" s="231"/>
      <c r="FG83" s="231"/>
      <c r="FH83" s="231">
        <f>SUM(FI83:FJ83)</f>
        <v>0</v>
      </c>
      <c r="FI83" s="231">
        <f>SUM(FK83:FL83)+FM83+FO83+FX83+GF83</f>
        <v>0</v>
      </c>
      <c r="FJ83" s="231">
        <f>FN83+SUM(FP83:FW83)+SUM(FY83:GE83)+SUM(GG83:GI83)</f>
        <v>0</v>
      </c>
      <c r="FK83" s="231"/>
      <c r="FL83" s="231"/>
      <c r="FM83" s="231"/>
      <c r="FN83" s="231"/>
      <c r="FO83" s="231"/>
      <c r="FP83" s="231"/>
      <c r="FQ83" s="231"/>
      <c r="FR83" s="231"/>
      <c r="FS83" s="231"/>
      <c r="FT83" s="231"/>
      <c r="FU83" s="231"/>
      <c r="FV83" s="231"/>
      <c r="FW83" s="231"/>
      <c r="FX83" s="231"/>
      <c r="FY83" s="231"/>
      <c r="FZ83" s="231"/>
      <c r="GA83" s="231"/>
      <c r="GB83" s="231"/>
      <c r="GC83" s="231"/>
      <c r="GD83" s="231"/>
      <c r="GE83" s="231"/>
      <c r="GF83" s="231"/>
      <c r="GG83" s="231"/>
      <c r="GH83" s="231"/>
      <c r="GI83" s="231"/>
      <c r="GJ83" s="231">
        <f>SUM(GK83:GL83)</f>
        <v>144000000</v>
      </c>
      <c r="GK83" s="231">
        <f>SUM(GM83:GM83)</f>
        <v>0</v>
      </c>
      <c r="GL83" s="231">
        <f>SUM(GN83:GO83)</f>
        <v>144000000</v>
      </c>
      <c r="GM83" s="231"/>
      <c r="GN83" s="231"/>
      <c r="GO83" s="231">
        <v>144000000</v>
      </c>
      <c r="GP83" s="231"/>
      <c r="GQ83" s="247">
        <f t="shared" si="140"/>
        <v>1</v>
      </c>
      <c r="GR83" s="247"/>
      <c r="GS83" s="248">
        <f aca="true" t="shared" si="153" ref="GS83:GS95">DD83/J83</f>
        <v>1</v>
      </c>
      <c r="GT83" s="248"/>
      <c r="GU83" s="248">
        <f>GJ83/CP83</f>
        <v>1</v>
      </c>
    </row>
    <row r="84" spans="1:203" ht="17.25" customHeight="1">
      <c r="A84" s="245">
        <v>24</v>
      </c>
      <c r="B84" s="246" t="s">
        <v>172</v>
      </c>
      <c r="C84" s="231">
        <f aca="true" t="shared" si="154" ref="C84:AO84">C85+C86</f>
        <v>4116765000</v>
      </c>
      <c r="D84" s="231">
        <f t="shared" si="154"/>
        <v>4116765000</v>
      </c>
      <c r="E84" s="231">
        <f t="shared" si="154"/>
        <v>0</v>
      </c>
      <c r="F84" s="231">
        <f t="shared" si="154"/>
        <v>0</v>
      </c>
      <c r="G84" s="231">
        <f t="shared" si="154"/>
        <v>0</v>
      </c>
      <c r="H84" s="231">
        <f t="shared" si="154"/>
        <v>0</v>
      </c>
      <c r="I84" s="231">
        <f t="shared" si="154"/>
        <v>0</v>
      </c>
      <c r="J84" s="231">
        <f t="shared" si="154"/>
        <v>4116765000</v>
      </c>
      <c r="K84" s="231">
        <f t="shared" si="154"/>
        <v>3562030000</v>
      </c>
      <c r="L84" s="231">
        <f t="shared" si="154"/>
        <v>0</v>
      </c>
      <c r="M84" s="231">
        <f t="shared" si="154"/>
        <v>0</v>
      </c>
      <c r="N84" s="231">
        <f t="shared" si="154"/>
        <v>0</v>
      </c>
      <c r="O84" s="231">
        <f t="shared" si="154"/>
        <v>0</v>
      </c>
      <c r="P84" s="231">
        <f t="shared" si="154"/>
        <v>0</v>
      </c>
      <c r="Q84" s="231">
        <f t="shared" si="154"/>
        <v>0</v>
      </c>
      <c r="R84" s="231">
        <f t="shared" si="154"/>
        <v>0</v>
      </c>
      <c r="S84" s="231">
        <f t="shared" si="154"/>
        <v>0</v>
      </c>
      <c r="T84" s="231">
        <f t="shared" si="154"/>
        <v>0</v>
      </c>
      <c r="U84" s="231">
        <f t="shared" si="154"/>
        <v>0</v>
      </c>
      <c r="V84" s="231">
        <f t="shared" si="154"/>
        <v>0</v>
      </c>
      <c r="W84" s="231">
        <f t="shared" si="154"/>
        <v>0</v>
      </c>
      <c r="X84" s="231">
        <f t="shared" si="154"/>
        <v>0</v>
      </c>
      <c r="Y84" s="231">
        <f t="shared" si="154"/>
        <v>0</v>
      </c>
      <c r="Z84" s="231">
        <f t="shared" si="154"/>
        <v>0</v>
      </c>
      <c r="AA84" s="231">
        <f t="shared" si="154"/>
        <v>0</v>
      </c>
      <c r="AB84" s="231">
        <f t="shared" si="154"/>
        <v>0</v>
      </c>
      <c r="AC84" s="231">
        <f t="shared" si="154"/>
        <v>20215000</v>
      </c>
      <c r="AD84" s="231">
        <f t="shared" si="154"/>
        <v>0</v>
      </c>
      <c r="AE84" s="231">
        <f t="shared" si="154"/>
        <v>0</v>
      </c>
      <c r="AF84" s="231">
        <f t="shared" si="154"/>
        <v>0</v>
      </c>
      <c r="AG84" s="231">
        <f t="shared" si="154"/>
        <v>0</v>
      </c>
      <c r="AH84" s="231">
        <f t="shared" si="154"/>
        <v>0</v>
      </c>
      <c r="AI84" s="231">
        <f t="shared" si="154"/>
        <v>0</v>
      </c>
      <c r="AJ84" s="231">
        <f t="shared" si="154"/>
        <v>0</v>
      </c>
      <c r="AK84" s="231">
        <f t="shared" si="154"/>
        <v>0</v>
      </c>
      <c r="AL84" s="231">
        <f t="shared" si="154"/>
        <v>0</v>
      </c>
      <c r="AM84" s="231">
        <f t="shared" si="154"/>
        <v>0</v>
      </c>
      <c r="AN84" s="231">
        <f t="shared" si="154"/>
        <v>0</v>
      </c>
      <c r="AO84" s="231">
        <f t="shared" si="154"/>
        <v>0</v>
      </c>
      <c r="AP84" s="231">
        <f>AP85+AP86</f>
        <v>0</v>
      </c>
      <c r="AQ84" s="231">
        <f aca="true" t="shared" si="155" ref="AQ84:AW84">AQ85+AQ86</f>
        <v>534520000</v>
      </c>
      <c r="AR84" s="231">
        <f t="shared" si="155"/>
        <v>0</v>
      </c>
      <c r="AS84" s="231">
        <f t="shared" si="155"/>
        <v>0</v>
      </c>
      <c r="AT84" s="231">
        <f t="shared" si="155"/>
        <v>0</v>
      </c>
      <c r="AU84" s="231">
        <f t="shared" si="155"/>
        <v>0</v>
      </c>
      <c r="AV84" s="231">
        <f t="shared" si="155"/>
        <v>0</v>
      </c>
      <c r="AW84" s="231">
        <f t="shared" si="155"/>
        <v>0</v>
      </c>
      <c r="AX84" s="231">
        <f>AX85+AX86</f>
        <v>0</v>
      </c>
      <c r="AY84" s="231">
        <f aca="true" t="shared" si="156" ref="AY84:BD84">AY85+AY86</f>
        <v>0</v>
      </c>
      <c r="AZ84" s="231">
        <f t="shared" si="156"/>
        <v>0</v>
      </c>
      <c r="BA84" s="231">
        <f t="shared" si="156"/>
        <v>0</v>
      </c>
      <c r="BB84" s="231">
        <f t="shared" si="156"/>
        <v>0</v>
      </c>
      <c r="BC84" s="231">
        <f t="shared" si="156"/>
        <v>0</v>
      </c>
      <c r="BD84" s="231">
        <f t="shared" si="156"/>
        <v>0</v>
      </c>
      <c r="BE84" s="231">
        <f>BE85+BE86</f>
        <v>0</v>
      </c>
      <c r="BF84" s="231">
        <f>BF85+BF86</f>
        <v>0</v>
      </c>
      <c r="BG84" s="231">
        <f aca="true" t="shared" si="157" ref="BG84:CU84">BG85+BG86</f>
        <v>0</v>
      </c>
      <c r="BH84" s="231">
        <f t="shared" si="157"/>
        <v>0</v>
      </c>
      <c r="BI84" s="231">
        <f t="shared" si="157"/>
        <v>0</v>
      </c>
      <c r="BJ84" s="231">
        <f t="shared" si="157"/>
        <v>0</v>
      </c>
      <c r="BK84" s="231">
        <f t="shared" si="157"/>
        <v>0</v>
      </c>
      <c r="BL84" s="231">
        <f t="shared" si="157"/>
        <v>0</v>
      </c>
      <c r="BM84" s="231">
        <f t="shared" si="157"/>
        <v>0</v>
      </c>
      <c r="BN84" s="231">
        <f t="shared" si="157"/>
        <v>0</v>
      </c>
      <c r="BO84" s="231">
        <f t="shared" si="157"/>
        <v>0</v>
      </c>
      <c r="BP84" s="231">
        <f t="shared" si="157"/>
        <v>0</v>
      </c>
      <c r="BQ84" s="231">
        <f t="shared" si="157"/>
        <v>0</v>
      </c>
      <c r="BR84" s="231">
        <f t="shared" si="157"/>
        <v>0</v>
      </c>
      <c r="BS84" s="231">
        <f t="shared" si="157"/>
        <v>0</v>
      </c>
      <c r="BT84" s="231">
        <f t="shared" si="157"/>
        <v>0</v>
      </c>
      <c r="BU84" s="231">
        <f t="shared" si="157"/>
        <v>0</v>
      </c>
      <c r="BV84" s="231">
        <f t="shared" si="157"/>
        <v>0</v>
      </c>
      <c r="BW84" s="231">
        <f t="shared" si="157"/>
        <v>0</v>
      </c>
      <c r="BX84" s="231">
        <f t="shared" si="157"/>
        <v>0</v>
      </c>
      <c r="BY84" s="231">
        <f t="shared" si="157"/>
        <v>0</v>
      </c>
      <c r="BZ84" s="231">
        <f t="shared" si="157"/>
        <v>0</v>
      </c>
      <c r="CA84" s="231">
        <f t="shared" si="157"/>
        <v>0</v>
      </c>
      <c r="CB84" s="231">
        <f t="shared" si="157"/>
        <v>0</v>
      </c>
      <c r="CC84" s="231">
        <f t="shared" si="157"/>
        <v>0</v>
      </c>
      <c r="CD84" s="231">
        <f t="shared" si="157"/>
        <v>0</v>
      </c>
      <c r="CE84" s="231">
        <f t="shared" si="157"/>
        <v>0</v>
      </c>
      <c r="CF84" s="231">
        <f t="shared" si="157"/>
        <v>0</v>
      </c>
      <c r="CG84" s="231">
        <f t="shared" si="157"/>
        <v>0</v>
      </c>
      <c r="CH84" s="231">
        <f t="shared" si="157"/>
        <v>0</v>
      </c>
      <c r="CI84" s="231">
        <f t="shared" si="157"/>
        <v>0</v>
      </c>
      <c r="CJ84" s="231">
        <f t="shared" si="157"/>
        <v>0</v>
      </c>
      <c r="CK84" s="231">
        <f t="shared" si="157"/>
        <v>0</v>
      </c>
      <c r="CL84" s="231">
        <f t="shared" si="157"/>
        <v>0</v>
      </c>
      <c r="CM84" s="231">
        <f t="shared" si="157"/>
        <v>0</v>
      </c>
      <c r="CN84" s="231">
        <f t="shared" si="157"/>
        <v>0</v>
      </c>
      <c r="CO84" s="231">
        <f t="shared" si="157"/>
        <v>0</v>
      </c>
      <c r="CP84" s="231">
        <f t="shared" si="157"/>
        <v>0</v>
      </c>
      <c r="CQ84" s="231">
        <f t="shared" si="157"/>
        <v>0</v>
      </c>
      <c r="CR84" s="231">
        <f t="shared" si="157"/>
        <v>0</v>
      </c>
      <c r="CS84" s="231">
        <f t="shared" si="157"/>
        <v>0</v>
      </c>
      <c r="CT84" s="231">
        <f t="shared" si="157"/>
        <v>0</v>
      </c>
      <c r="CU84" s="231">
        <f t="shared" si="157"/>
        <v>0</v>
      </c>
      <c r="CV84" s="246" t="s">
        <v>172</v>
      </c>
      <c r="CW84" s="231">
        <f aca="true" t="shared" si="158" ref="CW84:FH84">CW85+CW86</f>
        <v>4116765000</v>
      </c>
      <c r="CX84" s="231">
        <f t="shared" si="158"/>
        <v>4116765000</v>
      </c>
      <c r="CY84" s="231">
        <f t="shared" si="158"/>
        <v>0</v>
      </c>
      <c r="CZ84" s="231">
        <f t="shared" si="158"/>
        <v>0</v>
      </c>
      <c r="DA84" s="231">
        <f t="shared" si="158"/>
        <v>0</v>
      </c>
      <c r="DB84" s="231">
        <f t="shared" si="158"/>
        <v>0</v>
      </c>
      <c r="DC84" s="231">
        <f t="shared" si="158"/>
        <v>0</v>
      </c>
      <c r="DD84" s="231">
        <f t="shared" si="158"/>
        <v>4116765000</v>
      </c>
      <c r="DE84" s="231">
        <f t="shared" si="158"/>
        <v>3562030000</v>
      </c>
      <c r="DF84" s="231">
        <f t="shared" si="158"/>
        <v>0</v>
      </c>
      <c r="DG84" s="231">
        <f t="shared" si="158"/>
        <v>0</v>
      </c>
      <c r="DH84" s="231">
        <f t="shared" si="158"/>
        <v>0</v>
      </c>
      <c r="DI84" s="231">
        <f t="shared" si="158"/>
        <v>0</v>
      </c>
      <c r="DJ84" s="231">
        <f t="shared" si="158"/>
        <v>0</v>
      </c>
      <c r="DK84" s="231">
        <f t="shared" si="158"/>
        <v>0</v>
      </c>
      <c r="DL84" s="231">
        <f t="shared" si="158"/>
        <v>0</v>
      </c>
      <c r="DM84" s="231">
        <f t="shared" si="158"/>
        <v>0</v>
      </c>
      <c r="DN84" s="231">
        <f t="shared" si="158"/>
        <v>0</v>
      </c>
      <c r="DO84" s="231">
        <f t="shared" si="158"/>
        <v>0</v>
      </c>
      <c r="DP84" s="231">
        <f t="shared" si="158"/>
        <v>0</v>
      </c>
      <c r="DQ84" s="231">
        <f t="shared" si="158"/>
        <v>0</v>
      </c>
      <c r="DR84" s="231">
        <f t="shared" si="158"/>
        <v>0</v>
      </c>
      <c r="DS84" s="231">
        <f t="shared" si="158"/>
        <v>0</v>
      </c>
      <c r="DT84" s="231">
        <f>DT85+DT86</f>
        <v>0</v>
      </c>
      <c r="DU84" s="231">
        <f t="shared" si="158"/>
        <v>0</v>
      </c>
      <c r="DV84" s="231">
        <f t="shared" si="158"/>
        <v>0</v>
      </c>
      <c r="DW84" s="231">
        <f>DW85+DW86</f>
        <v>20215000</v>
      </c>
      <c r="DX84" s="231">
        <f>DX85+DX86</f>
        <v>0</v>
      </c>
      <c r="DY84" s="231">
        <f t="shared" si="158"/>
        <v>0</v>
      </c>
      <c r="DZ84" s="231">
        <f t="shared" si="158"/>
        <v>0</v>
      </c>
      <c r="EA84" s="231">
        <f t="shared" si="158"/>
        <v>0</v>
      </c>
      <c r="EB84" s="231">
        <f t="shared" si="158"/>
        <v>0</v>
      </c>
      <c r="EC84" s="231">
        <f>EC85+EC86</f>
        <v>0</v>
      </c>
      <c r="ED84" s="231">
        <f t="shared" si="158"/>
        <v>0</v>
      </c>
      <c r="EE84" s="231">
        <f t="shared" si="158"/>
        <v>0</v>
      </c>
      <c r="EF84" s="231">
        <f t="shared" si="158"/>
        <v>0</v>
      </c>
      <c r="EG84" s="231">
        <f t="shared" si="158"/>
        <v>0</v>
      </c>
      <c r="EH84" s="231">
        <f t="shared" si="158"/>
        <v>0</v>
      </c>
      <c r="EI84" s="231">
        <f t="shared" si="158"/>
        <v>0</v>
      </c>
      <c r="EJ84" s="231">
        <f>EJ85+EJ86</f>
        <v>0</v>
      </c>
      <c r="EK84" s="231">
        <f t="shared" si="158"/>
        <v>534520000</v>
      </c>
      <c r="EL84" s="231">
        <f t="shared" si="158"/>
        <v>0</v>
      </c>
      <c r="EM84" s="231">
        <f t="shared" si="158"/>
        <v>0</v>
      </c>
      <c r="EN84" s="231">
        <f t="shared" si="158"/>
        <v>0</v>
      </c>
      <c r="EO84" s="231">
        <f t="shared" si="158"/>
        <v>0</v>
      </c>
      <c r="EP84" s="231">
        <f t="shared" si="158"/>
        <v>0</v>
      </c>
      <c r="EQ84" s="231">
        <f t="shared" si="158"/>
        <v>0</v>
      </c>
      <c r="ER84" s="231">
        <f>ER85+ER86</f>
        <v>0</v>
      </c>
      <c r="ES84" s="231">
        <f t="shared" si="158"/>
        <v>0</v>
      </c>
      <c r="ET84" s="231">
        <f t="shared" si="158"/>
        <v>0</v>
      </c>
      <c r="EU84" s="231">
        <f t="shared" si="158"/>
        <v>0</v>
      </c>
      <c r="EV84" s="231">
        <f t="shared" si="158"/>
        <v>0</v>
      </c>
      <c r="EW84" s="231">
        <f t="shared" si="158"/>
        <v>0</v>
      </c>
      <c r="EX84" s="231">
        <f t="shared" si="158"/>
        <v>0</v>
      </c>
      <c r="EY84" s="231">
        <f>EY85+EY86</f>
        <v>0</v>
      </c>
      <c r="EZ84" s="231">
        <f>EZ85+EZ86</f>
        <v>0</v>
      </c>
      <c r="FA84" s="231">
        <f t="shared" si="158"/>
        <v>0</v>
      </c>
      <c r="FB84" s="231">
        <f t="shared" si="158"/>
        <v>0</v>
      </c>
      <c r="FC84" s="231">
        <f t="shared" si="158"/>
        <v>0</v>
      </c>
      <c r="FD84" s="231">
        <f t="shared" si="158"/>
        <v>0</v>
      </c>
      <c r="FE84" s="231">
        <f t="shared" si="158"/>
        <v>0</v>
      </c>
      <c r="FF84" s="231">
        <f t="shared" si="158"/>
        <v>0</v>
      </c>
      <c r="FG84" s="231">
        <f t="shared" si="158"/>
        <v>0</v>
      </c>
      <c r="FH84" s="231">
        <f t="shared" si="158"/>
        <v>0</v>
      </c>
      <c r="FI84" s="231">
        <f aca="true" t="shared" si="159" ref="FI84:GO84">FI85+FI86</f>
        <v>0</v>
      </c>
      <c r="FJ84" s="231">
        <f t="shared" si="159"/>
        <v>0</v>
      </c>
      <c r="FK84" s="231">
        <f t="shared" si="159"/>
        <v>0</v>
      </c>
      <c r="FL84" s="231">
        <f t="shared" si="159"/>
        <v>0</v>
      </c>
      <c r="FM84" s="231">
        <f t="shared" si="159"/>
        <v>0</v>
      </c>
      <c r="FN84" s="231">
        <f t="shared" si="159"/>
        <v>0</v>
      </c>
      <c r="FO84" s="231">
        <f t="shared" si="159"/>
        <v>0</v>
      </c>
      <c r="FP84" s="231">
        <f t="shared" si="159"/>
        <v>0</v>
      </c>
      <c r="FQ84" s="231">
        <f t="shared" si="159"/>
        <v>0</v>
      </c>
      <c r="FR84" s="231">
        <f t="shared" si="159"/>
        <v>0</v>
      </c>
      <c r="FS84" s="231">
        <f t="shared" si="159"/>
        <v>0</v>
      </c>
      <c r="FT84" s="231">
        <f t="shared" si="159"/>
        <v>0</v>
      </c>
      <c r="FU84" s="231">
        <f t="shared" si="159"/>
        <v>0</v>
      </c>
      <c r="FV84" s="231">
        <f t="shared" si="159"/>
        <v>0</v>
      </c>
      <c r="FW84" s="231">
        <f t="shared" si="159"/>
        <v>0</v>
      </c>
      <c r="FX84" s="231">
        <f t="shared" si="159"/>
        <v>0</v>
      </c>
      <c r="FY84" s="231">
        <f t="shared" si="159"/>
        <v>0</v>
      </c>
      <c r="FZ84" s="231">
        <f t="shared" si="159"/>
        <v>0</v>
      </c>
      <c r="GA84" s="231">
        <f t="shared" si="159"/>
        <v>0</v>
      </c>
      <c r="GB84" s="231">
        <f t="shared" si="159"/>
        <v>0</v>
      </c>
      <c r="GC84" s="231">
        <f t="shared" si="159"/>
        <v>0</v>
      </c>
      <c r="GD84" s="231">
        <f t="shared" si="159"/>
        <v>0</v>
      </c>
      <c r="GE84" s="231">
        <f t="shared" si="159"/>
        <v>0</v>
      </c>
      <c r="GF84" s="231">
        <f t="shared" si="159"/>
        <v>0</v>
      </c>
      <c r="GG84" s="231">
        <f t="shared" si="159"/>
        <v>0</v>
      </c>
      <c r="GH84" s="231">
        <f t="shared" si="159"/>
        <v>0</v>
      </c>
      <c r="GI84" s="231">
        <f t="shared" si="159"/>
        <v>0</v>
      </c>
      <c r="GJ84" s="231">
        <f t="shared" si="159"/>
        <v>0</v>
      </c>
      <c r="GK84" s="231">
        <f t="shared" si="159"/>
        <v>0</v>
      </c>
      <c r="GL84" s="231">
        <f t="shared" si="159"/>
        <v>0</v>
      </c>
      <c r="GM84" s="231">
        <f t="shared" si="159"/>
        <v>0</v>
      </c>
      <c r="GN84" s="231">
        <f t="shared" si="159"/>
        <v>0</v>
      </c>
      <c r="GO84" s="231">
        <f t="shared" si="159"/>
        <v>0</v>
      </c>
      <c r="GP84" s="231">
        <f>GP85+GP86</f>
        <v>0</v>
      </c>
      <c r="GQ84" s="247">
        <f t="shared" si="140"/>
        <v>1</v>
      </c>
      <c r="GR84" s="247"/>
      <c r="GS84" s="248">
        <f t="shared" si="153"/>
        <v>1</v>
      </c>
      <c r="GT84" s="248"/>
      <c r="GU84" s="248"/>
    </row>
    <row r="85" spans="1:203" ht="17.25" customHeight="1" hidden="1">
      <c r="A85" s="245"/>
      <c r="B85" s="246" t="s">
        <v>155</v>
      </c>
      <c r="C85" s="231">
        <f>D85+BN85+CP85</f>
        <v>0</v>
      </c>
      <c r="D85" s="231">
        <f>E85+J85</f>
        <v>0</v>
      </c>
      <c r="E85" s="231">
        <f>SUM(F85:I85)</f>
        <v>0</v>
      </c>
      <c r="F85" s="231"/>
      <c r="G85" s="231"/>
      <c r="H85" s="231"/>
      <c r="I85" s="231"/>
      <c r="J85" s="231">
        <f>SUM(K85:BM85)</f>
        <v>0</v>
      </c>
      <c r="K85" s="231"/>
      <c r="L85" s="231"/>
      <c r="M85" s="231"/>
      <c r="N85" s="231"/>
      <c r="O85" s="231"/>
      <c r="P85" s="231"/>
      <c r="Q85" s="231"/>
      <c r="R85" s="231"/>
      <c r="S85" s="231"/>
      <c r="T85" s="231"/>
      <c r="U85" s="231"/>
      <c r="V85" s="231"/>
      <c r="W85" s="231"/>
      <c r="X85" s="231"/>
      <c r="Y85" s="231"/>
      <c r="Z85" s="231"/>
      <c r="AA85" s="231"/>
      <c r="AB85" s="231"/>
      <c r="AC85" s="231"/>
      <c r="AD85" s="231"/>
      <c r="AE85" s="231"/>
      <c r="AF85" s="231"/>
      <c r="AG85" s="231"/>
      <c r="AH85" s="231"/>
      <c r="AI85" s="231"/>
      <c r="AJ85" s="231"/>
      <c r="AK85" s="231"/>
      <c r="AL85" s="231"/>
      <c r="AM85" s="231"/>
      <c r="AN85" s="231"/>
      <c r="AO85" s="231"/>
      <c r="AP85" s="231"/>
      <c r="AQ85" s="231"/>
      <c r="AR85" s="231"/>
      <c r="AS85" s="231"/>
      <c r="AT85" s="231"/>
      <c r="AU85" s="231"/>
      <c r="AV85" s="231"/>
      <c r="AW85" s="231"/>
      <c r="AX85" s="231"/>
      <c r="AY85" s="231"/>
      <c r="AZ85" s="231"/>
      <c r="BA85" s="231"/>
      <c r="BB85" s="231"/>
      <c r="BC85" s="231"/>
      <c r="BD85" s="231"/>
      <c r="BE85" s="231"/>
      <c r="BF85" s="231"/>
      <c r="BG85" s="231"/>
      <c r="BH85" s="231"/>
      <c r="BI85" s="231"/>
      <c r="BJ85" s="231"/>
      <c r="BK85" s="231"/>
      <c r="BL85" s="231"/>
      <c r="BM85" s="231"/>
      <c r="BN85" s="231">
        <f>SUM(BO85:BP85)</f>
        <v>0</v>
      </c>
      <c r="BO85" s="231">
        <f>SUM(BQ85:BR85)+BS85+BU85+CD85+CL85</f>
        <v>0</v>
      </c>
      <c r="BP85" s="231">
        <f>BT85+SUM(BV85:CC85)+SUM(CE85:CK85)+SUM(CM85:CO85)</f>
        <v>0</v>
      </c>
      <c r="BQ85" s="231"/>
      <c r="BR85" s="231"/>
      <c r="BS85" s="231"/>
      <c r="BT85" s="231"/>
      <c r="BU85" s="231"/>
      <c r="BV85" s="231"/>
      <c r="BW85" s="231"/>
      <c r="BX85" s="231"/>
      <c r="BY85" s="231"/>
      <c r="BZ85" s="231"/>
      <c r="CA85" s="231"/>
      <c r="CB85" s="231"/>
      <c r="CC85" s="231"/>
      <c r="CD85" s="231"/>
      <c r="CE85" s="231"/>
      <c r="CF85" s="231"/>
      <c r="CG85" s="231"/>
      <c r="CH85" s="231"/>
      <c r="CI85" s="231"/>
      <c r="CJ85" s="231"/>
      <c r="CK85" s="231"/>
      <c r="CL85" s="231"/>
      <c r="CM85" s="231"/>
      <c r="CN85" s="231"/>
      <c r="CO85" s="231"/>
      <c r="CP85" s="231">
        <f>SUM(CQ85:CR85)</f>
        <v>0</v>
      </c>
      <c r="CQ85" s="231">
        <f>SUM(CS85:CS85)</f>
        <v>0</v>
      </c>
      <c r="CR85" s="231">
        <f>SUM(CT85:CU85)</f>
        <v>0</v>
      </c>
      <c r="CS85" s="231"/>
      <c r="CT85" s="231"/>
      <c r="CU85" s="231"/>
      <c r="CV85" s="246" t="s">
        <v>155</v>
      </c>
      <c r="CW85" s="231">
        <f>CX85+FH85+GJ85+GP85</f>
        <v>0</v>
      </c>
      <c r="CX85" s="231">
        <f>CY85+DD85</f>
        <v>0</v>
      </c>
      <c r="CY85" s="231">
        <f>SUM(CZ85:DC85)</f>
        <v>0</v>
      </c>
      <c r="CZ85" s="231"/>
      <c r="DA85" s="231"/>
      <c r="DB85" s="231"/>
      <c r="DC85" s="231"/>
      <c r="DD85" s="231">
        <f>SUM(DE85:FG85)</f>
        <v>0</v>
      </c>
      <c r="DE85" s="231"/>
      <c r="DF85" s="231"/>
      <c r="DG85" s="231"/>
      <c r="DH85" s="231"/>
      <c r="DI85" s="231"/>
      <c r="DJ85" s="231"/>
      <c r="DK85" s="231"/>
      <c r="DL85" s="231"/>
      <c r="DM85" s="231"/>
      <c r="DN85" s="231"/>
      <c r="DO85" s="231"/>
      <c r="DP85" s="231"/>
      <c r="DQ85" s="231"/>
      <c r="DR85" s="231"/>
      <c r="DS85" s="231"/>
      <c r="DT85" s="231"/>
      <c r="DU85" s="231"/>
      <c r="DV85" s="231"/>
      <c r="DW85" s="231"/>
      <c r="DX85" s="231"/>
      <c r="DY85" s="231"/>
      <c r="DZ85" s="231"/>
      <c r="EA85" s="231"/>
      <c r="EB85" s="231"/>
      <c r="EC85" s="231"/>
      <c r="ED85" s="231"/>
      <c r="EE85" s="231"/>
      <c r="EF85" s="231"/>
      <c r="EG85" s="231"/>
      <c r="EH85" s="231"/>
      <c r="EI85" s="231"/>
      <c r="EJ85" s="231"/>
      <c r="EK85" s="231"/>
      <c r="EL85" s="231"/>
      <c r="EM85" s="231"/>
      <c r="EN85" s="231"/>
      <c r="EO85" s="231"/>
      <c r="EP85" s="231"/>
      <c r="EQ85" s="231"/>
      <c r="ER85" s="231"/>
      <c r="ES85" s="231"/>
      <c r="ET85" s="231"/>
      <c r="EU85" s="231"/>
      <c r="EV85" s="231"/>
      <c r="EW85" s="231"/>
      <c r="EX85" s="231"/>
      <c r="EY85" s="231"/>
      <c r="EZ85" s="231"/>
      <c r="FA85" s="231"/>
      <c r="FB85" s="231"/>
      <c r="FC85" s="231"/>
      <c r="FD85" s="231"/>
      <c r="FE85" s="231"/>
      <c r="FF85" s="231"/>
      <c r="FG85" s="231"/>
      <c r="FH85" s="231">
        <f>SUM(FI85:FJ85)</f>
        <v>0</v>
      </c>
      <c r="FI85" s="231">
        <f>SUM(FK85:FL85)+FM85+FO85+FX85+GF85</f>
        <v>0</v>
      </c>
      <c r="FJ85" s="231">
        <f>FN85+SUM(FP85:FW85)+SUM(FY85:GE85)+SUM(GG85:GI85)</f>
        <v>0</v>
      </c>
      <c r="FK85" s="231"/>
      <c r="FL85" s="231"/>
      <c r="FM85" s="231"/>
      <c r="FN85" s="231"/>
      <c r="FO85" s="231"/>
      <c r="FP85" s="231"/>
      <c r="FQ85" s="231"/>
      <c r="FR85" s="231"/>
      <c r="FS85" s="231"/>
      <c r="FT85" s="231"/>
      <c r="FU85" s="231"/>
      <c r="FV85" s="231"/>
      <c r="FW85" s="231"/>
      <c r="FX85" s="231"/>
      <c r="FY85" s="231"/>
      <c r="FZ85" s="231"/>
      <c r="GA85" s="231"/>
      <c r="GB85" s="231"/>
      <c r="GC85" s="231"/>
      <c r="GD85" s="231"/>
      <c r="GE85" s="231"/>
      <c r="GF85" s="231"/>
      <c r="GG85" s="231"/>
      <c r="GH85" s="231"/>
      <c r="GI85" s="231"/>
      <c r="GJ85" s="231">
        <f>SUM(GK85:GL85)</f>
        <v>0</v>
      </c>
      <c r="GK85" s="231">
        <f>SUM(GM85:GM85)</f>
        <v>0</v>
      </c>
      <c r="GL85" s="231">
        <f>SUM(GN85:GO85)</f>
        <v>0</v>
      </c>
      <c r="GM85" s="231"/>
      <c r="GN85" s="231"/>
      <c r="GO85" s="231"/>
      <c r="GP85" s="231"/>
      <c r="GQ85" s="247"/>
      <c r="GR85" s="247"/>
      <c r="GS85" s="248"/>
      <c r="GT85" s="248"/>
      <c r="GU85" s="248"/>
    </row>
    <row r="86" spans="1:203" ht="17.25" customHeight="1" hidden="1">
      <c r="A86" s="245"/>
      <c r="B86" s="246" t="s">
        <v>156</v>
      </c>
      <c r="C86" s="231">
        <f>D86+BN86+CP86</f>
        <v>4116765000</v>
      </c>
      <c r="D86" s="231">
        <f>E86+J86</f>
        <v>4116765000</v>
      </c>
      <c r="E86" s="231">
        <f>SUM(F86:I86)</f>
        <v>0</v>
      </c>
      <c r="F86" s="231"/>
      <c r="G86" s="231"/>
      <c r="H86" s="231"/>
      <c r="I86" s="231"/>
      <c r="J86" s="231">
        <f>SUM(K86:BM86)</f>
        <v>4116765000</v>
      </c>
      <c r="K86" s="231">
        <v>3562030000</v>
      </c>
      <c r="L86" s="231"/>
      <c r="M86" s="231"/>
      <c r="N86" s="231"/>
      <c r="O86" s="231"/>
      <c r="P86" s="231"/>
      <c r="Q86" s="231"/>
      <c r="R86" s="231"/>
      <c r="S86" s="231"/>
      <c r="T86" s="231"/>
      <c r="U86" s="231"/>
      <c r="V86" s="231"/>
      <c r="W86" s="231"/>
      <c r="X86" s="231"/>
      <c r="Y86" s="231"/>
      <c r="Z86" s="231"/>
      <c r="AA86" s="231"/>
      <c r="AB86" s="231"/>
      <c r="AC86" s="231">
        <v>20215000</v>
      </c>
      <c r="AD86" s="231"/>
      <c r="AE86" s="231"/>
      <c r="AF86" s="231"/>
      <c r="AG86" s="231"/>
      <c r="AH86" s="231"/>
      <c r="AI86" s="231"/>
      <c r="AJ86" s="231"/>
      <c r="AK86" s="231"/>
      <c r="AL86" s="231"/>
      <c r="AM86" s="231"/>
      <c r="AN86" s="231"/>
      <c r="AO86" s="231"/>
      <c r="AP86" s="231"/>
      <c r="AQ86" s="231">
        <v>534520000</v>
      </c>
      <c r="AR86" s="231"/>
      <c r="AS86" s="231"/>
      <c r="AT86" s="231"/>
      <c r="AU86" s="231"/>
      <c r="AV86" s="231"/>
      <c r="AW86" s="231"/>
      <c r="AX86" s="231"/>
      <c r="AY86" s="231"/>
      <c r="AZ86" s="231"/>
      <c r="BA86" s="231"/>
      <c r="BB86" s="231"/>
      <c r="BC86" s="231"/>
      <c r="BD86" s="231"/>
      <c r="BE86" s="231"/>
      <c r="BF86" s="231"/>
      <c r="BG86" s="231"/>
      <c r="BH86" s="231"/>
      <c r="BI86" s="231"/>
      <c r="BJ86" s="231"/>
      <c r="BK86" s="231"/>
      <c r="BL86" s="231"/>
      <c r="BM86" s="231"/>
      <c r="BN86" s="231">
        <f>SUM(BO86:BP86)</f>
        <v>0</v>
      </c>
      <c r="BO86" s="231">
        <f>SUM(BQ86:BR86)+BS86+BU86+CD86+CL86</f>
        <v>0</v>
      </c>
      <c r="BP86" s="231">
        <f>BT86+SUM(BV86:CC86)+SUM(CE86:CK86)+SUM(CM86:CO86)</f>
        <v>0</v>
      </c>
      <c r="BQ86" s="231"/>
      <c r="BR86" s="231"/>
      <c r="BS86" s="231"/>
      <c r="BT86" s="231"/>
      <c r="BU86" s="231"/>
      <c r="BV86" s="231"/>
      <c r="BW86" s="231"/>
      <c r="BX86" s="231"/>
      <c r="BY86" s="231"/>
      <c r="BZ86" s="231"/>
      <c r="CA86" s="231"/>
      <c r="CB86" s="231"/>
      <c r="CC86" s="231"/>
      <c r="CD86" s="231"/>
      <c r="CE86" s="231"/>
      <c r="CF86" s="231"/>
      <c r="CG86" s="231"/>
      <c r="CH86" s="231"/>
      <c r="CI86" s="231"/>
      <c r="CJ86" s="231"/>
      <c r="CK86" s="231"/>
      <c r="CL86" s="231"/>
      <c r="CM86" s="231"/>
      <c r="CN86" s="231"/>
      <c r="CO86" s="231"/>
      <c r="CP86" s="231">
        <f>SUM(CQ86:CR86)</f>
        <v>0</v>
      </c>
      <c r="CQ86" s="231">
        <f>SUM(CS86:CS86)</f>
        <v>0</v>
      </c>
      <c r="CR86" s="231">
        <f>SUM(CT86:CU86)</f>
        <v>0</v>
      </c>
      <c r="CS86" s="231"/>
      <c r="CT86" s="231"/>
      <c r="CU86" s="231"/>
      <c r="CV86" s="246" t="s">
        <v>156</v>
      </c>
      <c r="CW86" s="231">
        <f>CX86+FH86+GJ86+GP86</f>
        <v>4116765000</v>
      </c>
      <c r="CX86" s="231">
        <f>CY86+DD86</f>
        <v>4116765000</v>
      </c>
      <c r="CY86" s="231">
        <f>SUM(CZ86:DC86)</f>
        <v>0</v>
      </c>
      <c r="CZ86" s="231"/>
      <c r="DA86" s="231"/>
      <c r="DB86" s="231"/>
      <c r="DC86" s="231"/>
      <c r="DD86" s="231">
        <f>SUM(DE86:FG86)</f>
        <v>4116765000</v>
      </c>
      <c r="DE86" s="231">
        <v>3562030000</v>
      </c>
      <c r="DF86" s="231"/>
      <c r="DG86" s="231"/>
      <c r="DH86" s="231"/>
      <c r="DI86" s="231"/>
      <c r="DJ86" s="231"/>
      <c r="DK86" s="231"/>
      <c r="DL86" s="231"/>
      <c r="DM86" s="231"/>
      <c r="DN86" s="231"/>
      <c r="DO86" s="231"/>
      <c r="DP86" s="231"/>
      <c r="DQ86" s="231"/>
      <c r="DR86" s="231"/>
      <c r="DS86" s="231"/>
      <c r="DT86" s="231"/>
      <c r="DU86" s="231"/>
      <c r="DV86" s="231"/>
      <c r="DW86" s="231">
        <v>20215000</v>
      </c>
      <c r="DX86" s="231"/>
      <c r="DY86" s="231"/>
      <c r="DZ86" s="231"/>
      <c r="EA86" s="231"/>
      <c r="EB86" s="231"/>
      <c r="EC86" s="231"/>
      <c r="ED86" s="231"/>
      <c r="EE86" s="231"/>
      <c r="EF86" s="231"/>
      <c r="EG86" s="231"/>
      <c r="EH86" s="231"/>
      <c r="EI86" s="231"/>
      <c r="EJ86" s="231"/>
      <c r="EK86" s="231">
        <v>534520000</v>
      </c>
      <c r="EL86" s="231"/>
      <c r="EM86" s="231"/>
      <c r="EN86" s="231"/>
      <c r="EO86" s="231"/>
      <c r="EP86" s="231"/>
      <c r="EQ86" s="231"/>
      <c r="ER86" s="231"/>
      <c r="ES86" s="231"/>
      <c r="ET86" s="231"/>
      <c r="EU86" s="231"/>
      <c r="EV86" s="231"/>
      <c r="EW86" s="231"/>
      <c r="EX86" s="231"/>
      <c r="EY86" s="231"/>
      <c r="EZ86" s="231"/>
      <c r="FA86" s="231"/>
      <c r="FB86" s="231"/>
      <c r="FC86" s="231"/>
      <c r="FD86" s="231"/>
      <c r="FE86" s="231"/>
      <c r="FF86" s="231"/>
      <c r="FG86" s="231"/>
      <c r="FH86" s="231">
        <f>SUM(FI86:FJ86)</f>
        <v>0</v>
      </c>
      <c r="FI86" s="231">
        <f>SUM(FK86:FL86)+FM86+FO86+FX86+GF86</f>
        <v>0</v>
      </c>
      <c r="FJ86" s="231">
        <f>FN86+SUM(FP86:FW86)+SUM(FY86:GE86)+SUM(GG86:GI86)</f>
        <v>0</v>
      </c>
      <c r="FK86" s="231"/>
      <c r="FL86" s="231"/>
      <c r="FM86" s="231"/>
      <c r="FN86" s="231"/>
      <c r="FO86" s="231"/>
      <c r="FP86" s="231"/>
      <c r="FQ86" s="231"/>
      <c r="FR86" s="231"/>
      <c r="FS86" s="231"/>
      <c r="FT86" s="231"/>
      <c r="FU86" s="231"/>
      <c r="FV86" s="231"/>
      <c r="FW86" s="231"/>
      <c r="FX86" s="231"/>
      <c r="FY86" s="231"/>
      <c r="FZ86" s="231"/>
      <c r="GA86" s="231"/>
      <c r="GB86" s="231"/>
      <c r="GC86" s="231"/>
      <c r="GD86" s="231"/>
      <c r="GE86" s="231"/>
      <c r="GF86" s="231"/>
      <c r="GG86" s="231"/>
      <c r="GH86" s="231"/>
      <c r="GI86" s="231"/>
      <c r="GJ86" s="231">
        <f>SUM(GK86:GL86)</f>
        <v>0</v>
      </c>
      <c r="GK86" s="231">
        <f>SUM(GM86:GM86)</f>
        <v>0</v>
      </c>
      <c r="GL86" s="231">
        <f>SUM(GN86:GO86)</f>
        <v>0</v>
      </c>
      <c r="GM86" s="231"/>
      <c r="GN86" s="231"/>
      <c r="GO86" s="231"/>
      <c r="GP86" s="231"/>
      <c r="GQ86" s="247">
        <f t="shared" si="140"/>
        <v>1</v>
      </c>
      <c r="GR86" s="247"/>
      <c r="GS86" s="248">
        <f t="shared" si="153"/>
        <v>1</v>
      </c>
      <c r="GT86" s="248"/>
      <c r="GU86" s="248"/>
    </row>
    <row r="87" spans="1:203" ht="17.25" customHeight="1">
      <c r="A87" s="245">
        <v>25</v>
      </c>
      <c r="B87" s="246" t="s">
        <v>126</v>
      </c>
      <c r="C87" s="231">
        <f aca="true" t="shared" si="160" ref="C87:AO87">C88+C89</f>
        <v>90000000</v>
      </c>
      <c r="D87" s="231">
        <f t="shared" si="160"/>
        <v>90000000</v>
      </c>
      <c r="E87" s="231">
        <f t="shared" si="160"/>
        <v>0</v>
      </c>
      <c r="F87" s="231">
        <f t="shared" si="160"/>
        <v>0</v>
      </c>
      <c r="G87" s="231">
        <f t="shared" si="160"/>
        <v>0</v>
      </c>
      <c r="H87" s="231">
        <f t="shared" si="160"/>
        <v>0</v>
      </c>
      <c r="I87" s="231">
        <f t="shared" si="160"/>
        <v>0</v>
      </c>
      <c r="J87" s="231">
        <f t="shared" si="160"/>
        <v>90000000</v>
      </c>
      <c r="K87" s="231">
        <f t="shared" si="160"/>
        <v>0</v>
      </c>
      <c r="L87" s="231">
        <f t="shared" si="160"/>
        <v>0</v>
      </c>
      <c r="M87" s="231">
        <f t="shared" si="160"/>
        <v>0</v>
      </c>
      <c r="N87" s="231">
        <f t="shared" si="160"/>
        <v>0</v>
      </c>
      <c r="O87" s="231">
        <f t="shared" si="160"/>
        <v>0</v>
      </c>
      <c r="P87" s="231">
        <f t="shared" si="160"/>
        <v>0</v>
      </c>
      <c r="Q87" s="231">
        <f t="shared" si="160"/>
        <v>0</v>
      </c>
      <c r="R87" s="231">
        <f t="shared" si="160"/>
        <v>0</v>
      </c>
      <c r="S87" s="231">
        <f t="shared" si="160"/>
        <v>0</v>
      </c>
      <c r="T87" s="231">
        <f t="shared" si="160"/>
        <v>0</v>
      </c>
      <c r="U87" s="231">
        <f t="shared" si="160"/>
        <v>0</v>
      </c>
      <c r="V87" s="231">
        <f t="shared" si="160"/>
        <v>0</v>
      </c>
      <c r="W87" s="231">
        <f t="shared" si="160"/>
        <v>0</v>
      </c>
      <c r="X87" s="231">
        <f t="shared" si="160"/>
        <v>0</v>
      </c>
      <c r="Y87" s="231">
        <f t="shared" si="160"/>
        <v>0</v>
      </c>
      <c r="Z87" s="231">
        <f t="shared" si="160"/>
        <v>0</v>
      </c>
      <c r="AA87" s="231">
        <f t="shared" si="160"/>
        <v>0</v>
      </c>
      <c r="AB87" s="231">
        <f t="shared" si="160"/>
        <v>0</v>
      </c>
      <c r="AC87" s="231">
        <f t="shared" si="160"/>
        <v>0</v>
      </c>
      <c r="AD87" s="231">
        <f t="shared" si="160"/>
        <v>0</v>
      </c>
      <c r="AE87" s="231">
        <f t="shared" si="160"/>
        <v>0</v>
      </c>
      <c r="AF87" s="231">
        <f t="shared" si="160"/>
        <v>0</v>
      </c>
      <c r="AG87" s="231">
        <f t="shared" si="160"/>
        <v>0</v>
      </c>
      <c r="AH87" s="231">
        <f t="shared" si="160"/>
        <v>0</v>
      </c>
      <c r="AI87" s="231">
        <f t="shared" si="160"/>
        <v>0</v>
      </c>
      <c r="AJ87" s="231">
        <f t="shared" si="160"/>
        <v>0</v>
      </c>
      <c r="AK87" s="231">
        <f t="shared" si="160"/>
        <v>0</v>
      </c>
      <c r="AL87" s="231">
        <f t="shared" si="160"/>
        <v>0</v>
      </c>
      <c r="AM87" s="231">
        <f t="shared" si="160"/>
        <v>0</v>
      </c>
      <c r="AN87" s="231">
        <f t="shared" si="160"/>
        <v>0</v>
      </c>
      <c r="AO87" s="231">
        <f t="shared" si="160"/>
        <v>0</v>
      </c>
      <c r="AP87" s="231">
        <f>AP88+AP89</f>
        <v>0</v>
      </c>
      <c r="AQ87" s="231">
        <f aca="true" t="shared" si="161" ref="AQ87:AW87">AQ88+AQ89</f>
        <v>0</v>
      </c>
      <c r="AR87" s="231">
        <f t="shared" si="161"/>
        <v>0</v>
      </c>
      <c r="AS87" s="231">
        <f t="shared" si="161"/>
        <v>0</v>
      </c>
      <c r="AT87" s="231">
        <f t="shared" si="161"/>
        <v>0</v>
      </c>
      <c r="AU87" s="231">
        <f t="shared" si="161"/>
        <v>0</v>
      </c>
      <c r="AV87" s="231">
        <f t="shared" si="161"/>
        <v>0</v>
      </c>
      <c r="AW87" s="231">
        <f t="shared" si="161"/>
        <v>0</v>
      </c>
      <c r="AX87" s="231">
        <f>AX88+AX89</f>
        <v>0</v>
      </c>
      <c r="AY87" s="231">
        <f aca="true" t="shared" si="162" ref="AY87:BD87">AY88+AY89</f>
        <v>0</v>
      </c>
      <c r="AZ87" s="231">
        <f t="shared" si="162"/>
        <v>0</v>
      </c>
      <c r="BA87" s="231">
        <f t="shared" si="162"/>
        <v>0</v>
      </c>
      <c r="BB87" s="231">
        <f t="shared" si="162"/>
        <v>0</v>
      </c>
      <c r="BC87" s="231">
        <f t="shared" si="162"/>
        <v>0</v>
      </c>
      <c r="BD87" s="231">
        <f t="shared" si="162"/>
        <v>0</v>
      </c>
      <c r="BE87" s="231">
        <f>BE88+BE89</f>
        <v>0</v>
      </c>
      <c r="BF87" s="231">
        <f>BF88+BF89</f>
        <v>0</v>
      </c>
      <c r="BG87" s="231">
        <f aca="true" t="shared" si="163" ref="BG87:CU87">BG88+BG89</f>
        <v>0</v>
      </c>
      <c r="BH87" s="231">
        <f t="shared" si="163"/>
        <v>0</v>
      </c>
      <c r="BI87" s="231">
        <f t="shared" si="163"/>
        <v>0</v>
      </c>
      <c r="BJ87" s="231">
        <f t="shared" si="163"/>
        <v>0</v>
      </c>
      <c r="BK87" s="231">
        <f t="shared" si="163"/>
        <v>0</v>
      </c>
      <c r="BL87" s="231">
        <f t="shared" si="163"/>
        <v>90000000</v>
      </c>
      <c r="BM87" s="231">
        <f t="shared" si="163"/>
        <v>0</v>
      </c>
      <c r="BN87" s="231">
        <f t="shared" si="163"/>
        <v>0</v>
      </c>
      <c r="BO87" s="231">
        <f t="shared" si="163"/>
        <v>0</v>
      </c>
      <c r="BP87" s="231">
        <f t="shared" si="163"/>
        <v>0</v>
      </c>
      <c r="BQ87" s="231">
        <f t="shared" si="163"/>
        <v>0</v>
      </c>
      <c r="BR87" s="231">
        <f t="shared" si="163"/>
        <v>0</v>
      </c>
      <c r="BS87" s="231">
        <f t="shared" si="163"/>
        <v>0</v>
      </c>
      <c r="BT87" s="231">
        <f t="shared" si="163"/>
        <v>0</v>
      </c>
      <c r="BU87" s="231">
        <f t="shared" si="163"/>
        <v>0</v>
      </c>
      <c r="BV87" s="231">
        <f t="shared" si="163"/>
        <v>0</v>
      </c>
      <c r="BW87" s="231">
        <f t="shared" si="163"/>
        <v>0</v>
      </c>
      <c r="BX87" s="231">
        <f t="shared" si="163"/>
        <v>0</v>
      </c>
      <c r="BY87" s="231">
        <f t="shared" si="163"/>
        <v>0</v>
      </c>
      <c r="BZ87" s="231">
        <f t="shared" si="163"/>
        <v>0</v>
      </c>
      <c r="CA87" s="231">
        <f t="shared" si="163"/>
        <v>0</v>
      </c>
      <c r="CB87" s="231">
        <f t="shared" si="163"/>
        <v>0</v>
      </c>
      <c r="CC87" s="231">
        <f t="shared" si="163"/>
        <v>0</v>
      </c>
      <c r="CD87" s="231">
        <f t="shared" si="163"/>
        <v>0</v>
      </c>
      <c r="CE87" s="231">
        <f t="shared" si="163"/>
        <v>0</v>
      </c>
      <c r="CF87" s="231">
        <f t="shared" si="163"/>
        <v>0</v>
      </c>
      <c r="CG87" s="231">
        <f t="shared" si="163"/>
        <v>0</v>
      </c>
      <c r="CH87" s="231">
        <f t="shared" si="163"/>
        <v>0</v>
      </c>
      <c r="CI87" s="231">
        <f t="shared" si="163"/>
        <v>0</v>
      </c>
      <c r="CJ87" s="231">
        <f t="shared" si="163"/>
        <v>0</v>
      </c>
      <c r="CK87" s="231">
        <f t="shared" si="163"/>
        <v>0</v>
      </c>
      <c r="CL87" s="231">
        <f t="shared" si="163"/>
        <v>0</v>
      </c>
      <c r="CM87" s="231">
        <f t="shared" si="163"/>
        <v>0</v>
      </c>
      <c r="CN87" s="231">
        <f t="shared" si="163"/>
        <v>0</v>
      </c>
      <c r="CO87" s="231">
        <f t="shared" si="163"/>
        <v>0</v>
      </c>
      <c r="CP87" s="231">
        <f t="shared" si="163"/>
        <v>0</v>
      </c>
      <c r="CQ87" s="231">
        <f t="shared" si="163"/>
        <v>0</v>
      </c>
      <c r="CR87" s="231">
        <f t="shared" si="163"/>
        <v>0</v>
      </c>
      <c r="CS87" s="231">
        <f t="shared" si="163"/>
        <v>0</v>
      </c>
      <c r="CT87" s="231">
        <f t="shared" si="163"/>
        <v>0</v>
      </c>
      <c r="CU87" s="231">
        <f t="shared" si="163"/>
        <v>0</v>
      </c>
      <c r="CV87" s="231" t="s">
        <v>126</v>
      </c>
      <c r="CW87" s="231">
        <f aca="true" t="shared" si="164" ref="CW87:FH87">CW88+CW89</f>
        <v>90000000</v>
      </c>
      <c r="CX87" s="231">
        <f t="shared" si="164"/>
        <v>90000000</v>
      </c>
      <c r="CY87" s="231">
        <f t="shared" si="164"/>
        <v>0</v>
      </c>
      <c r="CZ87" s="231">
        <f t="shared" si="164"/>
        <v>0</v>
      </c>
      <c r="DA87" s="231">
        <f t="shared" si="164"/>
        <v>0</v>
      </c>
      <c r="DB87" s="231">
        <f t="shared" si="164"/>
        <v>0</v>
      </c>
      <c r="DC87" s="231">
        <f t="shared" si="164"/>
        <v>0</v>
      </c>
      <c r="DD87" s="231">
        <f t="shared" si="164"/>
        <v>90000000</v>
      </c>
      <c r="DE87" s="231">
        <f t="shared" si="164"/>
        <v>0</v>
      </c>
      <c r="DF87" s="231">
        <f t="shared" si="164"/>
        <v>0</v>
      </c>
      <c r="DG87" s="231">
        <f t="shared" si="164"/>
        <v>0</v>
      </c>
      <c r="DH87" s="231">
        <f t="shared" si="164"/>
        <v>0</v>
      </c>
      <c r="DI87" s="231">
        <f t="shared" si="164"/>
        <v>0</v>
      </c>
      <c r="DJ87" s="231">
        <f t="shared" si="164"/>
        <v>0</v>
      </c>
      <c r="DK87" s="231">
        <f t="shared" si="164"/>
        <v>0</v>
      </c>
      <c r="DL87" s="231">
        <f t="shared" si="164"/>
        <v>0</v>
      </c>
      <c r="DM87" s="231">
        <f t="shared" si="164"/>
        <v>0</v>
      </c>
      <c r="DN87" s="231">
        <f t="shared" si="164"/>
        <v>0</v>
      </c>
      <c r="DO87" s="231">
        <f t="shared" si="164"/>
        <v>0</v>
      </c>
      <c r="DP87" s="231">
        <f t="shared" si="164"/>
        <v>0</v>
      </c>
      <c r="DQ87" s="231">
        <f t="shared" si="164"/>
        <v>0</v>
      </c>
      <c r="DR87" s="231">
        <f t="shared" si="164"/>
        <v>0</v>
      </c>
      <c r="DS87" s="231">
        <f t="shared" si="164"/>
        <v>0</v>
      </c>
      <c r="DT87" s="231">
        <f>DT88+DT89</f>
        <v>0</v>
      </c>
      <c r="DU87" s="231">
        <f t="shared" si="164"/>
        <v>0</v>
      </c>
      <c r="DV87" s="231">
        <f t="shared" si="164"/>
        <v>0</v>
      </c>
      <c r="DW87" s="231">
        <f>DW88+DW89</f>
        <v>0</v>
      </c>
      <c r="DX87" s="231">
        <f>DX88+DX89</f>
        <v>0</v>
      </c>
      <c r="DY87" s="231">
        <f t="shared" si="164"/>
        <v>0</v>
      </c>
      <c r="DZ87" s="231">
        <f t="shared" si="164"/>
        <v>0</v>
      </c>
      <c r="EA87" s="231">
        <f t="shared" si="164"/>
        <v>0</v>
      </c>
      <c r="EB87" s="231">
        <f t="shared" si="164"/>
        <v>0</v>
      </c>
      <c r="EC87" s="231">
        <f>EC88+EC89</f>
        <v>0</v>
      </c>
      <c r="ED87" s="231">
        <f t="shared" si="164"/>
        <v>0</v>
      </c>
      <c r="EE87" s="231">
        <f t="shared" si="164"/>
        <v>0</v>
      </c>
      <c r="EF87" s="231">
        <f t="shared" si="164"/>
        <v>0</v>
      </c>
      <c r="EG87" s="231">
        <f t="shared" si="164"/>
        <v>0</v>
      </c>
      <c r="EH87" s="231">
        <f t="shared" si="164"/>
        <v>0</v>
      </c>
      <c r="EI87" s="231">
        <f t="shared" si="164"/>
        <v>0</v>
      </c>
      <c r="EJ87" s="231">
        <f>EJ88+EJ89</f>
        <v>0</v>
      </c>
      <c r="EK87" s="231">
        <f t="shared" si="164"/>
        <v>0</v>
      </c>
      <c r="EL87" s="231">
        <f t="shared" si="164"/>
        <v>0</v>
      </c>
      <c r="EM87" s="231">
        <f t="shared" si="164"/>
        <v>0</v>
      </c>
      <c r="EN87" s="231">
        <f t="shared" si="164"/>
        <v>0</v>
      </c>
      <c r="EO87" s="231">
        <f t="shared" si="164"/>
        <v>0</v>
      </c>
      <c r="EP87" s="231">
        <f t="shared" si="164"/>
        <v>0</v>
      </c>
      <c r="EQ87" s="231">
        <f t="shared" si="164"/>
        <v>0</v>
      </c>
      <c r="ER87" s="231">
        <f>ER88+ER89</f>
        <v>0</v>
      </c>
      <c r="ES87" s="231">
        <f t="shared" si="164"/>
        <v>0</v>
      </c>
      <c r="ET87" s="231">
        <f t="shared" si="164"/>
        <v>0</v>
      </c>
      <c r="EU87" s="231">
        <f t="shared" si="164"/>
        <v>0</v>
      </c>
      <c r="EV87" s="231">
        <f t="shared" si="164"/>
        <v>0</v>
      </c>
      <c r="EW87" s="231">
        <f t="shared" si="164"/>
        <v>0</v>
      </c>
      <c r="EX87" s="231">
        <f t="shared" si="164"/>
        <v>0</v>
      </c>
      <c r="EY87" s="231">
        <f>EY88+EY89</f>
        <v>0</v>
      </c>
      <c r="EZ87" s="231">
        <f>EZ88+EZ89</f>
        <v>0</v>
      </c>
      <c r="FA87" s="231">
        <f t="shared" si="164"/>
        <v>0</v>
      </c>
      <c r="FB87" s="231">
        <f t="shared" si="164"/>
        <v>0</v>
      </c>
      <c r="FC87" s="231">
        <f t="shared" si="164"/>
        <v>0</v>
      </c>
      <c r="FD87" s="231">
        <f t="shared" si="164"/>
        <v>0</v>
      </c>
      <c r="FE87" s="231">
        <f t="shared" si="164"/>
        <v>0</v>
      </c>
      <c r="FF87" s="231">
        <f t="shared" si="164"/>
        <v>90000000</v>
      </c>
      <c r="FG87" s="231">
        <f t="shared" si="164"/>
        <v>0</v>
      </c>
      <c r="FH87" s="231">
        <f t="shared" si="164"/>
        <v>0</v>
      </c>
      <c r="FI87" s="231">
        <f aca="true" t="shared" si="165" ref="FI87:GO87">FI88+FI89</f>
        <v>0</v>
      </c>
      <c r="FJ87" s="231">
        <f t="shared" si="165"/>
        <v>0</v>
      </c>
      <c r="FK87" s="231">
        <f t="shared" si="165"/>
        <v>0</v>
      </c>
      <c r="FL87" s="231">
        <f t="shared" si="165"/>
        <v>0</v>
      </c>
      <c r="FM87" s="231">
        <f t="shared" si="165"/>
        <v>0</v>
      </c>
      <c r="FN87" s="231">
        <f t="shared" si="165"/>
        <v>0</v>
      </c>
      <c r="FO87" s="231">
        <f t="shared" si="165"/>
        <v>0</v>
      </c>
      <c r="FP87" s="231">
        <f t="shared" si="165"/>
        <v>0</v>
      </c>
      <c r="FQ87" s="231">
        <f t="shared" si="165"/>
        <v>0</v>
      </c>
      <c r="FR87" s="231">
        <f t="shared" si="165"/>
        <v>0</v>
      </c>
      <c r="FS87" s="231">
        <f t="shared" si="165"/>
        <v>0</v>
      </c>
      <c r="FT87" s="231">
        <f t="shared" si="165"/>
        <v>0</v>
      </c>
      <c r="FU87" s="231">
        <f t="shared" si="165"/>
        <v>0</v>
      </c>
      <c r="FV87" s="231">
        <f t="shared" si="165"/>
        <v>0</v>
      </c>
      <c r="FW87" s="231">
        <f t="shared" si="165"/>
        <v>0</v>
      </c>
      <c r="FX87" s="231">
        <f t="shared" si="165"/>
        <v>0</v>
      </c>
      <c r="FY87" s="231">
        <f t="shared" si="165"/>
        <v>0</v>
      </c>
      <c r="FZ87" s="231">
        <f t="shared" si="165"/>
        <v>0</v>
      </c>
      <c r="GA87" s="231">
        <f t="shared" si="165"/>
        <v>0</v>
      </c>
      <c r="GB87" s="231">
        <f t="shared" si="165"/>
        <v>0</v>
      </c>
      <c r="GC87" s="231">
        <f t="shared" si="165"/>
        <v>0</v>
      </c>
      <c r="GD87" s="231">
        <f t="shared" si="165"/>
        <v>0</v>
      </c>
      <c r="GE87" s="231">
        <f t="shared" si="165"/>
        <v>0</v>
      </c>
      <c r="GF87" s="231">
        <f t="shared" si="165"/>
        <v>0</v>
      </c>
      <c r="GG87" s="231">
        <f t="shared" si="165"/>
        <v>0</v>
      </c>
      <c r="GH87" s="231">
        <f t="shared" si="165"/>
        <v>0</v>
      </c>
      <c r="GI87" s="231">
        <f t="shared" si="165"/>
        <v>0</v>
      </c>
      <c r="GJ87" s="231">
        <f t="shared" si="165"/>
        <v>0</v>
      </c>
      <c r="GK87" s="231">
        <f t="shared" si="165"/>
        <v>0</v>
      </c>
      <c r="GL87" s="231">
        <f t="shared" si="165"/>
        <v>0</v>
      </c>
      <c r="GM87" s="231">
        <f t="shared" si="165"/>
        <v>0</v>
      </c>
      <c r="GN87" s="231">
        <f t="shared" si="165"/>
        <v>0</v>
      </c>
      <c r="GO87" s="231">
        <f t="shared" si="165"/>
        <v>0</v>
      </c>
      <c r="GP87" s="231">
        <f>GP88+GP89</f>
        <v>0</v>
      </c>
      <c r="GQ87" s="247">
        <f t="shared" si="140"/>
        <v>1</v>
      </c>
      <c r="GR87" s="247"/>
      <c r="GS87" s="248">
        <f t="shared" si="153"/>
        <v>1</v>
      </c>
      <c r="GT87" s="248"/>
      <c r="GU87" s="248"/>
    </row>
    <row r="88" spans="1:203" ht="21" customHeight="1" hidden="1">
      <c r="A88" s="245"/>
      <c r="B88" s="246" t="s">
        <v>155</v>
      </c>
      <c r="C88" s="231">
        <f>D88+BN88+CP88</f>
        <v>0</v>
      </c>
      <c r="D88" s="231">
        <f>E88+J88</f>
        <v>0</v>
      </c>
      <c r="E88" s="231">
        <f>SUM(F88:I88)</f>
        <v>0</v>
      </c>
      <c r="F88" s="231"/>
      <c r="G88" s="231"/>
      <c r="H88" s="231"/>
      <c r="I88" s="231"/>
      <c r="J88" s="231">
        <f>SUM(K88:BM88)</f>
        <v>0</v>
      </c>
      <c r="K88" s="231"/>
      <c r="L88" s="231"/>
      <c r="M88" s="231"/>
      <c r="N88" s="231"/>
      <c r="O88" s="231"/>
      <c r="P88" s="231"/>
      <c r="Q88" s="231"/>
      <c r="R88" s="231"/>
      <c r="S88" s="231"/>
      <c r="T88" s="231"/>
      <c r="U88" s="231"/>
      <c r="V88" s="231"/>
      <c r="W88" s="231"/>
      <c r="X88" s="231"/>
      <c r="Y88" s="231"/>
      <c r="Z88" s="231"/>
      <c r="AA88" s="231"/>
      <c r="AB88" s="231"/>
      <c r="AC88" s="231"/>
      <c r="AD88" s="231"/>
      <c r="AE88" s="231"/>
      <c r="AF88" s="231"/>
      <c r="AG88" s="231"/>
      <c r="AH88" s="231"/>
      <c r="AI88" s="231"/>
      <c r="AJ88" s="231"/>
      <c r="AK88" s="231"/>
      <c r="AL88" s="231"/>
      <c r="AM88" s="231"/>
      <c r="AN88" s="231"/>
      <c r="AO88" s="231"/>
      <c r="AP88" s="231"/>
      <c r="AQ88" s="231"/>
      <c r="AR88" s="231"/>
      <c r="AS88" s="231"/>
      <c r="AT88" s="231"/>
      <c r="AU88" s="231"/>
      <c r="AV88" s="231"/>
      <c r="AW88" s="231"/>
      <c r="AX88" s="231"/>
      <c r="AY88" s="231"/>
      <c r="AZ88" s="231"/>
      <c r="BA88" s="231"/>
      <c r="BB88" s="231"/>
      <c r="BC88" s="231"/>
      <c r="BD88" s="231"/>
      <c r="BE88" s="231"/>
      <c r="BF88" s="231"/>
      <c r="BG88" s="231"/>
      <c r="BH88" s="231"/>
      <c r="BI88" s="231"/>
      <c r="BJ88" s="231"/>
      <c r="BK88" s="231"/>
      <c r="BL88" s="231"/>
      <c r="BM88" s="231"/>
      <c r="BN88" s="231">
        <f>SUM(BO88:BP88)</f>
        <v>0</v>
      </c>
      <c r="BO88" s="231">
        <f>SUM(BQ88:BR88)+BS88+BU88+CD88+CL88</f>
        <v>0</v>
      </c>
      <c r="BP88" s="231">
        <f>BT88+SUM(BV88:CC88)+SUM(CE88:CK88)+SUM(CM88:CO88)</f>
        <v>0</v>
      </c>
      <c r="BQ88" s="231"/>
      <c r="BR88" s="231"/>
      <c r="BS88" s="231"/>
      <c r="BT88" s="231"/>
      <c r="BU88" s="231"/>
      <c r="BV88" s="231"/>
      <c r="BW88" s="231"/>
      <c r="BX88" s="231"/>
      <c r="BY88" s="231"/>
      <c r="BZ88" s="231"/>
      <c r="CA88" s="231"/>
      <c r="CB88" s="231"/>
      <c r="CC88" s="231"/>
      <c r="CD88" s="231"/>
      <c r="CE88" s="231"/>
      <c r="CF88" s="231"/>
      <c r="CG88" s="231"/>
      <c r="CH88" s="231"/>
      <c r="CI88" s="231"/>
      <c r="CJ88" s="231"/>
      <c r="CK88" s="231"/>
      <c r="CL88" s="231"/>
      <c r="CM88" s="231"/>
      <c r="CN88" s="231"/>
      <c r="CO88" s="231"/>
      <c r="CP88" s="231">
        <f>SUM(CQ88:CR88)</f>
        <v>0</v>
      </c>
      <c r="CQ88" s="231">
        <f>SUM(CS88:CS88)</f>
        <v>0</v>
      </c>
      <c r="CR88" s="231">
        <f>SUM(CT88:CU88)</f>
        <v>0</v>
      </c>
      <c r="CS88" s="231"/>
      <c r="CT88" s="231"/>
      <c r="CU88" s="231"/>
      <c r="CV88" s="246" t="s">
        <v>155</v>
      </c>
      <c r="CW88" s="231">
        <f>CX88+FH88+GJ88+GP88</f>
        <v>0</v>
      </c>
      <c r="CX88" s="231">
        <f>CY88+DD88</f>
        <v>0</v>
      </c>
      <c r="CY88" s="231">
        <f>SUM(CZ88:DC88)</f>
        <v>0</v>
      </c>
      <c r="CZ88" s="231"/>
      <c r="DA88" s="231"/>
      <c r="DB88" s="231"/>
      <c r="DC88" s="231"/>
      <c r="DD88" s="231">
        <f>SUM(DE88:FG88)</f>
        <v>0</v>
      </c>
      <c r="DE88" s="231"/>
      <c r="DF88" s="231"/>
      <c r="DG88" s="231"/>
      <c r="DH88" s="231"/>
      <c r="DI88" s="231"/>
      <c r="DJ88" s="231"/>
      <c r="DK88" s="231"/>
      <c r="DL88" s="231"/>
      <c r="DM88" s="231"/>
      <c r="DN88" s="231"/>
      <c r="DO88" s="231"/>
      <c r="DP88" s="231"/>
      <c r="DQ88" s="231"/>
      <c r="DR88" s="231"/>
      <c r="DS88" s="231"/>
      <c r="DT88" s="231"/>
      <c r="DU88" s="231"/>
      <c r="DV88" s="231"/>
      <c r="DW88" s="231"/>
      <c r="DX88" s="231"/>
      <c r="DY88" s="231"/>
      <c r="DZ88" s="231"/>
      <c r="EA88" s="231"/>
      <c r="EB88" s="231"/>
      <c r="EC88" s="231"/>
      <c r="ED88" s="231"/>
      <c r="EE88" s="231"/>
      <c r="EF88" s="231"/>
      <c r="EG88" s="231"/>
      <c r="EH88" s="231"/>
      <c r="EI88" s="231"/>
      <c r="EJ88" s="231"/>
      <c r="EK88" s="231"/>
      <c r="EL88" s="231"/>
      <c r="EM88" s="231"/>
      <c r="EN88" s="231"/>
      <c r="EO88" s="231"/>
      <c r="EP88" s="231"/>
      <c r="EQ88" s="231"/>
      <c r="ER88" s="231"/>
      <c r="ES88" s="231"/>
      <c r="ET88" s="231"/>
      <c r="EU88" s="231"/>
      <c r="EV88" s="231"/>
      <c r="EW88" s="231"/>
      <c r="EX88" s="231"/>
      <c r="EY88" s="231"/>
      <c r="EZ88" s="231"/>
      <c r="FA88" s="231"/>
      <c r="FB88" s="231"/>
      <c r="FC88" s="231"/>
      <c r="FD88" s="231"/>
      <c r="FE88" s="231"/>
      <c r="FF88" s="231"/>
      <c r="FG88" s="231"/>
      <c r="FH88" s="231">
        <f>SUM(FI88:FJ88)</f>
        <v>0</v>
      </c>
      <c r="FI88" s="231">
        <f>SUM(FK88:FL88)+FM88+FO88+FX88+GF88</f>
        <v>0</v>
      </c>
      <c r="FJ88" s="231">
        <f>FN88+SUM(FP88:FW88)+SUM(FY88:GE88)+SUM(GG88:GI88)</f>
        <v>0</v>
      </c>
      <c r="FK88" s="231"/>
      <c r="FL88" s="231"/>
      <c r="FM88" s="231"/>
      <c r="FN88" s="231"/>
      <c r="FO88" s="231"/>
      <c r="FP88" s="231"/>
      <c r="FQ88" s="231"/>
      <c r="FR88" s="231"/>
      <c r="FS88" s="231"/>
      <c r="FT88" s="231"/>
      <c r="FU88" s="231"/>
      <c r="FV88" s="231"/>
      <c r="FW88" s="231"/>
      <c r="FX88" s="231"/>
      <c r="FY88" s="231"/>
      <c r="FZ88" s="231"/>
      <c r="GA88" s="231"/>
      <c r="GB88" s="231"/>
      <c r="GC88" s="231"/>
      <c r="GD88" s="231"/>
      <c r="GE88" s="231"/>
      <c r="GF88" s="231"/>
      <c r="GG88" s="231"/>
      <c r="GH88" s="231"/>
      <c r="GI88" s="231"/>
      <c r="GJ88" s="231">
        <f>SUM(GK88:GL88)</f>
        <v>0</v>
      </c>
      <c r="GK88" s="231">
        <f>SUM(GM88:GM88)</f>
        <v>0</v>
      </c>
      <c r="GL88" s="231">
        <f>SUM(GN88:GO88)</f>
        <v>0</v>
      </c>
      <c r="GM88" s="231"/>
      <c r="GN88" s="231"/>
      <c r="GO88" s="231"/>
      <c r="GP88" s="231"/>
      <c r="GQ88" s="247"/>
      <c r="GR88" s="247"/>
      <c r="GS88" s="248"/>
      <c r="GT88" s="248"/>
      <c r="GU88" s="248"/>
    </row>
    <row r="89" spans="1:203" ht="17.25" customHeight="1" hidden="1">
      <c r="A89" s="245"/>
      <c r="B89" s="246" t="s">
        <v>156</v>
      </c>
      <c r="C89" s="231">
        <f>D89+BN89+CP89</f>
        <v>90000000</v>
      </c>
      <c r="D89" s="231">
        <f>E89+J89</f>
        <v>90000000</v>
      </c>
      <c r="E89" s="231">
        <f>SUM(F89:I89)</f>
        <v>0</v>
      </c>
      <c r="F89" s="231"/>
      <c r="G89" s="231"/>
      <c r="H89" s="231"/>
      <c r="I89" s="231"/>
      <c r="J89" s="231">
        <f>SUM(K89:BM89)</f>
        <v>90000000</v>
      </c>
      <c r="K89" s="231"/>
      <c r="L89" s="231"/>
      <c r="M89" s="231"/>
      <c r="N89" s="231"/>
      <c r="O89" s="231"/>
      <c r="P89" s="231"/>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231"/>
      <c r="AP89" s="231"/>
      <c r="AQ89" s="231"/>
      <c r="AR89" s="231"/>
      <c r="AS89" s="231"/>
      <c r="AT89" s="231"/>
      <c r="AU89" s="231"/>
      <c r="AV89" s="231"/>
      <c r="AW89" s="231"/>
      <c r="AX89" s="231"/>
      <c r="AY89" s="231"/>
      <c r="AZ89" s="231"/>
      <c r="BA89" s="231"/>
      <c r="BB89" s="231"/>
      <c r="BC89" s="231"/>
      <c r="BD89" s="231"/>
      <c r="BE89" s="231"/>
      <c r="BF89" s="231"/>
      <c r="BG89" s="231"/>
      <c r="BH89" s="231"/>
      <c r="BI89" s="231"/>
      <c r="BJ89" s="231"/>
      <c r="BK89" s="231"/>
      <c r="BL89" s="231">
        <v>90000000</v>
      </c>
      <c r="BM89" s="231"/>
      <c r="BN89" s="231">
        <f>SUM(BO89:BP89)</f>
        <v>0</v>
      </c>
      <c r="BO89" s="231">
        <f>SUM(BQ89:BR89)+BS89+BU89+CD89+CL89</f>
        <v>0</v>
      </c>
      <c r="BP89" s="231">
        <f>BT89+SUM(BV89:CC89)+SUM(CE89:CK89)+SUM(CM89:CO89)</f>
        <v>0</v>
      </c>
      <c r="BQ89" s="231"/>
      <c r="BR89" s="231"/>
      <c r="BS89" s="231"/>
      <c r="BT89" s="231"/>
      <c r="BU89" s="231"/>
      <c r="BV89" s="231"/>
      <c r="BW89" s="231"/>
      <c r="BX89" s="231"/>
      <c r="BY89" s="231"/>
      <c r="BZ89" s="231"/>
      <c r="CA89" s="231"/>
      <c r="CB89" s="231"/>
      <c r="CC89" s="231"/>
      <c r="CD89" s="231"/>
      <c r="CE89" s="231"/>
      <c r="CF89" s="231"/>
      <c r="CG89" s="231"/>
      <c r="CH89" s="231"/>
      <c r="CI89" s="231"/>
      <c r="CJ89" s="231"/>
      <c r="CK89" s="231"/>
      <c r="CL89" s="231"/>
      <c r="CM89" s="231"/>
      <c r="CN89" s="231"/>
      <c r="CO89" s="231"/>
      <c r="CP89" s="231">
        <f>SUM(CQ89:CR89)</f>
        <v>0</v>
      </c>
      <c r="CQ89" s="231">
        <f>SUM(CS89:CS89)</f>
        <v>0</v>
      </c>
      <c r="CR89" s="231">
        <f>SUM(CT89:CU89)</f>
        <v>0</v>
      </c>
      <c r="CS89" s="231"/>
      <c r="CT89" s="231"/>
      <c r="CU89" s="231"/>
      <c r="CV89" s="246" t="s">
        <v>156</v>
      </c>
      <c r="CW89" s="231">
        <f>CX89+FH89+GJ89+GP89</f>
        <v>90000000</v>
      </c>
      <c r="CX89" s="231">
        <f>CY89+DD89</f>
        <v>90000000</v>
      </c>
      <c r="CY89" s="231">
        <f>SUM(CZ89:DC89)</f>
        <v>0</v>
      </c>
      <c r="CZ89" s="231"/>
      <c r="DA89" s="231"/>
      <c r="DB89" s="231"/>
      <c r="DC89" s="231"/>
      <c r="DD89" s="231">
        <f>SUM(DE89:FG89)</f>
        <v>90000000</v>
      </c>
      <c r="DE89" s="231"/>
      <c r="DF89" s="231"/>
      <c r="DG89" s="231"/>
      <c r="DH89" s="231"/>
      <c r="DI89" s="231"/>
      <c r="DJ89" s="231"/>
      <c r="DK89" s="231"/>
      <c r="DL89" s="231"/>
      <c r="DM89" s="231"/>
      <c r="DN89" s="231"/>
      <c r="DO89" s="231"/>
      <c r="DP89" s="231"/>
      <c r="DQ89" s="231"/>
      <c r="DR89" s="231"/>
      <c r="DS89" s="231"/>
      <c r="DT89" s="231"/>
      <c r="DU89" s="231"/>
      <c r="DV89" s="231"/>
      <c r="DW89" s="231"/>
      <c r="DX89" s="231"/>
      <c r="DY89" s="231"/>
      <c r="DZ89" s="231"/>
      <c r="EA89" s="231"/>
      <c r="EB89" s="231"/>
      <c r="EC89" s="231"/>
      <c r="ED89" s="231"/>
      <c r="EE89" s="231"/>
      <c r="EF89" s="231"/>
      <c r="EG89" s="231"/>
      <c r="EH89" s="231"/>
      <c r="EI89" s="231"/>
      <c r="EJ89" s="231"/>
      <c r="EK89" s="231"/>
      <c r="EL89" s="231"/>
      <c r="EM89" s="231"/>
      <c r="EN89" s="231"/>
      <c r="EO89" s="231"/>
      <c r="EP89" s="231"/>
      <c r="EQ89" s="231"/>
      <c r="ER89" s="231"/>
      <c r="ES89" s="231"/>
      <c r="ET89" s="231"/>
      <c r="EU89" s="231"/>
      <c r="EV89" s="231"/>
      <c r="EW89" s="231"/>
      <c r="EX89" s="231"/>
      <c r="EY89" s="231"/>
      <c r="EZ89" s="231"/>
      <c r="FA89" s="231"/>
      <c r="FB89" s="231"/>
      <c r="FC89" s="231"/>
      <c r="FD89" s="231"/>
      <c r="FE89" s="231"/>
      <c r="FF89" s="231">
        <v>90000000</v>
      </c>
      <c r="FG89" s="231"/>
      <c r="FH89" s="231">
        <f>SUM(FI89:FJ89)</f>
        <v>0</v>
      </c>
      <c r="FI89" s="231">
        <f>SUM(FK89:FL89)+FM89+FO89+FX89+GF89</f>
        <v>0</v>
      </c>
      <c r="FJ89" s="231">
        <f>FN89+SUM(FP89:FW89)+SUM(FY89:GE89)+SUM(GG89:GI89)</f>
        <v>0</v>
      </c>
      <c r="FK89" s="231"/>
      <c r="FL89" s="231"/>
      <c r="FM89" s="231"/>
      <c r="FN89" s="231"/>
      <c r="FO89" s="231"/>
      <c r="FP89" s="231"/>
      <c r="FQ89" s="231"/>
      <c r="FR89" s="231"/>
      <c r="FS89" s="231"/>
      <c r="FT89" s="231"/>
      <c r="FU89" s="231"/>
      <c r="FV89" s="231"/>
      <c r="FW89" s="231"/>
      <c r="FX89" s="231"/>
      <c r="FY89" s="231"/>
      <c r="FZ89" s="231"/>
      <c r="GA89" s="231"/>
      <c r="GB89" s="231"/>
      <c r="GC89" s="231"/>
      <c r="GD89" s="231"/>
      <c r="GE89" s="231"/>
      <c r="GF89" s="231"/>
      <c r="GG89" s="231"/>
      <c r="GH89" s="231"/>
      <c r="GI89" s="231"/>
      <c r="GJ89" s="231">
        <f>SUM(GK89:GL89)</f>
        <v>0</v>
      </c>
      <c r="GK89" s="231">
        <f>SUM(GM89:GM89)</f>
        <v>0</v>
      </c>
      <c r="GL89" s="231">
        <f>SUM(GN89:GO89)</f>
        <v>0</v>
      </c>
      <c r="GM89" s="231"/>
      <c r="GN89" s="231"/>
      <c r="GO89" s="231"/>
      <c r="GP89" s="231"/>
      <c r="GQ89" s="247">
        <f t="shared" si="140"/>
        <v>1</v>
      </c>
      <c r="GR89" s="247"/>
      <c r="GS89" s="248">
        <f t="shared" si="153"/>
        <v>1</v>
      </c>
      <c r="GT89" s="248"/>
      <c r="GU89" s="248"/>
    </row>
    <row r="90" spans="1:203" ht="17.25" customHeight="1">
      <c r="A90" s="245">
        <v>26</v>
      </c>
      <c r="B90" s="246" t="s">
        <v>173</v>
      </c>
      <c r="C90" s="231">
        <f aca="true" t="shared" si="166" ref="C90:AO90">C91+C92</f>
        <v>4656758147</v>
      </c>
      <c r="D90" s="231">
        <f t="shared" si="166"/>
        <v>4656758147</v>
      </c>
      <c r="E90" s="231">
        <f t="shared" si="166"/>
        <v>955086047</v>
      </c>
      <c r="F90" s="231">
        <f t="shared" si="166"/>
        <v>0</v>
      </c>
      <c r="G90" s="231">
        <f t="shared" si="166"/>
        <v>0</v>
      </c>
      <c r="H90" s="231">
        <f t="shared" si="166"/>
        <v>0</v>
      </c>
      <c r="I90" s="231">
        <f t="shared" si="166"/>
        <v>955086047</v>
      </c>
      <c r="J90" s="231">
        <f t="shared" si="166"/>
        <v>3701672100</v>
      </c>
      <c r="K90" s="231">
        <f t="shared" si="166"/>
        <v>0</v>
      </c>
      <c r="L90" s="231">
        <f t="shared" si="166"/>
        <v>0</v>
      </c>
      <c r="M90" s="231">
        <f t="shared" si="166"/>
        <v>0</v>
      </c>
      <c r="N90" s="231">
        <f t="shared" si="166"/>
        <v>0</v>
      </c>
      <c r="O90" s="231">
        <f t="shared" si="166"/>
        <v>0</v>
      </c>
      <c r="P90" s="231">
        <f t="shared" si="166"/>
        <v>0</v>
      </c>
      <c r="Q90" s="231">
        <f t="shared" si="166"/>
        <v>0</v>
      </c>
      <c r="R90" s="231">
        <f t="shared" si="166"/>
        <v>0</v>
      </c>
      <c r="S90" s="231">
        <f t="shared" si="166"/>
        <v>0</v>
      </c>
      <c r="T90" s="231">
        <f t="shared" si="166"/>
        <v>0</v>
      </c>
      <c r="U90" s="231">
        <f t="shared" si="166"/>
        <v>0</v>
      </c>
      <c r="V90" s="231">
        <f t="shared" si="166"/>
        <v>0</v>
      </c>
      <c r="W90" s="231">
        <f t="shared" si="166"/>
        <v>0</v>
      </c>
      <c r="X90" s="231">
        <f t="shared" si="166"/>
        <v>0</v>
      </c>
      <c r="Y90" s="231">
        <f t="shared" si="166"/>
        <v>0</v>
      </c>
      <c r="Z90" s="231">
        <f t="shared" si="166"/>
        <v>0</v>
      </c>
      <c r="AA90" s="231">
        <f t="shared" si="166"/>
        <v>0</v>
      </c>
      <c r="AB90" s="231">
        <f t="shared" si="166"/>
        <v>0</v>
      </c>
      <c r="AC90" s="231">
        <f t="shared" si="166"/>
        <v>0</v>
      </c>
      <c r="AD90" s="231">
        <f t="shared" si="166"/>
        <v>0</v>
      </c>
      <c r="AE90" s="231">
        <f t="shared" si="166"/>
        <v>0</v>
      </c>
      <c r="AF90" s="231">
        <f t="shared" si="166"/>
        <v>0</v>
      </c>
      <c r="AG90" s="231">
        <f t="shared" si="166"/>
        <v>0</v>
      </c>
      <c r="AH90" s="231">
        <f t="shared" si="166"/>
        <v>0</v>
      </c>
      <c r="AI90" s="231">
        <f t="shared" si="166"/>
        <v>0</v>
      </c>
      <c r="AJ90" s="231">
        <f t="shared" si="166"/>
        <v>0</v>
      </c>
      <c r="AK90" s="231">
        <f t="shared" si="166"/>
        <v>0</v>
      </c>
      <c r="AL90" s="231">
        <f t="shared" si="166"/>
        <v>0</v>
      </c>
      <c r="AM90" s="231">
        <f t="shared" si="166"/>
        <v>0</v>
      </c>
      <c r="AN90" s="231">
        <f t="shared" si="166"/>
        <v>0</v>
      </c>
      <c r="AO90" s="231">
        <f t="shared" si="166"/>
        <v>0</v>
      </c>
      <c r="AP90" s="231">
        <f>AP91+AP92</f>
        <v>0</v>
      </c>
      <c r="AQ90" s="231">
        <f aca="true" t="shared" si="167" ref="AQ90:AW90">AQ91+AQ92</f>
        <v>0</v>
      </c>
      <c r="AR90" s="231">
        <f t="shared" si="167"/>
        <v>0</v>
      </c>
      <c r="AS90" s="231">
        <f t="shared" si="167"/>
        <v>0</v>
      </c>
      <c r="AT90" s="231">
        <f t="shared" si="167"/>
        <v>0</v>
      </c>
      <c r="AU90" s="231">
        <f t="shared" si="167"/>
        <v>3201672100</v>
      </c>
      <c r="AV90" s="231">
        <f t="shared" si="167"/>
        <v>0</v>
      </c>
      <c r="AW90" s="231">
        <f t="shared" si="167"/>
        <v>0</v>
      </c>
      <c r="AX90" s="231">
        <f>AX91+AX92</f>
        <v>0</v>
      </c>
      <c r="AY90" s="231">
        <f aca="true" t="shared" si="168" ref="AY90:BD90">AY91+AY92</f>
        <v>0</v>
      </c>
      <c r="AZ90" s="231">
        <f t="shared" si="168"/>
        <v>500000000</v>
      </c>
      <c r="BA90" s="231">
        <f t="shared" si="168"/>
        <v>0</v>
      </c>
      <c r="BB90" s="231">
        <f t="shared" si="168"/>
        <v>0</v>
      </c>
      <c r="BC90" s="231">
        <f t="shared" si="168"/>
        <v>0</v>
      </c>
      <c r="BD90" s="231">
        <f t="shared" si="168"/>
        <v>0</v>
      </c>
      <c r="BE90" s="231">
        <f>BE91+BE92</f>
        <v>0</v>
      </c>
      <c r="BF90" s="231">
        <f>BF91+BF92</f>
        <v>0</v>
      </c>
      <c r="BG90" s="231">
        <f aca="true" t="shared" si="169" ref="BG90:CU90">BG91+BG92</f>
        <v>0</v>
      </c>
      <c r="BH90" s="231">
        <f t="shared" si="169"/>
        <v>0</v>
      </c>
      <c r="BI90" s="231">
        <f t="shared" si="169"/>
        <v>0</v>
      </c>
      <c r="BJ90" s="231">
        <f t="shared" si="169"/>
        <v>0</v>
      </c>
      <c r="BK90" s="231">
        <f t="shared" si="169"/>
        <v>0</v>
      </c>
      <c r="BL90" s="231">
        <f t="shared" si="169"/>
        <v>0</v>
      </c>
      <c r="BM90" s="231">
        <f t="shared" si="169"/>
        <v>0</v>
      </c>
      <c r="BN90" s="231">
        <f t="shared" si="169"/>
        <v>0</v>
      </c>
      <c r="BO90" s="231">
        <f t="shared" si="169"/>
        <v>0</v>
      </c>
      <c r="BP90" s="231">
        <f t="shared" si="169"/>
        <v>0</v>
      </c>
      <c r="BQ90" s="231">
        <f t="shared" si="169"/>
        <v>0</v>
      </c>
      <c r="BR90" s="231">
        <f t="shared" si="169"/>
        <v>0</v>
      </c>
      <c r="BS90" s="231">
        <f t="shared" si="169"/>
        <v>0</v>
      </c>
      <c r="BT90" s="231">
        <f t="shared" si="169"/>
        <v>0</v>
      </c>
      <c r="BU90" s="231">
        <f t="shared" si="169"/>
        <v>0</v>
      </c>
      <c r="BV90" s="231">
        <f t="shared" si="169"/>
        <v>0</v>
      </c>
      <c r="BW90" s="231">
        <f t="shared" si="169"/>
        <v>0</v>
      </c>
      <c r="BX90" s="231">
        <f t="shared" si="169"/>
        <v>0</v>
      </c>
      <c r="BY90" s="231">
        <f t="shared" si="169"/>
        <v>0</v>
      </c>
      <c r="BZ90" s="231">
        <f t="shared" si="169"/>
        <v>0</v>
      </c>
      <c r="CA90" s="231">
        <f t="shared" si="169"/>
        <v>0</v>
      </c>
      <c r="CB90" s="231">
        <f t="shared" si="169"/>
        <v>0</v>
      </c>
      <c r="CC90" s="231">
        <f t="shared" si="169"/>
        <v>0</v>
      </c>
      <c r="CD90" s="231">
        <f t="shared" si="169"/>
        <v>0</v>
      </c>
      <c r="CE90" s="231">
        <f t="shared" si="169"/>
        <v>0</v>
      </c>
      <c r="CF90" s="231">
        <f t="shared" si="169"/>
        <v>0</v>
      </c>
      <c r="CG90" s="231">
        <f t="shared" si="169"/>
        <v>0</v>
      </c>
      <c r="CH90" s="231">
        <f t="shared" si="169"/>
        <v>0</v>
      </c>
      <c r="CI90" s="231">
        <f t="shared" si="169"/>
        <v>0</v>
      </c>
      <c r="CJ90" s="231">
        <f t="shared" si="169"/>
        <v>0</v>
      </c>
      <c r="CK90" s="231">
        <f t="shared" si="169"/>
        <v>0</v>
      </c>
      <c r="CL90" s="231">
        <f t="shared" si="169"/>
        <v>0</v>
      </c>
      <c r="CM90" s="231">
        <f t="shared" si="169"/>
        <v>0</v>
      </c>
      <c r="CN90" s="231">
        <f t="shared" si="169"/>
        <v>0</v>
      </c>
      <c r="CO90" s="231">
        <f t="shared" si="169"/>
        <v>0</v>
      </c>
      <c r="CP90" s="231">
        <f t="shared" si="169"/>
        <v>0</v>
      </c>
      <c r="CQ90" s="231">
        <f t="shared" si="169"/>
        <v>0</v>
      </c>
      <c r="CR90" s="231">
        <f t="shared" si="169"/>
        <v>0</v>
      </c>
      <c r="CS90" s="231">
        <f t="shared" si="169"/>
        <v>0</v>
      </c>
      <c r="CT90" s="231">
        <f t="shared" si="169"/>
        <v>0</v>
      </c>
      <c r="CU90" s="231">
        <f t="shared" si="169"/>
        <v>0</v>
      </c>
      <c r="CV90" s="231" t="s">
        <v>173</v>
      </c>
      <c r="CW90" s="231">
        <f aca="true" t="shared" si="170" ref="CW90:FH90">CW91+CW92</f>
        <v>4656758147</v>
      </c>
      <c r="CX90" s="231">
        <f t="shared" si="170"/>
        <v>4656758147</v>
      </c>
      <c r="CY90" s="231">
        <f t="shared" si="170"/>
        <v>955086047</v>
      </c>
      <c r="CZ90" s="231">
        <f t="shared" si="170"/>
        <v>0</v>
      </c>
      <c r="DA90" s="231">
        <f t="shared" si="170"/>
        <v>0</v>
      </c>
      <c r="DB90" s="231">
        <f t="shared" si="170"/>
        <v>0</v>
      </c>
      <c r="DC90" s="231">
        <f t="shared" si="170"/>
        <v>955086047</v>
      </c>
      <c r="DD90" s="231">
        <f t="shared" si="170"/>
        <v>3701672100</v>
      </c>
      <c r="DE90" s="231">
        <f t="shared" si="170"/>
        <v>0</v>
      </c>
      <c r="DF90" s="231">
        <f t="shared" si="170"/>
        <v>0</v>
      </c>
      <c r="DG90" s="231">
        <f t="shared" si="170"/>
        <v>0</v>
      </c>
      <c r="DH90" s="231">
        <f t="shared" si="170"/>
        <v>0</v>
      </c>
      <c r="DI90" s="231">
        <f t="shared" si="170"/>
        <v>0</v>
      </c>
      <c r="DJ90" s="231">
        <f t="shared" si="170"/>
        <v>0</v>
      </c>
      <c r="DK90" s="231">
        <f t="shared" si="170"/>
        <v>0</v>
      </c>
      <c r="DL90" s="231">
        <f t="shared" si="170"/>
        <v>0</v>
      </c>
      <c r="DM90" s="231">
        <f t="shared" si="170"/>
        <v>0</v>
      </c>
      <c r="DN90" s="231">
        <f t="shared" si="170"/>
        <v>0</v>
      </c>
      <c r="DO90" s="231">
        <f t="shared" si="170"/>
        <v>0</v>
      </c>
      <c r="DP90" s="231">
        <f t="shared" si="170"/>
        <v>0</v>
      </c>
      <c r="DQ90" s="231">
        <f t="shared" si="170"/>
        <v>0</v>
      </c>
      <c r="DR90" s="231">
        <f t="shared" si="170"/>
        <v>0</v>
      </c>
      <c r="DS90" s="231">
        <f t="shared" si="170"/>
        <v>0</v>
      </c>
      <c r="DT90" s="231">
        <f>DT91+DT92</f>
        <v>0</v>
      </c>
      <c r="DU90" s="231">
        <f t="shared" si="170"/>
        <v>0</v>
      </c>
      <c r="DV90" s="231">
        <f t="shared" si="170"/>
        <v>0</v>
      </c>
      <c r="DW90" s="231">
        <f>DW91+DW92</f>
        <v>0</v>
      </c>
      <c r="DX90" s="231">
        <f>DX91+DX92</f>
        <v>0</v>
      </c>
      <c r="DY90" s="231">
        <f t="shared" si="170"/>
        <v>0</v>
      </c>
      <c r="DZ90" s="231">
        <f t="shared" si="170"/>
        <v>0</v>
      </c>
      <c r="EA90" s="231">
        <f t="shared" si="170"/>
        <v>0</v>
      </c>
      <c r="EB90" s="231">
        <f t="shared" si="170"/>
        <v>0</v>
      </c>
      <c r="EC90" s="231">
        <f>EC91+EC92</f>
        <v>0</v>
      </c>
      <c r="ED90" s="231">
        <f t="shared" si="170"/>
        <v>0</v>
      </c>
      <c r="EE90" s="231">
        <f t="shared" si="170"/>
        <v>0</v>
      </c>
      <c r="EF90" s="231">
        <f t="shared" si="170"/>
        <v>0</v>
      </c>
      <c r="EG90" s="231">
        <f t="shared" si="170"/>
        <v>0</v>
      </c>
      <c r="EH90" s="231">
        <f t="shared" si="170"/>
        <v>0</v>
      </c>
      <c r="EI90" s="231">
        <f t="shared" si="170"/>
        <v>0</v>
      </c>
      <c r="EJ90" s="231">
        <f>EJ91+EJ92</f>
        <v>0</v>
      </c>
      <c r="EK90" s="231">
        <f t="shared" si="170"/>
        <v>0</v>
      </c>
      <c r="EL90" s="231">
        <f t="shared" si="170"/>
        <v>0</v>
      </c>
      <c r="EM90" s="231">
        <f t="shared" si="170"/>
        <v>0</v>
      </c>
      <c r="EN90" s="231">
        <f t="shared" si="170"/>
        <v>0</v>
      </c>
      <c r="EO90" s="231">
        <f t="shared" si="170"/>
        <v>3201672100</v>
      </c>
      <c r="EP90" s="231">
        <f t="shared" si="170"/>
        <v>0</v>
      </c>
      <c r="EQ90" s="231">
        <f t="shared" si="170"/>
        <v>0</v>
      </c>
      <c r="ER90" s="231">
        <f>ER91+ER92</f>
        <v>0</v>
      </c>
      <c r="ES90" s="231">
        <f t="shared" si="170"/>
        <v>0</v>
      </c>
      <c r="ET90" s="231">
        <f t="shared" si="170"/>
        <v>500000000</v>
      </c>
      <c r="EU90" s="231">
        <f t="shared" si="170"/>
        <v>0</v>
      </c>
      <c r="EV90" s="231">
        <f t="shared" si="170"/>
        <v>0</v>
      </c>
      <c r="EW90" s="231">
        <f t="shared" si="170"/>
        <v>0</v>
      </c>
      <c r="EX90" s="231">
        <f t="shared" si="170"/>
        <v>0</v>
      </c>
      <c r="EY90" s="231">
        <f>EY91+EY92</f>
        <v>0</v>
      </c>
      <c r="EZ90" s="231">
        <f>EZ91+EZ92</f>
        <v>0</v>
      </c>
      <c r="FA90" s="231">
        <f t="shared" si="170"/>
        <v>0</v>
      </c>
      <c r="FB90" s="231">
        <f t="shared" si="170"/>
        <v>0</v>
      </c>
      <c r="FC90" s="231">
        <f t="shared" si="170"/>
        <v>0</v>
      </c>
      <c r="FD90" s="231">
        <f t="shared" si="170"/>
        <v>0</v>
      </c>
      <c r="FE90" s="231">
        <f t="shared" si="170"/>
        <v>0</v>
      </c>
      <c r="FF90" s="231">
        <f t="shared" si="170"/>
        <v>0</v>
      </c>
      <c r="FG90" s="231">
        <f t="shared" si="170"/>
        <v>0</v>
      </c>
      <c r="FH90" s="231">
        <f t="shared" si="170"/>
        <v>0</v>
      </c>
      <c r="FI90" s="231">
        <f aca="true" t="shared" si="171" ref="FI90:GO90">FI91+FI92</f>
        <v>0</v>
      </c>
      <c r="FJ90" s="231">
        <f t="shared" si="171"/>
        <v>0</v>
      </c>
      <c r="FK90" s="231">
        <f t="shared" si="171"/>
        <v>0</v>
      </c>
      <c r="FL90" s="231">
        <f t="shared" si="171"/>
        <v>0</v>
      </c>
      <c r="FM90" s="231">
        <f t="shared" si="171"/>
        <v>0</v>
      </c>
      <c r="FN90" s="231">
        <f t="shared" si="171"/>
        <v>0</v>
      </c>
      <c r="FO90" s="231">
        <f t="shared" si="171"/>
        <v>0</v>
      </c>
      <c r="FP90" s="231">
        <f t="shared" si="171"/>
        <v>0</v>
      </c>
      <c r="FQ90" s="231">
        <f t="shared" si="171"/>
        <v>0</v>
      </c>
      <c r="FR90" s="231">
        <f t="shared" si="171"/>
        <v>0</v>
      </c>
      <c r="FS90" s="231">
        <f t="shared" si="171"/>
        <v>0</v>
      </c>
      <c r="FT90" s="231">
        <f t="shared" si="171"/>
        <v>0</v>
      </c>
      <c r="FU90" s="231">
        <f t="shared" si="171"/>
        <v>0</v>
      </c>
      <c r="FV90" s="231">
        <f t="shared" si="171"/>
        <v>0</v>
      </c>
      <c r="FW90" s="231">
        <f t="shared" si="171"/>
        <v>0</v>
      </c>
      <c r="FX90" s="231">
        <f t="shared" si="171"/>
        <v>0</v>
      </c>
      <c r="FY90" s="231">
        <f t="shared" si="171"/>
        <v>0</v>
      </c>
      <c r="FZ90" s="231">
        <f t="shared" si="171"/>
        <v>0</v>
      </c>
      <c r="GA90" s="231">
        <f t="shared" si="171"/>
        <v>0</v>
      </c>
      <c r="GB90" s="231">
        <f t="shared" si="171"/>
        <v>0</v>
      </c>
      <c r="GC90" s="231">
        <f t="shared" si="171"/>
        <v>0</v>
      </c>
      <c r="GD90" s="231">
        <f t="shared" si="171"/>
        <v>0</v>
      </c>
      <c r="GE90" s="231">
        <f t="shared" si="171"/>
        <v>0</v>
      </c>
      <c r="GF90" s="231">
        <f t="shared" si="171"/>
        <v>0</v>
      </c>
      <c r="GG90" s="231">
        <f t="shared" si="171"/>
        <v>0</v>
      </c>
      <c r="GH90" s="231">
        <f t="shared" si="171"/>
        <v>0</v>
      </c>
      <c r="GI90" s="231">
        <f t="shared" si="171"/>
        <v>0</v>
      </c>
      <c r="GJ90" s="231">
        <f t="shared" si="171"/>
        <v>0</v>
      </c>
      <c r="GK90" s="231">
        <f t="shared" si="171"/>
        <v>0</v>
      </c>
      <c r="GL90" s="231">
        <f t="shared" si="171"/>
        <v>0</v>
      </c>
      <c r="GM90" s="231">
        <f t="shared" si="171"/>
        <v>0</v>
      </c>
      <c r="GN90" s="231">
        <f t="shared" si="171"/>
        <v>0</v>
      </c>
      <c r="GO90" s="231">
        <f t="shared" si="171"/>
        <v>0</v>
      </c>
      <c r="GP90" s="231">
        <f>GP91+GP92</f>
        <v>0</v>
      </c>
      <c r="GQ90" s="247">
        <f t="shared" si="140"/>
        <v>1</v>
      </c>
      <c r="GR90" s="247">
        <f>CY90/E90</f>
        <v>1</v>
      </c>
      <c r="GS90" s="248">
        <f t="shared" si="153"/>
        <v>1</v>
      </c>
      <c r="GT90" s="248"/>
      <c r="GU90" s="248"/>
    </row>
    <row r="91" spans="1:203" ht="21" customHeight="1" hidden="1">
      <c r="A91" s="245"/>
      <c r="B91" s="246" t="s">
        <v>155</v>
      </c>
      <c r="C91" s="231">
        <f>D91+BN91+CP91</f>
        <v>955086047</v>
      </c>
      <c r="D91" s="231">
        <f>E91+J91</f>
        <v>955086047</v>
      </c>
      <c r="E91" s="231">
        <f>SUM(F91:I91)</f>
        <v>955086047</v>
      </c>
      <c r="F91" s="231"/>
      <c r="G91" s="231"/>
      <c r="H91" s="231"/>
      <c r="I91" s="231">
        <v>955086047</v>
      </c>
      <c r="J91" s="231">
        <f>SUM(K91:BM91)</f>
        <v>0</v>
      </c>
      <c r="K91" s="231"/>
      <c r="L91" s="231"/>
      <c r="M91" s="231"/>
      <c r="N91" s="231"/>
      <c r="O91" s="231"/>
      <c r="P91" s="231"/>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31"/>
      <c r="AP91" s="231"/>
      <c r="AQ91" s="231"/>
      <c r="AR91" s="231"/>
      <c r="AS91" s="231"/>
      <c r="AT91" s="231"/>
      <c r="AU91" s="231"/>
      <c r="AV91" s="231"/>
      <c r="AW91" s="231"/>
      <c r="AX91" s="231"/>
      <c r="AY91" s="231"/>
      <c r="AZ91" s="231"/>
      <c r="BA91" s="231"/>
      <c r="BB91" s="231"/>
      <c r="BC91" s="231"/>
      <c r="BD91" s="231"/>
      <c r="BE91" s="231"/>
      <c r="BF91" s="231"/>
      <c r="BG91" s="231"/>
      <c r="BH91" s="231"/>
      <c r="BI91" s="231"/>
      <c r="BJ91" s="231"/>
      <c r="BK91" s="231"/>
      <c r="BL91" s="231"/>
      <c r="BM91" s="231"/>
      <c r="BN91" s="231">
        <f>SUM(BO91:BP91)</f>
        <v>0</v>
      </c>
      <c r="BO91" s="231">
        <f>SUM(BQ91:BR91)+BS91+BU91+CD91+CL91</f>
        <v>0</v>
      </c>
      <c r="BP91" s="231">
        <f>BT91+SUM(BV91:CC91)+SUM(CE91:CK91)+SUM(CM91:CO91)</f>
        <v>0</v>
      </c>
      <c r="BQ91" s="231"/>
      <c r="BR91" s="231"/>
      <c r="BS91" s="231"/>
      <c r="BT91" s="231"/>
      <c r="BU91" s="231"/>
      <c r="BV91" s="231"/>
      <c r="BW91" s="231"/>
      <c r="BX91" s="231"/>
      <c r="BY91" s="231"/>
      <c r="BZ91" s="231"/>
      <c r="CA91" s="231"/>
      <c r="CB91" s="231"/>
      <c r="CC91" s="231"/>
      <c r="CD91" s="231"/>
      <c r="CE91" s="231"/>
      <c r="CF91" s="231"/>
      <c r="CG91" s="231"/>
      <c r="CH91" s="231"/>
      <c r="CI91" s="231"/>
      <c r="CJ91" s="231"/>
      <c r="CK91" s="231"/>
      <c r="CL91" s="231"/>
      <c r="CM91" s="231"/>
      <c r="CN91" s="231"/>
      <c r="CO91" s="231"/>
      <c r="CP91" s="231">
        <f>SUM(CQ91:CR91)</f>
        <v>0</v>
      </c>
      <c r="CQ91" s="231">
        <f>SUM(CS91:CS91)</f>
        <v>0</v>
      </c>
      <c r="CR91" s="231">
        <f>SUM(CT91:CU91)</f>
        <v>0</v>
      </c>
      <c r="CS91" s="231"/>
      <c r="CT91" s="231"/>
      <c r="CU91" s="231"/>
      <c r="CV91" s="246" t="s">
        <v>155</v>
      </c>
      <c r="CW91" s="231">
        <f>CX91+FH91+GJ91+GP91</f>
        <v>955086047</v>
      </c>
      <c r="CX91" s="231">
        <f>CY91+DD91</f>
        <v>955086047</v>
      </c>
      <c r="CY91" s="231">
        <f>SUM(CZ91:DC91)</f>
        <v>955086047</v>
      </c>
      <c r="CZ91" s="231"/>
      <c r="DA91" s="231"/>
      <c r="DB91" s="231"/>
      <c r="DC91" s="231">
        <v>955086047</v>
      </c>
      <c r="DD91" s="231">
        <f>SUM(DE91:FG91)</f>
        <v>0</v>
      </c>
      <c r="DE91" s="231"/>
      <c r="DF91" s="231"/>
      <c r="DG91" s="231"/>
      <c r="DH91" s="231"/>
      <c r="DI91" s="231"/>
      <c r="DJ91" s="231"/>
      <c r="DK91" s="231"/>
      <c r="DL91" s="231"/>
      <c r="DM91" s="231"/>
      <c r="DN91" s="231"/>
      <c r="DO91" s="231"/>
      <c r="DP91" s="231"/>
      <c r="DQ91" s="231"/>
      <c r="DR91" s="231"/>
      <c r="DS91" s="231"/>
      <c r="DT91" s="231"/>
      <c r="DU91" s="231"/>
      <c r="DV91" s="231"/>
      <c r="DW91" s="231"/>
      <c r="DX91" s="231"/>
      <c r="DY91" s="231"/>
      <c r="DZ91" s="231"/>
      <c r="EA91" s="231"/>
      <c r="EB91" s="231"/>
      <c r="EC91" s="231"/>
      <c r="ED91" s="231"/>
      <c r="EE91" s="231"/>
      <c r="EF91" s="231"/>
      <c r="EG91" s="231"/>
      <c r="EH91" s="231"/>
      <c r="EI91" s="231"/>
      <c r="EJ91" s="231"/>
      <c r="EK91" s="231"/>
      <c r="EL91" s="231"/>
      <c r="EM91" s="231"/>
      <c r="EN91" s="231"/>
      <c r="EO91" s="231"/>
      <c r="EP91" s="231"/>
      <c r="EQ91" s="231"/>
      <c r="ER91" s="231"/>
      <c r="ES91" s="231"/>
      <c r="ET91" s="231"/>
      <c r="EU91" s="231"/>
      <c r="EV91" s="231"/>
      <c r="EW91" s="231"/>
      <c r="EX91" s="231"/>
      <c r="EY91" s="231"/>
      <c r="EZ91" s="231"/>
      <c r="FA91" s="231"/>
      <c r="FB91" s="231"/>
      <c r="FC91" s="231"/>
      <c r="FD91" s="231"/>
      <c r="FE91" s="231"/>
      <c r="FF91" s="231"/>
      <c r="FG91" s="231"/>
      <c r="FH91" s="231">
        <f>SUM(FI91:FJ91)</f>
        <v>0</v>
      </c>
      <c r="FI91" s="231">
        <f>SUM(FK91:FL91)+FM91+FO91+FX91+GF91</f>
        <v>0</v>
      </c>
      <c r="FJ91" s="231">
        <f>FN91+SUM(FP91:FW91)+SUM(FY91:GE91)+SUM(GG91:GI91)</f>
        <v>0</v>
      </c>
      <c r="FK91" s="231"/>
      <c r="FL91" s="231"/>
      <c r="FM91" s="231"/>
      <c r="FN91" s="231"/>
      <c r="FO91" s="231"/>
      <c r="FP91" s="231"/>
      <c r="FQ91" s="231"/>
      <c r="FR91" s="231"/>
      <c r="FS91" s="231"/>
      <c r="FT91" s="231"/>
      <c r="FU91" s="231"/>
      <c r="FV91" s="231"/>
      <c r="FW91" s="231"/>
      <c r="FX91" s="231"/>
      <c r="FY91" s="231"/>
      <c r="FZ91" s="231"/>
      <c r="GA91" s="231"/>
      <c r="GB91" s="231"/>
      <c r="GC91" s="231"/>
      <c r="GD91" s="231"/>
      <c r="GE91" s="231"/>
      <c r="GF91" s="231"/>
      <c r="GG91" s="231"/>
      <c r="GH91" s="231"/>
      <c r="GI91" s="231"/>
      <c r="GJ91" s="231">
        <f>SUM(GK91:GL91)</f>
        <v>0</v>
      </c>
      <c r="GK91" s="231">
        <f>SUM(GM91:GM91)</f>
        <v>0</v>
      </c>
      <c r="GL91" s="231">
        <f>SUM(GN91:GO91)</f>
        <v>0</v>
      </c>
      <c r="GM91" s="231"/>
      <c r="GN91" s="231"/>
      <c r="GO91" s="231"/>
      <c r="GP91" s="231"/>
      <c r="GQ91" s="247">
        <f t="shared" si="140"/>
        <v>1</v>
      </c>
      <c r="GR91" s="247">
        <f>CY91/E91</f>
        <v>1</v>
      </c>
      <c r="GS91" s="248"/>
      <c r="GT91" s="248"/>
      <c r="GU91" s="248"/>
    </row>
    <row r="92" spans="1:203" ht="17.25" customHeight="1" hidden="1">
      <c r="A92" s="245"/>
      <c r="B92" s="246" t="s">
        <v>156</v>
      </c>
      <c r="C92" s="231">
        <f>D92+BN92+CP92</f>
        <v>3701672100</v>
      </c>
      <c r="D92" s="231">
        <f>E92+J92</f>
        <v>3701672100</v>
      </c>
      <c r="E92" s="231">
        <f>SUM(F92:I92)</f>
        <v>0</v>
      </c>
      <c r="F92" s="231"/>
      <c r="G92" s="231"/>
      <c r="H92" s="231"/>
      <c r="I92" s="231"/>
      <c r="J92" s="231">
        <f>SUM(K92:BM92)</f>
        <v>3701672100</v>
      </c>
      <c r="K92" s="231"/>
      <c r="L92" s="231"/>
      <c r="M92" s="231"/>
      <c r="N92" s="231"/>
      <c r="O92" s="231"/>
      <c r="P92" s="231"/>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231"/>
      <c r="AP92" s="231"/>
      <c r="AQ92" s="231"/>
      <c r="AR92" s="231"/>
      <c r="AS92" s="231"/>
      <c r="AT92" s="231"/>
      <c r="AU92" s="231">
        <v>3201672100</v>
      </c>
      <c r="AV92" s="231"/>
      <c r="AW92" s="231"/>
      <c r="AX92" s="231"/>
      <c r="AY92" s="231"/>
      <c r="AZ92" s="231">
        <v>500000000</v>
      </c>
      <c r="BA92" s="231"/>
      <c r="BB92" s="231"/>
      <c r="BC92" s="231"/>
      <c r="BD92" s="231"/>
      <c r="BE92" s="231"/>
      <c r="BF92" s="231"/>
      <c r="BG92" s="231"/>
      <c r="BH92" s="231"/>
      <c r="BI92" s="231"/>
      <c r="BJ92" s="231"/>
      <c r="BK92" s="231"/>
      <c r="BL92" s="231"/>
      <c r="BM92" s="231"/>
      <c r="BN92" s="231">
        <f>SUM(BO92:BP92)</f>
        <v>0</v>
      </c>
      <c r="BO92" s="231">
        <f>SUM(BQ92:BR92)+BS92+BU92+CD92+CL92</f>
        <v>0</v>
      </c>
      <c r="BP92" s="231">
        <f>BT92+SUM(BV92:CC92)+SUM(CE92:CK92)+SUM(CM92:CO92)</f>
        <v>0</v>
      </c>
      <c r="BQ92" s="231"/>
      <c r="BR92" s="231"/>
      <c r="BS92" s="231"/>
      <c r="BT92" s="231"/>
      <c r="BU92" s="231"/>
      <c r="BV92" s="231"/>
      <c r="BW92" s="231"/>
      <c r="BX92" s="231"/>
      <c r="BY92" s="231"/>
      <c r="BZ92" s="231"/>
      <c r="CA92" s="231"/>
      <c r="CB92" s="231"/>
      <c r="CC92" s="231"/>
      <c r="CD92" s="231"/>
      <c r="CE92" s="231"/>
      <c r="CF92" s="231"/>
      <c r="CG92" s="231"/>
      <c r="CH92" s="231"/>
      <c r="CI92" s="231"/>
      <c r="CJ92" s="231"/>
      <c r="CK92" s="231"/>
      <c r="CL92" s="231"/>
      <c r="CM92" s="231"/>
      <c r="CN92" s="231"/>
      <c r="CO92" s="231"/>
      <c r="CP92" s="231">
        <f>SUM(CQ92:CR92)</f>
        <v>0</v>
      </c>
      <c r="CQ92" s="231">
        <f>SUM(CS92:CS92)</f>
        <v>0</v>
      </c>
      <c r="CR92" s="231">
        <f>SUM(CT92:CU92)</f>
        <v>0</v>
      </c>
      <c r="CS92" s="231"/>
      <c r="CT92" s="231"/>
      <c r="CU92" s="231"/>
      <c r="CV92" s="246" t="s">
        <v>156</v>
      </c>
      <c r="CW92" s="231">
        <f>CX92+FH92+GJ92+GP92</f>
        <v>3701672100</v>
      </c>
      <c r="CX92" s="231">
        <f>CY92+DD92</f>
        <v>3701672100</v>
      </c>
      <c r="CY92" s="231">
        <f>SUM(CZ92:DC92)</f>
        <v>0</v>
      </c>
      <c r="CZ92" s="231"/>
      <c r="DA92" s="231"/>
      <c r="DB92" s="231"/>
      <c r="DC92" s="231"/>
      <c r="DD92" s="231">
        <f>SUM(DE92:FG92)</f>
        <v>3701672100</v>
      </c>
      <c r="DE92" s="231"/>
      <c r="DF92" s="231"/>
      <c r="DG92" s="231"/>
      <c r="DH92" s="231"/>
      <c r="DI92" s="231"/>
      <c r="DJ92" s="231"/>
      <c r="DK92" s="231"/>
      <c r="DL92" s="231"/>
      <c r="DM92" s="231"/>
      <c r="DN92" s="231"/>
      <c r="DO92" s="231"/>
      <c r="DP92" s="231"/>
      <c r="DQ92" s="231"/>
      <c r="DR92" s="231"/>
      <c r="DS92" s="231"/>
      <c r="DT92" s="231"/>
      <c r="DU92" s="231"/>
      <c r="DV92" s="231"/>
      <c r="DW92" s="231"/>
      <c r="DX92" s="231"/>
      <c r="DY92" s="231"/>
      <c r="DZ92" s="231"/>
      <c r="EA92" s="231"/>
      <c r="EB92" s="231"/>
      <c r="EC92" s="231"/>
      <c r="ED92" s="231"/>
      <c r="EE92" s="231"/>
      <c r="EF92" s="231"/>
      <c r="EG92" s="231"/>
      <c r="EH92" s="231"/>
      <c r="EI92" s="231"/>
      <c r="EJ92" s="231"/>
      <c r="EK92" s="231"/>
      <c r="EL92" s="231"/>
      <c r="EM92" s="231"/>
      <c r="EN92" s="231"/>
      <c r="EO92" s="231">
        <v>3201672100</v>
      </c>
      <c r="EP92" s="231"/>
      <c r="EQ92" s="231"/>
      <c r="ER92" s="231"/>
      <c r="ES92" s="231"/>
      <c r="ET92" s="231">
        <v>500000000</v>
      </c>
      <c r="EU92" s="231"/>
      <c r="EV92" s="231"/>
      <c r="EW92" s="231"/>
      <c r="EX92" s="231"/>
      <c r="EY92" s="231"/>
      <c r="EZ92" s="231"/>
      <c r="FA92" s="231"/>
      <c r="FB92" s="231"/>
      <c r="FC92" s="231"/>
      <c r="FD92" s="231"/>
      <c r="FE92" s="231"/>
      <c r="FF92" s="231"/>
      <c r="FG92" s="231"/>
      <c r="FH92" s="231">
        <f>SUM(FI92:FJ92)</f>
        <v>0</v>
      </c>
      <c r="FI92" s="231">
        <f>SUM(FK92:FL92)+FM92+FO92+FX92+GF92</f>
        <v>0</v>
      </c>
      <c r="FJ92" s="231">
        <f>FN92+SUM(FP92:FW92)+SUM(FY92:GE92)+SUM(GG92:GI92)</f>
        <v>0</v>
      </c>
      <c r="FK92" s="231"/>
      <c r="FL92" s="231"/>
      <c r="FM92" s="231"/>
      <c r="FN92" s="231"/>
      <c r="FO92" s="231"/>
      <c r="FP92" s="231"/>
      <c r="FQ92" s="231"/>
      <c r="FR92" s="231"/>
      <c r="FS92" s="231"/>
      <c r="FT92" s="231"/>
      <c r="FU92" s="231"/>
      <c r="FV92" s="231"/>
      <c r="FW92" s="231"/>
      <c r="FX92" s="231"/>
      <c r="FY92" s="231"/>
      <c r="FZ92" s="231"/>
      <c r="GA92" s="231"/>
      <c r="GB92" s="231"/>
      <c r="GC92" s="231"/>
      <c r="GD92" s="231"/>
      <c r="GE92" s="231"/>
      <c r="GF92" s="231"/>
      <c r="GG92" s="231"/>
      <c r="GH92" s="231"/>
      <c r="GI92" s="231"/>
      <c r="GJ92" s="231">
        <f>SUM(GK92:GL92)</f>
        <v>0</v>
      </c>
      <c r="GK92" s="231">
        <f>SUM(GM92:GM92)</f>
        <v>0</v>
      </c>
      <c r="GL92" s="231">
        <f>SUM(GN92:GO92)</f>
        <v>0</v>
      </c>
      <c r="GM92" s="231"/>
      <c r="GN92" s="231"/>
      <c r="GO92" s="231"/>
      <c r="GP92" s="231"/>
      <c r="GQ92" s="247">
        <f t="shared" si="140"/>
        <v>1</v>
      </c>
      <c r="GR92" s="247"/>
      <c r="GS92" s="248">
        <f t="shared" si="153"/>
        <v>1</v>
      </c>
      <c r="GT92" s="248"/>
      <c r="GU92" s="248"/>
    </row>
    <row r="93" spans="1:203" ht="17.25" customHeight="1">
      <c r="A93" s="245">
        <v>27</v>
      </c>
      <c r="B93" s="246" t="s">
        <v>174</v>
      </c>
      <c r="C93" s="231">
        <f aca="true" t="shared" si="172" ref="C93:AO93">C94+C95</f>
        <v>145989436</v>
      </c>
      <c r="D93" s="231">
        <f t="shared" si="172"/>
        <v>127724500</v>
      </c>
      <c r="E93" s="231">
        <f t="shared" si="172"/>
        <v>0</v>
      </c>
      <c r="F93" s="231">
        <f t="shared" si="172"/>
        <v>0</v>
      </c>
      <c r="G93" s="231">
        <f t="shared" si="172"/>
        <v>0</v>
      </c>
      <c r="H93" s="231">
        <f t="shared" si="172"/>
        <v>0</v>
      </c>
      <c r="I93" s="231">
        <f t="shared" si="172"/>
        <v>0</v>
      </c>
      <c r="J93" s="231">
        <f t="shared" si="172"/>
        <v>127724500</v>
      </c>
      <c r="K93" s="231">
        <f t="shared" si="172"/>
        <v>0</v>
      </c>
      <c r="L93" s="231">
        <f t="shared" si="172"/>
        <v>0</v>
      </c>
      <c r="M93" s="231">
        <f t="shared" si="172"/>
        <v>0</v>
      </c>
      <c r="N93" s="231">
        <f t="shared" si="172"/>
        <v>0</v>
      </c>
      <c r="O93" s="231">
        <f t="shared" si="172"/>
        <v>0</v>
      </c>
      <c r="P93" s="231">
        <f t="shared" si="172"/>
        <v>0</v>
      </c>
      <c r="Q93" s="231">
        <f t="shared" si="172"/>
        <v>0</v>
      </c>
      <c r="R93" s="231">
        <f t="shared" si="172"/>
        <v>0</v>
      </c>
      <c r="S93" s="231">
        <f t="shared" si="172"/>
        <v>0</v>
      </c>
      <c r="T93" s="231">
        <f t="shared" si="172"/>
        <v>0</v>
      </c>
      <c r="U93" s="231">
        <f t="shared" si="172"/>
        <v>0</v>
      </c>
      <c r="V93" s="231">
        <f t="shared" si="172"/>
        <v>0</v>
      </c>
      <c r="W93" s="231">
        <f t="shared" si="172"/>
        <v>0</v>
      </c>
      <c r="X93" s="231">
        <f t="shared" si="172"/>
        <v>0</v>
      </c>
      <c r="Y93" s="231">
        <f t="shared" si="172"/>
        <v>0</v>
      </c>
      <c r="Z93" s="231">
        <f t="shared" si="172"/>
        <v>0</v>
      </c>
      <c r="AA93" s="231">
        <f t="shared" si="172"/>
        <v>0</v>
      </c>
      <c r="AB93" s="231">
        <f t="shared" si="172"/>
        <v>0</v>
      </c>
      <c r="AC93" s="231">
        <f t="shared" si="172"/>
        <v>0</v>
      </c>
      <c r="AD93" s="231">
        <f t="shared" si="172"/>
        <v>0</v>
      </c>
      <c r="AE93" s="231">
        <f t="shared" si="172"/>
        <v>4348200</v>
      </c>
      <c r="AF93" s="231">
        <f t="shared" si="172"/>
        <v>123376300</v>
      </c>
      <c r="AG93" s="231">
        <f t="shared" si="172"/>
        <v>0</v>
      </c>
      <c r="AH93" s="231">
        <f t="shared" si="172"/>
        <v>0</v>
      </c>
      <c r="AI93" s="231">
        <f t="shared" si="172"/>
        <v>0</v>
      </c>
      <c r="AJ93" s="231">
        <f t="shared" si="172"/>
        <v>0</v>
      </c>
      <c r="AK93" s="231">
        <f t="shared" si="172"/>
        <v>0</v>
      </c>
      <c r="AL93" s="231">
        <f t="shared" si="172"/>
        <v>0</v>
      </c>
      <c r="AM93" s="231">
        <f t="shared" si="172"/>
        <v>0</v>
      </c>
      <c r="AN93" s="231">
        <f t="shared" si="172"/>
        <v>0</v>
      </c>
      <c r="AO93" s="231">
        <f t="shared" si="172"/>
        <v>0</v>
      </c>
      <c r="AP93" s="231">
        <f>AP94+AP95</f>
        <v>0</v>
      </c>
      <c r="AQ93" s="231">
        <f aca="true" t="shared" si="173" ref="AQ93:AW93">AQ94+AQ95</f>
        <v>0</v>
      </c>
      <c r="AR93" s="231">
        <f t="shared" si="173"/>
        <v>0</v>
      </c>
      <c r="AS93" s="231">
        <f t="shared" si="173"/>
        <v>0</v>
      </c>
      <c r="AT93" s="231">
        <f t="shared" si="173"/>
        <v>0</v>
      </c>
      <c r="AU93" s="231">
        <f t="shared" si="173"/>
        <v>0</v>
      </c>
      <c r="AV93" s="231">
        <f t="shared" si="173"/>
        <v>0</v>
      </c>
      <c r="AW93" s="231">
        <f t="shared" si="173"/>
        <v>0</v>
      </c>
      <c r="AX93" s="231">
        <f>AX94+AX95</f>
        <v>0</v>
      </c>
      <c r="AY93" s="231">
        <f aca="true" t="shared" si="174" ref="AY93:BD93">AY94+AY95</f>
        <v>0</v>
      </c>
      <c r="AZ93" s="231">
        <f t="shared" si="174"/>
        <v>0</v>
      </c>
      <c r="BA93" s="231">
        <f t="shared" si="174"/>
        <v>0</v>
      </c>
      <c r="BB93" s="231">
        <f t="shared" si="174"/>
        <v>0</v>
      </c>
      <c r="BC93" s="231">
        <f t="shared" si="174"/>
        <v>0</v>
      </c>
      <c r="BD93" s="231">
        <f t="shared" si="174"/>
        <v>0</v>
      </c>
      <c r="BE93" s="231">
        <f>BE94+BE95</f>
        <v>0</v>
      </c>
      <c r="BF93" s="231">
        <f>BF94+BF95</f>
        <v>0</v>
      </c>
      <c r="BG93" s="231">
        <f aca="true" t="shared" si="175" ref="BG93:CU93">BG94+BG95</f>
        <v>0</v>
      </c>
      <c r="BH93" s="231">
        <f t="shared" si="175"/>
        <v>0</v>
      </c>
      <c r="BI93" s="231">
        <f t="shared" si="175"/>
        <v>0</v>
      </c>
      <c r="BJ93" s="231">
        <f t="shared" si="175"/>
        <v>0</v>
      </c>
      <c r="BK93" s="231">
        <f t="shared" si="175"/>
        <v>0</v>
      </c>
      <c r="BL93" s="231">
        <f t="shared" si="175"/>
        <v>0</v>
      </c>
      <c r="BM93" s="231">
        <f t="shared" si="175"/>
        <v>0</v>
      </c>
      <c r="BN93" s="231">
        <f t="shared" si="175"/>
        <v>1331000</v>
      </c>
      <c r="BO93" s="231">
        <f t="shared" si="175"/>
        <v>0</v>
      </c>
      <c r="BP93" s="231">
        <f t="shared" si="175"/>
        <v>1331000</v>
      </c>
      <c r="BQ93" s="231">
        <f t="shared" si="175"/>
        <v>0</v>
      </c>
      <c r="BR93" s="231">
        <f t="shared" si="175"/>
        <v>0</v>
      </c>
      <c r="BS93" s="231">
        <f t="shared" si="175"/>
        <v>0</v>
      </c>
      <c r="BT93" s="231">
        <f t="shared" si="175"/>
        <v>1331000</v>
      </c>
      <c r="BU93" s="231">
        <f t="shared" si="175"/>
        <v>0</v>
      </c>
      <c r="BV93" s="231">
        <f t="shared" si="175"/>
        <v>0</v>
      </c>
      <c r="BW93" s="231">
        <f t="shared" si="175"/>
        <v>0</v>
      </c>
      <c r="BX93" s="231">
        <f t="shared" si="175"/>
        <v>0</v>
      </c>
      <c r="BY93" s="231">
        <f t="shared" si="175"/>
        <v>0</v>
      </c>
      <c r="BZ93" s="231">
        <f t="shared" si="175"/>
        <v>0</v>
      </c>
      <c r="CA93" s="231">
        <f t="shared" si="175"/>
        <v>0</v>
      </c>
      <c r="CB93" s="231">
        <f t="shared" si="175"/>
        <v>0</v>
      </c>
      <c r="CC93" s="231">
        <f t="shared" si="175"/>
        <v>0</v>
      </c>
      <c r="CD93" s="231">
        <f t="shared" si="175"/>
        <v>0</v>
      </c>
      <c r="CE93" s="231">
        <f t="shared" si="175"/>
        <v>0</v>
      </c>
      <c r="CF93" s="231">
        <f t="shared" si="175"/>
        <v>0</v>
      </c>
      <c r="CG93" s="231">
        <f t="shared" si="175"/>
        <v>0</v>
      </c>
      <c r="CH93" s="231">
        <f t="shared" si="175"/>
        <v>0</v>
      </c>
      <c r="CI93" s="231">
        <f t="shared" si="175"/>
        <v>0</v>
      </c>
      <c r="CJ93" s="231">
        <f t="shared" si="175"/>
        <v>0</v>
      </c>
      <c r="CK93" s="231">
        <f t="shared" si="175"/>
        <v>0</v>
      </c>
      <c r="CL93" s="231">
        <f t="shared" si="175"/>
        <v>0</v>
      </c>
      <c r="CM93" s="231">
        <f t="shared" si="175"/>
        <v>0</v>
      </c>
      <c r="CN93" s="231">
        <f t="shared" si="175"/>
        <v>0</v>
      </c>
      <c r="CO93" s="231">
        <f t="shared" si="175"/>
        <v>0</v>
      </c>
      <c r="CP93" s="231">
        <f t="shared" si="175"/>
        <v>16933936</v>
      </c>
      <c r="CQ93" s="231">
        <f t="shared" si="175"/>
        <v>0</v>
      </c>
      <c r="CR93" s="231">
        <f t="shared" si="175"/>
        <v>16933936</v>
      </c>
      <c r="CS93" s="231">
        <f t="shared" si="175"/>
        <v>0</v>
      </c>
      <c r="CT93" s="231">
        <f t="shared" si="175"/>
        <v>16933936</v>
      </c>
      <c r="CU93" s="231">
        <f t="shared" si="175"/>
        <v>0</v>
      </c>
      <c r="CV93" s="246" t="s">
        <v>174</v>
      </c>
      <c r="CW93" s="231">
        <f aca="true" t="shared" si="176" ref="CW93:FH93">CW94+CW95</f>
        <v>145989436</v>
      </c>
      <c r="CX93" s="231">
        <f t="shared" si="176"/>
        <v>127724500</v>
      </c>
      <c r="CY93" s="231">
        <f t="shared" si="176"/>
        <v>0</v>
      </c>
      <c r="CZ93" s="231">
        <f t="shared" si="176"/>
        <v>0</v>
      </c>
      <c r="DA93" s="231">
        <f t="shared" si="176"/>
        <v>0</v>
      </c>
      <c r="DB93" s="231">
        <f t="shared" si="176"/>
        <v>0</v>
      </c>
      <c r="DC93" s="231">
        <f t="shared" si="176"/>
        <v>0</v>
      </c>
      <c r="DD93" s="231">
        <f t="shared" si="176"/>
        <v>127724500</v>
      </c>
      <c r="DE93" s="231">
        <f t="shared" si="176"/>
        <v>0</v>
      </c>
      <c r="DF93" s="231">
        <f t="shared" si="176"/>
        <v>0</v>
      </c>
      <c r="DG93" s="231">
        <f t="shared" si="176"/>
        <v>0</v>
      </c>
      <c r="DH93" s="231">
        <f t="shared" si="176"/>
        <v>0</v>
      </c>
      <c r="DI93" s="231">
        <f t="shared" si="176"/>
        <v>0</v>
      </c>
      <c r="DJ93" s="231">
        <f t="shared" si="176"/>
        <v>0</v>
      </c>
      <c r="DK93" s="231">
        <f t="shared" si="176"/>
        <v>0</v>
      </c>
      <c r="DL93" s="231">
        <f t="shared" si="176"/>
        <v>0</v>
      </c>
      <c r="DM93" s="231">
        <f t="shared" si="176"/>
        <v>0</v>
      </c>
      <c r="DN93" s="231">
        <f t="shared" si="176"/>
        <v>0</v>
      </c>
      <c r="DO93" s="231">
        <f t="shared" si="176"/>
        <v>0</v>
      </c>
      <c r="DP93" s="231">
        <f t="shared" si="176"/>
        <v>0</v>
      </c>
      <c r="DQ93" s="231">
        <f t="shared" si="176"/>
        <v>0</v>
      </c>
      <c r="DR93" s="231">
        <f t="shared" si="176"/>
        <v>0</v>
      </c>
      <c r="DS93" s="231">
        <f t="shared" si="176"/>
        <v>0</v>
      </c>
      <c r="DT93" s="231">
        <f>DT94+DT95</f>
        <v>0</v>
      </c>
      <c r="DU93" s="231">
        <f t="shared" si="176"/>
        <v>0</v>
      </c>
      <c r="DV93" s="231">
        <f t="shared" si="176"/>
        <v>0</v>
      </c>
      <c r="DW93" s="231">
        <f>DW94+DW95</f>
        <v>0</v>
      </c>
      <c r="DX93" s="231">
        <f>DX94+DX95</f>
        <v>0</v>
      </c>
      <c r="DY93" s="231">
        <f t="shared" si="176"/>
        <v>4348200</v>
      </c>
      <c r="DZ93" s="231">
        <f t="shared" si="176"/>
        <v>123376300</v>
      </c>
      <c r="EA93" s="231">
        <f t="shared" si="176"/>
        <v>0</v>
      </c>
      <c r="EB93" s="231">
        <f t="shared" si="176"/>
        <v>0</v>
      </c>
      <c r="EC93" s="231">
        <f>EC94+EC95</f>
        <v>0</v>
      </c>
      <c r="ED93" s="231">
        <f t="shared" si="176"/>
        <v>0</v>
      </c>
      <c r="EE93" s="231">
        <f t="shared" si="176"/>
        <v>0</v>
      </c>
      <c r="EF93" s="231">
        <f t="shared" si="176"/>
        <v>0</v>
      </c>
      <c r="EG93" s="231">
        <f t="shared" si="176"/>
        <v>0</v>
      </c>
      <c r="EH93" s="231">
        <f t="shared" si="176"/>
        <v>0</v>
      </c>
      <c r="EI93" s="231">
        <f t="shared" si="176"/>
        <v>0</v>
      </c>
      <c r="EJ93" s="231">
        <f>EJ94+EJ95</f>
        <v>0</v>
      </c>
      <c r="EK93" s="231">
        <f t="shared" si="176"/>
        <v>0</v>
      </c>
      <c r="EL93" s="231">
        <f t="shared" si="176"/>
        <v>0</v>
      </c>
      <c r="EM93" s="231">
        <f t="shared" si="176"/>
        <v>0</v>
      </c>
      <c r="EN93" s="231">
        <f t="shared" si="176"/>
        <v>0</v>
      </c>
      <c r="EO93" s="231">
        <f t="shared" si="176"/>
        <v>0</v>
      </c>
      <c r="EP93" s="231">
        <f t="shared" si="176"/>
        <v>0</v>
      </c>
      <c r="EQ93" s="231">
        <f t="shared" si="176"/>
        <v>0</v>
      </c>
      <c r="ER93" s="231">
        <f>ER94+ER95</f>
        <v>0</v>
      </c>
      <c r="ES93" s="231">
        <f t="shared" si="176"/>
        <v>0</v>
      </c>
      <c r="ET93" s="231">
        <f t="shared" si="176"/>
        <v>0</v>
      </c>
      <c r="EU93" s="231">
        <f t="shared" si="176"/>
        <v>0</v>
      </c>
      <c r="EV93" s="231">
        <f t="shared" si="176"/>
        <v>0</v>
      </c>
      <c r="EW93" s="231">
        <f t="shared" si="176"/>
        <v>0</v>
      </c>
      <c r="EX93" s="231">
        <f t="shared" si="176"/>
        <v>0</v>
      </c>
      <c r="EY93" s="231">
        <f>EY94+EY95</f>
        <v>0</v>
      </c>
      <c r="EZ93" s="231">
        <f>EZ94+EZ95</f>
        <v>0</v>
      </c>
      <c r="FA93" s="231">
        <f t="shared" si="176"/>
        <v>0</v>
      </c>
      <c r="FB93" s="231">
        <f t="shared" si="176"/>
        <v>0</v>
      </c>
      <c r="FC93" s="231">
        <f t="shared" si="176"/>
        <v>0</v>
      </c>
      <c r="FD93" s="231">
        <f t="shared" si="176"/>
        <v>0</v>
      </c>
      <c r="FE93" s="231">
        <f t="shared" si="176"/>
        <v>0</v>
      </c>
      <c r="FF93" s="231">
        <f t="shared" si="176"/>
        <v>0</v>
      </c>
      <c r="FG93" s="231">
        <f t="shared" si="176"/>
        <v>0</v>
      </c>
      <c r="FH93" s="231">
        <f t="shared" si="176"/>
        <v>1331000</v>
      </c>
      <c r="FI93" s="231">
        <f aca="true" t="shared" si="177" ref="FI93:GO93">FI94+FI95</f>
        <v>0</v>
      </c>
      <c r="FJ93" s="231">
        <f t="shared" si="177"/>
        <v>1331000</v>
      </c>
      <c r="FK93" s="231">
        <f t="shared" si="177"/>
        <v>0</v>
      </c>
      <c r="FL93" s="231">
        <f t="shared" si="177"/>
        <v>0</v>
      </c>
      <c r="FM93" s="231">
        <f t="shared" si="177"/>
        <v>0</v>
      </c>
      <c r="FN93" s="231">
        <f t="shared" si="177"/>
        <v>1331000</v>
      </c>
      <c r="FO93" s="231">
        <f t="shared" si="177"/>
        <v>0</v>
      </c>
      <c r="FP93" s="231">
        <f t="shared" si="177"/>
        <v>0</v>
      </c>
      <c r="FQ93" s="231">
        <f t="shared" si="177"/>
        <v>0</v>
      </c>
      <c r="FR93" s="231">
        <f t="shared" si="177"/>
        <v>0</v>
      </c>
      <c r="FS93" s="231">
        <f t="shared" si="177"/>
        <v>0</v>
      </c>
      <c r="FT93" s="231">
        <f t="shared" si="177"/>
        <v>0</v>
      </c>
      <c r="FU93" s="231">
        <f t="shared" si="177"/>
        <v>0</v>
      </c>
      <c r="FV93" s="231">
        <f t="shared" si="177"/>
        <v>0</v>
      </c>
      <c r="FW93" s="231">
        <f t="shared" si="177"/>
        <v>0</v>
      </c>
      <c r="FX93" s="231">
        <f t="shared" si="177"/>
        <v>0</v>
      </c>
      <c r="FY93" s="231">
        <f t="shared" si="177"/>
        <v>0</v>
      </c>
      <c r="FZ93" s="231">
        <f t="shared" si="177"/>
        <v>0</v>
      </c>
      <c r="GA93" s="231">
        <f t="shared" si="177"/>
        <v>0</v>
      </c>
      <c r="GB93" s="231">
        <f t="shared" si="177"/>
        <v>0</v>
      </c>
      <c r="GC93" s="231">
        <f t="shared" si="177"/>
        <v>0</v>
      </c>
      <c r="GD93" s="231">
        <f t="shared" si="177"/>
        <v>0</v>
      </c>
      <c r="GE93" s="231">
        <f t="shared" si="177"/>
        <v>0</v>
      </c>
      <c r="GF93" s="231">
        <f t="shared" si="177"/>
        <v>0</v>
      </c>
      <c r="GG93" s="231">
        <f t="shared" si="177"/>
        <v>0</v>
      </c>
      <c r="GH93" s="231">
        <f t="shared" si="177"/>
        <v>0</v>
      </c>
      <c r="GI93" s="231">
        <f t="shared" si="177"/>
        <v>0</v>
      </c>
      <c r="GJ93" s="231">
        <f t="shared" si="177"/>
        <v>16933936</v>
      </c>
      <c r="GK93" s="231">
        <f t="shared" si="177"/>
        <v>0</v>
      </c>
      <c r="GL93" s="231">
        <f t="shared" si="177"/>
        <v>16933936</v>
      </c>
      <c r="GM93" s="231">
        <f t="shared" si="177"/>
        <v>0</v>
      </c>
      <c r="GN93" s="231">
        <f t="shared" si="177"/>
        <v>16933936</v>
      </c>
      <c r="GO93" s="231">
        <f t="shared" si="177"/>
        <v>0</v>
      </c>
      <c r="GP93" s="231">
        <f>GP94+GP95</f>
        <v>0</v>
      </c>
      <c r="GQ93" s="247">
        <f t="shared" si="140"/>
        <v>1</v>
      </c>
      <c r="GR93" s="247"/>
      <c r="GS93" s="248">
        <f>DD93/J93</f>
        <v>1</v>
      </c>
      <c r="GT93" s="248">
        <f>FH93/BN93</f>
        <v>1</v>
      </c>
      <c r="GU93" s="248">
        <f>GJ93/CP93</f>
        <v>1</v>
      </c>
    </row>
    <row r="94" spans="1:203" ht="21" customHeight="1" hidden="1">
      <c r="A94" s="245"/>
      <c r="B94" s="246" t="s">
        <v>155</v>
      </c>
      <c r="C94" s="231">
        <f>D94+BN94+CP94</f>
        <v>0</v>
      </c>
      <c r="D94" s="231">
        <f>E94+J94</f>
        <v>0</v>
      </c>
      <c r="E94" s="231">
        <f>SUM(F94:I94)</f>
        <v>0</v>
      </c>
      <c r="F94" s="231"/>
      <c r="G94" s="231"/>
      <c r="H94" s="231"/>
      <c r="I94" s="231"/>
      <c r="J94" s="231">
        <f>SUM(K94:BM94)</f>
        <v>0</v>
      </c>
      <c r="K94" s="231"/>
      <c r="L94" s="231"/>
      <c r="M94" s="231"/>
      <c r="N94" s="231"/>
      <c r="O94" s="231"/>
      <c r="P94" s="231"/>
      <c r="Q94" s="231"/>
      <c r="R94" s="231"/>
      <c r="S94" s="231"/>
      <c r="T94" s="231"/>
      <c r="U94" s="231"/>
      <c r="V94" s="231"/>
      <c r="W94" s="231"/>
      <c r="X94" s="231"/>
      <c r="Y94" s="231"/>
      <c r="Z94" s="231"/>
      <c r="AA94" s="231"/>
      <c r="AB94" s="231"/>
      <c r="AC94" s="231"/>
      <c r="AD94" s="231"/>
      <c r="AE94" s="231"/>
      <c r="AF94" s="231"/>
      <c r="AG94" s="231"/>
      <c r="AH94" s="231"/>
      <c r="AI94" s="231"/>
      <c r="AJ94" s="231"/>
      <c r="AK94" s="231"/>
      <c r="AL94" s="231"/>
      <c r="AM94" s="231"/>
      <c r="AN94" s="231"/>
      <c r="AO94" s="231"/>
      <c r="AP94" s="231"/>
      <c r="AQ94" s="231"/>
      <c r="AR94" s="231"/>
      <c r="AS94" s="231"/>
      <c r="AT94" s="231"/>
      <c r="AU94" s="231"/>
      <c r="AV94" s="231"/>
      <c r="AW94" s="231"/>
      <c r="AX94" s="231"/>
      <c r="AY94" s="231"/>
      <c r="AZ94" s="231"/>
      <c r="BA94" s="231"/>
      <c r="BB94" s="231"/>
      <c r="BC94" s="231"/>
      <c r="BD94" s="231"/>
      <c r="BE94" s="231"/>
      <c r="BF94" s="231"/>
      <c r="BG94" s="231"/>
      <c r="BH94" s="231"/>
      <c r="BI94" s="231"/>
      <c r="BJ94" s="231"/>
      <c r="BK94" s="231"/>
      <c r="BL94" s="231"/>
      <c r="BM94" s="231"/>
      <c r="BN94" s="231">
        <f>SUM(BO94:BP94)</f>
        <v>0</v>
      </c>
      <c r="BO94" s="231">
        <f>SUM(BQ94:BR94)+BS94+BU94+CD94+CL94</f>
        <v>0</v>
      </c>
      <c r="BP94" s="231">
        <f>BT94+SUM(BV94:CC94)+SUM(CE94:CK94)+SUM(CM94:CO94)</f>
        <v>0</v>
      </c>
      <c r="BQ94" s="231"/>
      <c r="BR94" s="231"/>
      <c r="BS94" s="231"/>
      <c r="BT94" s="231"/>
      <c r="BU94" s="231"/>
      <c r="BV94" s="231"/>
      <c r="BW94" s="231"/>
      <c r="BX94" s="231"/>
      <c r="BY94" s="231"/>
      <c r="BZ94" s="231"/>
      <c r="CA94" s="231"/>
      <c r="CB94" s="231"/>
      <c r="CC94" s="231"/>
      <c r="CD94" s="231"/>
      <c r="CE94" s="231"/>
      <c r="CF94" s="231"/>
      <c r="CG94" s="231"/>
      <c r="CH94" s="231"/>
      <c r="CI94" s="231"/>
      <c r="CJ94" s="231"/>
      <c r="CK94" s="231"/>
      <c r="CL94" s="231"/>
      <c r="CM94" s="231"/>
      <c r="CN94" s="231"/>
      <c r="CO94" s="231"/>
      <c r="CP94" s="231">
        <f>SUM(CQ94:CR94)</f>
        <v>0</v>
      </c>
      <c r="CQ94" s="231">
        <f>SUM(CS94:CS94)</f>
        <v>0</v>
      </c>
      <c r="CR94" s="231">
        <f>SUM(CT94:CU94)</f>
        <v>0</v>
      </c>
      <c r="CS94" s="231"/>
      <c r="CT94" s="231"/>
      <c r="CU94" s="231"/>
      <c r="CV94" s="246" t="s">
        <v>155</v>
      </c>
      <c r="CW94" s="231">
        <f>CX94+FH94+GJ94+GP94</f>
        <v>0</v>
      </c>
      <c r="CX94" s="231">
        <f>CY94+DD94</f>
        <v>0</v>
      </c>
      <c r="CY94" s="231">
        <f>SUM(CZ94:DC94)</f>
        <v>0</v>
      </c>
      <c r="CZ94" s="231"/>
      <c r="DA94" s="231"/>
      <c r="DB94" s="231"/>
      <c r="DC94" s="231"/>
      <c r="DD94" s="231">
        <f>SUM(DE94:FG94)</f>
        <v>0</v>
      </c>
      <c r="DE94" s="231"/>
      <c r="DF94" s="231"/>
      <c r="DG94" s="231"/>
      <c r="DH94" s="231"/>
      <c r="DI94" s="231"/>
      <c r="DJ94" s="231"/>
      <c r="DK94" s="231"/>
      <c r="DL94" s="231"/>
      <c r="DM94" s="231"/>
      <c r="DN94" s="231"/>
      <c r="DO94" s="231"/>
      <c r="DP94" s="231"/>
      <c r="DQ94" s="231"/>
      <c r="DR94" s="231"/>
      <c r="DS94" s="231"/>
      <c r="DT94" s="231"/>
      <c r="DU94" s="231"/>
      <c r="DV94" s="231"/>
      <c r="DW94" s="231"/>
      <c r="DX94" s="231"/>
      <c r="DY94" s="231"/>
      <c r="DZ94" s="231"/>
      <c r="EA94" s="231"/>
      <c r="EB94" s="231"/>
      <c r="EC94" s="231"/>
      <c r="ED94" s="231"/>
      <c r="EE94" s="231"/>
      <c r="EF94" s="231"/>
      <c r="EG94" s="231"/>
      <c r="EH94" s="231"/>
      <c r="EI94" s="231"/>
      <c r="EJ94" s="231"/>
      <c r="EK94" s="231"/>
      <c r="EL94" s="231"/>
      <c r="EM94" s="231"/>
      <c r="EN94" s="231"/>
      <c r="EO94" s="231"/>
      <c r="EP94" s="231"/>
      <c r="EQ94" s="231"/>
      <c r="ER94" s="231"/>
      <c r="ES94" s="231"/>
      <c r="ET94" s="231"/>
      <c r="EU94" s="231"/>
      <c r="EV94" s="231"/>
      <c r="EW94" s="231"/>
      <c r="EX94" s="231"/>
      <c r="EY94" s="231"/>
      <c r="EZ94" s="231"/>
      <c r="FA94" s="231"/>
      <c r="FB94" s="231"/>
      <c r="FC94" s="231"/>
      <c r="FD94" s="231"/>
      <c r="FE94" s="231"/>
      <c r="FF94" s="231"/>
      <c r="FG94" s="231"/>
      <c r="FH94" s="231">
        <f>SUM(FI94:FJ94)</f>
        <v>0</v>
      </c>
      <c r="FI94" s="231">
        <f>SUM(FK94:FL94)+FM94+FO94+FX94+GF94</f>
        <v>0</v>
      </c>
      <c r="FJ94" s="231">
        <f>FN94+SUM(FP94:FW94)+SUM(FY94:GE94)+SUM(GG94:GI94)</f>
        <v>0</v>
      </c>
      <c r="FK94" s="231"/>
      <c r="FL94" s="231"/>
      <c r="FM94" s="231"/>
      <c r="FN94" s="231"/>
      <c r="FO94" s="231"/>
      <c r="FP94" s="231"/>
      <c r="FQ94" s="231"/>
      <c r="FR94" s="231"/>
      <c r="FS94" s="231"/>
      <c r="FT94" s="231"/>
      <c r="FU94" s="231"/>
      <c r="FV94" s="231"/>
      <c r="FW94" s="231"/>
      <c r="FX94" s="231"/>
      <c r="FY94" s="231"/>
      <c r="FZ94" s="231"/>
      <c r="GA94" s="231"/>
      <c r="GB94" s="231"/>
      <c r="GC94" s="231"/>
      <c r="GD94" s="231"/>
      <c r="GE94" s="231"/>
      <c r="GF94" s="231"/>
      <c r="GG94" s="231"/>
      <c r="GH94" s="231"/>
      <c r="GI94" s="231"/>
      <c r="GJ94" s="231">
        <f>SUM(GK94:GL94)</f>
        <v>0</v>
      </c>
      <c r="GK94" s="231">
        <f>SUM(GM94:GM94)</f>
        <v>0</v>
      </c>
      <c r="GL94" s="231">
        <f>SUM(GN94:GO94)</f>
        <v>0</v>
      </c>
      <c r="GM94" s="231"/>
      <c r="GN94" s="231"/>
      <c r="GO94" s="231"/>
      <c r="GP94" s="231"/>
      <c r="GQ94" s="247"/>
      <c r="GR94" s="247"/>
      <c r="GS94" s="248"/>
      <c r="GT94" s="248"/>
      <c r="GU94" s="248"/>
    </row>
    <row r="95" spans="1:203" ht="17.25" customHeight="1" hidden="1">
      <c r="A95" s="245"/>
      <c r="B95" s="246" t="s">
        <v>156</v>
      </c>
      <c r="C95" s="231">
        <f>D95+BN95+CP95</f>
        <v>145989436</v>
      </c>
      <c r="D95" s="231">
        <f>E95+J95</f>
        <v>127724500</v>
      </c>
      <c r="E95" s="231">
        <f>SUM(F95:I95)</f>
        <v>0</v>
      </c>
      <c r="F95" s="231"/>
      <c r="G95" s="231"/>
      <c r="H95" s="231"/>
      <c r="I95" s="231"/>
      <c r="J95" s="231">
        <f>SUM(K95:BM95)</f>
        <v>127724500</v>
      </c>
      <c r="K95" s="231"/>
      <c r="L95" s="231"/>
      <c r="M95" s="231"/>
      <c r="N95" s="231"/>
      <c r="O95" s="231"/>
      <c r="P95" s="231"/>
      <c r="Q95" s="231"/>
      <c r="R95" s="231"/>
      <c r="S95" s="231"/>
      <c r="T95" s="231"/>
      <c r="U95" s="231"/>
      <c r="V95" s="231"/>
      <c r="W95" s="231"/>
      <c r="X95" s="231"/>
      <c r="Y95" s="231"/>
      <c r="Z95" s="231"/>
      <c r="AA95" s="231"/>
      <c r="AB95" s="231"/>
      <c r="AC95" s="231"/>
      <c r="AD95" s="231"/>
      <c r="AE95" s="231">
        <v>4348200</v>
      </c>
      <c r="AF95" s="231">
        <v>123376300</v>
      </c>
      <c r="AG95" s="231"/>
      <c r="AH95" s="231"/>
      <c r="AI95" s="231"/>
      <c r="AJ95" s="231"/>
      <c r="AK95" s="231"/>
      <c r="AL95" s="231"/>
      <c r="AM95" s="231"/>
      <c r="AN95" s="231"/>
      <c r="AO95" s="231"/>
      <c r="AP95" s="231"/>
      <c r="AQ95" s="231"/>
      <c r="AR95" s="231"/>
      <c r="AS95" s="231"/>
      <c r="AT95" s="231"/>
      <c r="AU95" s="231"/>
      <c r="AV95" s="231"/>
      <c r="AW95" s="231"/>
      <c r="AX95" s="231"/>
      <c r="AY95" s="231"/>
      <c r="AZ95" s="231"/>
      <c r="BA95" s="231"/>
      <c r="BB95" s="231"/>
      <c r="BC95" s="231"/>
      <c r="BD95" s="231"/>
      <c r="BE95" s="231"/>
      <c r="BF95" s="231"/>
      <c r="BG95" s="231"/>
      <c r="BH95" s="231"/>
      <c r="BI95" s="231"/>
      <c r="BJ95" s="231"/>
      <c r="BK95" s="231"/>
      <c r="BL95" s="231"/>
      <c r="BM95" s="231"/>
      <c r="BN95" s="231">
        <f>SUM(BO95:BP95)</f>
        <v>1331000</v>
      </c>
      <c r="BO95" s="231">
        <f>SUM(BQ95:BR95)+BS95+BU95+CD95+CL95</f>
        <v>0</v>
      </c>
      <c r="BP95" s="231">
        <f>BT95+SUM(BV95:CC95)+SUM(CE95:CK95)+SUM(CM95:CO95)</f>
        <v>1331000</v>
      </c>
      <c r="BQ95" s="231"/>
      <c r="BR95" s="231"/>
      <c r="BS95" s="231"/>
      <c r="BT95" s="231">
        <v>1331000</v>
      </c>
      <c r="BU95" s="231"/>
      <c r="BV95" s="231"/>
      <c r="BW95" s="231"/>
      <c r="BX95" s="231"/>
      <c r="BY95" s="231"/>
      <c r="BZ95" s="231"/>
      <c r="CA95" s="231"/>
      <c r="CB95" s="231"/>
      <c r="CC95" s="231"/>
      <c r="CD95" s="231"/>
      <c r="CE95" s="231"/>
      <c r="CF95" s="231"/>
      <c r="CG95" s="231"/>
      <c r="CH95" s="231"/>
      <c r="CI95" s="231"/>
      <c r="CJ95" s="231"/>
      <c r="CK95" s="231"/>
      <c r="CL95" s="231"/>
      <c r="CM95" s="231"/>
      <c r="CN95" s="231"/>
      <c r="CO95" s="231"/>
      <c r="CP95" s="231">
        <f>SUM(CQ95:CR95)</f>
        <v>16933936</v>
      </c>
      <c r="CQ95" s="231">
        <f>SUM(CS95:CS95)</f>
        <v>0</v>
      </c>
      <c r="CR95" s="231">
        <f>SUM(CT95:CU95)</f>
        <v>16933936</v>
      </c>
      <c r="CS95" s="231"/>
      <c r="CT95" s="231">
        <v>16933936</v>
      </c>
      <c r="CU95" s="231"/>
      <c r="CV95" s="246" t="s">
        <v>156</v>
      </c>
      <c r="CW95" s="231">
        <f>CX95+FH95+GJ95+GP95</f>
        <v>145989436</v>
      </c>
      <c r="CX95" s="231">
        <f>CY95+DD95</f>
        <v>127724500</v>
      </c>
      <c r="CY95" s="231">
        <f>SUM(CZ95:DC95)</f>
        <v>0</v>
      </c>
      <c r="CZ95" s="231"/>
      <c r="DA95" s="231"/>
      <c r="DB95" s="231"/>
      <c r="DC95" s="231"/>
      <c r="DD95" s="231">
        <f>SUM(DE95:FG95)</f>
        <v>127724500</v>
      </c>
      <c r="DE95" s="231"/>
      <c r="DF95" s="231"/>
      <c r="DG95" s="231"/>
      <c r="DH95" s="231"/>
      <c r="DI95" s="231"/>
      <c r="DJ95" s="231"/>
      <c r="DK95" s="231"/>
      <c r="DL95" s="231"/>
      <c r="DM95" s="231"/>
      <c r="DN95" s="231"/>
      <c r="DO95" s="231"/>
      <c r="DP95" s="231"/>
      <c r="DQ95" s="231"/>
      <c r="DR95" s="231"/>
      <c r="DS95" s="231"/>
      <c r="DT95" s="231"/>
      <c r="DU95" s="231"/>
      <c r="DV95" s="231"/>
      <c r="DW95" s="231"/>
      <c r="DX95" s="231"/>
      <c r="DY95" s="231">
        <v>4348200</v>
      </c>
      <c r="DZ95" s="231">
        <v>123376300</v>
      </c>
      <c r="EA95" s="231"/>
      <c r="EB95" s="231"/>
      <c r="EC95" s="231"/>
      <c r="ED95" s="231"/>
      <c r="EE95" s="231"/>
      <c r="EF95" s="231"/>
      <c r="EG95" s="231"/>
      <c r="EH95" s="231"/>
      <c r="EI95" s="231"/>
      <c r="EJ95" s="231"/>
      <c r="EK95" s="231"/>
      <c r="EL95" s="231"/>
      <c r="EM95" s="231"/>
      <c r="EN95" s="231"/>
      <c r="EO95" s="231"/>
      <c r="EP95" s="231"/>
      <c r="EQ95" s="231"/>
      <c r="ER95" s="231"/>
      <c r="ES95" s="231"/>
      <c r="ET95" s="231"/>
      <c r="EU95" s="231"/>
      <c r="EV95" s="231"/>
      <c r="EW95" s="231"/>
      <c r="EX95" s="231"/>
      <c r="EY95" s="231"/>
      <c r="EZ95" s="231"/>
      <c r="FA95" s="231"/>
      <c r="FB95" s="231"/>
      <c r="FC95" s="231"/>
      <c r="FD95" s="231"/>
      <c r="FE95" s="231"/>
      <c r="FF95" s="231"/>
      <c r="FG95" s="231"/>
      <c r="FH95" s="231">
        <f>SUM(FI95:FJ95)</f>
        <v>1331000</v>
      </c>
      <c r="FI95" s="231">
        <f>SUM(FK95:FL95)+FM95+FO95+FX95+GF95</f>
        <v>0</v>
      </c>
      <c r="FJ95" s="231">
        <f>FN95+SUM(FP95:FW95)+SUM(FY95:GE95)+SUM(GG95:GI95)</f>
        <v>1331000</v>
      </c>
      <c r="FK95" s="231"/>
      <c r="FL95" s="231"/>
      <c r="FM95" s="231"/>
      <c r="FN95" s="231">
        <v>1331000</v>
      </c>
      <c r="FO95" s="231"/>
      <c r="FP95" s="231"/>
      <c r="FQ95" s="231"/>
      <c r="FR95" s="231"/>
      <c r="FS95" s="231"/>
      <c r="FT95" s="231"/>
      <c r="FU95" s="231"/>
      <c r="FV95" s="231"/>
      <c r="FW95" s="231"/>
      <c r="FX95" s="231"/>
      <c r="FY95" s="231"/>
      <c r="FZ95" s="231"/>
      <c r="GA95" s="231"/>
      <c r="GB95" s="231"/>
      <c r="GC95" s="231"/>
      <c r="GD95" s="231"/>
      <c r="GE95" s="231"/>
      <c r="GF95" s="231"/>
      <c r="GG95" s="231"/>
      <c r="GH95" s="231"/>
      <c r="GI95" s="231"/>
      <c r="GJ95" s="231">
        <f>SUM(GK95:GL95)</f>
        <v>16933936</v>
      </c>
      <c r="GK95" s="231">
        <f>SUM(GM95:GM95)</f>
        <v>0</v>
      </c>
      <c r="GL95" s="231">
        <f>SUM(GN95:GO95)</f>
        <v>16933936</v>
      </c>
      <c r="GM95" s="231"/>
      <c r="GN95" s="231">
        <v>16933936</v>
      </c>
      <c r="GO95" s="231"/>
      <c r="GP95" s="231"/>
      <c r="GQ95" s="247">
        <f t="shared" si="140"/>
        <v>1</v>
      </c>
      <c r="GR95" s="247"/>
      <c r="GS95" s="248">
        <f t="shared" si="153"/>
        <v>1</v>
      </c>
      <c r="GT95" s="248">
        <f>FH95/BN95</f>
        <v>1</v>
      </c>
      <c r="GU95" s="248">
        <f>GJ95/CP95</f>
        <v>1</v>
      </c>
    </row>
    <row r="96" spans="1:203" ht="17.25" customHeight="1">
      <c r="A96" s="250">
        <v>28</v>
      </c>
      <c r="B96" s="251" t="s">
        <v>175</v>
      </c>
      <c r="C96" s="233">
        <f aca="true" t="shared" si="178" ref="C96:AO96">C97+C98</f>
        <v>37663676936</v>
      </c>
      <c r="D96" s="233">
        <f t="shared" si="178"/>
        <v>24817117436</v>
      </c>
      <c r="E96" s="233">
        <f t="shared" si="178"/>
        <v>2716314841</v>
      </c>
      <c r="F96" s="233">
        <f t="shared" si="178"/>
        <v>611999000</v>
      </c>
      <c r="G96" s="233">
        <f t="shared" si="178"/>
        <v>2104315841</v>
      </c>
      <c r="H96" s="233">
        <f t="shared" si="178"/>
        <v>0</v>
      </c>
      <c r="I96" s="233">
        <f t="shared" si="178"/>
        <v>0</v>
      </c>
      <c r="J96" s="233">
        <f t="shared" si="178"/>
        <v>22100802595</v>
      </c>
      <c r="K96" s="233">
        <f t="shared" si="178"/>
        <v>0</v>
      </c>
      <c r="L96" s="233">
        <f t="shared" si="178"/>
        <v>0</v>
      </c>
      <c r="M96" s="233">
        <f t="shared" si="178"/>
        <v>0</v>
      </c>
      <c r="N96" s="233">
        <f t="shared" si="178"/>
        <v>0</v>
      </c>
      <c r="O96" s="233">
        <f t="shared" si="178"/>
        <v>0</v>
      </c>
      <c r="P96" s="233">
        <f t="shared" si="178"/>
        <v>0</v>
      </c>
      <c r="Q96" s="233">
        <f t="shared" si="178"/>
        <v>0</v>
      </c>
      <c r="R96" s="233">
        <f t="shared" si="178"/>
        <v>0</v>
      </c>
      <c r="S96" s="233">
        <f t="shared" si="178"/>
        <v>0</v>
      </c>
      <c r="T96" s="233">
        <f t="shared" si="178"/>
        <v>0</v>
      </c>
      <c r="U96" s="233">
        <f t="shared" si="178"/>
        <v>0</v>
      </c>
      <c r="V96" s="233">
        <f t="shared" si="178"/>
        <v>0</v>
      </c>
      <c r="W96" s="233">
        <f t="shared" si="178"/>
        <v>0</v>
      </c>
      <c r="X96" s="233">
        <f t="shared" si="178"/>
        <v>0</v>
      </c>
      <c r="Y96" s="233">
        <f t="shared" si="178"/>
        <v>0</v>
      </c>
      <c r="Z96" s="233">
        <f t="shared" si="178"/>
        <v>0</v>
      </c>
      <c r="AA96" s="233">
        <f t="shared" si="178"/>
        <v>0</v>
      </c>
      <c r="AB96" s="233">
        <f t="shared" si="178"/>
        <v>0</v>
      </c>
      <c r="AC96" s="233">
        <f t="shared" si="178"/>
        <v>0</v>
      </c>
      <c r="AD96" s="233">
        <f t="shared" si="178"/>
        <v>0</v>
      </c>
      <c r="AE96" s="233">
        <f t="shared" si="178"/>
        <v>0</v>
      </c>
      <c r="AF96" s="233">
        <f t="shared" si="178"/>
        <v>0</v>
      </c>
      <c r="AG96" s="233">
        <f t="shared" si="178"/>
        <v>115480070</v>
      </c>
      <c r="AH96" s="233">
        <f t="shared" si="178"/>
        <v>0</v>
      </c>
      <c r="AI96" s="233">
        <f t="shared" si="178"/>
        <v>0</v>
      </c>
      <c r="AJ96" s="233">
        <f t="shared" si="178"/>
        <v>0</v>
      </c>
      <c r="AK96" s="233">
        <f t="shared" si="178"/>
        <v>0</v>
      </c>
      <c r="AL96" s="233">
        <f t="shared" si="178"/>
        <v>164725000</v>
      </c>
      <c r="AM96" s="233">
        <f t="shared" si="178"/>
        <v>34700000</v>
      </c>
      <c r="AN96" s="233">
        <f t="shared" si="178"/>
        <v>3500000</v>
      </c>
      <c r="AO96" s="233">
        <f t="shared" si="178"/>
        <v>0</v>
      </c>
      <c r="AP96" s="233">
        <f>AP97+AP98</f>
        <v>0</v>
      </c>
      <c r="AQ96" s="233">
        <f aca="true" t="shared" si="179" ref="AQ96:AW96">AQ97+AQ98</f>
        <v>0</v>
      </c>
      <c r="AR96" s="233">
        <f t="shared" si="179"/>
        <v>264450220</v>
      </c>
      <c r="AS96" s="233">
        <f t="shared" si="179"/>
        <v>65055047</v>
      </c>
      <c r="AT96" s="233">
        <f t="shared" si="179"/>
        <v>0</v>
      </c>
      <c r="AU96" s="233">
        <f t="shared" si="179"/>
        <v>87968792</v>
      </c>
      <c r="AV96" s="233">
        <f t="shared" si="179"/>
        <v>0</v>
      </c>
      <c r="AW96" s="233">
        <f t="shared" si="179"/>
        <v>0</v>
      </c>
      <c r="AX96" s="233">
        <f>AX97+AX98</f>
        <v>0</v>
      </c>
      <c r="AY96" s="233">
        <f aca="true" t="shared" si="180" ref="AY96:BD96">AY97+AY98</f>
        <v>0</v>
      </c>
      <c r="AZ96" s="233">
        <f t="shared" si="180"/>
        <v>0</v>
      </c>
      <c r="BA96" s="233">
        <f t="shared" si="180"/>
        <v>12011498</v>
      </c>
      <c r="BB96" s="233">
        <f t="shared" si="180"/>
        <v>0</v>
      </c>
      <c r="BC96" s="233">
        <f t="shared" si="180"/>
        <v>0</v>
      </c>
      <c r="BD96" s="233">
        <f t="shared" si="180"/>
        <v>0</v>
      </c>
      <c r="BE96" s="233">
        <f>BE97+BE98</f>
        <v>0</v>
      </c>
      <c r="BF96" s="233">
        <f>BF97+BF98</f>
        <v>0</v>
      </c>
      <c r="BG96" s="233">
        <f aca="true" t="shared" si="181" ref="BG96:CU96">BG97+BG98</f>
        <v>0</v>
      </c>
      <c r="BH96" s="233">
        <f t="shared" si="181"/>
        <v>0</v>
      </c>
      <c r="BI96" s="233">
        <f t="shared" si="181"/>
        <v>0</v>
      </c>
      <c r="BJ96" s="233">
        <f t="shared" si="181"/>
        <v>0</v>
      </c>
      <c r="BK96" s="233">
        <f t="shared" si="181"/>
        <v>0</v>
      </c>
      <c r="BL96" s="233">
        <f t="shared" si="181"/>
        <v>0</v>
      </c>
      <c r="BM96" s="233">
        <f t="shared" si="181"/>
        <v>21352911968</v>
      </c>
      <c r="BN96" s="233">
        <f t="shared" si="181"/>
        <v>12839893000</v>
      </c>
      <c r="BO96" s="233">
        <f t="shared" si="181"/>
        <v>20893000</v>
      </c>
      <c r="BP96" s="233">
        <f t="shared" si="181"/>
        <v>12819000000</v>
      </c>
      <c r="BQ96" s="233">
        <f t="shared" si="181"/>
        <v>0</v>
      </c>
      <c r="BR96" s="233">
        <f t="shared" si="181"/>
        <v>0</v>
      </c>
      <c r="BS96" s="233">
        <f t="shared" si="181"/>
        <v>12663000</v>
      </c>
      <c r="BT96" s="233">
        <f t="shared" si="181"/>
        <v>0</v>
      </c>
      <c r="BU96" s="233">
        <f t="shared" si="181"/>
        <v>0</v>
      </c>
      <c r="BV96" s="233">
        <f t="shared" si="181"/>
        <v>0</v>
      </c>
      <c r="BW96" s="233">
        <f t="shared" si="181"/>
        <v>12819000000</v>
      </c>
      <c r="BX96" s="233">
        <f t="shared" si="181"/>
        <v>0</v>
      </c>
      <c r="BY96" s="233">
        <f t="shared" si="181"/>
        <v>0</v>
      </c>
      <c r="BZ96" s="233">
        <f t="shared" si="181"/>
        <v>0</v>
      </c>
      <c r="CA96" s="233">
        <f t="shared" si="181"/>
        <v>0</v>
      </c>
      <c r="CB96" s="233">
        <f t="shared" si="181"/>
        <v>0</v>
      </c>
      <c r="CC96" s="233">
        <f t="shared" si="181"/>
        <v>0</v>
      </c>
      <c r="CD96" s="233">
        <f t="shared" si="181"/>
        <v>0</v>
      </c>
      <c r="CE96" s="233">
        <f t="shared" si="181"/>
        <v>0</v>
      </c>
      <c r="CF96" s="233">
        <f t="shared" si="181"/>
        <v>0</v>
      </c>
      <c r="CG96" s="233">
        <f t="shared" si="181"/>
        <v>0</v>
      </c>
      <c r="CH96" s="233">
        <f t="shared" si="181"/>
        <v>0</v>
      </c>
      <c r="CI96" s="233">
        <f t="shared" si="181"/>
        <v>0</v>
      </c>
      <c r="CJ96" s="233">
        <f t="shared" si="181"/>
        <v>0</v>
      </c>
      <c r="CK96" s="233">
        <f t="shared" si="181"/>
        <v>0</v>
      </c>
      <c r="CL96" s="233">
        <f t="shared" si="181"/>
        <v>8230000</v>
      </c>
      <c r="CM96" s="233">
        <f t="shared" si="181"/>
        <v>0</v>
      </c>
      <c r="CN96" s="233">
        <f t="shared" si="181"/>
        <v>0</v>
      </c>
      <c r="CO96" s="233">
        <f t="shared" si="181"/>
        <v>0</v>
      </c>
      <c r="CP96" s="233">
        <f t="shared" si="181"/>
        <v>6666500</v>
      </c>
      <c r="CQ96" s="233">
        <f t="shared" si="181"/>
        <v>0</v>
      </c>
      <c r="CR96" s="233">
        <f t="shared" si="181"/>
        <v>6666500</v>
      </c>
      <c r="CS96" s="233">
        <f t="shared" si="181"/>
        <v>0</v>
      </c>
      <c r="CT96" s="233">
        <f t="shared" si="181"/>
        <v>6666500</v>
      </c>
      <c r="CU96" s="233">
        <f t="shared" si="181"/>
        <v>0</v>
      </c>
      <c r="CV96" s="251" t="s">
        <v>175</v>
      </c>
      <c r="CW96" s="233">
        <f aca="true" t="shared" si="182" ref="CW96:FH96">CW97+CW98</f>
        <v>37663676936</v>
      </c>
      <c r="CX96" s="233">
        <f t="shared" si="182"/>
        <v>0</v>
      </c>
      <c r="CY96" s="233">
        <f t="shared" si="182"/>
        <v>0</v>
      </c>
      <c r="CZ96" s="233">
        <f t="shared" si="182"/>
        <v>0</v>
      </c>
      <c r="DA96" s="233">
        <f t="shared" si="182"/>
        <v>0</v>
      </c>
      <c r="DB96" s="233">
        <f t="shared" si="182"/>
        <v>0</v>
      </c>
      <c r="DC96" s="233">
        <f t="shared" si="182"/>
        <v>0</v>
      </c>
      <c r="DD96" s="233">
        <f t="shared" si="182"/>
        <v>0</v>
      </c>
      <c r="DE96" s="233">
        <f t="shared" si="182"/>
        <v>0</v>
      </c>
      <c r="DF96" s="233">
        <f t="shared" si="182"/>
        <v>0</v>
      </c>
      <c r="DG96" s="233">
        <f t="shared" si="182"/>
        <v>0</v>
      </c>
      <c r="DH96" s="233">
        <f t="shared" si="182"/>
        <v>0</v>
      </c>
      <c r="DI96" s="233">
        <f t="shared" si="182"/>
        <v>0</v>
      </c>
      <c r="DJ96" s="233">
        <f t="shared" si="182"/>
        <v>0</v>
      </c>
      <c r="DK96" s="233">
        <f t="shared" si="182"/>
        <v>0</v>
      </c>
      <c r="DL96" s="233">
        <f t="shared" si="182"/>
        <v>0</v>
      </c>
      <c r="DM96" s="233">
        <f t="shared" si="182"/>
        <v>0</v>
      </c>
      <c r="DN96" s="233">
        <f t="shared" si="182"/>
        <v>0</v>
      </c>
      <c r="DO96" s="233">
        <f t="shared" si="182"/>
        <v>0</v>
      </c>
      <c r="DP96" s="233">
        <f t="shared" si="182"/>
        <v>0</v>
      </c>
      <c r="DQ96" s="233">
        <f t="shared" si="182"/>
        <v>0</v>
      </c>
      <c r="DR96" s="233">
        <f t="shared" si="182"/>
        <v>0</v>
      </c>
      <c r="DS96" s="233">
        <f t="shared" si="182"/>
        <v>0</v>
      </c>
      <c r="DT96" s="233">
        <f>DT97+DT98</f>
        <v>0</v>
      </c>
      <c r="DU96" s="233">
        <f t="shared" si="182"/>
        <v>0</v>
      </c>
      <c r="DV96" s="233">
        <f t="shared" si="182"/>
        <v>0</v>
      </c>
      <c r="DW96" s="233">
        <f>DW97+DW98</f>
        <v>0</v>
      </c>
      <c r="DX96" s="233">
        <f>DX97+DX98</f>
        <v>0</v>
      </c>
      <c r="DY96" s="233">
        <f t="shared" si="182"/>
        <v>0</v>
      </c>
      <c r="DZ96" s="233">
        <f t="shared" si="182"/>
        <v>0</v>
      </c>
      <c r="EA96" s="233">
        <f t="shared" si="182"/>
        <v>0</v>
      </c>
      <c r="EB96" s="233">
        <f t="shared" si="182"/>
        <v>0</v>
      </c>
      <c r="EC96" s="233">
        <f>EC97+EC98</f>
        <v>0</v>
      </c>
      <c r="ED96" s="233">
        <f t="shared" si="182"/>
        <v>0</v>
      </c>
      <c r="EE96" s="233">
        <f t="shared" si="182"/>
        <v>0</v>
      </c>
      <c r="EF96" s="233">
        <f t="shared" si="182"/>
        <v>0</v>
      </c>
      <c r="EG96" s="233">
        <f t="shared" si="182"/>
        <v>0</v>
      </c>
      <c r="EH96" s="233">
        <f t="shared" si="182"/>
        <v>0</v>
      </c>
      <c r="EI96" s="233">
        <f t="shared" si="182"/>
        <v>0</v>
      </c>
      <c r="EJ96" s="233">
        <f>EJ97+EJ98</f>
        <v>0</v>
      </c>
      <c r="EK96" s="233">
        <f t="shared" si="182"/>
        <v>0</v>
      </c>
      <c r="EL96" s="233">
        <f t="shared" si="182"/>
        <v>0</v>
      </c>
      <c r="EM96" s="233">
        <f t="shared" si="182"/>
        <v>0</v>
      </c>
      <c r="EN96" s="233">
        <f t="shared" si="182"/>
        <v>0</v>
      </c>
      <c r="EO96" s="233">
        <f t="shared" si="182"/>
        <v>0</v>
      </c>
      <c r="EP96" s="233">
        <f t="shared" si="182"/>
        <v>0</v>
      </c>
      <c r="EQ96" s="233">
        <f t="shared" si="182"/>
        <v>0</v>
      </c>
      <c r="ER96" s="233">
        <f>ER97+ER98</f>
        <v>0</v>
      </c>
      <c r="ES96" s="233">
        <f t="shared" si="182"/>
        <v>0</v>
      </c>
      <c r="ET96" s="233">
        <f t="shared" si="182"/>
        <v>0</v>
      </c>
      <c r="EU96" s="233">
        <f t="shared" si="182"/>
        <v>0</v>
      </c>
      <c r="EV96" s="233">
        <f t="shared" si="182"/>
        <v>0</v>
      </c>
      <c r="EW96" s="233">
        <f t="shared" si="182"/>
        <v>0</v>
      </c>
      <c r="EX96" s="233">
        <f t="shared" si="182"/>
        <v>0</v>
      </c>
      <c r="EY96" s="233">
        <f>EY97+EY98</f>
        <v>0</v>
      </c>
      <c r="EZ96" s="233">
        <f>EZ97+EZ98</f>
        <v>0</v>
      </c>
      <c r="FA96" s="233">
        <f t="shared" si="182"/>
        <v>0</v>
      </c>
      <c r="FB96" s="233">
        <f t="shared" si="182"/>
        <v>0</v>
      </c>
      <c r="FC96" s="233">
        <f t="shared" si="182"/>
        <v>0</v>
      </c>
      <c r="FD96" s="233">
        <f t="shared" si="182"/>
        <v>0</v>
      </c>
      <c r="FE96" s="233">
        <f t="shared" si="182"/>
        <v>0</v>
      </c>
      <c r="FF96" s="233">
        <f t="shared" si="182"/>
        <v>0</v>
      </c>
      <c r="FG96" s="233">
        <f t="shared" si="182"/>
        <v>0</v>
      </c>
      <c r="FH96" s="233">
        <f t="shared" si="182"/>
        <v>0</v>
      </c>
      <c r="FI96" s="233">
        <f aca="true" t="shared" si="183" ref="FI96:GO96">FI97+FI98</f>
        <v>0</v>
      </c>
      <c r="FJ96" s="233">
        <f t="shared" si="183"/>
        <v>0</v>
      </c>
      <c r="FK96" s="233">
        <f t="shared" si="183"/>
        <v>0</v>
      </c>
      <c r="FL96" s="233">
        <f t="shared" si="183"/>
        <v>0</v>
      </c>
      <c r="FM96" s="233">
        <f t="shared" si="183"/>
        <v>0</v>
      </c>
      <c r="FN96" s="233">
        <f t="shared" si="183"/>
        <v>0</v>
      </c>
      <c r="FO96" s="233">
        <f t="shared" si="183"/>
        <v>0</v>
      </c>
      <c r="FP96" s="233">
        <f t="shared" si="183"/>
        <v>0</v>
      </c>
      <c r="FQ96" s="233">
        <f t="shared" si="183"/>
        <v>0</v>
      </c>
      <c r="FR96" s="233">
        <f t="shared" si="183"/>
        <v>0</v>
      </c>
      <c r="FS96" s="233">
        <f t="shared" si="183"/>
        <v>0</v>
      </c>
      <c r="FT96" s="233">
        <f t="shared" si="183"/>
        <v>0</v>
      </c>
      <c r="FU96" s="233">
        <f t="shared" si="183"/>
        <v>0</v>
      </c>
      <c r="FV96" s="233">
        <f t="shared" si="183"/>
        <v>0</v>
      </c>
      <c r="FW96" s="233">
        <f t="shared" si="183"/>
        <v>0</v>
      </c>
      <c r="FX96" s="233">
        <f t="shared" si="183"/>
        <v>0</v>
      </c>
      <c r="FY96" s="233">
        <f t="shared" si="183"/>
        <v>0</v>
      </c>
      <c r="FZ96" s="233">
        <f t="shared" si="183"/>
        <v>0</v>
      </c>
      <c r="GA96" s="233">
        <f t="shared" si="183"/>
        <v>0</v>
      </c>
      <c r="GB96" s="233">
        <f t="shared" si="183"/>
        <v>0</v>
      </c>
      <c r="GC96" s="233">
        <f t="shared" si="183"/>
        <v>0</v>
      </c>
      <c r="GD96" s="233">
        <f t="shared" si="183"/>
        <v>0</v>
      </c>
      <c r="GE96" s="233">
        <f t="shared" si="183"/>
        <v>0</v>
      </c>
      <c r="GF96" s="233">
        <f t="shared" si="183"/>
        <v>0</v>
      </c>
      <c r="GG96" s="233">
        <f t="shared" si="183"/>
        <v>0</v>
      </c>
      <c r="GH96" s="233">
        <f t="shared" si="183"/>
        <v>0</v>
      </c>
      <c r="GI96" s="233">
        <f t="shared" si="183"/>
        <v>0</v>
      </c>
      <c r="GJ96" s="233">
        <f t="shared" si="183"/>
        <v>0</v>
      </c>
      <c r="GK96" s="233">
        <f t="shared" si="183"/>
        <v>0</v>
      </c>
      <c r="GL96" s="233">
        <f t="shared" si="183"/>
        <v>0</v>
      </c>
      <c r="GM96" s="233">
        <f t="shared" si="183"/>
        <v>0</v>
      </c>
      <c r="GN96" s="233">
        <f t="shared" si="183"/>
        <v>0</v>
      </c>
      <c r="GO96" s="233">
        <f t="shared" si="183"/>
        <v>0</v>
      </c>
      <c r="GP96" s="233">
        <f>GP97+GP98</f>
        <v>37663676936</v>
      </c>
      <c r="GQ96" s="252">
        <f t="shared" si="140"/>
        <v>1</v>
      </c>
      <c r="GR96" s="252"/>
      <c r="GS96" s="253"/>
      <c r="GT96" s="253"/>
      <c r="GU96" s="253"/>
    </row>
    <row r="97" spans="1:203" ht="21" customHeight="1" hidden="1">
      <c r="A97" s="129"/>
      <c r="B97" s="127" t="s">
        <v>155</v>
      </c>
      <c r="C97" s="121">
        <f>D97+BN97+CP97</f>
        <v>2737207841</v>
      </c>
      <c r="D97" s="121">
        <f>E97+J97</f>
        <v>2716314841</v>
      </c>
      <c r="E97" s="121">
        <f>SUM(F97:I97)</f>
        <v>2716314841</v>
      </c>
      <c r="F97" s="121">
        <v>611999000</v>
      </c>
      <c r="G97" s="121">
        <v>2104315841</v>
      </c>
      <c r="H97" s="121"/>
      <c r="I97" s="121"/>
      <c r="J97" s="121">
        <f>SUM(K97:BM97)</f>
        <v>0</v>
      </c>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c r="AN97" s="121"/>
      <c r="AO97" s="121"/>
      <c r="AP97" s="121"/>
      <c r="AQ97" s="121"/>
      <c r="AR97" s="121"/>
      <c r="AS97" s="121"/>
      <c r="AT97" s="121"/>
      <c r="AU97" s="121"/>
      <c r="AV97" s="121"/>
      <c r="AW97" s="121"/>
      <c r="AX97" s="121"/>
      <c r="AY97" s="121"/>
      <c r="AZ97" s="254"/>
      <c r="BA97" s="121"/>
      <c r="BB97" s="121"/>
      <c r="BC97" s="121"/>
      <c r="BD97" s="254"/>
      <c r="BE97" s="121"/>
      <c r="BF97" s="121"/>
      <c r="BG97" s="121"/>
      <c r="BH97" s="121"/>
      <c r="BI97" s="121"/>
      <c r="BJ97" s="121"/>
      <c r="BK97" s="121"/>
      <c r="BL97" s="121"/>
      <c r="BM97" s="121"/>
      <c r="BN97" s="121">
        <f>SUM(BO97:BP97)</f>
        <v>20893000</v>
      </c>
      <c r="BO97" s="121">
        <f>SUM(BQ97:BR97)+BS97+BU97+CD97+CL97</f>
        <v>20893000</v>
      </c>
      <c r="BP97" s="121">
        <f>BT97+SUM(BV97:CC97)+SUM(CE97:CK97)+SUM(CM97:CO97)</f>
        <v>0</v>
      </c>
      <c r="BQ97" s="121"/>
      <c r="BR97" s="121"/>
      <c r="BS97" s="121">
        <v>12663000</v>
      </c>
      <c r="BT97" s="121"/>
      <c r="BU97" s="121"/>
      <c r="BV97" s="121"/>
      <c r="BW97" s="121"/>
      <c r="BX97" s="121"/>
      <c r="BY97" s="121"/>
      <c r="BZ97" s="121"/>
      <c r="CA97" s="121"/>
      <c r="CB97" s="121"/>
      <c r="CC97" s="121"/>
      <c r="CD97" s="121"/>
      <c r="CE97" s="121"/>
      <c r="CF97" s="121"/>
      <c r="CG97" s="121"/>
      <c r="CH97" s="121"/>
      <c r="CI97" s="121"/>
      <c r="CJ97" s="121"/>
      <c r="CK97" s="121"/>
      <c r="CL97" s="121">
        <v>8230000</v>
      </c>
      <c r="CM97" s="121"/>
      <c r="CN97" s="121"/>
      <c r="CO97" s="121"/>
      <c r="CP97" s="121">
        <f>SUM(CQ97:CR97)</f>
        <v>0</v>
      </c>
      <c r="CQ97" s="121">
        <f>SUM(CS97:CS97)</f>
        <v>0</v>
      </c>
      <c r="CR97" s="121">
        <f>SUM(CT97:CU97)</f>
        <v>0</v>
      </c>
      <c r="CS97" s="121"/>
      <c r="CT97" s="254"/>
      <c r="CU97" s="121"/>
      <c r="CV97" s="127" t="s">
        <v>155</v>
      </c>
      <c r="CW97" s="121">
        <f>CX97+FH97+GJ97+GP97</f>
        <v>2737207841</v>
      </c>
      <c r="CX97" s="121">
        <f>CY97+DD97</f>
        <v>0</v>
      </c>
      <c r="CY97" s="121">
        <f>SUM(CZ97:DC97)</f>
        <v>0</v>
      </c>
      <c r="CZ97" s="121"/>
      <c r="DA97" s="121"/>
      <c r="DB97" s="121"/>
      <c r="DC97" s="121"/>
      <c r="DD97" s="121">
        <f>SUM(DE97:FG97)</f>
        <v>0</v>
      </c>
      <c r="DE97" s="121"/>
      <c r="DF97" s="121"/>
      <c r="DG97" s="121"/>
      <c r="DH97" s="121"/>
      <c r="DI97" s="121"/>
      <c r="DJ97" s="121"/>
      <c r="DK97" s="121"/>
      <c r="DL97" s="121"/>
      <c r="DM97" s="121"/>
      <c r="DN97" s="121"/>
      <c r="DO97" s="121"/>
      <c r="DP97" s="121"/>
      <c r="DQ97" s="121"/>
      <c r="DR97" s="121"/>
      <c r="DS97" s="121"/>
      <c r="DT97" s="121"/>
      <c r="DU97" s="121"/>
      <c r="DV97" s="121"/>
      <c r="DW97" s="121"/>
      <c r="DX97" s="121"/>
      <c r="DY97" s="121"/>
      <c r="DZ97" s="121"/>
      <c r="EA97" s="121"/>
      <c r="EB97" s="121"/>
      <c r="EC97" s="121"/>
      <c r="ED97" s="121"/>
      <c r="EE97" s="121"/>
      <c r="EF97" s="121"/>
      <c r="EG97" s="121"/>
      <c r="EH97" s="121"/>
      <c r="EI97" s="121"/>
      <c r="EJ97" s="121"/>
      <c r="EK97" s="121"/>
      <c r="EL97" s="121"/>
      <c r="EM97" s="121"/>
      <c r="EN97" s="121"/>
      <c r="EO97" s="121"/>
      <c r="EP97" s="121"/>
      <c r="EQ97" s="121"/>
      <c r="ER97" s="121"/>
      <c r="ES97" s="121"/>
      <c r="ET97" s="254"/>
      <c r="EU97" s="121"/>
      <c r="EV97" s="121"/>
      <c r="EW97" s="121"/>
      <c r="EX97" s="254"/>
      <c r="EY97" s="121"/>
      <c r="EZ97" s="121"/>
      <c r="FA97" s="121"/>
      <c r="FB97" s="121"/>
      <c r="FC97" s="121"/>
      <c r="FD97" s="121"/>
      <c r="FE97" s="121"/>
      <c r="FF97" s="121"/>
      <c r="FG97" s="121"/>
      <c r="FH97" s="121">
        <f>SUM(FI97:FJ97)</f>
        <v>0</v>
      </c>
      <c r="FI97" s="121">
        <f>SUM(FK97:FL97)+FM97+FO97+FX97+GF97</f>
        <v>0</v>
      </c>
      <c r="FJ97" s="121">
        <f>FN97+SUM(FP97:FW97)+SUM(FY97:GE97)+SUM(GG97:GI97)</f>
        <v>0</v>
      </c>
      <c r="FK97" s="121"/>
      <c r="FL97" s="121"/>
      <c r="FM97" s="121"/>
      <c r="FN97" s="121"/>
      <c r="FO97" s="121"/>
      <c r="FP97" s="121"/>
      <c r="FQ97" s="121"/>
      <c r="FR97" s="121"/>
      <c r="FS97" s="121"/>
      <c r="FT97" s="121"/>
      <c r="FU97" s="121"/>
      <c r="FV97" s="121"/>
      <c r="FW97" s="121"/>
      <c r="FX97" s="121"/>
      <c r="FY97" s="121"/>
      <c r="FZ97" s="121"/>
      <c r="GA97" s="121"/>
      <c r="GB97" s="121"/>
      <c r="GC97" s="121"/>
      <c r="GD97" s="121"/>
      <c r="GE97" s="121"/>
      <c r="GF97" s="121"/>
      <c r="GG97" s="121"/>
      <c r="GH97" s="121"/>
      <c r="GI97" s="121"/>
      <c r="GJ97" s="121">
        <f>SUM(GK97:GL97)</f>
        <v>0</v>
      </c>
      <c r="GK97" s="121">
        <f>SUM(GM97:GM97)</f>
        <v>0</v>
      </c>
      <c r="GL97" s="121">
        <f>SUM(GN97:GO97)</f>
        <v>0</v>
      </c>
      <c r="GM97" s="121"/>
      <c r="GN97" s="254"/>
      <c r="GO97" s="121"/>
      <c r="GP97" s="121">
        <v>2737207841</v>
      </c>
      <c r="GQ97" s="130">
        <f>CW97/C97</f>
        <v>1</v>
      </c>
      <c r="GR97" s="130"/>
      <c r="GS97" s="255"/>
      <c r="GT97" s="255"/>
      <c r="GU97" s="255"/>
    </row>
    <row r="98" spans="1:203" ht="17.25" customHeight="1" hidden="1">
      <c r="A98" s="129"/>
      <c r="B98" s="127" t="s">
        <v>156</v>
      </c>
      <c r="C98" s="121">
        <f>D98+BN98+CP98</f>
        <v>34926469095</v>
      </c>
      <c r="D98" s="121">
        <f>E98+J98</f>
        <v>22100802595</v>
      </c>
      <c r="E98" s="121">
        <f>SUM(F98:I98)</f>
        <v>0</v>
      </c>
      <c r="F98" s="121"/>
      <c r="G98" s="121"/>
      <c r="H98" s="121"/>
      <c r="I98" s="121"/>
      <c r="J98" s="121">
        <f>SUM(K98:BM98)</f>
        <v>22100802595</v>
      </c>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v>115480070</v>
      </c>
      <c r="AH98" s="121"/>
      <c r="AI98" s="121"/>
      <c r="AJ98" s="121"/>
      <c r="AK98" s="121"/>
      <c r="AL98" s="121">
        <v>164725000</v>
      </c>
      <c r="AM98" s="121">
        <v>34700000</v>
      </c>
      <c r="AN98" s="121">
        <f>3552000-52000</f>
        <v>3500000</v>
      </c>
      <c r="AO98" s="121"/>
      <c r="AP98" s="121"/>
      <c r="AQ98" s="121"/>
      <c r="AR98" s="121">
        <v>264450220</v>
      </c>
      <c r="AS98" s="121">
        <v>65055047</v>
      </c>
      <c r="AT98" s="121"/>
      <c r="AU98" s="121">
        <f>24000000+63968792</f>
        <v>87968792</v>
      </c>
      <c r="AV98" s="121"/>
      <c r="AW98" s="121"/>
      <c r="AX98" s="121"/>
      <c r="AY98" s="121"/>
      <c r="AZ98" s="121"/>
      <c r="BA98" s="121">
        <v>12011498</v>
      </c>
      <c r="BB98" s="121"/>
      <c r="BC98" s="121"/>
      <c r="BD98" s="121"/>
      <c r="BE98" s="121"/>
      <c r="BF98" s="121"/>
      <c r="BG98" s="121"/>
      <c r="BH98" s="121"/>
      <c r="BI98" s="121"/>
      <c r="BJ98" s="121"/>
      <c r="BK98" s="121"/>
      <c r="BL98" s="121"/>
      <c r="BM98" s="121">
        <f>10214247061+8719443652+1019000000+896837200+(503332055+52000)</f>
        <v>21352911968</v>
      </c>
      <c r="BN98" s="121">
        <f>SUM(BO98:BP98)</f>
        <v>12819000000</v>
      </c>
      <c r="BO98" s="121">
        <f>SUM(BQ98:BR98)+BS98+BU98+CD98+CL98</f>
        <v>0</v>
      </c>
      <c r="BP98" s="121">
        <f>BT98+SUM(BV98:CC98)+SUM(CE98:CK98)+SUM(CM98:CO98)</f>
        <v>12819000000</v>
      </c>
      <c r="BQ98" s="121"/>
      <c r="BR98" s="121"/>
      <c r="BS98" s="121"/>
      <c r="BT98" s="121"/>
      <c r="BU98" s="121"/>
      <c r="BV98" s="121"/>
      <c r="BW98" s="121">
        <v>12819000000</v>
      </c>
      <c r="BX98" s="121"/>
      <c r="BY98" s="121"/>
      <c r="BZ98" s="121"/>
      <c r="CA98" s="121"/>
      <c r="CB98" s="121"/>
      <c r="CC98" s="121"/>
      <c r="CD98" s="121"/>
      <c r="CE98" s="121"/>
      <c r="CF98" s="121"/>
      <c r="CG98" s="121"/>
      <c r="CH98" s="121"/>
      <c r="CI98" s="121"/>
      <c r="CJ98" s="121"/>
      <c r="CK98" s="121"/>
      <c r="CL98" s="121"/>
      <c r="CM98" s="121"/>
      <c r="CN98" s="121"/>
      <c r="CO98" s="121"/>
      <c r="CP98" s="121">
        <f>SUM(CQ98:CR98)</f>
        <v>6666500</v>
      </c>
      <c r="CQ98" s="121">
        <f>SUM(CS98:CS98)</f>
        <v>0</v>
      </c>
      <c r="CR98" s="121">
        <f>SUM(CT98:CU98)</f>
        <v>6666500</v>
      </c>
      <c r="CS98" s="121"/>
      <c r="CT98" s="254">
        <v>6666500</v>
      </c>
      <c r="CU98" s="121"/>
      <c r="CV98" s="127" t="s">
        <v>156</v>
      </c>
      <c r="CW98" s="121">
        <f>CX98+FH98+GJ98+GP98</f>
        <v>34926469095</v>
      </c>
      <c r="CX98" s="121">
        <f>CY98+DD98</f>
        <v>0</v>
      </c>
      <c r="CY98" s="121">
        <f>SUM(CZ98:DC98)</f>
        <v>0</v>
      </c>
      <c r="CZ98" s="121"/>
      <c r="DA98" s="121"/>
      <c r="DB98" s="121"/>
      <c r="DC98" s="121"/>
      <c r="DD98" s="121">
        <f>SUM(DE98:FG98)</f>
        <v>0</v>
      </c>
      <c r="DE98" s="121"/>
      <c r="DF98" s="121"/>
      <c r="DG98" s="121"/>
      <c r="DH98" s="121"/>
      <c r="DI98" s="121"/>
      <c r="DJ98" s="121"/>
      <c r="DK98" s="121"/>
      <c r="DL98" s="121"/>
      <c r="DM98" s="121"/>
      <c r="DN98" s="121"/>
      <c r="DO98" s="121"/>
      <c r="DP98" s="121"/>
      <c r="DQ98" s="121"/>
      <c r="DR98" s="121"/>
      <c r="DS98" s="121"/>
      <c r="DT98" s="121"/>
      <c r="DU98" s="121"/>
      <c r="DV98" s="121"/>
      <c r="DW98" s="121"/>
      <c r="DX98" s="121"/>
      <c r="DY98" s="121"/>
      <c r="DZ98" s="121"/>
      <c r="EA98" s="121"/>
      <c r="EB98" s="121"/>
      <c r="EC98" s="121"/>
      <c r="ED98" s="121"/>
      <c r="EE98" s="121"/>
      <c r="EF98" s="121"/>
      <c r="EG98" s="121"/>
      <c r="EH98" s="121"/>
      <c r="EI98" s="121"/>
      <c r="EJ98" s="121"/>
      <c r="EK98" s="121"/>
      <c r="EL98" s="121"/>
      <c r="EM98" s="121"/>
      <c r="EN98" s="121"/>
      <c r="EO98" s="121"/>
      <c r="EP98" s="121"/>
      <c r="EQ98" s="121"/>
      <c r="ER98" s="121"/>
      <c r="ES98" s="121"/>
      <c r="ET98" s="121"/>
      <c r="EU98" s="121"/>
      <c r="EV98" s="121"/>
      <c r="EW98" s="121"/>
      <c r="EX98" s="121"/>
      <c r="EY98" s="121"/>
      <c r="EZ98" s="121"/>
      <c r="FA98" s="121"/>
      <c r="FB98" s="121"/>
      <c r="FC98" s="121"/>
      <c r="FD98" s="121"/>
      <c r="FE98" s="121"/>
      <c r="FF98" s="121"/>
      <c r="FG98" s="121"/>
      <c r="FH98" s="121">
        <f>SUM(FI98:FJ98)</f>
        <v>0</v>
      </c>
      <c r="FI98" s="121">
        <f>SUM(FK98:FL98)+FM98+FO98+FX98+GF98</f>
        <v>0</v>
      </c>
      <c r="FJ98" s="121">
        <f>FN98+SUM(FP98:FW98)+SUM(FY98:GE98)+SUM(GG98:GI98)</f>
        <v>0</v>
      </c>
      <c r="FK98" s="121"/>
      <c r="FL98" s="121"/>
      <c r="FM98" s="121"/>
      <c r="FN98" s="121"/>
      <c r="FO98" s="121"/>
      <c r="FP98" s="121"/>
      <c r="FQ98" s="121"/>
      <c r="FR98" s="121"/>
      <c r="FS98" s="121"/>
      <c r="FT98" s="121"/>
      <c r="FU98" s="121"/>
      <c r="FV98" s="121"/>
      <c r="FW98" s="121"/>
      <c r="FX98" s="121"/>
      <c r="FY98" s="121"/>
      <c r="FZ98" s="121"/>
      <c r="GA98" s="121"/>
      <c r="GB98" s="121"/>
      <c r="GC98" s="121"/>
      <c r="GD98" s="121"/>
      <c r="GE98" s="121"/>
      <c r="GF98" s="121"/>
      <c r="GG98" s="121"/>
      <c r="GH98" s="121"/>
      <c r="GI98" s="121"/>
      <c r="GJ98" s="121">
        <f>SUM(GK98:GL98)</f>
        <v>0</v>
      </c>
      <c r="GK98" s="121">
        <f>SUM(GM98:GM98)</f>
        <v>0</v>
      </c>
      <c r="GL98" s="121">
        <f>SUM(GN98:GO98)</f>
        <v>0</v>
      </c>
      <c r="GM98" s="121"/>
      <c r="GN98" s="254"/>
      <c r="GO98" s="121"/>
      <c r="GP98" s="121">
        <v>34926469095</v>
      </c>
      <c r="GQ98" s="130">
        <f>CW98/C98</f>
        <v>1</v>
      </c>
      <c r="GR98" s="130"/>
      <c r="GS98" s="255"/>
      <c r="GT98" s="255"/>
      <c r="GU98" s="255"/>
    </row>
    <row r="99" spans="1:203" ht="17.25" customHeight="1" hidden="1">
      <c r="A99" s="47"/>
      <c r="B99" s="131" t="s">
        <v>114</v>
      </c>
      <c r="C99" s="47"/>
      <c r="D99" s="47"/>
      <c r="E99" s="124"/>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c r="BE99" s="47"/>
      <c r="BF99" s="47"/>
      <c r="BG99" s="47"/>
      <c r="BH99" s="47"/>
      <c r="BI99" s="47"/>
      <c r="BJ99" s="47"/>
      <c r="BK99" s="47"/>
      <c r="BL99" s="47"/>
      <c r="BM99" s="47"/>
      <c r="BN99" s="125"/>
      <c r="BO99" s="125"/>
      <c r="BP99" s="125"/>
      <c r="BQ99" s="124"/>
      <c r="BR99" s="124"/>
      <c r="BS99" s="124"/>
      <c r="BT99" s="124"/>
      <c r="BU99" s="124"/>
      <c r="BV99" s="124"/>
      <c r="BW99" s="124"/>
      <c r="BX99" s="124"/>
      <c r="BY99" s="124"/>
      <c r="BZ99" s="124"/>
      <c r="CA99" s="124"/>
      <c r="CB99" s="124"/>
      <c r="CC99" s="124"/>
      <c r="CD99" s="124"/>
      <c r="CE99" s="124"/>
      <c r="CF99" s="124"/>
      <c r="CG99" s="124"/>
      <c r="CH99" s="124"/>
      <c r="CI99" s="124"/>
      <c r="CJ99" s="124"/>
      <c r="CK99" s="124"/>
      <c r="CL99" s="124"/>
      <c r="CM99" s="124"/>
      <c r="CN99" s="124"/>
      <c r="CO99" s="124"/>
      <c r="CP99" s="124"/>
      <c r="CQ99" s="124"/>
      <c r="CR99" s="124"/>
      <c r="CS99" s="124"/>
      <c r="CT99" s="124"/>
      <c r="CU99" s="124"/>
      <c r="CV99" s="131" t="s">
        <v>114</v>
      </c>
      <c r="CW99" s="124">
        <f aca="true" t="shared" si="184" ref="CW99:FG99">CW100+CW101</f>
        <v>80849459688</v>
      </c>
      <c r="CX99" s="124">
        <f t="shared" si="184"/>
        <v>40916412436</v>
      </c>
      <c r="CY99" s="124">
        <f t="shared" si="184"/>
        <v>13457431841</v>
      </c>
      <c r="CZ99" s="124">
        <f t="shared" si="184"/>
        <v>8739786000</v>
      </c>
      <c r="DA99" s="124">
        <f t="shared" si="184"/>
        <v>4717645841</v>
      </c>
      <c r="DB99" s="124">
        <f t="shared" si="184"/>
        <v>0</v>
      </c>
      <c r="DC99" s="124">
        <f t="shared" si="184"/>
        <v>0</v>
      </c>
      <c r="DD99" s="124">
        <f t="shared" si="184"/>
        <v>27458980595</v>
      </c>
      <c r="DE99" s="124">
        <f t="shared" si="184"/>
        <v>0</v>
      </c>
      <c r="DF99" s="124">
        <f t="shared" si="184"/>
        <v>0</v>
      </c>
      <c r="DG99" s="124">
        <f t="shared" si="184"/>
        <v>83575000</v>
      </c>
      <c r="DH99" s="124">
        <f t="shared" si="184"/>
        <v>0</v>
      </c>
      <c r="DI99" s="124">
        <f t="shared" si="184"/>
        <v>0</v>
      </c>
      <c r="DJ99" s="124">
        <f t="shared" si="184"/>
        <v>0</v>
      </c>
      <c r="DK99" s="124">
        <f t="shared" si="184"/>
        <v>0</v>
      </c>
      <c r="DL99" s="124">
        <f t="shared" si="184"/>
        <v>0</v>
      </c>
      <c r="DM99" s="124"/>
      <c r="DN99" s="124">
        <f t="shared" si="184"/>
        <v>0</v>
      </c>
      <c r="DO99" s="124">
        <f t="shared" si="184"/>
        <v>0</v>
      </c>
      <c r="DP99" s="124">
        <f t="shared" si="184"/>
        <v>0</v>
      </c>
      <c r="DQ99" s="124">
        <f t="shared" si="184"/>
        <v>1660000</v>
      </c>
      <c r="DR99" s="124">
        <f t="shared" si="184"/>
        <v>0</v>
      </c>
      <c r="DS99" s="124">
        <f t="shared" si="184"/>
        <v>0</v>
      </c>
      <c r="DT99" s="124">
        <f>DT100+DT101</f>
        <v>0</v>
      </c>
      <c r="DU99" s="124">
        <f t="shared" si="184"/>
        <v>0</v>
      </c>
      <c r="DV99" s="124">
        <f t="shared" si="184"/>
        <v>0</v>
      </c>
      <c r="DW99" s="124">
        <f>DW100+DW101</f>
        <v>0</v>
      </c>
      <c r="DX99" s="124">
        <f>DX100+DX101</f>
        <v>0</v>
      </c>
      <c r="DY99" s="124">
        <f t="shared" si="184"/>
        <v>0</v>
      </c>
      <c r="DZ99" s="124">
        <f t="shared" si="184"/>
        <v>0</v>
      </c>
      <c r="EA99" s="124">
        <f t="shared" si="184"/>
        <v>115480070</v>
      </c>
      <c r="EB99" s="124">
        <f t="shared" si="184"/>
        <v>0</v>
      </c>
      <c r="EC99" s="124">
        <f>EC100+EC101</f>
        <v>0</v>
      </c>
      <c r="ED99" s="124">
        <f t="shared" si="184"/>
        <v>0</v>
      </c>
      <c r="EE99" s="124">
        <f t="shared" si="184"/>
        <v>0</v>
      </c>
      <c r="EF99" s="124">
        <f t="shared" si="184"/>
        <v>164725000</v>
      </c>
      <c r="EG99" s="124">
        <f t="shared" si="184"/>
        <v>34700000</v>
      </c>
      <c r="EH99" s="124">
        <f t="shared" si="184"/>
        <v>3500000</v>
      </c>
      <c r="EI99" s="124">
        <f t="shared" si="184"/>
        <v>0</v>
      </c>
      <c r="EJ99" s="124">
        <f>EJ100+EJ101</f>
        <v>0</v>
      </c>
      <c r="EK99" s="124">
        <f t="shared" si="184"/>
        <v>0</v>
      </c>
      <c r="EL99" s="124">
        <f t="shared" si="184"/>
        <v>264450220</v>
      </c>
      <c r="EM99" s="124">
        <f t="shared" si="184"/>
        <v>65055047</v>
      </c>
      <c r="EN99" s="124">
        <f t="shared" si="184"/>
        <v>0</v>
      </c>
      <c r="EO99" s="124">
        <f t="shared" si="184"/>
        <v>87968792</v>
      </c>
      <c r="EP99" s="124">
        <f t="shared" si="184"/>
        <v>23964000</v>
      </c>
      <c r="EQ99" s="124">
        <f t="shared" si="184"/>
        <v>98979000</v>
      </c>
      <c r="ER99" s="124">
        <f>ER100+ER101</f>
        <v>0</v>
      </c>
      <c r="ES99" s="124">
        <f t="shared" si="184"/>
        <v>0</v>
      </c>
      <c r="ET99" s="124">
        <f t="shared" si="184"/>
        <v>0</v>
      </c>
      <c r="EU99" s="124">
        <f t="shared" si="184"/>
        <v>12011498</v>
      </c>
      <c r="EV99" s="124">
        <f t="shared" si="184"/>
        <v>0</v>
      </c>
      <c r="EW99" s="124">
        <f t="shared" si="184"/>
        <v>0</v>
      </c>
      <c r="EX99" s="124">
        <f t="shared" si="184"/>
        <v>0</v>
      </c>
      <c r="EY99" s="124">
        <f>EY100+EY101</f>
        <v>0</v>
      </c>
      <c r="EZ99" s="124">
        <f>EZ100+EZ101</f>
        <v>0</v>
      </c>
      <c r="FA99" s="124">
        <f t="shared" si="184"/>
        <v>3000000000</v>
      </c>
      <c r="FB99" s="124">
        <f t="shared" si="184"/>
        <v>2150000000</v>
      </c>
      <c r="FC99" s="124">
        <f t="shared" si="184"/>
        <v>0</v>
      </c>
      <c r="FD99" s="124">
        <f t="shared" si="184"/>
        <v>0</v>
      </c>
      <c r="FE99" s="124">
        <f t="shared" si="184"/>
        <v>0</v>
      </c>
      <c r="FF99" s="124">
        <f t="shared" si="184"/>
        <v>0</v>
      </c>
      <c r="FG99" s="124">
        <f t="shared" si="184"/>
        <v>21352911968</v>
      </c>
      <c r="FH99" s="124">
        <f>FH100+FH101</f>
        <v>39926380752</v>
      </c>
      <c r="FI99" s="124">
        <f>FI100+FI101</f>
        <v>10102667000</v>
      </c>
      <c r="FJ99" s="124">
        <f>FJ100+FJ101</f>
        <v>29823713752</v>
      </c>
      <c r="FK99" s="124">
        <f aca="true" t="shared" si="185" ref="FK99:GC99">FK100+FK101</f>
        <v>139952000</v>
      </c>
      <c r="FL99" s="124">
        <f t="shared" si="185"/>
        <v>0</v>
      </c>
      <c r="FM99" s="124">
        <f t="shared" si="185"/>
        <v>12663000</v>
      </c>
      <c r="FN99" s="124">
        <f t="shared" si="185"/>
        <v>0</v>
      </c>
      <c r="FO99" s="124">
        <f t="shared" si="185"/>
        <v>0</v>
      </c>
      <c r="FP99" s="124">
        <f t="shared" si="185"/>
        <v>133000000</v>
      </c>
      <c r="FQ99" s="124">
        <f t="shared" si="185"/>
        <v>20572000000</v>
      </c>
      <c r="FR99" s="124">
        <f t="shared" si="185"/>
        <v>0</v>
      </c>
      <c r="FS99" s="124">
        <f t="shared" si="185"/>
        <v>4708724000</v>
      </c>
      <c r="FT99" s="124">
        <f t="shared" si="185"/>
        <v>270000000</v>
      </c>
      <c r="FU99" s="124">
        <f t="shared" si="185"/>
        <v>1238000000</v>
      </c>
      <c r="FV99" s="124">
        <f t="shared" si="185"/>
        <v>191000000</v>
      </c>
      <c r="FW99" s="124">
        <f t="shared" si="185"/>
        <v>184000000</v>
      </c>
      <c r="FX99" s="124">
        <f t="shared" si="185"/>
        <v>0</v>
      </c>
      <c r="FY99" s="124">
        <f t="shared" si="185"/>
        <v>0</v>
      </c>
      <c r="FZ99" s="124">
        <f t="shared" si="185"/>
        <v>0</v>
      </c>
      <c r="GA99" s="124">
        <f t="shared" si="185"/>
        <v>0</v>
      </c>
      <c r="GB99" s="124">
        <f t="shared" si="185"/>
        <v>1975580900</v>
      </c>
      <c r="GC99" s="124">
        <f t="shared" si="185"/>
        <v>0</v>
      </c>
      <c r="GD99" s="124">
        <f>GD100+GD101</f>
        <v>370000000</v>
      </c>
      <c r="GE99" s="124">
        <f aca="true" t="shared" si="186" ref="GE99:GO99">GE100+GE101</f>
        <v>174398476</v>
      </c>
      <c r="GF99" s="124">
        <f t="shared" si="186"/>
        <v>9950052000</v>
      </c>
      <c r="GG99" s="124">
        <f t="shared" si="186"/>
        <v>0</v>
      </c>
      <c r="GH99" s="124">
        <f t="shared" si="186"/>
        <v>0</v>
      </c>
      <c r="GI99" s="124">
        <f t="shared" si="186"/>
        <v>7010376</v>
      </c>
      <c r="GJ99" s="124">
        <f t="shared" si="186"/>
        <v>6666500</v>
      </c>
      <c r="GK99" s="124">
        <f t="shared" si="186"/>
        <v>0</v>
      </c>
      <c r="GL99" s="124">
        <f t="shared" si="186"/>
        <v>6666500</v>
      </c>
      <c r="GM99" s="124">
        <f t="shared" si="186"/>
        <v>0</v>
      </c>
      <c r="GN99" s="124">
        <f t="shared" si="186"/>
        <v>6666500</v>
      </c>
      <c r="GO99" s="124">
        <f t="shared" si="186"/>
        <v>0</v>
      </c>
      <c r="GP99" s="125"/>
      <c r="GQ99" s="128"/>
      <c r="GR99" s="128"/>
      <c r="GS99" s="128"/>
      <c r="GT99" s="128"/>
      <c r="GU99" s="128"/>
    </row>
    <row r="100" spans="1:203" s="128" customFormat="1" ht="17.25" customHeight="1" hidden="1">
      <c r="A100" s="129"/>
      <c r="B100" s="127" t="s">
        <v>155</v>
      </c>
      <c r="C100" s="126"/>
      <c r="D100" s="126"/>
      <c r="E100" s="121"/>
      <c r="F100" s="126"/>
      <c r="G100" s="126"/>
      <c r="H100" s="126"/>
      <c r="I100" s="126"/>
      <c r="J100" s="126"/>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c r="AN100" s="121"/>
      <c r="AO100" s="121"/>
      <c r="AP100" s="121"/>
      <c r="AQ100" s="121"/>
      <c r="AR100" s="121"/>
      <c r="AS100" s="121"/>
      <c r="AT100" s="121"/>
      <c r="AU100" s="121"/>
      <c r="AV100" s="121"/>
      <c r="AW100" s="121"/>
      <c r="AX100" s="121"/>
      <c r="AY100" s="121"/>
      <c r="AZ100" s="121"/>
      <c r="BA100" s="121"/>
      <c r="BB100" s="121"/>
      <c r="BC100" s="121"/>
      <c r="BD100" s="121"/>
      <c r="BE100" s="121"/>
      <c r="BF100" s="121"/>
      <c r="BG100" s="121"/>
      <c r="BH100" s="121"/>
      <c r="BI100" s="121"/>
      <c r="BJ100" s="121"/>
      <c r="BK100" s="121"/>
      <c r="BL100" s="121"/>
      <c r="BM100" s="121"/>
      <c r="BN100" s="127"/>
      <c r="BO100" s="127"/>
      <c r="BP100" s="127"/>
      <c r="BQ100" s="121"/>
      <c r="BR100" s="121"/>
      <c r="BS100" s="121"/>
      <c r="BT100" s="121"/>
      <c r="BU100" s="121"/>
      <c r="BV100" s="121"/>
      <c r="BW100" s="121"/>
      <c r="BX100" s="121"/>
      <c r="BY100" s="121"/>
      <c r="BZ100" s="121"/>
      <c r="CA100" s="121"/>
      <c r="CB100" s="121"/>
      <c r="CC100" s="121"/>
      <c r="CD100" s="121"/>
      <c r="CE100" s="121"/>
      <c r="CF100" s="121"/>
      <c r="CG100" s="121"/>
      <c r="CH100" s="121"/>
      <c r="CI100" s="121"/>
      <c r="CJ100" s="121"/>
      <c r="CK100" s="121"/>
      <c r="CL100" s="121"/>
      <c r="CM100" s="121"/>
      <c r="CN100" s="121"/>
      <c r="CO100" s="121"/>
      <c r="CP100" s="121"/>
      <c r="CQ100" s="121"/>
      <c r="CR100" s="121"/>
      <c r="CS100" s="121"/>
      <c r="CT100" s="121"/>
      <c r="CU100" s="121"/>
      <c r="CV100" s="121" t="s">
        <v>155</v>
      </c>
      <c r="CW100" s="121">
        <f>CX100+FH100+GJ100+GP100</f>
        <v>23560098841</v>
      </c>
      <c r="CX100" s="121">
        <f>CY100+DD100</f>
        <v>13457431841</v>
      </c>
      <c r="CY100" s="121">
        <f>SUM(CZ100:DC100)</f>
        <v>13457431841</v>
      </c>
      <c r="CZ100" s="121">
        <v>8739786000</v>
      </c>
      <c r="DA100" s="121">
        <v>4717645841</v>
      </c>
      <c r="DB100" s="121"/>
      <c r="DC100" s="121"/>
      <c r="DD100" s="121">
        <f>SUM(DE100:FG100)</f>
        <v>0</v>
      </c>
      <c r="DE100" s="121"/>
      <c r="DF100" s="121"/>
      <c r="DG100" s="121"/>
      <c r="DH100" s="121"/>
      <c r="DI100" s="121"/>
      <c r="DJ100" s="121"/>
      <c r="DK100" s="121"/>
      <c r="DL100" s="121"/>
      <c r="DM100" s="121"/>
      <c r="DN100" s="121"/>
      <c r="DO100" s="121"/>
      <c r="DP100" s="121"/>
      <c r="DQ100" s="121"/>
      <c r="DR100" s="121"/>
      <c r="DS100" s="121"/>
      <c r="DT100" s="121"/>
      <c r="DU100" s="121"/>
      <c r="DV100" s="121"/>
      <c r="DW100" s="121"/>
      <c r="DX100" s="121"/>
      <c r="DY100" s="121"/>
      <c r="DZ100" s="121"/>
      <c r="EA100" s="121"/>
      <c r="EB100" s="121"/>
      <c r="EC100" s="121"/>
      <c r="ED100" s="121"/>
      <c r="EE100" s="121"/>
      <c r="EF100" s="121"/>
      <c r="EG100" s="121"/>
      <c r="EH100" s="121"/>
      <c r="EI100" s="121"/>
      <c r="EJ100" s="121"/>
      <c r="EK100" s="121"/>
      <c r="EL100" s="121"/>
      <c r="EM100" s="121"/>
      <c r="EN100" s="121"/>
      <c r="EO100" s="121"/>
      <c r="EP100" s="121"/>
      <c r="EQ100" s="121"/>
      <c r="ER100" s="121"/>
      <c r="ES100" s="121"/>
      <c r="ET100" s="121"/>
      <c r="EU100" s="121"/>
      <c r="EV100" s="121"/>
      <c r="EW100" s="121"/>
      <c r="EX100" s="121"/>
      <c r="EY100" s="121"/>
      <c r="EZ100" s="121"/>
      <c r="FA100" s="121"/>
      <c r="FB100" s="121"/>
      <c r="FC100" s="121"/>
      <c r="FD100" s="121"/>
      <c r="FE100" s="121"/>
      <c r="FF100" s="121"/>
      <c r="FG100" s="121"/>
      <c r="FH100" s="121">
        <f>SUM(FI100:FJ100)</f>
        <v>10102667000</v>
      </c>
      <c r="FI100" s="121">
        <f>SUM(FK100:FL100)+FM100+FO100+FX100+GF100</f>
        <v>10102667000</v>
      </c>
      <c r="FJ100" s="121">
        <f>FN100+SUM(FP100:FW100)+SUM(FY100:GE100)+SUM(GG100:GI100)</f>
        <v>0</v>
      </c>
      <c r="FK100" s="121">
        <v>139952000</v>
      </c>
      <c r="FL100" s="121"/>
      <c r="FM100" s="121">
        <v>12663000</v>
      </c>
      <c r="FN100" s="121"/>
      <c r="FO100" s="121"/>
      <c r="FP100" s="121"/>
      <c r="FQ100" s="121"/>
      <c r="FR100" s="121"/>
      <c r="FS100" s="121"/>
      <c r="FT100" s="121"/>
      <c r="FU100" s="121"/>
      <c r="FV100" s="121"/>
      <c r="FW100" s="121"/>
      <c r="FX100" s="121"/>
      <c r="FY100" s="121"/>
      <c r="FZ100" s="121"/>
      <c r="GA100" s="121"/>
      <c r="GB100" s="121"/>
      <c r="GC100" s="121"/>
      <c r="GD100" s="121"/>
      <c r="GE100" s="121"/>
      <c r="GF100" s="121">
        <v>9950052000</v>
      </c>
      <c r="GG100" s="121"/>
      <c r="GH100" s="121"/>
      <c r="GI100" s="121"/>
      <c r="GJ100" s="121">
        <f>SUM(GK100:GL100)</f>
        <v>0</v>
      </c>
      <c r="GK100" s="121">
        <f>SUM(GM100:GM100)</f>
        <v>0</v>
      </c>
      <c r="GL100" s="121">
        <f>SUM(GN100:GO100)</f>
        <v>0</v>
      </c>
      <c r="GM100" s="121"/>
      <c r="GN100" s="121"/>
      <c r="GO100" s="121"/>
      <c r="GP100" s="126"/>
      <c r="GQ100" s="122"/>
      <c r="GR100" s="122"/>
      <c r="GS100" s="122"/>
      <c r="GT100" s="122"/>
      <c r="GU100" s="122"/>
    </row>
    <row r="101" spans="1:201" ht="17.25" customHeight="1" hidden="1">
      <c r="A101" s="129"/>
      <c r="B101" s="127" t="s">
        <v>156</v>
      </c>
      <c r="C101" s="126"/>
      <c r="D101" s="126"/>
      <c r="E101" s="121"/>
      <c r="F101" s="126"/>
      <c r="G101" s="126"/>
      <c r="H101" s="126"/>
      <c r="I101" s="126"/>
      <c r="J101" s="126"/>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c r="AN101" s="121"/>
      <c r="AO101" s="121"/>
      <c r="AP101" s="121"/>
      <c r="AQ101" s="121"/>
      <c r="AR101" s="121"/>
      <c r="AS101" s="121"/>
      <c r="AT101" s="121"/>
      <c r="AU101" s="121"/>
      <c r="AV101" s="121"/>
      <c r="AW101" s="121"/>
      <c r="AX101" s="121"/>
      <c r="AY101" s="121"/>
      <c r="AZ101" s="121"/>
      <c r="BA101" s="121"/>
      <c r="BB101" s="121"/>
      <c r="BC101" s="121"/>
      <c r="BD101" s="121"/>
      <c r="BE101" s="121"/>
      <c r="BF101" s="121"/>
      <c r="BG101" s="121"/>
      <c r="BH101" s="121"/>
      <c r="BI101" s="121"/>
      <c r="BJ101" s="121"/>
      <c r="BK101" s="121"/>
      <c r="BL101" s="121"/>
      <c r="BM101" s="121"/>
      <c r="BN101" s="127"/>
      <c r="BO101" s="127"/>
      <c r="BP101" s="127"/>
      <c r="BQ101" s="121"/>
      <c r="BR101" s="121"/>
      <c r="BS101" s="121"/>
      <c r="BT101" s="121"/>
      <c r="BU101" s="121"/>
      <c r="BV101" s="121"/>
      <c r="BW101" s="121"/>
      <c r="BX101" s="121"/>
      <c r="BY101" s="121"/>
      <c r="BZ101" s="121"/>
      <c r="CA101" s="121"/>
      <c r="CB101" s="121"/>
      <c r="CC101" s="121"/>
      <c r="CD101" s="121"/>
      <c r="CE101" s="121"/>
      <c r="CF101" s="121"/>
      <c r="CG101" s="121"/>
      <c r="CH101" s="121"/>
      <c r="CI101" s="121"/>
      <c r="CJ101" s="121"/>
      <c r="CK101" s="121"/>
      <c r="CL101" s="121"/>
      <c r="CM101" s="121"/>
      <c r="CN101" s="121"/>
      <c r="CO101" s="121"/>
      <c r="CP101" s="121"/>
      <c r="CQ101" s="121"/>
      <c r="CR101" s="121"/>
      <c r="CS101" s="121"/>
      <c r="CT101" s="121"/>
      <c r="CU101" s="121"/>
      <c r="CV101" s="121" t="s">
        <v>156</v>
      </c>
      <c r="CW101" s="121">
        <f>CX101+FH101+GJ101+GP101</f>
        <v>57289360847</v>
      </c>
      <c r="CX101" s="121">
        <f>CY101+DD101</f>
        <v>27458980595</v>
      </c>
      <c r="CY101" s="121">
        <f>SUM(CZ101:DC101)</f>
        <v>0</v>
      </c>
      <c r="CZ101" s="121"/>
      <c r="DA101" s="121"/>
      <c r="DB101" s="121"/>
      <c r="DC101" s="121"/>
      <c r="DD101" s="121">
        <f>SUM(DE101:FG101)</f>
        <v>27458980595</v>
      </c>
      <c r="DE101" s="121"/>
      <c r="DF101" s="121"/>
      <c r="DG101" s="121">
        <v>83575000</v>
      </c>
      <c r="DH101" s="121"/>
      <c r="DI101" s="121"/>
      <c r="DJ101" s="121"/>
      <c r="DK101" s="121"/>
      <c r="DL101" s="121"/>
      <c r="DM101" s="121"/>
      <c r="DN101" s="121"/>
      <c r="DO101" s="121"/>
      <c r="DP101" s="121"/>
      <c r="DQ101" s="121">
        <v>1660000</v>
      </c>
      <c r="DR101" s="121"/>
      <c r="DS101" s="121"/>
      <c r="DT101" s="121"/>
      <c r="DU101" s="121"/>
      <c r="DV101" s="121"/>
      <c r="DW101" s="121"/>
      <c r="DX101" s="121"/>
      <c r="DY101" s="121"/>
      <c r="DZ101" s="121"/>
      <c r="EA101" s="121">
        <v>115480070</v>
      </c>
      <c r="EB101" s="121"/>
      <c r="EC101" s="121"/>
      <c r="ED101" s="121"/>
      <c r="EE101" s="121"/>
      <c r="EF101" s="121">
        <v>164725000</v>
      </c>
      <c r="EG101" s="121">
        <v>34700000</v>
      </c>
      <c r="EH101" s="121">
        <f>3552000-52000</f>
        <v>3500000</v>
      </c>
      <c r="EI101" s="121"/>
      <c r="EJ101" s="121"/>
      <c r="EK101" s="121"/>
      <c r="EL101" s="121">
        <v>264450220</v>
      </c>
      <c r="EM101" s="121">
        <v>65055047</v>
      </c>
      <c r="EN101" s="121"/>
      <c r="EO101" s="121">
        <v>87968792</v>
      </c>
      <c r="EP101" s="121">
        <v>23964000</v>
      </c>
      <c r="EQ101" s="121">
        <v>98979000</v>
      </c>
      <c r="ER101" s="121"/>
      <c r="ES101" s="121"/>
      <c r="ET101" s="121"/>
      <c r="EU101" s="121">
        <v>12011498</v>
      </c>
      <c r="EV101" s="121"/>
      <c r="EW101" s="121"/>
      <c r="EX101" s="121"/>
      <c r="EY101" s="121"/>
      <c r="EZ101" s="121"/>
      <c r="FA101" s="121">
        <v>3000000000</v>
      </c>
      <c r="FB101" s="121">
        <v>2150000000</v>
      </c>
      <c r="FC101" s="121"/>
      <c r="FD101" s="121"/>
      <c r="FE101" s="121"/>
      <c r="FF101" s="121"/>
      <c r="FG101" s="121">
        <f>896837200+10214247061+8719443652+1019000000+(503332055+52000)</f>
        <v>21352911968</v>
      </c>
      <c r="FH101" s="121">
        <f>SUM(FI101:FJ101)</f>
        <v>29823713752</v>
      </c>
      <c r="FI101" s="121">
        <f>SUM(FK101:FL101)+FM101+FO101+FX101+GF101</f>
        <v>0</v>
      </c>
      <c r="FJ101" s="121">
        <f>FN101+SUM(FP101:FW101)+SUM(FY101:GE101)+SUM(GG101:GI101)</f>
        <v>29823713752</v>
      </c>
      <c r="FK101" s="121"/>
      <c r="FL101" s="121"/>
      <c r="FM101" s="121"/>
      <c r="FN101" s="121"/>
      <c r="FO101" s="121"/>
      <c r="FP101" s="121">
        <v>133000000</v>
      </c>
      <c r="FQ101" s="121">
        <v>20572000000</v>
      </c>
      <c r="FR101" s="121"/>
      <c r="FS101" s="121">
        <v>4708724000</v>
      </c>
      <c r="FT101" s="121">
        <v>270000000</v>
      </c>
      <c r="FU101" s="121">
        <v>1238000000</v>
      </c>
      <c r="FV101" s="121">
        <v>191000000</v>
      </c>
      <c r="FW101" s="121">
        <v>184000000</v>
      </c>
      <c r="FX101" s="121"/>
      <c r="FY101" s="121"/>
      <c r="FZ101" s="121"/>
      <c r="GA101" s="121"/>
      <c r="GB101" s="121">
        <v>1975580900</v>
      </c>
      <c r="GC101" s="121"/>
      <c r="GD101" s="121">
        <v>370000000</v>
      </c>
      <c r="GE101" s="121">
        <v>174398476</v>
      </c>
      <c r="GF101" s="121"/>
      <c r="GG101" s="121"/>
      <c r="GH101" s="121"/>
      <c r="GI101" s="121">
        <v>7010376</v>
      </c>
      <c r="GJ101" s="121">
        <f>SUM(GK101:GL101)</f>
        <v>6666500</v>
      </c>
      <c r="GK101" s="121">
        <f>SUM(GM101:GM101)</f>
        <v>0</v>
      </c>
      <c r="GL101" s="121">
        <f>SUM(GN101:GO101)</f>
        <v>6666500</v>
      </c>
      <c r="GM101" s="121"/>
      <c r="GN101" s="121">
        <v>6666500</v>
      </c>
      <c r="GO101" s="121"/>
      <c r="GP101" s="121"/>
      <c r="GS101" s="132"/>
    </row>
    <row r="102" spans="1:203" ht="17.25" customHeight="1" hidden="1">
      <c r="A102" s="47"/>
      <c r="B102" s="131" t="s">
        <v>176</v>
      </c>
      <c r="C102" s="47"/>
      <c r="D102" s="47"/>
      <c r="E102" s="124"/>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c r="BM102" s="47"/>
      <c r="BN102" s="125"/>
      <c r="BO102" s="125"/>
      <c r="BP102" s="125"/>
      <c r="BQ102" s="124"/>
      <c r="BR102" s="124"/>
      <c r="BS102" s="124"/>
      <c r="BT102" s="124"/>
      <c r="BU102" s="124"/>
      <c r="BV102" s="124"/>
      <c r="BW102" s="124"/>
      <c r="BX102" s="124"/>
      <c r="BY102" s="124"/>
      <c r="BZ102" s="124"/>
      <c r="CA102" s="124"/>
      <c r="CB102" s="124"/>
      <c r="CC102" s="124"/>
      <c r="CD102" s="124"/>
      <c r="CE102" s="124"/>
      <c r="CF102" s="124"/>
      <c r="CG102" s="124"/>
      <c r="CH102" s="124"/>
      <c r="CI102" s="124"/>
      <c r="CJ102" s="124"/>
      <c r="CK102" s="124"/>
      <c r="CL102" s="124"/>
      <c r="CM102" s="124"/>
      <c r="CN102" s="124"/>
      <c r="CO102" s="124"/>
      <c r="CP102" s="124"/>
      <c r="CQ102" s="124"/>
      <c r="CR102" s="124"/>
      <c r="CS102" s="124"/>
      <c r="CT102" s="124"/>
      <c r="CU102" s="124"/>
      <c r="CV102" s="131" t="s">
        <v>176</v>
      </c>
      <c r="CW102" s="124">
        <f aca="true" t="shared" si="187" ref="CW102:DC102">CW103+CW104</f>
        <v>0</v>
      </c>
      <c r="CX102" s="124">
        <f t="shared" si="187"/>
        <v>0</v>
      </c>
      <c r="CY102" s="124">
        <f t="shared" si="187"/>
        <v>0</v>
      </c>
      <c r="CZ102" s="124">
        <f t="shared" si="187"/>
        <v>0</v>
      </c>
      <c r="DA102" s="124">
        <f t="shared" si="187"/>
        <v>0</v>
      </c>
      <c r="DB102" s="124">
        <f t="shared" si="187"/>
        <v>0</v>
      </c>
      <c r="DC102" s="124">
        <f t="shared" si="187"/>
        <v>0</v>
      </c>
      <c r="DD102" s="124">
        <f>SUM(DE102:FK102)</f>
        <v>0</v>
      </c>
      <c r="DE102" s="124">
        <f aca="true" t="shared" si="188" ref="DE102:FU102">DE103+DE104</f>
        <v>0</v>
      </c>
      <c r="DF102" s="124">
        <f t="shared" si="188"/>
        <v>0</v>
      </c>
      <c r="DG102" s="124">
        <f t="shared" si="188"/>
        <v>0</v>
      </c>
      <c r="DH102" s="124">
        <f t="shared" si="188"/>
        <v>0</v>
      </c>
      <c r="DI102" s="124">
        <f t="shared" si="188"/>
        <v>0</v>
      </c>
      <c r="DJ102" s="124">
        <f t="shared" si="188"/>
        <v>0</v>
      </c>
      <c r="DK102" s="124">
        <f t="shared" si="188"/>
        <v>0</v>
      </c>
      <c r="DL102" s="124">
        <f t="shared" si="188"/>
        <v>0</v>
      </c>
      <c r="DM102" s="124"/>
      <c r="DN102" s="124">
        <f t="shared" si="188"/>
        <v>0</v>
      </c>
      <c r="DO102" s="124">
        <f t="shared" si="188"/>
        <v>0</v>
      </c>
      <c r="DP102" s="124">
        <f t="shared" si="188"/>
        <v>0</v>
      </c>
      <c r="DQ102" s="124">
        <f t="shared" si="188"/>
        <v>0</v>
      </c>
      <c r="DR102" s="124">
        <f t="shared" si="188"/>
        <v>0</v>
      </c>
      <c r="DS102" s="124">
        <f>DS103+DS104</f>
        <v>0</v>
      </c>
      <c r="DT102" s="124">
        <f>DT103+DT104</f>
        <v>0</v>
      </c>
      <c r="DU102" s="124">
        <f t="shared" si="188"/>
        <v>0</v>
      </c>
      <c r="DV102" s="124">
        <f t="shared" si="188"/>
        <v>0</v>
      </c>
      <c r="DW102" s="124">
        <f>DW103+DW104</f>
        <v>0</v>
      </c>
      <c r="DX102" s="124">
        <f>DX103+DX104</f>
        <v>0</v>
      </c>
      <c r="DY102" s="124">
        <f t="shared" si="188"/>
        <v>0</v>
      </c>
      <c r="DZ102" s="124">
        <f t="shared" si="188"/>
        <v>0</v>
      </c>
      <c r="EA102" s="124">
        <f t="shared" si="188"/>
        <v>0</v>
      </c>
      <c r="EB102" s="124">
        <f t="shared" si="188"/>
        <v>0</v>
      </c>
      <c r="EC102" s="124">
        <f>EC103+EC104</f>
        <v>0</v>
      </c>
      <c r="ED102" s="124">
        <f t="shared" si="188"/>
        <v>0</v>
      </c>
      <c r="EE102" s="124">
        <f t="shared" si="188"/>
        <v>0</v>
      </c>
      <c r="EF102" s="124">
        <f t="shared" si="188"/>
        <v>0</v>
      </c>
      <c r="EG102" s="124">
        <f t="shared" si="188"/>
        <v>0</v>
      </c>
      <c r="EH102" s="124">
        <f t="shared" si="188"/>
        <v>0</v>
      </c>
      <c r="EI102" s="124">
        <f t="shared" si="188"/>
        <v>0</v>
      </c>
      <c r="EJ102" s="124">
        <f>EJ103+EJ104</f>
        <v>0</v>
      </c>
      <c r="EK102" s="124">
        <f t="shared" si="188"/>
        <v>0</v>
      </c>
      <c r="EL102" s="124">
        <f t="shared" si="188"/>
        <v>0</v>
      </c>
      <c r="EM102" s="124">
        <f>EM103+EM104</f>
        <v>0</v>
      </c>
      <c r="EN102" s="124">
        <f t="shared" si="188"/>
        <v>0</v>
      </c>
      <c r="EO102" s="124">
        <f t="shared" si="188"/>
        <v>0</v>
      </c>
      <c r="EP102" s="124">
        <f t="shared" si="188"/>
        <v>0</v>
      </c>
      <c r="EQ102" s="124">
        <f t="shared" si="188"/>
        <v>0</v>
      </c>
      <c r="ER102" s="124">
        <f>ER103+ER104</f>
        <v>0</v>
      </c>
      <c r="ES102" s="124">
        <f t="shared" si="188"/>
        <v>0</v>
      </c>
      <c r="ET102" s="124">
        <f t="shared" si="188"/>
        <v>0</v>
      </c>
      <c r="EU102" s="124">
        <f t="shared" si="188"/>
        <v>0</v>
      </c>
      <c r="EV102" s="124">
        <f t="shared" si="188"/>
        <v>0</v>
      </c>
      <c r="EW102" s="124">
        <f t="shared" si="188"/>
        <v>0</v>
      </c>
      <c r="EX102" s="124">
        <f t="shared" si="188"/>
        <v>0</v>
      </c>
      <c r="EY102" s="124">
        <f>EY103+EY104</f>
        <v>0</v>
      </c>
      <c r="EZ102" s="124">
        <f>EZ103+EZ104</f>
        <v>0</v>
      </c>
      <c r="FA102" s="124">
        <f t="shared" si="188"/>
        <v>0</v>
      </c>
      <c r="FB102" s="124">
        <f t="shared" si="188"/>
        <v>0</v>
      </c>
      <c r="FC102" s="124">
        <f t="shared" si="188"/>
        <v>0</v>
      </c>
      <c r="FD102" s="124">
        <f t="shared" si="188"/>
        <v>0</v>
      </c>
      <c r="FE102" s="124">
        <f t="shared" si="188"/>
        <v>0</v>
      </c>
      <c r="FF102" s="124">
        <f t="shared" si="188"/>
        <v>0</v>
      </c>
      <c r="FG102" s="124">
        <f>FG103+FG104</f>
        <v>0</v>
      </c>
      <c r="FH102" s="124">
        <f>FH103+FH104</f>
        <v>0</v>
      </c>
      <c r="FI102" s="124">
        <f>FI103+FI104</f>
        <v>0</v>
      </c>
      <c r="FJ102" s="124">
        <f>FJ103+FJ104</f>
        <v>0</v>
      </c>
      <c r="FK102" s="124">
        <f t="shared" si="188"/>
        <v>0</v>
      </c>
      <c r="FL102" s="124">
        <f t="shared" si="188"/>
        <v>0</v>
      </c>
      <c r="FM102" s="124">
        <f t="shared" si="188"/>
        <v>0</v>
      </c>
      <c r="FN102" s="124">
        <f t="shared" si="188"/>
        <v>0</v>
      </c>
      <c r="FO102" s="124">
        <f t="shared" si="188"/>
        <v>0</v>
      </c>
      <c r="FP102" s="124">
        <f t="shared" si="188"/>
        <v>0</v>
      </c>
      <c r="FQ102" s="124">
        <f t="shared" si="188"/>
        <v>0</v>
      </c>
      <c r="FR102" s="124">
        <f t="shared" si="188"/>
        <v>0</v>
      </c>
      <c r="FS102" s="124">
        <f t="shared" si="188"/>
        <v>0</v>
      </c>
      <c r="FT102" s="124">
        <f t="shared" si="188"/>
        <v>0</v>
      </c>
      <c r="FU102" s="124">
        <f t="shared" si="188"/>
        <v>0</v>
      </c>
      <c r="FV102" s="124">
        <f aca="true" t="shared" si="189" ref="FV102:GH102">FV103+FV104</f>
        <v>0</v>
      </c>
      <c r="FW102" s="124">
        <f t="shared" si="189"/>
        <v>0</v>
      </c>
      <c r="FX102" s="124">
        <f t="shared" si="189"/>
        <v>0</v>
      </c>
      <c r="FY102" s="124">
        <f t="shared" si="189"/>
        <v>0</v>
      </c>
      <c r="FZ102" s="124">
        <f t="shared" si="189"/>
        <v>0</v>
      </c>
      <c r="GA102" s="124">
        <f t="shared" si="189"/>
        <v>0</v>
      </c>
      <c r="GB102" s="124">
        <f t="shared" si="189"/>
        <v>0</v>
      </c>
      <c r="GC102" s="124">
        <f t="shared" si="189"/>
        <v>0</v>
      </c>
      <c r="GD102" s="124">
        <f t="shared" si="189"/>
        <v>0</v>
      </c>
      <c r="GE102" s="124">
        <f t="shared" si="189"/>
        <v>0</v>
      </c>
      <c r="GF102" s="124">
        <f t="shared" si="189"/>
        <v>0</v>
      </c>
      <c r="GG102" s="124">
        <f t="shared" si="189"/>
        <v>0</v>
      </c>
      <c r="GH102" s="124">
        <f t="shared" si="189"/>
        <v>0</v>
      </c>
      <c r="GI102" s="124">
        <f>GI103+GI104</f>
        <v>0</v>
      </c>
      <c r="GJ102" s="124">
        <f aca="true" t="shared" si="190" ref="GJ102:GO102">GJ103+GJ104</f>
        <v>0</v>
      </c>
      <c r="GK102" s="124">
        <f t="shared" si="190"/>
        <v>0</v>
      </c>
      <c r="GL102" s="124">
        <f t="shared" si="190"/>
        <v>0</v>
      </c>
      <c r="GM102" s="124">
        <f>GM103+GM104</f>
        <v>0</v>
      </c>
      <c r="GN102" s="124">
        <f t="shared" si="190"/>
        <v>0</v>
      </c>
      <c r="GO102" s="124">
        <f t="shared" si="190"/>
        <v>0</v>
      </c>
      <c r="GP102" s="125"/>
      <c r="GQ102" s="128"/>
      <c r="GR102" s="128"/>
      <c r="GS102" s="128"/>
      <c r="GT102" s="128"/>
      <c r="GU102" s="128"/>
    </row>
    <row r="103" spans="1:203" s="128" customFormat="1" ht="17.25" customHeight="1" hidden="1">
      <c r="A103" s="129"/>
      <c r="B103" s="127" t="s">
        <v>155</v>
      </c>
      <c r="C103" s="126"/>
      <c r="D103" s="126"/>
      <c r="E103" s="121"/>
      <c r="F103" s="126"/>
      <c r="G103" s="126"/>
      <c r="H103" s="126"/>
      <c r="I103" s="126"/>
      <c r="J103" s="126"/>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c r="AN103" s="121"/>
      <c r="AO103" s="121"/>
      <c r="AP103" s="121"/>
      <c r="AQ103" s="121"/>
      <c r="AR103" s="121"/>
      <c r="AS103" s="121"/>
      <c r="AT103" s="121"/>
      <c r="AU103" s="121"/>
      <c r="AV103" s="121"/>
      <c r="AW103" s="121"/>
      <c r="AX103" s="121"/>
      <c r="AY103" s="121"/>
      <c r="AZ103" s="121"/>
      <c r="BA103" s="121"/>
      <c r="BB103" s="121"/>
      <c r="BC103" s="121"/>
      <c r="BD103" s="121"/>
      <c r="BE103" s="121"/>
      <c r="BF103" s="121"/>
      <c r="BG103" s="121"/>
      <c r="BH103" s="121"/>
      <c r="BI103" s="121"/>
      <c r="BJ103" s="121"/>
      <c r="BK103" s="121"/>
      <c r="BL103" s="121"/>
      <c r="BM103" s="121"/>
      <c r="BN103" s="127"/>
      <c r="BO103" s="127"/>
      <c r="BP103" s="127"/>
      <c r="BQ103" s="121"/>
      <c r="BR103" s="121"/>
      <c r="BS103" s="121"/>
      <c r="BT103" s="121"/>
      <c r="BU103" s="121"/>
      <c r="BV103" s="121"/>
      <c r="BW103" s="121"/>
      <c r="BX103" s="121"/>
      <c r="BY103" s="121"/>
      <c r="BZ103" s="121"/>
      <c r="CA103" s="121"/>
      <c r="CB103" s="121"/>
      <c r="CC103" s="121"/>
      <c r="CD103" s="121"/>
      <c r="CE103" s="121"/>
      <c r="CF103" s="121"/>
      <c r="CG103" s="121"/>
      <c r="CH103" s="121"/>
      <c r="CI103" s="121"/>
      <c r="CJ103" s="121"/>
      <c r="CK103" s="121"/>
      <c r="CL103" s="121"/>
      <c r="CM103" s="121"/>
      <c r="CN103" s="121"/>
      <c r="CO103" s="121"/>
      <c r="CP103" s="121"/>
      <c r="CQ103" s="121"/>
      <c r="CR103" s="121"/>
      <c r="CS103" s="121"/>
      <c r="CT103" s="121"/>
      <c r="CU103" s="121"/>
      <c r="CV103" s="121" t="s">
        <v>155</v>
      </c>
      <c r="CW103" s="121">
        <f>CX103+FL103+FY103+GP103</f>
        <v>0</v>
      </c>
      <c r="CX103" s="121">
        <f>CY103+DD103</f>
        <v>0</v>
      </c>
      <c r="CY103" s="121">
        <f>SUM(CZ103:DC103)</f>
        <v>0</v>
      </c>
      <c r="CZ103" s="121">
        <f aca="true" t="shared" si="191" ref="CZ103:DC104">F13-CZ13-CZ100</f>
        <v>0</v>
      </c>
      <c r="DA103" s="121">
        <f t="shared" si="191"/>
        <v>0</v>
      </c>
      <c r="DB103" s="121">
        <f t="shared" si="191"/>
        <v>0</v>
      </c>
      <c r="DC103" s="121">
        <f t="shared" si="191"/>
        <v>0</v>
      </c>
      <c r="DD103" s="121">
        <f>SUM(DE103:FG103)</f>
        <v>0</v>
      </c>
      <c r="DE103" s="121">
        <f aca="true" t="shared" si="192" ref="DE103:FG104">K13-DE13-DE100</f>
        <v>0</v>
      </c>
      <c r="DF103" s="121">
        <f t="shared" si="192"/>
        <v>0</v>
      </c>
      <c r="DG103" s="121">
        <f t="shared" si="192"/>
        <v>0</v>
      </c>
      <c r="DH103" s="121">
        <f t="shared" si="192"/>
        <v>0</v>
      </c>
      <c r="DI103" s="121">
        <f t="shared" si="192"/>
        <v>0</v>
      </c>
      <c r="DJ103" s="121">
        <f t="shared" si="192"/>
        <v>0</v>
      </c>
      <c r="DK103" s="121">
        <f t="shared" si="192"/>
        <v>0</v>
      </c>
      <c r="DL103" s="121">
        <f t="shared" si="192"/>
        <v>0</v>
      </c>
      <c r="DM103" s="121">
        <f t="shared" si="192"/>
        <v>0</v>
      </c>
      <c r="DN103" s="121">
        <f t="shared" si="192"/>
        <v>0</v>
      </c>
      <c r="DO103" s="121">
        <f t="shared" si="192"/>
        <v>0</v>
      </c>
      <c r="DP103" s="121">
        <f t="shared" si="192"/>
        <v>0</v>
      </c>
      <c r="DQ103" s="121">
        <f t="shared" si="192"/>
        <v>0</v>
      </c>
      <c r="DR103" s="121">
        <f t="shared" si="192"/>
        <v>0</v>
      </c>
      <c r="DS103" s="121">
        <f t="shared" si="192"/>
        <v>0</v>
      </c>
      <c r="DT103" s="121">
        <f t="shared" si="192"/>
        <v>0</v>
      </c>
      <c r="DU103" s="121">
        <f t="shared" si="192"/>
        <v>0</v>
      </c>
      <c r="DV103" s="121">
        <f t="shared" si="192"/>
        <v>0</v>
      </c>
      <c r="DW103" s="121">
        <f t="shared" si="192"/>
        <v>0</v>
      </c>
      <c r="DX103" s="121">
        <f t="shared" si="192"/>
        <v>0</v>
      </c>
      <c r="DY103" s="121">
        <f t="shared" si="192"/>
        <v>0</v>
      </c>
      <c r="DZ103" s="121">
        <f t="shared" si="192"/>
        <v>0</v>
      </c>
      <c r="EA103" s="121">
        <f t="shared" si="192"/>
        <v>0</v>
      </c>
      <c r="EB103" s="121">
        <f t="shared" si="192"/>
        <v>0</v>
      </c>
      <c r="EC103" s="121">
        <f t="shared" si="192"/>
        <v>0</v>
      </c>
      <c r="ED103" s="121">
        <f t="shared" si="192"/>
        <v>0</v>
      </c>
      <c r="EE103" s="121">
        <f t="shared" si="192"/>
        <v>0</v>
      </c>
      <c r="EF103" s="121">
        <f t="shared" si="192"/>
        <v>0</v>
      </c>
      <c r="EG103" s="121">
        <f t="shared" si="192"/>
        <v>0</v>
      </c>
      <c r="EH103" s="121">
        <f t="shared" si="192"/>
        <v>0</v>
      </c>
      <c r="EI103" s="121">
        <f t="shared" si="192"/>
        <v>0</v>
      </c>
      <c r="EJ103" s="121">
        <f t="shared" si="192"/>
        <v>0</v>
      </c>
      <c r="EK103" s="121">
        <f t="shared" si="192"/>
        <v>0</v>
      </c>
      <c r="EL103" s="121">
        <f t="shared" si="192"/>
        <v>0</v>
      </c>
      <c r="EM103" s="121">
        <f t="shared" si="192"/>
        <v>0</v>
      </c>
      <c r="EN103" s="121">
        <f t="shared" si="192"/>
        <v>0</v>
      </c>
      <c r="EO103" s="121">
        <f t="shared" si="192"/>
        <v>0</v>
      </c>
      <c r="EP103" s="121">
        <f t="shared" si="192"/>
        <v>0</v>
      </c>
      <c r="EQ103" s="121">
        <f t="shared" si="192"/>
        <v>0</v>
      </c>
      <c r="ER103" s="121">
        <f t="shared" si="192"/>
        <v>0</v>
      </c>
      <c r="ES103" s="121">
        <f t="shared" si="192"/>
        <v>0</v>
      </c>
      <c r="ET103" s="121">
        <f t="shared" si="192"/>
        <v>0</v>
      </c>
      <c r="EU103" s="121">
        <f t="shared" si="192"/>
        <v>0</v>
      </c>
      <c r="EV103" s="121">
        <f t="shared" si="192"/>
        <v>0</v>
      </c>
      <c r="EW103" s="121">
        <f t="shared" si="192"/>
        <v>0</v>
      </c>
      <c r="EX103" s="121">
        <f t="shared" si="192"/>
        <v>0</v>
      </c>
      <c r="EY103" s="121">
        <f t="shared" si="192"/>
        <v>0</v>
      </c>
      <c r="EZ103" s="121">
        <f t="shared" si="192"/>
        <v>0</v>
      </c>
      <c r="FA103" s="121">
        <f t="shared" si="192"/>
        <v>0</v>
      </c>
      <c r="FB103" s="121">
        <f t="shared" si="192"/>
        <v>0</v>
      </c>
      <c r="FC103" s="121">
        <f t="shared" si="192"/>
        <v>0</v>
      </c>
      <c r="FD103" s="121">
        <f t="shared" si="192"/>
        <v>0</v>
      </c>
      <c r="FE103" s="121">
        <f t="shared" si="192"/>
        <v>0</v>
      </c>
      <c r="FF103" s="121">
        <f t="shared" si="192"/>
        <v>0</v>
      </c>
      <c r="FG103" s="121">
        <f t="shared" si="192"/>
        <v>0</v>
      </c>
      <c r="FH103" s="121">
        <f>SUM(FI103:FJ103)</f>
        <v>0</v>
      </c>
      <c r="FI103" s="121">
        <f>SUM(FK103:FL103)+FM103+FO103+FX103+GF103</f>
        <v>0</v>
      </c>
      <c r="FJ103" s="121">
        <f>FN103+SUM(FP103:FW103)+SUM(FY103:GE103)+SUM(GG103:GI103)</f>
        <v>0</v>
      </c>
      <c r="FK103" s="121">
        <f aca="true" t="shared" si="193" ref="FK103:GN104">BQ13-FK13-FK100</f>
        <v>0</v>
      </c>
      <c r="FL103" s="121">
        <f t="shared" si="193"/>
        <v>0</v>
      </c>
      <c r="FM103" s="121">
        <f t="shared" si="193"/>
        <v>0</v>
      </c>
      <c r="FN103" s="121">
        <f t="shared" si="193"/>
        <v>0</v>
      </c>
      <c r="FO103" s="121">
        <f t="shared" si="193"/>
        <v>0</v>
      </c>
      <c r="FP103" s="121">
        <f t="shared" si="193"/>
        <v>0</v>
      </c>
      <c r="FQ103" s="121">
        <f t="shared" si="193"/>
        <v>0</v>
      </c>
      <c r="FR103" s="121">
        <f t="shared" si="193"/>
        <v>0</v>
      </c>
      <c r="FS103" s="121">
        <f t="shared" si="193"/>
        <v>0</v>
      </c>
      <c r="FT103" s="121">
        <f t="shared" si="193"/>
        <v>0</v>
      </c>
      <c r="FU103" s="121">
        <f t="shared" si="193"/>
        <v>0</v>
      </c>
      <c r="FV103" s="121">
        <f t="shared" si="193"/>
        <v>0</v>
      </c>
      <c r="FW103" s="121">
        <f t="shared" si="193"/>
        <v>0</v>
      </c>
      <c r="FX103" s="121">
        <f t="shared" si="193"/>
        <v>0</v>
      </c>
      <c r="FY103" s="121">
        <f t="shared" si="193"/>
        <v>0</v>
      </c>
      <c r="FZ103" s="121">
        <f t="shared" si="193"/>
        <v>0</v>
      </c>
      <c r="GA103" s="121">
        <f t="shared" si="193"/>
        <v>0</v>
      </c>
      <c r="GB103" s="121">
        <f t="shared" si="193"/>
        <v>0</v>
      </c>
      <c r="GC103" s="121">
        <f t="shared" si="193"/>
        <v>0</v>
      </c>
      <c r="GD103" s="121">
        <f t="shared" si="193"/>
        <v>0</v>
      </c>
      <c r="GE103" s="121">
        <f t="shared" si="193"/>
        <v>0</v>
      </c>
      <c r="GF103" s="121">
        <f t="shared" si="193"/>
        <v>0</v>
      </c>
      <c r="GG103" s="121">
        <f t="shared" si="193"/>
        <v>0</v>
      </c>
      <c r="GH103" s="121">
        <f t="shared" si="193"/>
        <v>0</v>
      </c>
      <c r="GI103" s="121">
        <f t="shared" si="193"/>
        <v>0</v>
      </c>
      <c r="GJ103" s="121">
        <f t="shared" si="193"/>
        <v>0</v>
      </c>
      <c r="GK103" s="121">
        <f t="shared" si="193"/>
        <v>0</v>
      </c>
      <c r="GL103" s="121">
        <f t="shared" si="193"/>
        <v>0</v>
      </c>
      <c r="GM103" s="121">
        <f t="shared" si="193"/>
        <v>0</v>
      </c>
      <c r="GN103" s="121">
        <f t="shared" si="193"/>
        <v>0</v>
      </c>
      <c r="GO103" s="121">
        <f>CU13-GO13-GO100</f>
        <v>0</v>
      </c>
      <c r="GP103" s="126"/>
      <c r="GQ103" s="122"/>
      <c r="GR103" s="122"/>
      <c r="GS103" s="122"/>
      <c r="GT103" s="122"/>
      <c r="GU103" s="122"/>
    </row>
    <row r="104" spans="1:201" ht="17.25" customHeight="1" hidden="1">
      <c r="A104" s="129"/>
      <c r="B104" s="127" t="s">
        <v>156</v>
      </c>
      <c r="C104" s="126"/>
      <c r="D104" s="126"/>
      <c r="E104" s="121"/>
      <c r="F104" s="126"/>
      <c r="G104" s="126"/>
      <c r="H104" s="126"/>
      <c r="I104" s="126"/>
      <c r="J104" s="126"/>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c r="AN104" s="121"/>
      <c r="AO104" s="121"/>
      <c r="AP104" s="121"/>
      <c r="AQ104" s="121"/>
      <c r="AR104" s="121"/>
      <c r="AS104" s="121"/>
      <c r="AT104" s="121"/>
      <c r="AU104" s="121"/>
      <c r="AV104" s="121"/>
      <c r="AW104" s="121"/>
      <c r="AX104" s="121"/>
      <c r="AY104" s="121"/>
      <c r="AZ104" s="121"/>
      <c r="BA104" s="121"/>
      <c r="BB104" s="121"/>
      <c r="BC104" s="121"/>
      <c r="BD104" s="121"/>
      <c r="BE104" s="121"/>
      <c r="BF104" s="121"/>
      <c r="BG104" s="121"/>
      <c r="BH104" s="121"/>
      <c r="BI104" s="121"/>
      <c r="BJ104" s="121"/>
      <c r="BK104" s="121"/>
      <c r="BL104" s="121"/>
      <c r="BM104" s="121"/>
      <c r="BN104" s="127"/>
      <c r="BO104" s="127"/>
      <c r="BP104" s="127"/>
      <c r="BQ104" s="121"/>
      <c r="BR104" s="121"/>
      <c r="BS104" s="121"/>
      <c r="BT104" s="121"/>
      <c r="BU104" s="121"/>
      <c r="BV104" s="121"/>
      <c r="BW104" s="121"/>
      <c r="BX104" s="121"/>
      <c r="BY104" s="121"/>
      <c r="BZ104" s="121"/>
      <c r="CA104" s="121"/>
      <c r="CB104" s="121"/>
      <c r="CC104" s="121"/>
      <c r="CD104" s="121"/>
      <c r="CE104" s="121"/>
      <c r="CF104" s="121"/>
      <c r="CG104" s="121"/>
      <c r="CH104" s="121"/>
      <c r="CI104" s="121"/>
      <c r="CJ104" s="121"/>
      <c r="CK104" s="121"/>
      <c r="CL104" s="121"/>
      <c r="CM104" s="121"/>
      <c r="CN104" s="121"/>
      <c r="CO104" s="121"/>
      <c r="CP104" s="121"/>
      <c r="CQ104" s="121"/>
      <c r="CR104" s="121"/>
      <c r="CS104" s="121"/>
      <c r="CT104" s="121"/>
      <c r="CU104" s="121"/>
      <c r="CV104" s="121" t="s">
        <v>156</v>
      </c>
      <c r="CW104" s="121">
        <f>CX104+FL104+FY104+GP104</f>
        <v>0</v>
      </c>
      <c r="CX104" s="121">
        <f>CY104+DD104</f>
        <v>0</v>
      </c>
      <c r="CY104" s="121">
        <f>SUM(CZ104:DC104)</f>
        <v>0</v>
      </c>
      <c r="CZ104" s="121">
        <f t="shared" si="191"/>
        <v>0</v>
      </c>
      <c r="DA104" s="121">
        <f t="shared" si="191"/>
        <v>0</v>
      </c>
      <c r="DB104" s="121">
        <f t="shared" si="191"/>
        <v>0</v>
      </c>
      <c r="DC104" s="121">
        <f t="shared" si="191"/>
        <v>0</v>
      </c>
      <c r="DD104" s="121">
        <f>SUM(DE104:FG104)</f>
        <v>0</v>
      </c>
      <c r="DE104" s="121">
        <f t="shared" si="192"/>
        <v>0</v>
      </c>
      <c r="DF104" s="121">
        <f t="shared" si="192"/>
        <v>0</v>
      </c>
      <c r="DG104" s="121">
        <f t="shared" si="192"/>
        <v>0</v>
      </c>
      <c r="DH104" s="121">
        <f t="shared" si="192"/>
        <v>0</v>
      </c>
      <c r="DI104" s="121">
        <f t="shared" si="192"/>
        <v>0</v>
      </c>
      <c r="DJ104" s="121">
        <f t="shared" si="192"/>
        <v>0</v>
      </c>
      <c r="DK104" s="121">
        <f t="shared" si="192"/>
        <v>0</v>
      </c>
      <c r="DL104" s="121">
        <f t="shared" si="192"/>
        <v>0</v>
      </c>
      <c r="DM104" s="121">
        <f t="shared" si="192"/>
        <v>0</v>
      </c>
      <c r="DN104" s="121">
        <f t="shared" si="192"/>
        <v>0</v>
      </c>
      <c r="DO104" s="121">
        <f t="shared" si="192"/>
        <v>0</v>
      </c>
      <c r="DP104" s="121">
        <f t="shared" si="192"/>
        <v>0</v>
      </c>
      <c r="DQ104" s="121">
        <f t="shared" si="192"/>
        <v>0</v>
      </c>
      <c r="DR104" s="121">
        <f t="shared" si="192"/>
        <v>0</v>
      </c>
      <c r="DS104" s="121">
        <f t="shared" si="192"/>
        <v>0</v>
      </c>
      <c r="DT104" s="121">
        <f t="shared" si="192"/>
        <v>0</v>
      </c>
      <c r="DU104" s="121">
        <f t="shared" si="192"/>
        <v>0</v>
      </c>
      <c r="DV104" s="121">
        <f t="shared" si="192"/>
        <v>0</v>
      </c>
      <c r="DW104" s="121">
        <f t="shared" si="192"/>
        <v>0</v>
      </c>
      <c r="DX104" s="121">
        <f t="shared" si="192"/>
        <v>0</v>
      </c>
      <c r="DY104" s="121">
        <f t="shared" si="192"/>
        <v>0</v>
      </c>
      <c r="DZ104" s="121">
        <f t="shared" si="192"/>
        <v>0</v>
      </c>
      <c r="EA104" s="121">
        <f t="shared" si="192"/>
        <v>0</v>
      </c>
      <c r="EB104" s="121">
        <f t="shared" si="192"/>
        <v>0</v>
      </c>
      <c r="EC104" s="121">
        <f t="shared" si="192"/>
        <v>0</v>
      </c>
      <c r="ED104" s="121">
        <f t="shared" si="192"/>
        <v>0</v>
      </c>
      <c r="EE104" s="121">
        <f t="shared" si="192"/>
        <v>0</v>
      </c>
      <c r="EF104" s="121">
        <f t="shared" si="192"/>
        <v>0</v>
      </c>
      <c r="EG104" s="121">
        <f t="shared" si="192"/>
        <v>0</v>
      </c>
      <c r="EH104" s="121">
        <f t="shared" si="192"/>
        <v>0</v>
      </c>
      <c r="EI104" s="121">
        <f t="shared" si="192"/>
        <v>0</v>
      </c>
      <c r="EJ104" s="121">
        <f t="shared" si="192"/>
        <v>0</v>
      </c>
      <c r="EK104" s="121">
        <f t="shared" si="192"/>
        <v>0</v>
      </c>
      <c r="EL104" s="121">
        <f t="shared" si="192"/>
        <v>0</v>
      </c>
      <c r="EM104" s="121">
        <f t="shared" si="192"/>
        <v>0</v>
      </c>
      <c r="EN104" s="121">
        <f t="shared" si="192"/>
        <v>0</v>
      </c>
      <c r="EO104" s="121">
        <f t="shared" si="192"/>
        <v>0</v>
      </c>
      <c r="EP104" s="121">
        <f t="shared" si="192"/>
        <v>0</v>
      </c>
      <c r="EQ104" s="121">
        <f t="shared" si="192"/>
        <v>0</v>
      </c>
      <c r="ER104" s="121">
        <f t="shared" si="192"/>
        <v>0</v>
      </c>
      <c r="ES104" s="121">
        <f t="shared" si="192"/>
        <v>0</v>
      </c>
      <c r="ET104" s="121">
        <f t="shared" si="192"/>
        <v>0</v>
      </c>
      <c r="EU104" s="121">
        <f t="shared" si="192"/>
        <v>0</v>
      </c>
      <c r="EV104" s="121">
        <f t="shared" si="192"/>
        <v>0</v>
      </c>
      <c r="EW104" s="121">
        <f t="shared" si="192"/>
        <v>0</v>
      </c>
      <c r="EX104" s="121">
        <f t="shared" si="192"/>
        <v>0</v>
      </c>
      <c r="EY104" s="121">
        <f t="shared" si="192"/>
        <v>0</v>
      </c>
      <c r="EZ104" s="121">
        <f t="shared" si="192"/>
        <v>0</v>
      </c>
      <c r="FA104" s="121">
        <f t="shared" si="192"/>
        <v>0</v>
      </c>
      <c r="FB104" s="121">
        <f t="shared" si="192"/>
        <v>0</v>
      </c>
      <c r="FC104" s="121">
        <f t="shared" si="192"/>
        <v>0</v>
      </c>
      <c r="FD104" s="121">
        <f t="shared" si="192"/>
        <v>0</v>
      </c>
      <c r="FE104" s="121">
        <f t="shared" si="192"/>
        <v>0</v>
      </c>
      <c r="FF104" s="121">
        <f t="shared" si="192"/>
        <v>0</v>
      </c>
      <c r="FG104" s="121">
        <f t="shared" si="192"/>
        <v>0</v>
      </c>
      <c r="FH104" s="121">
        <f>SUM(FI104:FJ104)</f>
        <v>0</v>
      </c>
      <c r="FI104" s="121">
        <f>SUM(FK104:FL104)+FM104+FO104+FX104+GF104</f>
        <v>0</v>
      </c>
      <c r="FJ104" s="121">
        <f>FN104+SUM(FP104:FW104)+SUM(FY104:GE104)+SUM(GG104:GI104)</f>
        <v>0</v>
      </c>
      <c r="FK104" s="121">
        <f t="shared" si="193"/>
        <v>0</v>
      </c>
      <c r="FL104" s="121">
        <f t="shared" si="193"/>
        <v>0</v>
      </c>
      <c r="FM104" s="121">
        <f t="shared" si="193"/>
        <v>0</v>
      </c>
      <c r="FN104" s="121">
        <f t="shared" si="193"/>
        <v>0</v>
      </c>
      <c r="FO104" s="121">
        <f t="shared" si="193"/>
        <v>0</v>
      </c>
      <c r="FP104" s="121">
        <f t="shared" si="193"/>
        <v>0</v>
      </c>
      <c r="FQ104" s="121">
        <f t="shared" si="193"/>
        <v>0</v>
      </c>
      <c r="FR104" s="121">
        <f t="shared" si="193"/>
        <v>0</v>
      </c>
      <c r="FS104" s="121">
        <f t="shared" si="193"/>
        <v>0</v>
      </c>
      <c r="FT104" s="121">
        <f t="shared" si="193"/>
        <v>0</v>
      </c>
      <c r="FU104" s="121">
        <f t="shared" si="193"/>
        <v>0</v>
      </c>
      <c r="FV104" s="121">
        <f t="shared" si="193"/>
        <v>0</v>
      </c>
      <c r="FW104" s="121">
        <f t="shared" si="193"/>
        <v>0</v>
      </c>
      <c r="FX104" s="121">
        <f t="shared" si="193"/>
        <v>0</v>
      </c>
      <c r="FY104" s="121">
        <f t="shared" si="193"/>
        <v>0</v>
      </c>
      <c r="FZ104" s="121">
        <f t="shared" si="193"/>
        <v>0</v>
      </c>
      <c r="GA104" s="121">
        <f t="shared" si="193"/>
        <v>0</v>
      </c>
      <c r="GB104" s="121">
        <f t="shared" si="193"/>
        <v>0</v>
      </c>
      <c r="GC104" s="121">
        <f t="shared" si="193"/>
        <v>0</v>
      </c>
      <c r="GD104" s="121">
        <f t="shared" si="193"/>
        <v>0</v>
      </c>
      <c r="GE104" s="121">
        <f t="shared" si="193"/>
        <v>0</v>
      </c>
      <c r="GF104" s="121">
        <f t="shared" si="193"/>
        <v>0</v>
      </c>
      <c r="GG104" s="121">
        <f t="shared" si="193"/>
        <v>0</v>
      </c>
      <c r="GH104" s="121">
        <f t="shared" si="193"/>
        <v>0</v>
      </c>
      <c r="GI104" s="121">
        <f t="shared" si="193"/>
        <v>0</v>
      </c>
      <c r="GJ104" s="121">
        <f t="shared" si="193"/>
        <v>0</v>
      </c>
      <c r="GK104" s="121">
        <f t="shared" si="193"/>
        <v>0</v>
      </c>
      <c r="GL104" s="121">
        <f t="shared" si="193"/>
        <v>0</v>
      </c>
      <c r="GM104" s="121">
        <f t="shared" si="193"/>
        <v>0</v>
      </c>
      <c r="GN104" s="121">
        <f t="shared" si="193"/>
        <v>0</v>
      </c>
      <c r="GO104" s="121">
        <f>CU14-GO14-GO101</f>
        <v>0</v>
      </c>
      <c r="GP104" s="121"/>
      <c r="GS104" s="132"/>
    </row>
    <row r="105" spans="1:203" ht="17.25" customHeight="1" hidden="1">
      <c r="A105" s="256"/>
      <c r="B105" s="257"/>
      <c r="C105" s="258"/>
      <c r="D105" s="258"/>
      <c r="E105" s="234"/>
      <c r="F105" s="258"/>
      <c r="G105" s="258"/>
      <c r="H105" s="258"/>
      <c r="I105" s="258"/>
      <c r="J105" s="258"/>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4"/>
      <c r="AW105" s="234"/>
      <c r="AX105" s="234"/>
      <c r="AY105" s="234"/>
      <c r="AZ105" s="234"/>
      <c r="BA105" s="234"/>
      <c r="BB105" s="234"/>
      <c r="BC105" s="234"/>
      <c r="BD105" s="234"/>
      <c r="BE105" s="234"/>
      <c r="BF105" s="234"/>
      <c r="BG105" s="234"/>
      <c r="BH105" s="234"/>
      <c r="BI105" s="234"/>
      <c r="BJ105" s="234"/>
      <c r="BK105" s="234"/>
      <c r="BL105" s="234"/>
      <c r="BM105" s="234"/>
      <c r="BN105" s="257"/>
      <c r="BO105" s="257"/>
      <c r="BP105" s="257"/>
      <c r="BQ105" s="234"/>
      <c r="BR105" s="234"/>
      <c r="BS105" s="234"/>
      <c r="BT105" s="234"/>
      <c r="BU105" s="234"/>
      <c r="BV105" s="234"/>
      <c r="BW105" s="234"/>
      <c r="BX105" s="234"/>
      <c r="BY105" s="234"/>
      <c r="BZ105" s="234"/>
      <c r="CA105" s="234"/>
      <c r="CB105" s="234"/>
      <c r="CC105" s="234"/>
      <c r="CD105" s="234"/>
      <c r="CE105" s="234"/>
      <c r="CF105" s="234"/>
      <c r="CG105" s="234"/>
      <c r="CH105" s="234"/>
      <c r="CI105" s="234"/>
      <c r="CJ105" s="234"/>
      <c r="CK105" s="234"/>
      <c r="CL105" s="234"/>
      <c r="CM105" s="234"/>
      <c r="CN105" s="234"/>
      <c r="CO105" s="234"/>
      <c r="CP105" s="234"/>
      <c r="CQ105" s="234"/>
      <c r="CR105" s="234"/>
      <c r="CS105" s="234"/>
      <c r="CT105" s="234"/>
      <c r="CU105" s="234"/>
      <c r="CV105" s="234"/>
      <c r="CW105" s="234"/>
      <c r="CX105" s="234"/>
      <c r="CY105" s="234"/>
      <c r="CZ105" s="234"/>
      <c r="DA105" s="234"/>
      <c r="DB105" s="234"/>
      <c r="DC105" s="234"/>
      <c r="DD105" s="234"/>
      <c r="DE105" s="234"/>
      <c r="DF105" s="234"/>
      <c r="DG105" s="234"/>
      <c r="DH105" s="234"/>
      <c r="DI105" s="234"/>
      <c r="DJ105" s="234"/>
      <c r="DK105" s="234"/>
      <c r="DL105" s="234"/>
      <c r="DM105" s="234"/>
      <c r="DN105" s="234"/>
      <c r="DO105" s="234"/>
      <c r="DP105" s="234"/>
      <c r="DQ105" s="234"/>
      <c r="DR105" s="234"/>
      <c r="DS105" s="234"/>
      <c r="DT105" s="234"/>
      <c r="DU105" s="234"/>
      <c r="DV105" s="234"/>
      <c r="DW105" s="234"/>
      <c r="DX105" s="234"/>
      <c r="DY105" s="234"/>
      <c r="DZ105" s="234"/>
      <c r="EA105" s="234"/>
      <c r="EB105" s="234"/>
      <c r="EC105" s="234"/>
      <c r="ED105" s="234"/>
      <c r="EE105" s="234"/>
      <c r="EF105" s="234"/>
      <c r="EG105" s="234"/>
      <c r="EH105" s="234"/>
      <c r="EI105" s="234"/>
      <c r="EJ105" s="234"/>
      <c r="EK105" s="234"/>
      <c r="EL105" s="234"/>
      <c r="EM105" s="234"/>
      <c r="EN105" s="234"/>
      <c r="EO105" s="234"/>
      <c r="EP105" s="234"/>
      <c r="EQ105" s="234"/>
      <c r="ER105" s="234"/>
      <c r="ES105" s="234"/>
      <c r="ET105" s="234"/>
      <c r="EU105" s="234"/>
      <c r="EV105" s="234"/>
      <c r="EW105" s="234"/>
      <c r="EX105" s="234"/>
      <c r="EY105" s="234"/>
      <c r="EZ105" s="234"/>
      <c r="FA105" s="234"/>
      <c r="FB105" s="234"/>
      <c r="FC105" s="234"/>
      <c r="FD105" s="234"/>
      <c r="FE105" s="234"/>
      <c r="FF105" s="234"/>
      <c r="FG105" s="234"/>
      <c r="FH105" s="234"/>
      <c r="FI105" s="234"/>
      <c r="FJ105" s="234"/>
      <c r="FK105" s="234"/>
      <c r="FL105" s="234"/>
      <c r="FM105" s="234"/>
      <c r="FN105" s="234"/>
      <c r="FO105" s="234"/>
      <c r="FP105" s="234"/>
      <c r="FQ105" s="234"/>
      <c r="FR105" s="234"/>
      <c r="FS105" s="234"/>
      <c r="FT105" s="234"/>
      <c r="FU105" s="234"/>
      <c r="FV105" s="234"/>
      <c r="FW105" s="234"/>
      <c r="FX105" s="234"/>
      <c r="FY105" s="234"/>
      <c r="FZ105" s="234"/>
      <c r="GA105" s="234"/>
      <c r="GB105" s="234"/>
      <c r="GC105" s="234"/>
      <c r="GD105" s="234"/>
      <c r="GE105" s="234"/>
      <c r="GF105" s="234"/>
      <c r="GG105" s="234"/>
      <c r="GH105" s="234"/>
      <c r="GI105" s="234"/>
      <c r="GJ105" s="234"/>
      <c r="GK105" s="234"/>
      <c r="GL105" s="234"/>
      <c r="GM105" s="234"/>
      <c r="GN105" s="234"/>
      <c r="GO105" s="234"/>
      <c r="GP105" s="234"/>
      <c r="GQ105" s="259"/>
      <c r="GR105" s="259"/>
      <c r="GS105" s="235"/>
      <c r="GT105" s="259"/>
      <c r="GU105" s="259"/>
    </row>
    <row r="106" spans="1:203" ht="17.25" customHeight="1" hidden="1">
      <c r="A106" s="260"/>
      <c r="B106" s="261" t="s">
        <v>293</v>
      </c>
      <c r="C106" s="235">
        <f>99621386356-144922058</f>
        <v>99476464298</v>
      </c>
      <c r="D106" s="235"/>
      <c r="E106" s="235"/>
      <c r="F106" s="235"/>
      <c r="G106" s="235"/>
      <c r="H106" s="235"/>
      <c r="I106" s="235"/>
      <c r="J106" s="235"/>
      <c r="K106" s="235"/>
      <c r="L106" s="235"/>
      <c r="M106" s="235">
        <f>SUM(M14:U14)</f>
        <v>435631971959</v>
      </c>
      <c r="N106" s="235"/>
      <c r="O106" s="235"/>
      <c r="P106" s="235"/>
      <c r="Q106" s="235"/>
      <c r="R106" s="235"/>
      <c r="S106" s="235"/>
      <c r="T106" s="235"/>
      <c r="U106" s="235"/>
      <c r="V106" s="235">
        <f>SUM(V14:AA14)</f>
        <v>6833215355</v>
      </c>
      <c r="W106" s="235"/>
      <c r="X106" s="235"/>
      <c r="Y106" s="235"/>
      <c r="Z106" s="235"/>
      <c r="AA106" s="235"/>
      <c r="AB106" s="235">
        <f>SUM(AB14:AF14)</f>
        <v>3821531300</v>
      </c>
      <c r="AC106" s="235"/>
      <c r="AD106" s="235"/>
      <c r="AE106" s="235"/>
      <c r="AF106" s="235"/>
      <c r="AG106" s="235"/>
      <c r="AH106" s="235">
        <f>+AH14+AI14</f>
        <v>2385860812</v>
      </c>
      <c r="AI106" s="235"/>
      <c r="AJ106" s="235"/>
      <c r="AK106" s="235"/>
      <c r="AL106" s="235">
        <f>SUM(AL14:AQ14)</f>
        <v>46846696150</v>
      </c>
      <c r="AM106" s="235"/>
      <c r="AN106" s="235"/>
      <c r="AO106" s="235"/>
      <c r="AP106" s="235"/>
      <c r="AQ106" s="235"/>
      <c r="AR106" s="235">
        <f>SUM(AR14:AT14)</f>
        <v>9211383653</v>
      </c>
      <c r="AS106" s="235"/>
      <c r="AT106" s="235"/>
      <c r="AU106" s="235">
        <f>AU14+AV14</f>
        <v>14657578892</v>
      </c>
      <c r="AV106" s="235"/>
      <c r="AW106" s="235">
        <f>+AW14+AX14</f>
        <v>27585967000</v>
      </c>
      <c r="AX106" s="235"/>
      <c r="AY106" s="235">
        <f>AY14</f>
        <v>868745000</v>
      </c>
      <c r="AZ106" s="235">
        <f>SUM(AZ14:BH14)</f>
        <v>21421930506</v>
      </c>
      <c r="BA106" s="235"/>
      <c r="BB106" s="235"/>
      <c r="BC106" s="235"/>
      <c r="BD106" s="235"/>
      <c r="BE106" s="235"/>
      <c r="BF106" s="235"/>
      <c r="BG106" s="235"/>
      <c r="BH106" s="235"/>
      <c r="BI106" s="235"/>
      <c r="BJ106" s="235">
        <f>BJ14-BJ15-BJ66</f>
        <v>26635326928</v>
      </c>
      <c r="BK106" s="235"/>
      <c r="BL106" s="235"/>
      <c r="BM106" s="235"/>
      <c r="BN106" s="235"/>
      <c r="BO106" s="235"/>
      <c r="BP106" s="235"/>
      <c r="BQ106" s="235"/>
      <c r="BR106" s="235"/>
      <c r="BS106" s="235"/>
      <c r="BT106" s="235"/>
      <c r="BU106" s="235"/>
      <c r="BV106" s="235"/>
      <c r="BW106" s="235"/>
      <c r="BX106" s="235"/>
      <c r="BY106" s="235"/>
      <c r="BZ106" s="235"/>
      <c r="CA106" s="235"/>
      <c r="CB106" s="235"/>
      <c r="CC106" s="235"/>
      <c r="CD106" s="235"/>
      <c r="CE106" s="235"/>
      <c r="CF106" s="235"/>
      <c r="CG106" s="235"/>
      <c r="CH106" s="235"/>
      <c r="CI106" s="235"/>
      <c r="CJ106" s="235"/>
      <c r="CK106" s="235"/>
      <c r="CL106" s="235"/>
      <c r="CM106" s="235"/>
      <c r="CN106" s="235"/>
      <c r="CO106" s="235"/>
      <c r="CP106" s="235"/>
      <c r="CQ106" s="235"/>
      <c r="CR106" s="235"/>
      <c r="CS106" s="235"/>
      <c r="CT106" s="235"/>
      <c r="CU106" s="235"/>
      <c r="CV106" s="261"/>
      <c r="CW106" s="235">
        <f>CW12-CW93</f>
        <v>763268534821</v>
      </c>
      <c r="CX106" s="235"/>
      <c r="CY106" s="235"/>
      <c r="CZ106" s="235"/>
      <c r="DA106" s="235"/>
      <c r="DB106" s="235"/>
      <c r="DC106" s="235"/>
      <c r="DD106" s="235"/>
      <c r="DE106" s="235"/>
      <c r="DF106" s="235"/>
      <c r="DG106" s="235">
        <f>SUM(DG14:DO14)</f>
        <v>435548396959</v>
      </c>
      <c r="DH106" s="235"/>
      <c r="DI106" s="235"/>
      <c r="DJ106" s="235"/>
      <c r="DK106" s="235"/>
      <c r="DL106" s="235"/>
      <c r="DM106" s="235"/>
      <c r="DN106" s="235"/>
      <c r="DO106" s="235"/>
      <c r="DP106" s="235">
        <f>SUM(DP14:DU14)</f>
        <v>6831555355</v>
      </c>
      <c r="DQ106" s="235"/>
      <c r="DR106" s="235"/>
      <c r="DS106" s="235"/>
      <c r="DT106" s="235"/>
      <c r="DU106" s="235"/>
      <c r="DV106" s="235">
        <f>SUM(DV14:DZ14)</f>
        <v>3821531300</v>
      </c>
      <c r="DW106" s="235"/>
      <c r="DX106" s="235"/>
      <c r="DY106" s="235"/>
      <c r="DZ106" s="235"/>
      <c r="EA106" s="235"/>
      <c r="EB106" s="235">
        <f>+EB14+EC14</f>
        <v>2385860812</v>
      </c>
      <c r="EC106" s="235"/>
      <c r="ED106" s="235"/>
      <c r="EE106" s="235"/>
      <c r="EF106" s="235">
        <f>SUM(EF14:EK14)</f>
        <v>46643771150</v>
      </c>
      <c r="EG106" s="235"/>
      <c r="EH106" s="235"/>
      <c r="EI106" s="235"/>
      <c r="EJ106" s="235"/>
      <c r="EK106" s="235"/>
      <c r="EL106" s="235">
        <f>SUM(EL14:EN14)</f>
        <v>8881878386</v>
      </c>
      <c r="EM106" s="235"/>
      <c r="EN106" s="235"/>
      <c r="EO106" s="235">
        <f>EO14+EP14</f>
        <v>14545646100</v>
      </c>
      <c r="EP106" s="235"/>
      <c r="EQ106" s="235">
        <f>+EQ14+ER14</f>
        <v>27486988000</v>
      </c>
      <c r="ER106" s="235"/>
      <c r="ES106" s="235">
        <f>ES14</f>
        <v>868745000</v>
      </c>
      <c r="ET106" s="235">
        <f>SUM(ET14:FB14)</f>
        <v>16259919008</v>
      </c>
      <c r="EU106" s="235"/>
      <c r="EV106" s="235"/>
      <c r="EW106" s="235"/>
      <c r="EX106" s="235"/>
      <c r="EY106" s="235"/>
      <c r="EZ106" s="235"/>
      <c r="FA106" s="235"/>
      <c r="FB106" s="235"/>
      <c r="FC106" s="235"/>
      <c r="FD106" s="235">
        <f>FD14-FD15-FD66</f>
        <v>26635326928</v>
      </c>
      <c r="FE106" s="235"/>
      <c r="FF106" s="235"/>
      <c r="FG106" s="235"/>
      <c r="FH106" s="235">
        <f>FH12-FH93</f>
        <v>25590942248</v>
      </c>
      <c r="FI106" s="235"/>
      <c r="FJ106" s="235"/>
      <c r="FK106" s="235"/>
      <c r="FL106" s="235"/>
      <c r="FM106" s="235"/>
      <c r="FN106" s="235"/>
      <c r="FO106" s="235"/>
      <c r="FP106" s="235"/>
      <c r="FQ106" s="235"/>
      <c r="FR106" s="235"/>
      <c r="FS106" s="235"/>
      <c r="FT106" s="235"/>
      <c r="FU106" s="235"/>
      <c r="FV106" s="235"/>
      <c r="FW106" s="235"/>
      <c r="FX106" s="235"/>
      <c r="FY106" s="235"/>
      <c r="FZ106" s="235"/>
      <c r="GA106" s="235"/>
      <c r="GB106" s="235"/>
      <c r="GC106" s="235"/>
      <c r="GD106" s="235"/>
      <c r="GE106" s="235"/>
      <c r="GF106" s="235"/>
      <c r="GG106" s="235"/>
      <c r="GH106" s="235"/>
      <c r="GI106" s="235"/>
      <c r="GJ106" s="235">
        <f>GJ12-GJ93</f>
        <v>246859000</v>
      </c>
      <c r="GK106" s="235"/>
      <c r="GL106" s="235"/>
      <c r="GM106" s="235"/>
      <c r="GN106" s="235"/>
      <c r="GO106" s="235"/>
      <c r="GP106" s="235"/>
      <c r="GQ106" s="235"/>
      <c r="GR106" s="235"/>
      <c r="GS106" s="235"/>
      <c r="GT106" s="235"/>
      <c r="GU106" s="235"/>
    </row>
    <row r="107" spans="1:203" s="132" customFormat="1" ht="14.25" customHeight="1" hidden="1">
      <c r="A107" s="260"/>
      <c r="B107" s="262" t="s">
        <v>294</v>
      </c>
      <c r="C107" s="235">
        <v>862890988555</v>
      </c>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5"/>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5"/>
      <c r="BR107" s="235"/>
      <c r="BS107" s="235"/>
      <c r="BT107" s="235"/>
      <c r="BU107" s="235"/>
      <c r="BV107" s="235"/>
      <c r="BW107" s="235"/>
      <c r="BX107" s="235"/>
      <c r="BY107" s="235"/>
      <c r="BZ107" s="235"/>
      <c r="CA107" s="235"/>
      <c r="CB107" s="235"/>
      <c r="CC107" s="235"/>
      <c r="CD107" s="235"/>
      <c r="CE107" s="235"/>
      <c r="CF107" s="235"/>
      <c r="CG107" s="235"/>
      <c r="CH107" s="235"/>
      <c r="CI107" s="235"/>
      <c r="CJ107" s="235"/>
      <c r="CK107" s="235"/>
      <c r="CL107" s="235"/>
      <c r="CM107" s="235"/>
      <c r="CN107" s="235"/>
      <c r="CO107" s="235"/>
      <c r="CP107" s="235"/>
      <c r="CQ107" s="235"/>
      <c r="CR107" s="235"/>
      <c r="CS107" s="235"/>
      <c r="CT107" s="235"/>
      <c r="CU107" s="235"/>
      <c r="CV107" s="261"/>
      <c r="CW107" s="235"/>
      <c r="CX107" s="235"/>
      <c r="CY107" s="235"/>
      <c r="CZ107" s="235"/>
      <c r="DA107" s="235"/>
      <c r="DB107" s="235"/>
      <c r="DC107" s="235"/>
      <c r="DD107" s="235"/>
      <c r="DE107" s="235"/>
      <c r="DF107" s="235"/>
      <c r="DG107" s="235"/>
      <c r="DH107" s="235"/>
      <c r="DI107" s="235"/>
      <c r="DJ107" s="235"/>
      <c r="DK107" s="235"/>
      <c r="DL107" s="235"/>
      <c r="DM107" s="235"/>
      <c r="DN107" s="235"/>
      <c r="DO107" s="235"/>
      <c r="DP107" s="235"/>
      <c r="DQ107" s="235"/>
      <c r="DR107" s="235"/>
      <c r="DS107" s="235"/>
      <c r="DT107" s="235"/>
      <c r="DU107" s="235"/>
      <c r="DV107" s="235"/>
      <c r="DW107" s="235"/>
      <c r="DX107" s="235"/>
      <c r="DY107" s="235"/>
      <c r="DZ107" s="235"/>
      <c r="EA107" s="235"/>
      <c r="EB107" s="235"/>
      <c r="EC107" s="235"/>
      <c r="ED107" s="235"/>
      <c r="EE107" s="235"/>
      <c r="EF107" s="235"/>
      <c r="EG107" s="235"/>
      <c r="EH107" s="235"/>
      <c r="EI107" s="235"/>
      <c r="EJ107" s="235"/>
      <c r="EK107" s="235"/>
      <c r="EL107" s="235"/>
      <c r="EM107" s="235"/>
      <c r="EN107" s="235"/>
      <c r="EO107" s="235"/>
      <c r="EP107" s="235"/>
      <c r="EQ107" s="235"/>
      <c r="ER107" s="235"/>
      <c r="ES107" s="235"/>
      <c r="ET107" s="235"/>
      <c r="EU107" s="235"/>
      <c r="EV107" s="235"/>
      <c r="EW107" s="235"/>
      <c r="EX107" s="235"/>
      <c r="EY107" s="235"/>
      <c r="EZ107" s="235"/>
      <c r="FA107" s="235"/>
      <c r="FB107" s="235"/>
      <c r="FC107" s="235"/>
      <c r="FD107" s="235"/>
      <c r="FE107" s="235"/>
      <c r="FF107" s="235"/>
      <c r="FG107" s="235"/>
      <c r="FH107" s="235"/>
      <c r="FI107" s="235"/>
      <c r="FJ107" s="235"/>
      <c r="FK107" s="235"/>
      <c r="FL107" s="235"/>
      <c r="FM107" s="235"/>
      <c r="FN107" s="235"/>
      <c r="FO107" s="235"/>
      <c r="FP107" s="235"/>
      <c r="FQ107" s="235"/>
      <c r="FR107" s="235"/>
      <c r="FS107" s="235"/>
      <c r="FT107" s="235"/>
      <c r="FU107" s="235"/>
      <c r="FV107" s="235"/>
      <c r="FW107" s="235"/>
      <c r="FX107" s="235"/>
      <c r="FY107" s="235"/>
      <c r="FZ107" s="235"/>
      <c r="GA107" s="235"/>
      <c r="GB107" s="235"/>
      <c r="GC107" s="235"/>
      <c r="GD107" s="235"/>
      <c r="GE107" s="235"/>
      <c r="GF107" s="235"/>
      <c r="GG107" s="235"/>
      <c r="GH107" s="235"/>
      <c r="GI107" s="235"/>
      <c r="GJ107" s="235"/>
      <c r="GK107" s="235"/>
      <c r="GL107" s="235"/>
      <c r="GM107" s="235"/>
      <c r="GN107" s="235"/>
      <c r="GO107" s="235"/>
      <c r="GP107" s="235"/>
      <c r="GQ107" s="235"/>
      <c r="GR107" s="235"/>
      <c r="GS107" s="235"/>
      <c r="GT107" s="235"/>
      <c r="GU107" s="235"/>
    </row>
    <row r="108" spans="1:203" s="132" customFormat="1" ht="14.25" customHeight="1" hidden="1">
      <c r="A108" s="263"/>
      <c r="B108" s="261" t="s">
        <v>295</v>
      </c>
      <c r="C108" s="235">
        <f>C107-C106-C12</f>
        <v>0</v>
      </c>
      <c r="D108" s="235"/>
      <c r="E108" s="235"/>
      <c r="F108" s="235"/>
      <c r="G108" s="235"/>
      <c r="H108" s="235"/>
      <c r="I108" s="235"/>
      <c r="J108" s="235"/>
      <c r="K108" s="235"/>
      <c r="L108" s="235"/>
      <c r="M108" s="235"/>
      <c r="N108" s="235"/>
      <c r="O108" s="235"/>
      <c r="P108" s="235"/>
      <c r="Q108" s="235"/>
      <c r="R108" s="235"/>
      <c r="S108" s="235"/>
      <c r="T108" s="235"/>
      <c r="U108" s="235"/>
      <c r="V108" s="235"/>
      <c r="W108" s="235"/>
      <c r="X108" s="235"/>
      <c r="Y108" s="235"/>
      <c r="Z108" s="235"/>
      <c r="AA108" s="235"/>
      <c r="AB108" s="235"/>
      <c r="AC108" s="235"/>
      <c r="AD108" s="235"/>
      <c r="AE108" s="235"/>
      <c r="AF108" s="235"/>
      <c r="AG108" s="235"/>
      <c r="AH108" s="235"/>
      <c r="AI108" s="235"/>
      <c r="AJ108" s="235"/>
      <c r="AK108" s="235"/>
      <c r="AL108" s="235"/>
      <c r="AM108" s="235"/>
      <c r="AN108" s="235"/>
      <c r="AO108" s="235"/>
      <c r="AP108" s="235"/>
      <c r="AQ108" s="235"/>
      <c r="AR108" s="235"/>
      <c r="AS108" s="235"/>
      <c r="AT108" s="235"/>
      <c r="AU108" s="235"/>
      <c r="AV108" s="235"/>
      <c r="AW108" s="235"/>
      <c r="AX108" s="235"/>
      <c r="AY108" s="235"/>
      <c r="AZ108" s="235"/>
      <c r="BA108" s="235"/>
      <c r="BB108" s="235"/>
      <c r="BC108" s="235"/>
      <c r="BD108" s="235"/>
      <c r="BE108" s="235"/>
      <c r="BF108" s="235"/>
      <c r="BG108" s="235"/>
      <c r="BH108" s="235"/>
      <c r="BI108" s="235"/>
      <c r="BJ108" s="235"/>
      <c r="BK108" s="235"/>
      <c r="BL108" s="235"/>
      <c r="BM108" s="235"/>
      <c r="BN108" s="235"/>
      <c r="BO108" s="235"/>
      <c r="BP108" s="235"/>
      <c r="BQ108" s="235"/>
      <c r="BR108" s="235"/>
      <c r="BS108" s="235"/>
      <c r="BT108" s="235"/>
      <c r="BU108" s="235"/>
      <c r="BV108" s="235"/>
      <c r="BW108" s="235"/>
      <c r="BX108" s="235"/>
      <c r="BY108" s="235"/>
      <c r="BZ108" s="235"/>
      <c r="CA108" s="235"/>
      <c r="CB108" s="235"/>
      <c r="CC108" s="235"/>
      <c r="CD108" s="235"/>
      <c r="CE108" s="235"/>
      <c r="CF108" s="235"/>
      <c r="CG108" s="235"/>
      <c r="CH108" s="235"/>
      <c r="CI108" s="235"/>
      <c r="CJ108" s="235"/>
      <c r="CK108" s="235"/>
      <c r="CL108" s="235"/>
      <c r="CM108" s="235"/>
      <c r="CN108" s="235"/>
      <c r="CO108" s="235"/>
      <c r="CP108" s="235"/>
      <c r="CQ108" s="235"/>
      <c r="CR108" s="235"/>
      <c r="CS108" s="235"/>
      <c r="CT108" s="235"/>
      <c r="CU108" s="235"/>
      <c r="CV108" s="261"/>
      <c r="CW108" s="235"/>
      <c r="CX108" s="235"/>
      <c r="CY108" s="235"/>
      <c r="CZ108" s="235"/>
      <c r="DA108" s="235"/>
      <c r="DB108" s="235"/>
      <c r="DC108" s="235"/>
      <c r="DD108" s="235"/>
      <c r="DE108" s="235"/>
      <c r="DF108" s="235"/>
      <c r="DG108" s="235"/>
      <c r="DH108" s="235"/>
      <c r="DI108" s="235"/>
      <c r="DJ108" s="235"/>
      <c r="DK108" s="235"/>
      <c r="DL108" s="235"/>
      <c r="DM108" s="235"/>
      <c r="DN108" s="235"/>
      <c r="DO108" s="235"/>
      <c r="DP108" s="235"/>
      <c r="DQ108" s="235"/>
      <c r="DR108" s="235"/>
      <c r="DS108" s="235"/>
      <c r="DT108" s="235"/>
      <c r="DU108" s="235"/>
      <c r="DV108" s="235"/>
      <c r="DW108" s="235"/>
      <c r="DX108" s="235"/>
      <c r="DY108" s="235"/>
      <c r="DZ108" s="235"/>
      <c r="EA108" s="235"/>
      <c r="EB108" s="235"/>
      <c r="EC108" s="235"/>
      <c r="ED108" s="235"/>
      <c r="EE108" s="235"/>
      <c r="EF108" s="235"/>
      <c r="EG108" s="235"/>
      <c r="EH108" s="235"/>
      <c r="EI108" s="235"/>
      <c r="EJ108" s="235"/>
      <c r="EK108" s="235"/>
      <c r="EL108" s="235"/>
      <c r="EM108" s="235"/>
      <c r="EN108" s="235"/>
      <c r="EO108" s="235"/>
      <c r="EP108" s="235"/>
      <c r="EQ108" s="235"/>
      <c r="ER108" s="235"/>
      <c r="ES108" s="235"/>
      <c r="ET108" s="235"/>
      <c r="EU108" s="235"/>
      <c r="EV108" s="235"/>
      <c r="EW108" s="235"/>
      <c r="EX108" s="235"/>
      <c r="EY108" s="235"/>
      <c r="EZ108" s="235"/>
      <c r="FA108" s="235"/>
      <c r="FB108" s="235"/>
      <c r="FC108" s="235"/>
      <c r="FD108" s="235"/>
      <c r="FE108" s="235"/>
      <c r="FF108" s="235"/>
      <c r="FG108" s="235"/>
      <c r="FH108" s="235"/>
      <c r="FI108" s="235"/>
      <c r="FJ108" s="235"/>
      <c r="FK108" s="235"/>
      <c r="FL108" s="235"/>
      <c r="FM108" s="235"/>
      <c r="FN108" s="235"/>
      <c r="FO108" s="235"/>
      <c r="FP108" s="235"/>
      <c r="FQ108" s="235"/>
      <c r="FR108" s="235"/>
      <c r="FS108" s="235"/>
      <c r="FT108" s="235"/>
      <c r="FU108" s="235"/>
      <c r="FV108" s="235"/>
      <c r="FW108" s="235"/>
      <c r="FX108" s="235"/>
      <c r="FY108" s="235"/>
      <c r="FZ108" s="235"/>
      <c r="GA108" s="235"/>
      <c r="GB108" s="235"/>
      <c r="GC108" s="235"/>
      <c r="GD108" s="235"/>
      <c r="GE108" s="235"/>
      <c r="GF108" s="235"/>
      <c r="GG108" s="235"/>
      <c r="GH108" s="235"/>
      <c r="GI108" s="235"/>
      <c r="GJ108" s="235"/>
      <c r="GK108" s="235"/>
      <c r="GL108" s="235"/>
      <c r="GM108" s="235"/>
      <c r="GN108" s="235"/>
      <c r="GO108" s="235"/>
      <c r="GP108" s="235"/>
      <c r="GQ108" s="235"/>
      <c r="GR108" s="235"/>
      <c r="GS108" s="235"/>
      <c r="GT108" s="235"/>
      <c r="GU108" s="235"/>
    </row>
    <row r="109" spans="1:203" s="132" customFormat="1" ht="14.25" customHeight="1">
      <c r="A109" s="263"/>
      <c r="B109" s="264"/>
      <c r="C109" s="265"/>
      <c r="D109" s="265"/>
      <c r="E109" s="235"/>
      <c r="F109" s="235"/>
      <c r="G109" s="235"/>
      <c r="H109" s="235"/>
      <c r="I109" s="235"/>
      <c r="J109" s="235"/>
      <c r="K109" s="235"/>
      <c r="L109" s="235"/>
      <c r="M109" s="235"/>
      <c r="N109" s="235"/>
      <c r="O109" s="235"/>
      <c r="P109" s="235"/>
      <c r="Q109" s="235"/>
      <c r="R109" s="235"/>
      <c r="S109" s="235"/>
      <c r="T109" s="235"/>
      <c r="U109" s="235"/>
      <c r="V109" s="235"/>
      <c r="W109" s="235"/>
      <c r="X109" s="235"/>
      <c r="Y109" s="235"/>
      <c r="Z109" s="235"/>
      <c r="AA109" s="235"/>
      <c r="AB109" s="235"/>
      <c r="AC109" s="235"/>
      <c r="AD109" s="235"/>
      <c r="AE109" s="235"/>
      <c r="AF109" s="235"/>
      <c r="AG109" s="235"/>
      <c r="AH109" s="235"/>
      <c r="AI109" s="235"/>
      <c r="AJ109" s="235"/>
      <c r="AK109" s="235"/>
      <c r="AL109" s="235"/>
      <c r="AM109" s="235"/>
      <c r="AN109" s="235"/>
      <c r="AO109" s="235"/>
      <c r="AP109" s="235"/>
      <c r="AQ109" s="235"/>
      <c r="AR109" s="235"/>
      <c r="AS109" s="235"/>
      <c r="AT109" s="235"/>
      <c r="AU109" s="235"/>
      <c r="AV109" s="235"/>
      <c r="AW109" s="235"/>
      <c r="AX109" s="235"/>
      <c r="AY109" s="235"/>
      <c r="AZ109" s="235"/>
      <c r="BA109" s="235"/>
      <c r="BB109" s="235"/>
      <c r="BC109" s="235"/>
      <c r="BD109" s="235"/>
      <c r="BE109" s="235"/>
      <c r="BF109" s="235"/>
      <c r="BG109" s="235"/>
      <c r="BH109" s="235"/>
      <c r="BI109" s="235"/>
      <c r="BJ109" s="235"/>
      <c r="BK109" s="235"/>
      <c r="BL109" s="235"/>
      <c r="BM109" s="235"/>
      <c r="BN109" s="235"/>
      <c r="BO109" s="235"/>
      <c r="BP109" s="235"/>
      <c r="BQ109" s="235"/>
      <c r="BR109" s="235"/>
      <c r="BS109" s="235"/>
      <c r="BT109" s="235"/>
      <c r="BU109" s="235"/>
      <c r="BV109" s="235"/>
      <c r="BW109" s="235"/>
      <c r="BX109" s="235"/>
      <c r="BY109" s="235"/>
      <c r="BZ109" s="235"/>
      <c r="CA109" s="235"/>
      <c r="CB109" s="235"/>
      <c r="CC109" s="235"/>
      <c r="CD109" s="235"/>
      <c r="CE109" s="235"/>
      <c r="CF109" s="235"/>
      <c r="CG109" s="235"/>
      <c r="CH109" s="235"/>
      <c r="CI109" s="235"/>
      <c r="CJ109" s="235"/>
      <c r="CK109" s="235"/>
      <c r="CL109" s="235"/>
      <c r="CM109" s="235"/>
      <c r="CN109" s="235"/>
      <c r="CO109" s="235"/>
      <c r="CP109" s="235"/>
      <c r="CQ109" s="235"/>
      <c r="CR109" s="235"/>
      <c r="CS109" s="235"/>
      <c r="CT109" s="235"/>
      <c r="CU109" s="235"/>
      <c r="CV109" s="261"/>
      <c r="CW109" s="235"/>
      <c r="CX109" s="235"/>
      <c r="CY109" s="235"/>
      <c r="CZ109" s="235"/>
      <c r="DA109" s="235"/>
      <c r="DB109" s="235"/>
      <c r="DC109" s="235"/>
      <c r="DD109" s="235"/>
      <c r="DE109" s="235"/>
      <c r="DF109" s="235"/>
      <c r="DG109" s="235"/>
      <c r="DH109" s="235"/>
      <c r="DI109" s="235"/>
      <c r="DJ109" s="235"/>
      <c r="DK109" s="235"/>
      <c r="DL109" s="235"/>
      <c r="DM109" s="235"/>
      <c r="DN109" s="235"/>
      <c r="DO109" s="235"/>
      <c r="DP109" s="235"/>
      <c r="DQ109" s="235"/>
      <c r="DR109" s="235"/>
      <c r="DS109" s="235"/>
      <c r="DT109" s="235"/>
      <c r="DU109" s="235"/>
      <c r="DV109" s="235"/>
      <c r="DW109" s="235"/>
      <c r="DX109" s="235"/>
      <c r="DY109" s="235"/>
      <c r="DZ109" s="235"/>
      <c r="EA109" s="235"/>
      <c r="EB109" s="235"/>
      <c r="EC109" s="235"/>
      <c r="ED109" s="235"/>
      <c r="EE109" s="235"/>
      <c r="EF109" s="235"/>
      <c r="EG109" s="235"/>
      <c r="EH109" s="235"/>
      <c r="EI109" s="235"/>
      <c r="EJ109" s="235"/>
      <c r="EK109" s="235"/>
      <c r="EL109" s="235"/>
      <c r="EM109" s="235"/>
      <c r="EN109" s="235"/>
      <c r="EO109" s="235"/>
      <c r="EP109" s="235"/>
      <c r="EQ109" s="235"/>
      <c r="ER109" s="235"/>
      <c r="ES109" s="235"/>
      <c r="ET109" s="235"/>
      <c r="EU109" s="235"/>
      <c r="EV109" s="235"/>
      <c r="EW109" s="235"/>
      <c r="EX109" s="235"/>
      <c r="EY109" s="235"/>
      <c r="EZ109" s="235"/>
      <c r="FA109" s="235"/>
      <c r="FB109" s="235"/>
      <c r="FC109" s="235"/>
      <c r="FD109" s="235"/>
      <c r="FE109" s="235"/>
      <c r="FF109" s="235"/>
      <c r="FG109" s="235"/>
      <c r="FH109" s="235"/>
      <c r="FI109" s="235"/>
      <c r="FJ109" s="235"/>
      <c r="FK109" s="235"/>
      <c r="FL109" s="235"/>
      <c r="FM109" s="235"/>
      <c r="FN109" s="235"/>
      <c r="FO109" s="235"/>
      <c r="FP109" s="235"/>
      <c r="FQ109" s="235"/>
      <c r="FR109" s="235"/>
      <c r="FS109" s="235"/>
      <c r="FT109" s="235"/>
      <c r="FU109" s="235"/>
      <c r="FV109" s="235"/>
      <c r="FW109" s="235"/>
      <c r="FX109" s="235"/>
      <c r="FY109" s="235"/>
      <c r="FZ109" s="235"/>
      <c r="GA109" s="235"/>
      <c r="GB109" s="235"/>
      <c r="GC109" s="235"/>
      <c r="GD109" s="235"/>
      <c r="GE109" s="235"/>
      <c r="GF109" s="235"/>
      <c r="GG109" s="235"/>
      <c r="GH109" s="235"/>
      <c r="GI109" s="235"/>
      <c r="GJ109" s="235"/>
      <c r="GK109" s="235"/>
      <c r="GL109" s="235"/>
      <c r="GM109" s="235"/>
      <c r="GN109" s="235"/>
      <c r="GO109" s="235"/>
      <c r="GP109" s="235"/>
      <c r="GQ109" s="235"/>
      <c r="GR109" s="235"/>
      <c r="GS109" s="235"/>
      <c r="GT109" s="235"/>
      <c r="GU109" s="235"/>
    </row>
    <row r="110" spans="1:203" s="132" customFormat="1" ht="14.25" customHeight="1">
      <c r="A110" s="263"/>
      <c r="B110" s="262"/>
      <c r="C110" s="235"/>
      <c r="D110" s="235"/>
      <c r="E110" s="235"/>
      <c r="F110" s="235"/>
      <c r="G110" s="235"/>
      <c r="H110" s="235"/>
      <c r="I110" s="235"/>
      <c r="J110" s="235"/>
      <c r="K110" s="235"/>
      <c r="L110" s="235"/>
      <c r="M110" s="235"/>
      <c r="N110" s="235"/>
      <c r="O110" s="235"/>
      <c r="P110" s="235"/>
      <c r="Q110" s="235"/>
      <c r="R110" s="235"/>
      <c r="S110" s="235"/>
      <c r="T110" s="235"/>
      <c r="U110" s="235"/>
      <c r="V110" s="235"/>
      <c r="W110" s="235"/>
      <c r="X110" s="235"/>
      <c r="Y110" s="235"/>
      <c r="Z110" s="235"/>
      <c r="AA110" s="235"/>
      <c r="AB110" s="235"/>
      <c r="AC110" s="235"/>
      <c r="AD110" s="235"/>
      <c r="AE110" s="235"/>
      <c r="AF110" s="235"/>
      <c r="AG110" s="235"/>
      <c r="AH110" s="235"/>
      <c r="AI110" s="235"/>
      <c r="AJ110" s="235"/>
      <c r="AK110" s="235"/>
      <c r="AL110" s="235"/>
      <c r="AM110" s="235"/>
      <c r="AN110" s="235"/>
      <c r="AO110" s="235"/>
      <c r="AP110" s="235"/>
      <c r="AQ110" s="235"/>
      <c r="AR110" s="235"/>
      <c r="AS110" s="235"/>
      <c r="AT110" s="235"/>
      <c r="AU110" s="235"/>
      <c r="AV110" s="235"/>
      <c r="AW110" s="235"/>
      <c r="AX110" s="235"/>
      <c r="AY110" s="235"/>
      <c r="AZ110" s="235"/>
      <c r="BA110" s="235"/>
      <c r="BB110" s="235"/>
      <c r="BC110" s="235"/>
      <c r="BD110" s="235"/>
      <c r="BE110" s="235"/>
      <c r="BF110" s="235"/>
      <c r="BG110" s="235"/>
      <c r="BH110" s="235"/>
      <c r="BI110" s="235"/>
      <c r="BJ110" s="235"/>
      <c r="BK110" s="235"/>
      <c r="BL110" s="235"/>
      <c r="BM110" s="235"/>
      <c r="BN110" s="235"/>
      <c r="BO110" s="235"/>
      <c r="BP110" s="235"/>
      <c r="BQ110" s="235"/>
      <c r="BR110" s="235"/>
      <c r="BS110" s="235"/>
      <c r="BT110" s="235"/>
      <c r="BU110" s="235"/>
      <c r="BV110" s="235"/>
      <c r="BW110" s="235"/>
      <c r="BX110" s="235"/>
      <c r="BY110" s="235"/>
      <c r="BZ110" s="235"/>
      <c r="CA110" s="235"/>
      <c r="CB110" s="235"/>
      <c r="CC110" s="235"/>
      <c r="CD110" s="235"/>
      <c r="CE110" s="235"/>
      <c r="CF110" s="235"/>
      <c r="CG110" s="235"/>
      <c r="CH110" s="235"/>
      <c r="CI110" s="235"/>
      <c r="CJ110" s="235"/>
      <c r="CK110" s="235"/>
      <c r="CL110" s="235"/>
      <c r="CM110" s="235"/>
      <c r="CN110" s="235"/>
      <c r="CO110" s="235"/>
      <c r="CP110" s="235"/>
      <c r="CQ110" s="235"/>
      <c r="CR110" s="235"/>
      <c r="CS110" s="235"/>
      <c r="CT110" s="235"/>
      <c r="CU110" s="235"/>
      <c r="CV110" s="261"/>
      <c r="CW110" s="235"/>
      <c r="CX110" s="235"/>
      <c r="CY110" s="235"/>
      <c r="CZ110" s="235"/>
      <c r="DA110" s="235"/>
      <c r="DB110" s="235"/>
      <c r="DC110" s="235"/>
      <c r="DD110" s="235"/>
      <c r="DE110" s="235"/>
      <c r="DF110" s="235"/>
      <c r="DG110" s="235"/>
      <c r="DH110" s="235"/>
      <c r="DI110" s="235"/>
      <c r="DJ110" s="235"/>
      <c r="DK110" s="235"/>
      <c r="DL110" s="235"/>
      <c r="DM110" s="235"/>
      <c r="DN110" s="235"/>
      <c r="DO110" s="235"/>
      <c r="DP110" s="235"/>
      <c r="DQ110" s="235"/>
      <c r="DR110" s="235"/>
      <c r="DS110" s="235"/>
      <c r="DT110" s="235"/>
      <c r="DU110" s="235"/>
      <c r="DV110" s="235"/>
      <c r="DW110" s="235"/>
      <c r="DX110" s="235"/>
      <c r="DY110" s="235"/>
      <c r="DZ110" s="235"/>
      <c r="EA110" s="235"/>
      <c r="EB110" s="235"/>
      <c r="EC110" s="235"/>
      <c r="ED110" s="235"/>
      <c r="EE110" s="235"/>
      <c r="EF110" s="235"/>
      <c r="EG110" s="235"/>
      <c r="EH110" s="235"/>
      <c r="EI110" s="235"/>
      <c r="EJ110" s="235"/>
      <c r="EK110" s="235"/>
      <c r="EL110" s="235"/>
      <c r="EM110" s="235"/>
      <c r="EN110" s="235"/>
      <c r="EO110" s="235"/>
      <c r="EP110" s="235"/>
      <c r="EQ110" s="235"/>
      <c r="ER110" s="235"/>
      <c r="ES110" s="235"/>
      <c r="ET110" s="235"/>
      <c r="EU110" s="235"/>
      <c r="EV110" s="235"/>
      <c r="EW110" s="235"/>
      <c r="EX110" s="235"/>
      <c r="EY110" s="235"/>
      <c r="EZ110" s="235"/>
      <c r="FA110" s="235"/>
      <c r="FB110" s="235"/>
      <c r="FC110" s="235"/>
      <c r="FD110" s="235"/>
      <c r="FE110" s="235"/>
      <c r="FF110" s="235"/>
      <c r="FG110" s="235"/>
      <c r="FH110" s="235"/>
      <c r="FI110" s="235"/>
      <c r="FJ110" s="235"/>
      <c r="FK110" s="235"/>
      <c r="FL110" s="235"/>
      <c r="FM110" s="235"/>
      <c r="FN110" s="235"/>
      <c r="FO110" s="235"/>
      <c r="FP110" s="235"/>
      <c r="FQ110" s="235"/>
      <c r="FR110" s="235"/>
      <c r="FS110" s="235"/>
      <c r="FT110" s="235"/>
      <c r="FU110" s="235"/>
      <c r="FV110" s="235"/>
      <c r="FW110" s="235"/>
      <c r="FX110" s="235"/>
      <c r="FY110" s="235"/>
      <c r="FZ110" s="235"/>
      <c r="GA110" s="235"/>
      <c r="GB110" s="235"/>
      <c r="GC110" s="235"/>
      <c r="GD110" s="235"/>
      <c r="GE110" s="235"/>
      <c r="GF110" s="235"/>
      <c r="GG110" s="235"/>
      <c r="GH110" s="235"/>
      <c r="GI110" s="235"/>
      <c r="GJ110" s="235"/>
      <c r="GK110" s="235"/>
      <c r="GL110" s="235"/>
      <c r="GM110" s="235"/>
      <c r="GN110" s="235"/>
      <c r="GO110" s="235"/>
      <c r="GP110" s="235"/>
      <c r="GQ110" s="235"/>
      <c r="GR110" s="235"/>
      <c r="GS110" s="235"/>
      <c r="GT110" s="235"/>
      <c r="GU110" s="235"/>
    </row>
    <row r="111" spans="1:203" s="132" customFormat="1" ht="14.25" customHeight="1">
      <c r="A111" s="263"/>
      <c r="B111" s="262"/>
      <c r="C111" s="235"/>
      <c r="D111" s="235"/>
      <c r="E111" s="235"/>
      <c r="F111" s="235"/>
      <c r="G111" s="235"/>
      <c r="H111" s="235"/>
      <c r="I111" s="235"/>
      <c r="J111" s="235"/>
      <c r="K111" s="235"/>
      <c r="L111" s="235"/>
      <c r="M111" s="235"/>
      <c r="N111" s="235"/>
      <c r="O111" s="235"/>
      <c r="P111" s="235"/>
      <c r="Q111" s="235"/>
      <c r="R111" s="235"/>
      <c r="S111" s="235"/>
      <c r="T111" s="235"/>
      <c r="U111" s="235"/>
      <c r="V111" s="235"/>
      <c r="W111" s="235"/>
      <c r="X111" s="235"/>
      <c r="Y111" s="235"/>
      <c r="Z111" s="235"/>
      <c r="AA111" s="235"/>
      <c r="AB111" s="235"/>
      <c r="AC111" s="235"/>
      <c r="AD111" s="235"/>
      <c r="AE111" s="235"/>
      <c r="AF111" s="235"/>
      <c r="AG111" s="235"/>
      <c r="AH111" s="235"/>
      <c r="AI111" s="235"/>
      <c r="AJ111" s="235"/>
      <c r="AK111" s="235"/>
      <c r="AL111" s="235"/>
      <c r="AM111" s="235"/>
      <c r="AN111" s="235"/>
      <c r="AO111" s="235"/>
      <c r="AP111" s="235"/>
      <c r="AQ111" s="235"/>
      <c r="AR111" s="235"/>
      <c r="AS111" s="235"/>
      <c r="AT111" s="235"/>
      <c r="AU111" s="235"/>
      <c r="AV111" s="235"/>
      <c r="AW111" s="235"/>
      <c r="AX111" s="235"/>
      <c r="AY111" s="235"/>
      <c r="AZ111" s="235"/>
      <c r="BA111" s="235"/>
      <c r="BB111" s="235"/>
      <c r="BC111" s="235"/>
      <c r="BD111" s="235"/>
      <c r="BE111" s="235"/>
      <c r="BF111" s="235"/>
      <c r="BG111" s="235"/>
      <c r="BH111" s="235"/>
      <c r="BI111" s="235"/>
      <c r="BJ111" s="235"/>
      <c r="BK111" s="235"/>
      <c r="BL111" s="235"/>
      <c r="BM111" s="235"/>
      <c r="BN111" s="235"/>
      <c r="BO111" s="235"/>
      <c r="BP111" s="235"/>
      <c r="BQ111" s="235"/>
      <c r="BR111" s="235"/>
      <c r="BS111" s="235"/>
      <c r="BT111" s="235"/>
      <c r="BU111" s="235"/>
      <c r="BV111" s="235"/>
      <c r="BW111" s="235"/>
      <c r="BX111" s="235"/>
      <c r="BY111" s="235"/>
      <c r="BZ111" s="235"/>
      <c r="CA111" s="235"/>
      <c r="CB111" s="235"/>
      <c r="CC111" s="235"/>
      <c r="CD111" s="235"/>
      <c r="CE111" s="235"/>
      <c r="CF111" s="235"/>
      <c r="CG111" s="235"/>
      <c r="CH111" s="235"/>
      <c r="CI111" s="235"/>
      <c r="CJ111" s="235"/>
      <c r="CK111" s="235"/>
      <c r="CL111" s="235"/>
      <c r="CM111" s="235"/>
      <c r="CN111" s="235"/>
      <c r="CO111" s="235"/>
      <c r="CP111" s="235"/>
      <c r="CQ111" s="235"/>
      <c r="CR111" s="235"/>
      <c r="CS111" s="235"/>
      <c r="CT111" s="235"/>
      <c r="CU111" s="235"/>
      <c r="CV111" s="261"/>
      <c r="CW111" s="235"/>
      <c r="CX111" s="235"/>
      <c r="CY111" s="235"/>
      <c r="CZ111" s="235"/>
      <c r="DA111" s="235"/>
      <c r="DB111" s="235"/>
      <c r="DC111" s="235"/>
      <c r="DD111" s="235"/>
      <c r="DE111" s="235"/>
      <c r="DF111" s="235"/>
      <c r="DG111" s="235"/>
      <c r="DH111" s="235"/>
      <c r="DI111" s="235"/>
      <c r="DJ111" s="235"/>
      <c r="DK111" s="235"/>
      <c r="DL111" s="235"/>
      <c r="DM111" s="235"/>
      <c r="DN111" s="235"/>
      <c r="DO111" s="235"/>
      <c r="DP111" s="235"/>
      <c r="DQ111" s="235"/>
      <c r="DR111" s="235"/>
      <c r="DS111" s="235"/>
      <c r="DT111" s="235"/>
      <c r="DU111" s="235"/>
      <c r="DV111" s="235"/>
      <c r="DW111" s="235"/>
      <c r="DX111" s="235"/>
      <c r="DY111" s="235"/>
      <c r="DZ111" s="235"/>
      <c r="EA111" s="235"/>
      <c r="EB111" s="235"/>
      <c r="EC111" s="235"/>
      <c r="ED111" s="235"/>
      <c r="EE111" s="235"/>
      <c r="EF111" s="235"/>
      <c r="EG111" s="235"/>
      <c r="EH111" s="235"/>
      <c r="EI111" s="235"/>
      <c r="EJ111" s="235"/>
      <c r="EK111" s="235"/>
      <c r="EL111" s="235"/>
      <c r="EM111" s="235"/>
      <c r="EN111" s="235"/>
      <c r="EO111" s="235"/>
      <c r="EP111" s="235"/>
      <c r="EQ111" s="235"/>
      <c r="ER111" s="235"/>
      <c r="ES111" s="235"/>
      <c r="ET111" s="235"/>
      <c r="EU111" s="235"/>
      <c r="EV111" s="235"/>
      <c r="EW111" s="235"/>
      <c r="EX111" s="235"/>
      <c r="EY111" s="235"/>
      <c r="EZ111" s="235"/>
      <c r="FA111" s="235"/>
      <c r="FB111" s="235"/>
      <c r="FC111" s="235"/>
      <c r="FD111" s="235"/>
      <c r="FE111" s="235"/>
      <c r="FF111" s="235"/>
      <c r="FG111" s="235"/>
      <c r="FH111" s="235"/>
      <c r="FI111" s="235"/>
      <c r="FJ111" s="235"/>
      <c r="FK111" s="235"/>
      <c r="FL111" s="235"/>
      <c r="FM111" s="235"/>
      <c r="FN111" s="235"/>
      <c r="FO111" s="235"/>
      <c r="FP111" s="235"/>
      <c r="FQ111" s="235"/>
      <c r="FR111" s="235"/>
      <c r="FS111" s="235"/>
      <c r="FT111" s="235"/>
      <c r="FU111" s="235"/>
      <c r="FV111" s="235"/>
      <c r="FW111" s="235"/>
      <c r="FX111" s="235"/>
      <c r="FY111" s="235"/>
      <c r="FZ111" s="235"/>
      <c r="GA111" s="235"/>
      <c r="GB111" s="235"/>
      <c r="GC111" s="235"/>
      <c r="GD111" s="235"/>
      <c r="GE111" s="235"/>
      <c r="GF111" s="235"/>
      <c r="GG111" s="235"/>
      <c r="GH111" s="235"/>
      <c r="GI111" s="235"/>
      <c r="GJ111" s="235"/>
      <c r="GK111" s="235"/>
      <c r="GL111" s="235"/>
      <c r="GM111" s="235"/>
      <c r="GN111" s="235"/>
      <c r="GO111" s="235"/>
      <c r="GP111" s="235"/>
      <c r="GQ111" s="235"/>
      <c r="GR111" s="235"/>
      <c r="GS111" s="235"/>
      <c r="GT111" s="235"/>
      <c r="GU111" s="235"/>
    </row>
    <row r="112" spans="1:203" s="132" customFormat="1" ht="14.25" customHeight="1">
      <c r="A112" s="260"/>
      <c r="B112" s="262"/>
      <c r="C112" s="235"/>
      <c r="D112" s="235"/>
      <c r="E112" s="235"/>
      <c r="F112" s="235"/>
      <c r="G112" s="235"/>
      <c r="H112" s="235"/>
      <c r="I112" s="235"/>
      <c r="J112" s="235"/>
      <c r="K112" s="235"/>
      <c r="L112" s="235"/>
      <c r="M112" s="235"/>
      <c r="N112" s="235"/>
      <c r="O112" s="235"/>
      <c r="P112" s="235"/>
      <c r="Q112" s="235"/>
      <c r="R112" s="235"/>
      <c r="S112" s="235"/>
      <c r="T112" s="235"/>
      <c r="U112" s="235"/>
      <c r="V112" s="235"/>
      <c r="W112" s="235"/>
      <c r="X112" s="235"/>
      <c r="Y112" s="235"/>
      <c r="Z112" s="235"/>
      <c r="AA112" s="235"/>
      <c r="AB112" s="235"/>
      <c r="AC112" s="235"/>
      <c r="AD112" s="235"/>
      <c r="AE112" s="235"/>
      <c r="AF112" s="235"/>
      <c r="AG112" s="235"/>
      <c r="AH112" s="235"/>
      <c r="AI112" s="235"/>
      <c r="AJ112" s="235"/>
      <c r="AK112" s="235"/>
      <c r="AL112" s="235"/>
      <c r="AM112" s="235"/>
      <c r="AN112" s="235"/>
      <c r="AO112" s="235"/>
      <c r="AP112" s="235"/>
      <c r="AQ112" s="235"/>
      <c r="AR112" s="235"/>
      <c r="AS112" s="235"/>
      <c r="AT112" s="235"/>
      <c r="AU112" s="235"/>
      <c r="AV112" s="235"/>
      <c r="AW112" s="235"/>
      <c r="AX112" s="235"/>
      <c r="AY112" s="235"/>
      <c r="AZ112" s="235"/>
      <c r="BA112" s="235"/>
      <c r="BB112" s="235"/>
      <c r="BC112" s="235"/>
      <c r="BD112" s="235"/>
      <c r="BE112" s="235"/>
      <c r="BF112" s="235"/>
      <c r="BG112" s="235"/>
      <c r="BH112" s="235"/>
      <c r="BI112" s="235"/>
      <c r="BJ112" s="235"/>
      <c r="BK112" s="235"/>
      <c r="BL112" s="235"/>
      <c r="BM112" s="235"/>
      <c r="BN112" s="235"/>
      <c r="BO112" s="235"/>
      <c r="BP112" s="235"/>
      <c r="BQ112" s="235"/>
      <c r="BR112" s="235"/>
      <c r="BS112" s="235"/>
      <c r="BT112" s="235"/>
      <c r="BU112" s="235"/>
      <c r="BV112" s="235"/>
      <c r="BW112" s="235"/>
      <c r="BX112" s="235"/>
      <c r="BY112" s="235"/>
      <c r="BZ112" s="235"/>
      <c r="CA112" s="235"/>
      <c r="CB112" s="235"/>
      <c r="CC112" s="235"/>
      <c r="CD112" s="235"/>
      <c r="CE112" s="235"/>
      <c r="CF112" s="235"/>
      <c r="CG112" s="235"/>
      <c r="CH112" s="235"/>
      <c r="CI112" s="235"/>
      <c r="CJ112" s="235"/>
      <c r="CK112" s="235"/>
      <c r="CL112" s="235"/>
      <c r="CM112" s="235"/>
      <c r="CN112" s="235"/>
      <c r="CO112" s="235"/>
      <c r="CP112" s="235"/>
      <c r="CQ112" s="235"/>
      <c r="CR112" s="235"/>
      <c r="CS112" s="235"/>
      <c r="CT112" s="235"/>
      <c r="CU112" s="235"/>
      <c r="CV112" s="261"/>
      <c r="CW112" s="235"/>
      <c r="CX112" s="235"/>
      <c r="CY112" s="235"/>
      <c r="CZ112" s="235"/>
      <c r="DA112" s="235"/>
      <c r="DB112" s="235"/>
      <c r="DC112" s="235"/>
      <c r="DD112" s="235"/>
      <c r="DE112" s="235"/>
      <c r="DF112" s="235"/>
      <c r="DG112" s="235"/>
      <c r="DH112" s="235"/>
      <c r="DI112" s="235"/>
      <c r="DJ112" s="235"/>
      <c r="DK112" s="235"/>
      <c r="DL112" s="235"/>
      <c r="DM112" s="235"/>
      <c r="DN112" s="235"/>
      <c r="DO112" s="235"/>
      <c r="DP112" s="235"/>
      <c r="DQ112" s="235"/>
      <c r="DR112" s="235"/>
      <c r="DS112" s="235"/>
      <c r="DT112" s="235"/>
      <c r="DU112" s="235"/>
      <c r="DV112" s="235"/>
      <c r="DW112" s="235"/>
      <c r="DX112" s="235"/>
      <c r="DY112" s="235"/>
      <c r="DZ112" s="235"/>
      <c r="EA112" s="235"/>
      <c r="EB112" s="235"/>
      <c r="EC112" s="235"/>
      <c r="ED112" s="235"/>
      <c r="EE112" s="235"/>
      <c r="EF112" s="235"/>
      <c r="EG112" s="235"/>
      <c r="EH112" s="235"/>
      <c r="EI112" s="235"/>
      <c r="EJ112" s="235"/>
      <c r="EK112" s="235"/>
      <c r="EL112" s="235"/>
      <c r="EM112" s="235"/>
      <c r="EN112" s="235"/>
      <c r="EO112" s="235"/>
      <c r="EP112" s="235"/>
      <c r="EQ112" s="235"/>
      <c r="ER112" s="235"/>
      <c r="ES112" s="235"/>
      <c r="ET112" s="235"/>
      <c r="EU112" s="235"/>
      <c r="EV112" s="235"/>
      <c r="EW112" s="235"/>
      <c r="EX112" s="235"/>
      <c r="EY112" s="235"/>
      <c r="EZ112" s="235"/>
      <c r="FA112" s="235"/>
      <c r="FB112" s="235"/>
      <c r="FC112" s="235"/>
      <c r="FD112" s="235"/>
      <c r="FE112" s="235"/>
      <c r="FF112" s="235"/>
      <c r="FG112" s="235"/>
      <c r="FH112" s="235"/>
      <c r="FI112" s="235"/>
      <c r="FJ112" s="235"/>
      <c r="FK112" s="235"/>
      <c r="FL112" s="235"/>
      <c r="FM112" s="235"/>
      <c r="FN112" s="235"/>
      <c r="FO112" s="235"/>
      <c r="FP112" s="235"/>
      <c r="FQ112" s="235"/>
      <c r="FR112" s="235"/>
      <c r="FS112" s="235"/>
      <c r="FT112" s="235"/>
      <c r="FU112" s="235"/>
      <c r="FV112" s="235"/>
      <c r="FW112" s="235"/>
      <c r="FX112" s="235"/>
      <c r="FY112" s="235"/>
      <c r="FZ112" s="235"/>
      <c r="GA112" s="235"/>
      <c r="GB112" s="235"/>
      <c r="GC112" s="235"/>
      <c r="GD112" s="235"/>
      <c r="GE112" s="235"/>
      <c r="GF112" s="235"/>
      <c r="GG112" s="235"/>
      <c r="GH112" s="235"/>
      <c r="GI112" s="235"/>
      <c r="GJ112" s="235"/>
      <c r="GK112" s="235"/>
      <c r="GL112" s="235"/>
      <c r="GM112" s="235"/>
      <c r="GN112" s="235"/>
      <c r="GO112" s="235"/>
      <c r="GP112" s="235"/>
      <c r="GQ112" s="235"/>
      <c r="GR112" s="235"/>
      <c r="GS112" s="235"/>
      <c r="GT112" s="235"/>
      <c r="GU112" s="235"/>
    </row>
    <row r="113" spans="1:203" s="132" customFormat="1" ht="14.25" customHeight="1">
      <c r="A113" s="260"/>
      <c r="B113" s="261"/>
      <c r="C113" s="235"/>
      <c r="D113" s="235"/>
      <c r="E113" s="235"/>
      <c r="F113" s="235"/>
      <c r="G113" s="235"/>
      <c r="H113" s="235"/>
      <c r="I113" s="235"/>
      <c r="J113" s="235"/>
      <c r="K113" s="235"/>
      <c r="L113" s="235"/>
      <c r="M113" s="235"/>
      <c r="N113" s="235"/>
      <c r="O113" s="235"/>
      <c r="P113" s="235"/>
      <c r="Q113" s="235"/>
      <c r="R113" s="235"/>
      <c r="S113" s="235"/>
      <c r="T113" s="235"/>
      <c r="U113" s="235"/>
      <c r="V113" s="235"/>
      <c r="W113" s="235"/>
      <c r="X113" s="235"/>
      <c r="Y113" s="235"/>
      <c r="Z113" s="235"/>
      <c r="AA113" s="235"/>
      <c r="AB113" s="235"/>
      <c r="AC113" s="235"/>
      <c r="AD113" s="235"/>
      <c r="AE113" s="235"/>
      <c r="AF113" s="235"/>
      <c r="AG113" s="235"/>
      <c r="AH113" s="235"/>
      <c r="AI113" s="235"/>
      <c r="AJ113" s="235"/>
      <c r="AK113" s="235"/>
      <c r="AL113" s="235"/>
      <c r="AM113" s="235"/>
      <c r="AN113" s="235"/>
      <c r="AO113" s="235"/>
      <c r="AP113" s="235"/>
      <c r="AQ113" s="235"/>
      <c r="AR113" s="235"/>
      <c r="AS113" s="235"/>
      <c r="AT113" s="235"/>
      <c r="AU113" s="235"/>
      <c r="AV113" s="235"/>
      <c r="AW113" s="235"/>
      <c r="AX113" s="235"/>
      <c r="AY113" s="235"/>
      <c r="AZ113" s="235"/>
      <c r="BA113" s="235"/>
      <c r="BB113" s="235"/>
      <c r="BC113" s="235"/>
      <c r="BD113" s="235"/>
      <c r="BE113" s="235"/>
      <c r="BF113" s="235"/>
      <c r="BG113" s="235"/>
      <c r="BH113" s="235"/>
      <c r="BI113" s="235"/>
      <c r="BJ113" s="235"/>
      <c r="BK113" s="235"/>
      <c r="BL113" s="235"/>
      <c r="BM113" s="235"/>
      <c r="BN113" s="235"/>
      <c r="BO113" s="235"/>
      <c r="BP113" s="235"/>
      <c r="BQ113" s="235"/>
      <c r="BR113" s="235"/>
      <c r="BS113" s="235"/>
      <c r="BT113" s="235"/>
      <c r="BU113" s="235"/>
      <c r="BV113" s="235"/>
      <c r="BW113" s="235"/>
      <c r="BX113" s="235"/>
      <c r="BY113" s="235"/>
      <c r="BZ113" s="235"/>
      <c r="CA113" s="235"/>
      <c r="CB113" s="235"/>
      <c r="CC113" s="235"/>
      <c r="CD113" s="235"/>
      <c r="CE113" s="235"/>
      <c r="CF113" s="235"/>
      <c r="CG113" s="235"/>
      <c r="CH113" s="235"/>
      <c r="CI113" s="235"/>
      <c r="CJ113" s="235"/>
      <c r="CK113" s="235"/>
      <c r="CL113" s="235"/>
      <c r="CM113" s="235"/>
      <c r="CN113" s="235"/>
      <c r="CO113" s="235"/>
      <c r="CP113" s="235"/>
      <c r="CQ113" s="235"/>
      <c r="CR113" s="235"/>
      <c r="CS113" s="235"/>
      <c r="CT113" s="235"/>
      <c r="CU113" s="235"/>
      <c r="CV113" s="261"/>
      <c r="CW113" s="235"/>
      <c r="CX113" s="235"/>
      <c r="CY113" s="235"/>
      <c r="CZ113" s="235"/>
      <c r="DA113" s="235"/>
      <c r="DB113" s="235"/>
      <c r="DC113" s="235"/>
      <c r="DD113" s="235"/>
      <c r="DE113" s="235"/>
      <c r="DF113" s="235"/>
      <c r="DG113" s="235"/>
      <c r="DH113" s="235"/>
      <c r="DI113" s="235"/>
      <c r="DJ113" s="235"/>
      <c r="DK113" s="235"/>
      <c r="DL113" s="235"/>
      <c r="DM113" s="235"/>
      <c r="DN113" s="235"/>
      <c r="DO113" s="235"/>
      <c r="DP113" s="235"/>
      <c r="DQ113" s="235"/>
      <c r="DR113" s="235"/>
      <c r="DS113" s="235"/>
      <c r="DT113" s="235"/>
      <c r="DU113" s="235"/>
      <c r="DV113" s="235"/>
      <c r="DW113" s="235"/>
      <c r="DX113" s="235"/>
      <c r="DY113" s="235"/>
      <c r="DZ113" s="235"/>
      <c r="EA113" s="235"/>
      <c r="EB113" s="235"/>
      <c r="EC113" s="235"/>
      <c r="ED113" s="235"/>
      <c r="EE113" s="235"/>
      <c r="EF113" s="235"/>
      <c r="EG113" s="235"/>
      <c r="EH113" s="235"/>
      <c r="EI113" s="235"/>
      <c r="EJ113" s="235"/>
      <c r="EK113" s="235"/>
      <c r="EL113" s="235"/>
      <c r="EM113" s="235"/>
      <c r="EN113" s="235"/>
      <c r="EO113" s="235"/>
      <c r="EP113" s="235"/>
      <c r="EQ113" s="235"/>
      <c r="ER113" s="235"/>
      <c r="ES113" s="235"/>
      <c r="ET113" s="235"/>
      <c r="EU113" s="235"/>
      <c r="EV113" s="235"/>
      <c r="EW113" s="235"/>
      <c r="EX113" s="235"/>
      <c r="EY113" s="235"/>
      <c r="EZ113" s="235"/>
      <c r="FA113" s="235"/>
      <c r="FB113" s="235"/>
      <c r="FC113" s="235"/>
      <c r="FD113" s="235"/>
      <c r="FE113" s="235"/>
      <c r="FF113" s="235"/>
      <c r="FG113" s="235"/>
      <c r="FH113" s="235"/>
      <c r="FI113" s="235"/>
      <c r="FJ113" s="235"/>
      <c r="FK113" s="235"/>
      <c r="FL113" s="235"/>
      <c r="FM113" s="235"/>
      <c r="FN113" s="235"/>
      <c r="FO113" s="235"/>
      <c r="FP113" s="235"/>
      <c r="FQ113" s="235"/>
      <c r="FR113" s="235"/>
      <c r="FS113" s="235"/>
      <c r="FT113" s="235"/>
      <c r="FU113" s="235"/>
      <c r="FV113" s="235"/>
      <c r="FW113" s="235"/>
      <c r="FX113" s="235"/>
      <c r="FY113" s="235"/>
      <c r="FZ113" s="235"/>
      <c r="GA113" s="235"/>
      <c r="GB113" s="235"/>
      <c r="GC113" s="235"/>
      <c r="GD113" s="235"/>
      <c r="GE113" s="235"/>
      <c r="GF113" s="235"/>
      <c r="GG113" s="235"/>
      <c r="GH113" s="235"/>
      <c r="GI113" s="235"/>
      <c r="GJ113" s="235"/>
      <c r="GK113" s="235"/>
      <c r="GL113" s="235"/>
      <c r="GM113" s="235"/>
      <c r="GN113" s="235"/>
      <c r="GO113" s="235"/>
      <c r="GP113" s="235"/>
      <c r="GQ113" s="235"/>
      <c r="GR113" s="235"/>
      <c r="GS113" s="235"/>
      <c r="GT113" s="235"/>
      <c r="GU113" s="235"/>
    </row>
    <row r="114" spans="1:203" s="132" customFormat="1" ht="14.25" customHeight="1">
      <c r="A114" s="260"/>
      <c r="B114" s="261"/>
      <c r="C114" s="235"/>
      <c r="D114" s="235"/>
      <c r="E114" s="235"/>
      <c r="F114" s="235"/>
      <c r="G114" s="235"/>
      <c r="H114" s="235"/>
      <c r="I114" s="235"/>
      <c r="J114" s="235"/>
      <c r="K114" s="235"/>
      <c r="L114" s="235"/>
      <c r="M114" s="235"/>
      <c r="N114" s="235"/>
      <c r="O114" s="235"/>
      <c r="P114" s="235"/>
      <c r="Q114" s="235"/>
      <c r="R114" s="235"/>
      <c r="S114" s="235"/>
      <c r="T114" s="235"/>
      <c r="U114" s="235"/>
      <c r="V114" s="235"/>
      <c r="W114" s="235"/>
      <c r="X114" s="235"/>
      <c r="Y114" s="235"/>
      <c r="Z114" s="235"/>
      <c r="AA114" s="235"/>
      <c r="AB114" s="235"/>
      <c r="AC114" s="235"/>
      <c r="AD114" s="235"/>
      <c r="AE114" s="235"/>
      <c r="AF114" s="235"/>
      <c r="AG114" s="235"/>
      <c r="AH114" s="235"/>
      <c r="AI114" s="235"/>
      <c r="AJ114" s="235"/>
      <c r="AK114" s="235"/>
      <c r="AL114" s="235"/>
      <c r="AM114" s="235"/>
      <c r="AN114" s="235"/>
      <c r="AO114" s="235"/>
      <c r="AP114" s="235"/>
      <c r="AQ114" s="235"/>
      <c r="AR114" s="235"/>
      <c r="AS114" s="235"/>
      <c r="AT114" s="235"/>
      <c r="AU114" s="235"/>
      <c r="AV114" s="235"/>
      <c r="AW114" s="235"/>
      <c r="AX114" s="235"/>
      <c r="AY114" s="235"/>
      <c r="AZ114" s="235"/>
      <c r="BA114" s="235"/>
      <c r="BB114" s="235"/>
      <c r="BC114" s="235"/>
      <c r="BD114" s="235"/>
      <c r="BE114" s="235"/>
      <c r="BF114" s="235"/>
      <c r="BG114" s="235"/>
      <c r="BH114" s="235"/>
      <c r="BI114" s="235"/>
      <c r="BJ114" s="235"/>
      <c r="BK114" s="235"/>
      <c r="BL114" s="235"/>
      <c r="BM114" s="235"/>
      <c r="BN114" s="235"/>
      <c r="BO114" s="235"/>
      <c r="BP114" s="235"/>
      <c r="BQ114" s="235"/>
      <c r="BR114" s="235"/>
      <c r="BS114" s="235"/>
      <c r="BT114" s="235"/>
      <c r="BU114" s="235"/>
      <c r="BV114" s="235"/>
      <c r="BW114" s="235"/>
      <c r="BX114" s="235"/>
      <c r="BY114" s="235"/>
      <c r="BZ114" s="235"/>
      <c r="CA114" s="235"/>
      <c r="CB114" s="235"/>
      <c r="CC114" s="235"/>
      <c r="CD114" s="235"/>
      <c r="CE114" s="235"/>
      <c r="CF114" s="235"/>
      <c r="CG114" s="235"/>
      <c r="CH114" s="235"/>
      <c r="CI114" s="235"/>
      <c r="CJ114" s="235"/>
      <c r="CK114" s="235"/>
      <c r="CL114" s="235"/>
      <c r="CM114" s="235"/>
      <c r="CN114" s="235"/>
      <c r="CO114" s="235"/>
      <c r="CP114" s="235"/>
      <c r="CQ114" s="235"/>
      <c r="CR114" s="235"/>
      <c r="CS114" s="235"/>
      <c r="CT114" s="235"/>
      <c r="CU114" s="235"/>
      <c r="CV114" s="261"/>
      <c r="CW114" s="235"/>
      <c r="CX114" s="235"/>
      <c r="CY114" s="235"/>
      <c r="CZ114" s="235"/>
      <c r="DA114" s="235"/>
      <c r="DB114" s="235"/>
      <c r="DC114" s="235"/>
      <c r="DD114" s="235"/>
      <c r="DE114" s="235"/>
      <c r="DF114" s="235"/>
      <c r="DG114" s="235"/>
      <c r="DH114" s="235"/>
      <c r="DI114" s="235"/>
      <c r="DJ114" s="235"/>
      <c r="DK114" s="235"/>
      <c r="DL114" s="235"/>
      <c r="DM114" s="235"/>
      <c r="DN114" s="235"/>
      <c r="DO114" s="235"/>
      <c r="DP114" s="235"/>
      <c r="DQ114" s="235"/>
      <c r="DR114" s="235"/>
      <c r="DS114" s="235"/>
      <c r="DT114" s="235"/>
      <c r="DU114" s="235"/>
      <c r="DV114" s="235"/>
      <c r="DW114" s="235"/>
      <c r="DX114" s="235"/>
      <c r="DY114" s="235"/>
      <c r="DZ114" s="235"/>
      <c r="EA114" s="235"/>
      <c r="EB114" s="235"/>
      <c r="EC114" s="235"/>
      <c r="ED114" s="235"/>
      <c r="EE114" s="235"/>
      <c r="EF114" s="235"/>
      <c r="EG114" s="235"/>
      <c r="EH114" s="235"/>
      <c r="EI114" s="235"/>
      <c r="EJ114" s="235"/>
      <c r="EK114" s="235"/>
      <c r="EL114" s="235"/>
      <c r="EM114" s="235"/>
      <c r="EN114" s="235"/>
      <c r="EO114" s="235"/>
      <c r="EP114" s="235"/>
      <c r="EQ114" s="235"/>
      <c r="ER114" s="235"/>
      <c r="ES114" s="235"/>
      <c r="ET114" s="235"/>
      <c r="EU114" s="235"/>
      <c r="EV114" s="235"/>
      <c r="EW114" s="235"/>
      <c r="EX114" s="235"/>
      <c r="EY114" s="235"/>
      <c r="EZ114" s="235"/>
      <c r="FA114" s="235"/>
      <c r="FB114" s="235"/>
      <c r="FC114" s="235"/>
      <c r="FD114" s="235"/>
      <c r="FE114" s="235"/>
      <c r="FF114" s="235"/>
      <c r="FG114" s="235"/>
      <c r="FH114" s="235"/>
      <c r="FI114" s="235"/>
      <c r="FJ114" s="235"/>
      <c r="FK114" s="235"/>
      <c r="FL114" s="235"/>
      <c r="FM114" s="235"/>
      <c r="FN114" s="235"/>
      <c r="FO114" s="235"/>
      <c r="FP114" s="235"/>
      <c r="FQ114" s="235"/>
      <c r="FR114" s="235"/>
      <c r="FS114" s="235"/>
      <c r="FT114" s="235"/>
      <c r="FU114" s="235"/>
      <c r="FV114" s="235"/>
      <c r="FW114" s="235"/>
      <c r="FX114" s="235"/>
      <c r="FY114" s="235"/>
      <c r="FZ114" s="235"/>
      <c r="GA114" s="235"/>
      <c r="GB114" s="235"/>
      <c r="GC114" s="235"/>
      <c r="GD114" s="235"/>
      <c r="GE114" s="235"/>
      <c r="GF114" s="235"/>
      <c r="GG114" s="235"/>
      <c r="GH114" s="235"/>
      <c r="GI114" s="235"/>
      <c r="GJ114" s="235"/>
      <c r="GK114" s="235"/>
      <c r="GL114" s="235"/>
      <c r="GM114" s="235"/>
      <c r="GN114" s="235"/>
      <c r="GO114" s="235"/>
      <c r="GP114" s="235"/>
      <c r="GQ114" s="235"/>
      <c r="GR114" s="235"/>
      <c r="GS114" s="235"/>
      <c r="GT114" s="235"/>
      <c r="GU114" s="235"/>
    </row>
    <row r="115" spans="1:203" s="132" customFormat="1" ht="14.25" customHeight="1">
      <c r="A115" s="260"/>
      <c r="B115" s="261"/>
      <c r="C115" s="235"/>
      <c r="D115" s="235"/>
      <c r="E115" s="235"/>
      <c r="F115" s="235"/>
      <c r="G115" s="235"/>
      <c r="H115" s="235"/>
      <c r="I115" s="235"/>
      <c r="J115" s="235"/>
      <c r="K115" s="235"/>
      <c r="L115" s="235"/>
      <c r="M115" s="235"/>
      <c r="N115" s="235"/>
      <c r="O115" s="235"/>
      <c r="P115" s="235"/>
      <c r="Q115" s="235"/>
      <c r="R115" s="235"/>
      <c r="S115" s="235"/>
      <c r="T115" s="235"/>
      <c r="U115" s="235"/>
      <c r="V115" s="235"/>
      <c r="W115" s="235"/>
      <c r="X115" s="235"/>
      <c r="Y115" s="235"/>
      <c r="Z115" s="235"/>
      <c r="AA115" s="235"/>
      <c r="AB115" s="235"/>
      <c r="AC115" s="235"/>
      <c r="AD115" s="235"/>
      <c r="AE115" s="235"/>
      <c r="AF115" s="235"/>
      <c r="AG115" s="235"/>
      <c r="AH115" s="235"/>
      <c r="AI115" s="235"/>
      <c r="AJ115" s="235"/>
      <c r="AK115" s="235"/>
      <c r="AL115" s="235"/>
      <c r="AM115" s="235"/>
      <c r="AN115" s="235"/>
      <c r="AO115" s="235"/>
      <c r="AP115" s="235"/>
      <c r="AQ115" s="235"/>
      <c r="AR115" s="235"/>
      <c r="AS115" s="235"/>
      <c r="AT115" s="235"/>
      <c r="AU115" s="235"/>
      <c r="AV115" s="235"/>
      <c r="AW115" s="235"/>
      <c r="AX115" s="235"/>
      <c r="AY115" s="235"/>
      <c r="AZ115" s="235"/>
      <c r="BA115" s="235"/>
      <c r="BB115" s="235"/>
      <c r="BC115" s="235"/>
      <c r="BD115" s="235"/>
      <c r="BE115" s="235"/>
      <c r="BF115" s="235"/>
      <c r="BG115" s="235"/>
      <c r="BH115" s="235"/>
      <c r="BI115" s="235"/>
      <c r="BJ115" s="235"/>
      <c r="BK115" s="235"/>
      <c r="BL115" s="235"/>
      <c r="BM115" s="235"/>
      <c r="BN115" s="235"/>
      <c r="BO115" s="235"/>
      <c r="BP115" s="235"/>
      <c r="BQ115" s="235"/>
      <c r="BR115" s="235"/>
      <c r="BS115" s="235"/>
      <c r="BT115" s="235"/>
      <c r="BU115" s="235"/>
      <c r="BV115" s="235"/>
      <c r="BW115" s="235"/>
      <c r="BX115" s="235"/>
      <c r="BY115" s="235"/>
      <c r="BZ115" s="235"/>
      <c r="CA115" s="235"/>
      <c r="CB115" s="235"/>
      <c r="CC115" s="235"/>
      <c r="CD115" s="235"/>
      <c r="CE115" s="235"/>
      <c r="CF115" s="235"/>
      <c r="CG115" s="235"/>
      <c r="CH115" s="235"/>
      <c r="CI115" s="235"/>
      <c r="CJ115" s="235"/>
      <c r="CK115" s="235"/>
      <c r="CL115" s="235"/>
      <c r="CM115" s="235"/>
      <c r="CN115" s="235"/>
      <c r="CO115" s="235"/>
      <c r="CP115" s="235"/>
      <c r="CQ115" s="235"/>
      <c r="CR115" s="235"/>
      <c r="CS115" s="235"/>
      <c r="CT115" s="235"/>
      <c r="CU115" s="235"/>
      <c r="CV115" s="261"/>
      <c r="CW115" s="235"/>
      <c r="CX115" s="235"/>
      <c r="CY115" s="235"/>
      <c r="CZ115" s="235"/>
      <c r="DA115" s="235"/>
      <c r="DB115" s="235"/>
      <c r="DC115" s="235"/>
      <c r="DD115" s="235"/>
      <c r="DE115" s="235"/>
      <c r="DF115" s="235"/>
      <c r="DG115" s="235"/>
      <c r="DH115" s="235"/>
      <c r="DI115" s="235"/>
      <c r="DJ115" s="235"/>
      <c r="DK115" s="235"/>
      <c r="DL115" s="235"/>
      <c r="DM115" s="235"/>
      <c r="DN115" s="235"/>
      <c r="DO115" s="235"/>
      <c r="DP115" s="235"/>
      <c r="DQ115" s="235"/>
      <c r="DR115" s="235"/>
      <c r="DS115" s="235"/>
      <c r="DT115" s="235"/>
      <c r="DU115" s="235"/>
      <c r="DV115" s="235"/>
      <c r="DW115" s="235"/>
      <c r="DX115" s="235"/>
      <c r="DY115" s="235"/>
      <c r="DZ115" s="235"/>
      <c r="EA115" s="235"/>
      <c r="EB115" s="235"/>
      <c r="EC115" s="235"/>
      <c r="ED115" s="235"/>
      <c r="EE115" s="235"/>
      <c r="EF115" s="235"/>
      <c r="EG115" s="235"/>
      <c r="EH115" s="235"/>
      <c r="EI115" s="235"/>
      <c r="EJ115" s="235"/>
      <c r="EK115" s="235"/>
      <c r="EL115" s="235"/>
      <c r="EM115" s="235"/>
      <c r="EN115" s="235"/>
      <c r="EO115" s="235"/>
      <c r="EP115" s="235"/>
      <c r="EQ115" s="235"/>
      <c r="ER115" s="235"/>
      <c r="ES115" s="235"/>
      <c r="ET115" s="235"/>
      <c r="EU115" s="235"/>
      <c r="EV115" s="235"/>
      <c r="EW115" s="235"/>
      <c r="EX115" s="235"/>
      <c r="EY115" s="235"/>
      <c r="EZ115" s="235"/>
      <c r="FA115" s="235"/>
      <c r="FB115" s="235"/>
      <c r="FC115" s="235"/>
      <c r="FD115" s="235"/>
      <c r="FE115" s="235"/>
      <c r="FF115" s="235"/>
      <c r="FG115" s="235"/>
      <c r="FH115" s="235"/>
      <c r="FI115" s="235"/>
      <c r="FJ115" s="235"/>
      <c r="FK115" s="235"/>
      <c r="FL115" s="235"/>
      <c r="FM115" s="235"/>
      <c r="FN115" s="235"/>
      <c r="FO115" s="235"/>
      <c r="FP115" s="235"/>
      <c r="FQ115" s="235"/>
      <c r="FR115" s="235"/>
      <c r="FS115" s="235"/>
      <c r="FT115" s="235"/>
      <c r="FU115" s="235"/>
      <c r="FV115" s="235"/>
      <c r="FW115" s="235"/>
      <c r="FX115" s="235"/>
      <c r="FY115" s="235"/>
      <c r="FZ115" s="235"/>
      <c r="GA115" s="235"/>
      <c r="GB115" s="235"/>
      <c r="GC115" s="235"/>
      <c r="GD115" s="235"/>
      <c r="GE115" s="235"/>
      <c r="GF115" s="235"/>
      <c r="GG115" s="235"/>
      <c r="GH115" s="235"/>
      <c r="GI115" s="235"/>
      <c r="GJ115" s="235"/>
      <c r="GK115" s="235"/>
      <c r="GL115" s="235"/>
      <c r="GM115" s="235"/>
      <c r="GN115" s="235"/>
      <c r="GO115" s="235"/>
      <c r="GP115" s="235"/>
      <c r="GQ115" s="235"/>
      <c r="GR115" s="235"/>
      <c r="GS115" s="235"/>
      <c r="GT115" s="235"/>
      <c r="GU115" s="235"/>
    </row>
    <row r="116" spans="1:203" s="132" customFormat="1" ht="14.25" customHeight="1">
      <c r="A116" s="260"/>
      <c r="B116" s="261"/>
      <c r="C116" s="235"/>
      <c r="D116" s="235"/>
      <c r="E116" s="235"/>
      <c r="F116" s="235"/>
      <c r="G116" s="235"/>
      <c r="H116" s="235"/>
      <c r="I116" s="235"/>
      <c r="J116" s="235"/>
      <c r="K116" s="235"/>
      <c r="L116" s="235"/>
      <c r="M116" s="235"/>
      <c r="N116" s="235"/>
      <c r="O116" s="235"/>
      <c r="P116" s="235"/>
      <c r="Q116" s="235"/>
      <c r="R116" s="235"/>
      <c r="S116" s="235"/>
      <c r="T116" s="235"/>
      <c r="U116" s="235"/>
      <c r="V116" s="235"/>
      <c r="W116" s="235"/>
      <c r="X116" s="235"/>
      <c r="Y116" s="235"/>
      <c r="Z116" s="235"/>
      <c r="AA116" s="235"/>
      <c r="AB116" s="235"/>
      <c r="AC116" s="235"/>
      <c r="AD116" s="235"/>
      <c r="AE116" s="235"/>
      <c r="AF116" s="235"/>
      <c r="AG116" s="235"/>
      <c r="AH116" s="235"/>
      <c r="AI116" s="235"/>
      <c r="AJ116" s="235"/>
      <c r="AK116" s="235"/>
      <c r="AL116" s="235"/>
      <c r="AM116" s="235"/>
      <c r="AN116" s="235"/>
      <c r="AO116" s="235"/>
      <c r="AP116" s="235"/>
      <c r="AQ116" s="235"/>
      <c r="AR116" s="235"/>
      <c r="AS116" s="235"/>
      <c r="AT116" s="235"/>
      <c r="AU116" s="235"/>
      <c r="AV116" s="235"/>
      <c r="AW116" s="235"/>
      <c r="AX116" s="235"/>
      <c r="AY116" s="235"/>
      <c r="AZ116" s="235"/>
      <c r="BA116" s="235"/>
      <c r="BB116" s="235"/>
      <c r="BC116" s="235"/>
      <c r="BD116" s="235"/>
      <c r="BE116" s="235"/>
      <c r="BF116" s="235"/>
      <c r="BG116" s="235"/>
      <c r="BH116" s="235"/>
      <c r="BI116" s="235"/>
      <c r="BJ116" s="235"/>
      <c r="BK116" s="235"/>
      <c r="BL116" s="235"/>
      <c r="BM116" s="235"/>
      <c r="BN116" s="235"/>
      <c r="BO116" s="235"/>
      <c r="BP116" s="235"/>
      <c r="BQ116" s="235"/>
      <c r="BR116" s="235"/>
      <c r="BS116" s="235"/>
      <c r="BT116" s="235"/>
      <c r="BU116" s="235"/>
      <c r="BV116" s="235"/>
      <c r="BW116" s="235"/>
      <c r="BX116" s="235"/>
      <c r="BY116" s="235"/>
      <c r="BZ116" s="235"/>
      <c r="CA116" s="235"/>
      <c r="CB116" s="235"/>
      <c r="CC116" s="235"/>
      <c r="CD116" s="235"/>
      <c r="CE116" s="235"/>
      <c r="CF116" s="235"/>
      <c r="CG116" s="235"/>
      <c r="CH116" s="235"/>
      <c r="CI116" s="235"/>
      <c r="CJ116" s="235"/>
      <c r="CK116" s="235"/>
      <c r="CL116" s="235"/>
      <c r="CM116" s="235"/>
      <c r="CN116" s="235"/>
      <c r="CO116" s="235"/>
      <c r="CP116" s="235"/>
      <c r="CQ116" s="235"/>
      <c r="CR116" s="235"/>
      <c r="CS116" s="235"/>
      <c r="CT116" s="235"/>
      <c r="CU116" s="235"/>
      <c r="CV116" s="261"/>
      <c r="CW116" s="235"/>
      <c r="CX116" s="235"/>
      <c r="CY116" s="235"/>
      <c r="CZ116" s="235"/>
      <c r="DA116" s="235"/>
      <c r="DB116" s="235"/>
      <c r="DC116" s="235"/>
      <c r="DD116" s="235"/>
      <c r="DE116" s="235"/>
      <c r="DF116" s="235"/>
      <c r="DG116" s="235"/>
      <c r="DH116" s="235"/>
      <c r="DI116" s="235"/>
      <c r="DJ116" s="235"/>
      <c r="DK116" s="235"/>
      <c r="DL116" s="235"/>
      <c r="DM116" s="235"/>
      <c r="DN116" s="235"/>
      <c r="DO116" s="235"/>
      <c r="DP116" s="235"/>
      <c r="DQ116" s="235"/>
      <c r="DR116" s="235"/>
      <c r="DS116" s="235"/>
      <c r="DT116" s="235"/>
      <c r="DU116" s="235"/>
      <c r="DV116" s="235"/>
      <c r="DW116" s="235"/>
      <c r="DX116" s="235"/>
      <c r="DY116" s="235"/>
      <c r="DZ116" s="235"/>
      <c r="EA116" s="235"/>
      <c r="EB116" s="235"/>
      <c r="EC116" s="235"/>
      <c r="ED116" s="235"/>
      <c r="EE116" s="235"/>
      <c r="EF116" s="235"/>
      <c r="EG116" s="235"/>
      <c r="EH116" s="235"/>
      <c r="EI116" s="235"/>
      <c r="EJ116" s="235"/>
      <c r="EK116" s="235"/>
      <c r="EL116" s="235"/>
      <c r="EM116" s="235"/>
      <c r="EN116" s="235"/>
      <c r="EO116" s="235"/>
      <c r="EP116" s="235"/>
      <c r="EQ116" s="235"/>
      <c r="ER116" s="235"/>
      <c r="ES116" s="235"/>
      <c r="ET116" s="235"/>
      <c r="EU116" s="235"/>
      <c r="EV116" s="235"/>
      <c r="EW116" s="235"/>
      <c r="EX116" s="235"/>
      <c r="EY116" s="235"/>
      <c r="EZ116" s="235"/>
      <c r="FA116" s="235"/>
      <c r="FB116" s="235"/>
      <c r="FC116" s="235"/>
      <c r="FD116" s="235"/>
      <c r="FE116" s="235"/>
      <c r="FF116" s="235"/>
      <c r="FG116" s="235"/>
      <c r="FH116" s="235"/>
      <c r="FI116" s="235"/>
      <c r="FJ116" s="235"/>
      <c r="FK116" s="235"/>
      <c r="FL116" s="235"/>
      <c r="FM116" s="235"/>
      <c r="FN116" s="235"/>
      <c r="FO116" s="235"/>
      <c r="FP116" s="235"/>
      <c r="FQ116" s="235"/>
      <c r="FR116" s="235"/>
      <c r="FS116" s="235"/>
      <c r="FT116" s="235"/>
      <c r="FU116" s="235"/>
      <c r="FV116" s="235"/>
      <c r="FW116" s="235"/>
      <c r="FX116" s="235"/>
      <c r="FY116" s="235"/>
      <c r="FZ116" s="235"/>
      <c r="GA116" s="235"/>
      <c r="GB116" s="235"/>
      <c r="GC116" s="235"/>
      <c r="GD116" s="235"/>
      <c r="GE116" s="235"/>
      <c r="GF116" s="235"/>
      <c r="GG116" s="235"/>
      <c r="GH116" s="235"/>
      <c r="GI116" s="235"/>
      <c r="GJ116" s="235"/>
      <c r="GK116" s="235"/>
      <c r="GL116" s="235"/>
      <c r="GM116" s="235"/>
      <c r="GN116" s="235"/>
      <c r="GO116" s="235"/>
      <c r="GP116" s="235"/>
      <c r="GQ116" s="235"/>
      <c r="GR116" s="235"/>
      <c r="GS116" s="235"/>
      <c r="GT116" s="235"/>
      <c r="GU116" s="235"/>
    </row>
    <row r="117" spans="1:203" s="132" customFormat="1" ht="14.25" customHeight="1">
      <c r="A117" s="260"/>
      <c r="B117" s="261"/>
      <c r="C117" s="235"/>
      <c r="D117" s="235"/>
      <c r="E117" s="235"/>
      <c r="F117" s="235"/>
      <c r="G117" s="235"/>
      <c r="H117" s="235"/>
      <c r="I117" s="235"/>
      <c r="J117" s="235"/>
      <c r="K117" s="235"/>
      <c r="L117" s="235"/>
      <c r="M117" s="235"/>
      <c r="N117" s="235"/>
      <c r="O117" s="235"/>
      <c r="P117" s="235"/>
      <c r="Q117" s="235"/>
      <c r="R117" s="235"/>
      <c r="S117" s="235"/>
      <c r="T117" s="235"/>
      <c r="U117" s="235"/>
      <c r="V117" s="235"/>
      <c r="W117" s="235"/>
      <c r="X117" s="235"/>
      <c r="Y117" s="235"/>
      <c r="Z117" s="235"/>
      <c r="AA117" s="235"/>
      <c r="AB117" s="235"/>
      <c r="AC117" s="235"/>
      <c r="AD117" s="235"/>
      <c r="AE117" s="235"/>
      <c r="AF117" s="235"/>
      <c r="AG117" s="235"/>
      <c r="AH117" s="235"/>
      <c r="AI117" s="235"/>
      <c r="AJ117" s="235"/>
      <c r="AK117" s="235"/>
      <c r="AL117" s="235"/>
      <c r="AM117" s="235"/>
      <c r="AN117" s="235"/>
      <c r="AO117" s="235"/>
      <c r="AP117" s="235"/>
      <c r="AQ117" s="235"/>
      <c r="AR117" s="235"/>
      <c r="AS117" s="235"/>
      <c r="AT117" s="235"/>
      <c r="AU117" s="235"/>
      <c r="AV117" s="235"/>
      <c r="AW117" s="235"/>
      <c r="AX117" s="235"/>
      <c r="AY117" s="235"/>
      <c r="AZ117" s="235"/>
      <c r="BA117" s="235"/>
      <c r="BB117" s="235"/>
      <c r="BC117" s="235"/>
      <c r="BD117" s="235"/>
      <c r="BE117" s="235"/>
      <c r="BF117" s="235"/>
      <c r="BG117" s="235"/>
      <c r="BH117" s="235"/>
      <c r="BI117" s="235"/>
      <c r="BJ117" s="235"/>
      <c r="BK117" s="235"/>
      <c r="BL117" s="235"/>
      <c r="BM117" s="235"/>
      <c r="BN117" s="235"/>
      <c r="BO117" s="235"/>
      <c r="BP117" s="235"/>
      <c r="BQ117" s="235"/>
      <c r="BR117" s="235"/>
      <c r="BS117" s="235"/>
      <c r="BT117" s="235"/>
      <c r="BU117" s="235"/>
      <c r="BV117" s="235"/>
      <c r="BW117" s="235"/>
      <c r="BX117" s="235"/>
      <c r="BY117" s="235"/>
      <c r="BZ117" s="235"/>
      <c r="CA117" s="235"/>
      <c r="CB117" s="235"/>
      <c r="CC117" s="235"/>
      <c r="CD117" s="235"/>
      <c r="CE117" s="235"/>
      <c r="CF117" s="235"/>
      <c r="CG117" s="235"/>
      <c r="CH117" s="235"/>
      <c r="CI117" s="235"/>
      <c r="CJ117" s="235"/>
      <c r="CK117" s="235"/>
      <c r="CL117" s="235"/>
      <c r="CM117" s="235"/>
      <c r="CN117" s="235"/>
      <c r="CO117" s="235"/>
      <c r="CP117" s="235"/>
      <c r="CQ117" s="235"/>
      <c r="CR117" s="235"/>
      <c r="CS117" s="235"/>
      <c r="CT117" s="235"/>
      <c r="CU117" s="235"/>
      <c r="CV117" s="261"/>
      <c r="CW117" s="235"/>
      <c r="CX117" s="235"/>
      <c r="CY117" s="235"/>
      <c r="CZ117" s="235"/>
      <c r="DA117" s="235"/>
      <c r="DB117" s="235"/>
      <c r="DC117" s="235"/>
      <c r="DD117" s="235"/>
      <c r="DE117" s="235"/>
      <c r="DF117" s="235"/>
      <c r="DG117" s="235"/>
      <c r="DH117" s="235"/>
      <c r="DI117" s="235"/>
      <c r="DJ117" s="235"/>
      <c r="DK117" s="235"/>
      <c r="DL117" s="235"/>
      <c r="DM117" s="235"/>
      <c r="DN117" s="235"/>
      <c r="DO117" s="235"/>
      <c r="DP117" s="235"/>
      <c r="DQ117" s="235"/>
      <c r="DR117" s="235"/>
      <c r="DS117" s="235"/>
      <c r="DT117" s="235"/>
      <c r="DU117" s="235"/>
      <c r="DV117" s="235"/>
      <c r="DW117" s="235"/>
      <c r="DX117" s="235"/>
      <c r="DY117" s="235"/>
      <c r="DZ117" s="235"/>
      <c r="EA117" s="235"/>
      <c r="EB117" s="235"/>
      <c r="EC117" s="235"/>
      <c r="ED117" s="235"/>
      <c r="EE117" s="235"/>
      <c r="EF117" s="235"/>
      <c r="EG117" s="235"/>
      <c r="EH117" s="235"/>
      <c r="EI117" s="235"/>
      <c r="EJ117" s="235"/>
      <c r="EK117" s="235"/>
      <c r="EL117" s="235"/>
      <c r="EM117" s="235"/>
      <c r="EN117" s="235"/>
      <c r="EO117" s="235"/>
      <c r="EP117" s="235"/>
      <c r="EQ117" s="235"/>
      <c r="ER117" s="235"/>
      <c r="ES117" s="235"/>
      <c r="ET117" s="235"/>
      <c r="EU117" s="235"/>
      <c r="EV117" s="235"/>
      <c r="EW117" s="235"/>
      <c r="EX117" s="235"/>
      <c r="EY117" s="235"/>
      <c r="EZ117" s="235"/>
      <c r="FA117" s="235"/>
      <c r="FB117" s="235"/>
      <c r="FC117" s="235"/>
      <c r="FD117" s="235"/>
      <c r="FE117" s="235"/>
      <c r="FF117" s="235"/>
      <c r="FG117" s="235"/>
      <c r="FH117" s="235"/>
      <c r="FI117" s="235"/>
      <c r="FJ117" s="235"/>
      <c r="FK117" s="235"/>
      <c r="FL117" s="235"/>
      <c r="FM117" s="235"/>
      <c r="FN117" s="235"/>
      <c r="FO117" s="235"/>
      <c r="FP117" s="235"/>
      <c r="FQ117" s="235"/>
      <c r="FR117" s="235"/>
      <c r="FS117" s="235"/>
      <c r="FT117" s="235"/>
      <c r="FU117" s="235"/>
      <c r="FV117" s="235"/>
      <c r="FW117" s="235"/>
      <c r="FX117" s="235"/>
      <c r="FY117" s="235"/>
      <c r="FZ117" s="235"/>
      <c r="GA117" s="235"/>
      <c r="GB117" s="235"/>
      <c r="GC117" s="235"/>
      <c r="GD117" s="235"/>
      <c r="GE117" s="235"/>
      <c r="GF117" s="235"/>
      <c r="GG117" s="235"/>
      <c r="GH117" s="235"/>
      <c r="GI117" s="235"/>
      <c r="GJ117" s="235"/>
      <c r="GK117" s="235"/>
      <c r="GL117" s="235"/>
      <c r="GM117" s="235"/>
      <c r="GN117" s="235"/>
      <c r="GO117" s="235"/>
      <c r="GP117" s="235"/>
      <c r="GQ117" s="235"/>
      <c r="GR117" s="235"/>
      <c r="GS117" s="235"/>
      <c r="GT117" s="235"/>
      <c r="GU117" s="235"/>
    </row>
    <row r="118" spans="1:203" s="132" customFormat="1" ht="14.25" customHeight="1">
      <c r="A118" s="260"/>
      <c r="B118" s="261"/>
      <c r="C118" s="235"/>
      <c r="D118" s="235"/>
      <c r="E118" s="235"/>
      <c r="F118" s="235"/>
      <c r="G118" s="235"/>
      <c r="H118" s="235"/>
      <c r="I118" s="235"/>
      <c r="J118" s="235"/>
      <c r="K118" s="235"/>
      <c r="L118" s="235"/>
      <c r="M118" s="235"/>
      <c r="N118" s="235"/>
      <c r="O118" s="235"/>
      <c r="P118" s="235"/>
      <c r="Q118" s="235"/>
      <c r="R118" s="235"/>
      <c r="S118" s="235"/>
      <c r="T118" s="235"/>
      <c r="U118" s="235"/>
      <c r="V118" s="235"/>
      <c r="W118" s="235"/>
      <c r="X118" s="235"/>
      <c r="Y118" s="235"/>
      <c r="Z118" s="235"/>
      <c r="AA118" s="235"/>
      <c r="AB118" s="235"/>
      <c r="AC118" s="235"/>
      <c r="AD118" s="235"/>
      <c r="AE118" s="235"/>
      <c r="AF118" s="235"/>
      <c r="AG118" s="235"/>
      <c r="AH118" s="235"/>
      <c r="AI118" s="235"/>
      <c r="AJ118" s="235"/>
      <c r="AK118" s="235"/>
      <c r="AL118" s="235"/>
      <c r="AM118" s="235"/>
      <c r="AN118" s="235"/>
      <c r="AO118" s="235"/>
      <c r="AP118" s="235"/>
      <c r="AQ118" s="235"/>
      <c r="AR118" s="235"/>
      <c r="AS118" s="235"/>
      <c r="AT118" s="235"/>
      <c r="AU118" s="235"/>
      <c r="AV118" s="235"/>
      <c r="AW118" s="235"/>
      <c r="AX118" s="235"/>
      <c r="AY118" s="235"/>
      <c r="AZ118" s="235"/>
      <c r="BA118" s="235"/>
      <c r="BB118" s="235"/>
      <c r="BC118" s="235"/>
      <c r="BD118" s="235"/>
      <c r="BE118" s="235"/>
      <c r="BF118" s="235"/>
      <c r="BG118" s="235"/>
      <c r="BH118" s="235"/>
      <c r="BI118" s="235"/>
      <c r="BJ118" s="235"/>
      <c r="BK118" s="235"/>
      <c r="BL118" s="235"/>
      <c r="BM118" s="235"/>
      <c r="BN118" s="235"/>
      <c r="BO118" s="235"/>
      <c r="BP118" s="235"/>
      <c r="BQ118" s="235"/>
      <c r="BR118" s="235"/>
      <c r="BS118" s="235"/>
      <c r="BT118" s="235"/>
      <c r="BU118" s="235"/>
      <c r="BV118" s="235"/>
      <c r="BW118" s="235"/>
      <c r="BX118" s="235"/>
      <c r="BY118" s="235"/>
      <c r="BZ118" s="235"/>
      <c r="CA118" s="235"/>
      <c r="CB118" s="235"/>
      <c r="CC118" s="235"/>
      <c r="CD118" s="235"/>
      <c r="CE118" s="235"/>
      <c r="CF118" s="235"/>
      <c r="CG118" s="235"/>
      <c r="CH118" s="235"/>
      <c r="CI118" s="235"/>
      <c r="CJ118" s="235"/>
      <c r="CK118" s="235"/>
      <c r="CL118" s="235"/>
      <c r="CM118" s="235"/>
      <c r="CN118" s="235"/>
      <c r="CO118" s="235"/>
      <c r="CP118" s="235"/>
      <c r="CQ118" s="235"/>
      <c r="CR118" s="235"/>
      <c r="CS118" s="235"/>
      <c r="CT118" s="235"/>
      <c r="CU118" s="235"/>
      <c r="CV118" s="261"/>
      <c r="CW118" s="235"/>
      <c r="CX118" s="235"/>
      <c r="CY118" s="235"/>
      <c r="CZ118" s="235"/>
      <c r="DA118" s="235"/>
      <c r="DB118" s="235"/>
      <c r="DC118" s="235"/>
      <c r="DD118" s="235"/>
      <c r="DE118" s="235"/>
      <c r="DF118" s="235"/>
      <c r="DG118" s="235"/>
      <c r="DH118" s="235"/>
      <c r="DI118" s="235"/>
      <c r="DJ118" s="235"/>
      <c r="DK118" s="235"/>
      <c r="DL118" s="235"/>
      <c r="DM118" s="235"/>
      <c r="DN118" s="235"/>
      <c r="DO118" s="235"/>
      <c r="DP118" s="235"/>
      <c r="DQ118" s="235"/>
      <c r="DR118" s="235"/>
      <c r="DS118" s="235"/>
      <c r="DT118" s="235"/>
      <c r="DU118" s="235"/>
      <c r="DV118" s="235"/>
      <c r="DW118" s="235"/>
      <c r="DX118" s="235"/>
      <c r="DY118" s="235"/>
      <c r="DZ118" s="235"/>
      <c r="EA118" s="235"/>
      <c r="EB118" s="235"/>
      <c r="EC118" s="235"/>
      <c r="ED118" s="235"/>
      <c r="EE118" s="235"/>
      <c r="EF118" s="235"/>
      <c r="EG118" s="235"/>
      <c r="EH118" s="235"/>
      <c r="EI118" s="235"/>
      <c r="EJ118" s="235"/>
      <c r="EK118" s="235"/>
      <c r="EL118" s="235"/>
      <c r="EM118" s="235"/>
      <c r="EN118" s="235"/>
      <c r="EO118" s="235"/>
      <c r="EP118" s="235"/>
      <c r="EQ118" s="235"/>
      <c r="ER118" s="235"/>
      <c r="ES118" s="235"/>
      <c r="ET118" s="235"/>
      <c r="EU118" s="235"/>
      <c r="EV118" s="235"/>
      <c r="EW118" s="235"/>
      <c r="EX118" s="235"/>
      <c r="EY118" s="235"/>
      <c r="EZ118" s="235"/>
      <c r="FA118" s="235"/>
      <c r="FB118" s="235"/>
      <c r="FC118" s="235"/>
      <c r="FD118" s="235"/>
      <c r="FE118" s="235"/>
      <c r="FF118" s="235"/>
      <c r="FG118" s="235"/>
      <c r="FH118" s="235"/>
      <c r="FI118" s="235"/>
      <c r="FJ118" s="235"/>
      <c r="FK118" s="235"/>
      <c r="FL118" s="235"/>
      <c r="FM118" s="235"/>
      <c r="FN118" s="235"/>
      <c r="FO118" s="235"/>
      <c r="FP118" s="235"/>
      <c r="FQ118" s="235"/>
      <c r="FR118" s="235"/>
      <c r="FS118" s="235"/>
      <c r="FT118" s="235"/>
      <c r="FU118" s="235"/>
      <c r="FV118" s="235"/>
      <c r="FW118" s="235"/>
      <c r="FX118" s="235"/>
      <c r="FY118" s="235"/>
      <c r="FZ118" s="235"/>
      <c r="GA118" s="235"/>
      <c r="GB118" s="235"/>
      <c r="GC118" s="235"/>
      <c r="GD118" s="235"/>
      <c r="GE118" s="235"/>
      <c r="GF118" s="235"/>
      <c r="GG118" s="235"/>
      <c r="GH118" s="235"/>
      <c r="GI118" s="235"/>
      <c r="GJ118" s="235"/>
      <c r="GK118" s="235"/>
      <c r="GL118" s="235"/>
      <c r="GM118" s="235"/>
      <c r="GN118" s="235"/>
      <c r="GO118" s="235"/>
      <c r="GP118" s="235"/>
      <c r="GQ118" s="235"/>
      <c r="GR118" s="235"/>
      <c r="GS118" s="235"/>
      <c r="GT118" s="235"/>
      <c r="GU118" s="235"/>
    </row>
    <row r="119" spans="1:203" s="132" customFormat="1" ht="14.25" customHeight="1">
      <c r="A119" s="260"/>
      <c r="B119" s="261"/>
      <c r="C119" s="235"/>
      <c r="D119" s="235"/>
      <c r="E119" s="235"/>
      <c r="F119" s="235"/>
      <c r="G119" s="235"/>
      <c r="H119" s="235"/>
      <c r="I119" s="235"/>
      <c r="J119" s="235"/>
      <c r="K119" s="235"/>
      <c r="L119" s="235"/>
      <c r="M119" s="235"/>
      <c r="N119" s="235"/>
      <c r="O119" s="235"/>
      <c r="P119" s="235"/>
      <c r="Q119" s="235"/>
      <c r="R119" s="235"/>
      <c r="S119" s="235"/>
      <c r="T119" s="235"/>
      <c r="U119" s="235"/>
      <c r="V119" s="235"/>
      <c r="W119" s="235"/>
      <c r="X119" s="235"/>
      <c r="Y119" s="235"/>
      <c r="Z119" s="235"/>
      <c r="AA119" s="235"/>
      <c r="AB119" s="235"/>
      <c r="AC119" s="235"/>
      <c r="AD119" s="235"/>
      <c r="AE119" s="235"/>
      <c r="AF119" s="235"/>
      <c r="AG119" s="235"/>
      <c r="AH119" s="235"/>
      <c r="AI119" s="235"/>
      <c r="AJ119" s="235"/>
      <c r="AK119" s="235"/>
      <c r="AL119" s="235"/>
      <c r="AM119" s="235"/>
      <c r="AN119" s="235"/>
      <c r="AO119" s="235"/>
      <c r="AP119" s="235"/>
      <c r="AQ119" s="235"/>
      <c r="AR119" s="235"/>
      <c r="AS119" s="235"/>
      <c r="AT119" s="235"/>
      <c r="AU119" s="235"/>
      <c r="AV119" s="235"/>
      <c r="AW119" s="235"/>
      <c r="AX119" s="235"/>
      <c r="AY119" s="235"/>
      <c r="AZ119" s="235"/>
      <c r="BA119" s="235"/>
      <c r="BB119" s="235"/>
      <c r="BC119" s="235"/>
      <c r="BD119" s="235"/>
      <c r="BE119" s="235"/>
      <c r="BF119" s="235"/>
      <c r="BG119" s="235"/>
      <c r="BH119" s="235"/>
      <c r="BI119" s="235"/>
      <c r="BJ119" s="235"/>
      <c r="BK119" s="235"/>
      <c r="BL119" s="235"/>
      <c r="BM119" s="235"/>
      <c r="BN119" s="235"/>
      <c r="BO119" s="235"/>
      <c r="BP119" s="235"/>
      <c r="BQ119" s="235"/>
      <c r="BR119" s="235"/>
      <c r="BS119" s="235"/>
      <c r="BT119" s="235"/>
      <c r="BU119" s="235"/>
      <c r="BV119" s="235"/>
      <c r="BW119" s="235"/>
      <c r="BX119" s="235"/>
      <c r="BY119" s="235"/>
      <c r="BZ119" s="235"/>
      <c r="CA119" s="235"/>
      <c r="CB119" s="235"/>
      <c r="CC119" s="235"/>
      <c r="CD119" s="235"/>
      <c r="CE119" s="235"/>
      <c r="CF119" s="235"/>
      <c r="CG119" s="235"/>
      <c r="CH119" s="235"/>
      <c r="CI119" s="235"/>
      <c r="CJ119" s="235"/>
      <c r="CK119" s="235"/>
      <c r="CL119" s="235"/>
      <c r="CM119" s="235"/>
      <c r="CN119" s="235"/>
      <c r="CO119" s="235"/>
      <c r="CP119" s="235"/>
      <c r="CQ119" s="235"/>
      <c r="CR119" s="235"/>
      <c r="CS119" s="235"/>
      <c r="CT119" s="235"/>
      <c r="CU119" s="235"/>
      <c r="CV119" s="261"/>
      <c r="CW119" s="235"/>
      <c r="CX119" s="235"/>
      <c r="CY119" s="235"/>
      <c r="CZ119" s="235"/>
      <c r="DA119" s="235"/>
      <c r="DB119" s="235"/>
      <c r="DC119" s="235"/>
      <c r="DD119" s="235"/>
      <c r="DE119" s="235"/>
      <c r="DF119" s="235"/>
      <c r="DG119" s="235"/>
      <c r="DH119" s="235"/>
      <c r="DI119" s="235"/>
      <c r="DJ119" s="235"/>
      <c r="DK119" s="235"/>
      <c r="DL119" s="235"/>
      <c r="DM119" s="235"/>
      <c r="DN119" s="235"/>
      <c r="DO119" s="235"/>
      <c r="DP119" s="235"/>
      <c r="DQ119" s="235"/>
      <c r="DR119" s="235"/>
      <c r="DS119" s="235"/>
      <c r="DT119" s="235"/>
      <c r="DU119" s="235"/>
      <c r="DV119" s="235"/>
      <c r="DW119" s="235"/>
      <c r="DX119" s="235"/>
      <c r="DY119" s="235"/>
      <c r="DZ119" s="235"/>
      <c r="EA119" s="235"/>
      <c r="EB119" s="235"/>
      <c r="EC119" s="235"/>
      <c r="ED119" s="235"/>
      <c r="EE119" s="235"/>
      <c r="EF119" s="235"/>
      <c r="EG119" s="235"/>
      <c r="EH119" s="235"/>
      <c r="EI119" s="235"/>
      <c r="EJ119" s="235"/>
      <c r="EK119" s="235"/>
      <c r="EL119" s="235"/>
      <c r="EM119" s="235"/>
      <c r="EN119" s="235"/>
      <c r="EO119" s="235"/>
      <c r="EP119" s="235"/>
      <c r="EQ119" s="235"/>
      <c r="ER119" s="235"/>
      <c r="ES119" s="235"/>
      <c r="ET119" s="235"/>
      <c r="EU119" s="235"/>
      <c r="EV119" s="235"/>
      <c r="EW119" s="235"/>
      <c r="EX119" s="235"/>
      <c r="EY119" s="235"/>
      <c r="EZ119" s="235"/>
      <c r="FA119" s="235"/>
      <c r="FB119" s="235"/>
      <c r="FC119" s="235"/>
      <c r="FD119" s="235"/>
      <c r="FE119" s="235"/>
      <c r="FF119" s="235"/>
      <c r="FG119" s="235"/>
      <c r="FH119" s="235"/>
      <c r="FI119" s="235"/>
      <c r="FJ119" s="235"/>
      <c r="FK119" s="235"/>
      <c r="FL119" s="235"/>
      <c r="FM119" s="235"/>
      <c r="FN119" s="235"/>
      <c r="FO119" s="235"/>
      <c r="FP119" s="235"/>
      <c r="FQ119" s="235"/>
      <c r="FR119" s="235"/>
      <c r="FS119" s="235"/>
      <c r="FT119" s="235"/>
      <c r="FU119" s="235"/>
      <c r="FV119" s="235"/>
      <c r="FW119" s="235"/>
      <c r="FX119" s="235"/>
      <c r="FY119" s="235"/>
      <c r="FZ119" s="235"/>
      <c r="GA119" s="235"/>
      <c r="GB119" s="235"/>
      <c r="GC119" s="235"/>
      <c r="GD119" s="235"/>
      <c r="GE119" s="235"/>
      <c r="GF119" s="235"/>
      <c r="GG119" s="235"/>
      <c r="GH119" s="235"/>
      <c r="GI119" s="235"/>
      <c r="GJ119" s="235"/>
      <c r="GK119" s="235"/>
      <c r="GL119" s="235"/>
      <c r="GM119" s="235"/>
      <c r="GN119" s="235"/>
      <c r="GO119" s="235"/>
      <c r="GP119" s="235"/>
      <c r="GQ119" s="235"/>
      <c r="GR119" s="235"/>
      <c r="GS119" s="235"/>
      <c r="GT119" s="235"/>
      <c r="GU119" s="235"/>
    </row>
    <row r="120" spans="1:203" s="132" customFormat="1" ht="14.25" customHeight="1">
      <c r="A120" s="260"/>
      <c r="B120" s="261"/>
      <c r="C120" s="235"/>
      <c r="D120" s="235"/>
      <c r="E120" s="235"/>
      <c r="F120" s="235"/>
      <c r="G120" s="235"/>
      <c r="H120" s="235"/>
      <c r="I120" s="235"/>
      <c r="J120" s="235"/>
      <c r="K120" s="235"/>
      <c r="L120" s="235"/>
      <c r="M120" s="235"/>
      <c r="N120" s="235"/>
      <c r="O120" s="235"/>
      <c r="P120" s="235"/>
      <c r="Q120" s="235"/>
      <c r="R120" s="235"/>
      <c r="S120" s="235"/>
      <c r="T120" s="235"/>
      <c r="U120" s="235"/>
      <c r="V120" s="235"/>
      <c r="W120" s="235"/>
      <c r="X120" s="235"/>
      <c r="Y120" s="235"/>
      <c r="Z120" s="235"/>
      <c r="AA120" s="235"/>
      <c r="AB120" s="235"/>
      <c r="AC120" s="235"/>
      <c r="AD120" s="235"/>
      <c r="AE120" s="235"/>
      <c r="AF120" s="235"/>
      <c r="AG120" s="235"/>
      <c r="AH120" s="235"/>
      <c r="AI120" s="235"/>
      <c r="AJ120" s="235"/>
      <c r="AK120" s="235"/>
      <c r="AL120" s="235"/>
      <c r="AM120" s="235"/>
      <c r="AN120" s="235"/>
      <c r="AO120" s="235"/>
      <c r="AP120" s="235"/>
      <c r="AQ120" s="235"/>
      <c r="AR120" s="235"/>
      <c r="AS120" s="235"/>
      <c r="AT120" s="235"/>
      <c r="AU120" s="235"/>
      <c r="AV120" s="235"/>
      <c r="AW120" s="235"/>
      <c r="AX120" s="235"/>
      <c r="AY120" s="235"/>
      <c r="AZ120" s="235"/>
      <c r="BA120" s="235"/>
      <c r="BB120" s="235"/>
      <c r="BC120" s="235"/>
      <c r="BD120" s="235"/>
      <c r="BE120" s="235"/>
      <c r="BF120" s="235"/>
      <c r="BG120" s="235"/>
      <c r="BH120" s="235"/>
      <c r="BI120" s="235"/>
      <c r="BJ120" s="235"/>
      <c r="BK120" s="235"/>
      <c r="BL120" s="235"/>
      <c r="BM120" s="235"/>
      <c r="BN120" s="235"/>
      <c r="BO120" s="235"/>
      <c r="BP120" s="235"/>
      <c r="BQ120" s="235"/>
      <c r="BR120" s="235"/>
      <c r="BS120" s="235"/>
      <c r="BT120" s="235"/>
      <c r="BU120" s="235"/>
      <c r="BV120" s="235"/>
      <c r="BW120" s="235"/>
      <c r="BX120" s="235"/>
      <c r="BY120" s="235"/>
      <c r="BZ120" s="235"/>
      <c r="CA120" s="235"/>
      <c r="CB120" s="235"/>
      <c r="CC120" s="235"/>
      <c r="CD120" s="235"/>
      <c r="CE120" s="235"/>
      <c r="CF120" s="235"/>
      <c r="CG120" s="235"/>
      <c r="CH120" s="235"/>
      <c r="CI120" s="235"/>
      <c r="CJ120" s="235"/>
      <c r="CK120" s="235"/>
      <c r="CL120" s="235"/>
      <c r="CM120" s="235"/>
      <c r="CN120" s="235"/>
      <c r="CO120" s="235"/>
      <c r="CP120" s="235"/>
      <c r="CQ120" s="235"/>
      <c r="CR120" s="235"/>
      <c r="CS120" s="235"/>
      <c r="CT120" s="235"/>
      <c r="CU120" s="235"/>
      <c r="CV120" s="261"/>
      <c r="CW120" s="235"/>
      <c r="CX120" s="235"/>
      <c r="CY120" s="235"/>
      <c r="CZ120" s="235"/>
      <c r="DA120" s="235"/>
      <c r="DB120" s="235"/>
      <c r="DC120" s="235"/>
      <c r="DD120" s="235"/>
      <c r="DE120" s="235"/>
      <c r="DF120" s="235"/>
      <c r="DG120" s="235"/>
      <c r="DH120" s="235"/>
      <c r="DI120" s="235"/>
      <c r="DJ120" s="235"/>
      <c r="DK120" s="235"/>
      <c r="DL120" s="235"/>
      <c r="DM120" s="235"/>
      <c r="DN120" s="235"/>
      <c r="DO120" s="235"/>
      <c r="DP120" s="235"/>
      <c r="DQ120" s="235"/>
      <c r="DR120" s="235"/>
      <c r="DS120" s="235"/>
      <c r="DT120" s="235"/>
      <c r="DU120" s="235"/>
      <c r="DV120" s="235"/>
      <c r="DW120" s="235"/>
      <c r="DX120" s="235"/>
      <c r="DY120" s="235"/>
      <c r="DZ120" s="235"/>
      <c r="EA120" s="235"/>
      <c r="EB120" s="235"/>
      <c r="EC120" s="235"/>
      <c r="ED120" s="235"/>
      <c r="EE120" s="235"/>
      <c r="EF120" s="235"/>
      <c r="EG120" s="235"/>
      <c r="EH120" s="235"/>
      <c r="EI120" s="235"/>
      <c r="EJ120" s="235"/>
      <c r="EK120" s="235"/>
      <c r="EL120" s="235"/>
      <c r="EM120" s="235"/>
      <c r="EN120" s="235"/>
      <c r="EO120" s="235"/>
      <c r="EP120" s="235"/>
      <c r="EQ120" s="235"/>
      <c r="ER120" s="235"/>
      <c r="ES120" s="235"/>
      <c r="ET120" s="235"/>
      <c r="EU120" s="235"/>
      <c r="EV120" s="235"/>
      <c r="EW120" s="235"/>
      <c r="EX120" s="235"/>
      <c r="EY120" s="235"/>
      <c r="EZ120" s="235"/>
      <c r="FA120" s="235"/>
      <c r="FB120" s="235"/>
      <c r="FC120" s="235"/>
      <c r="FD120" s="235"/>
      <c r="FE120" s="235"/>
      <c r="FF120" s="235"/>
      <c r="FG120" s="235"/>
      <c r="FH120" s="235"/>
      <c r="FI120" s="235"/>
      <c r="FJ120" s="235"/>
      <c r="FK120" s="235"/>
      <c r="FL120" s="235"/>
      <c r="FM120" s="235"/>
      <c r="FN120" s="235"/>
      <c r="FO120" s="235"/>
      <c r="FP120" s="235"/>
      <c r="FQ120" s="235"/>
      <c r="FR120" s="235"/>
      <c r="FS120" s="235"/>
      <c r="FT120" s="235"/>
      <c r="FU120" s="235"/>
      <c r="FV120" s="235"/>
      <c r="FW120" s="235"/>
      <c r="FX120" s="235"/>
      <c r="FY120" s="235"/>
      <c r="FZ120" s="235"/>
      <c r="GA120" s="235"/>
      <c r="GB120" s="235"/>
      <c r="GC120" s="235"/>
      <c r="GD120" s="235"/>
      <c r="GE120" s="235"/>
      <c r="GF120" s="235"/>
      <c r="GG120" s="235"/>
      <c r="GH120" s="235"/>
      <c r="GI120" s="235"/>
      <c r="GJ120" s="235"/>
      <c r="GK120" s="235"/>
      <c r="GL120" s="235"/>
      <c r="GM120" s="235"/>
      <c r="GN120" s="235"/>
      <c r="GO120" s="235"/>
      <c r="GP120" s="235"/>
      <c r="GQ120" s="235"/>
      <c r="GR120" s="235"/>
      <c r="GS120" s="235"/>
      <c r="GT120" s="235"/>
      <c r="GU120" s="235"/>
    </row>
    <row r="121" spans="1:203" s="132" customFormat="1" ht="14.25" customHeight="1">
      <c r="A121" s="260"/>
      <c r="B121" s="261"/>
      <c r="C121" s="235"/>
      <c r="D121" s="235"/>
      <c r="E121" s="235"/>
      <c r="F121" s="235"/>
      <c r="G121" s="235"/>
      <c r="H121" s="235"/>
      <c r="I121" s="235"/>
      <c r="J121" s="235"/>
      <c r="K121" s="235"/>
      <c r="L121" s="235"/>
      <c r="M121" s="235"/>
      <c r="N121" s="235"/>
      <c r="O121" s="235"/>
      <c r="P121" s="235"/>
      <c r="Q121" s="235"/>
      <c r="R121" s="235"/>
      <c r="S121" s="235"/>
      <c r="T121" s="235"/>
      <c r="U121" s="235"/>
      <c r="V121" s="235"/>
      <c r="W121" s="235"/>
      <c r="X121" s="235"/>
      <c r="Y121" s="235"/>
      <c r="Z121" s="235"/>
      <c r="AA121" s="235"/>
      <c r="AB121" s="235"/>
      <c r="AC121" s="235"/>
      <c r="AD121" s="235"/>
      <c r="AE121" s="235"/>
      <c r="AF121" s="235"/>
      <c r="AG121" s="235"/>
      <c r="AH121" s="235"/>
      <c r="AI121" s="235"/>
      <c r="AJ121" s="235"/>
      <c r="AK121" s="235"/>
      <c r="AL121" s="235"/>
      <c r="AM121" s="235"/>
      <c r="AN121" s="235"/>
      <c r="AO121" s="235"/>
      <c r="AP121" s="235"/>
      <c r="AQ121" s="235"/>
      <c r="AR121" s="235"/>
      <c r="AS121" s="235"/>
      <c r="AT121" s="235"/>
      <c r="AU121" s="235"/>
      <c r="AV121" s="235"/>
      <c r="AW121" s="235"/>
      <c r="AX121" s="235"/>
      <c r="AY121" s="235"/>
      <c r="AZ121" s="235"/>
      <c r="BA121" s="235"/>
      <c r="BB121" s="235"/>
      <c r="BC121" s="235"/>
      <c r="BD121" s="235"/>
      <c r="BE121" s="235"/>
      <c r="BF121" s="235"/>
      <c r="BG121" s="235"/>
      <c r="BH121" s="235"/>
      <c r="BI121" s="235"/>
      <c r="BJ121" s="235"/>
      <c r="BK121" s="235"/>
      <c r="BL121" s="235"/>
      <c r="BM121" s="235"/>
      <c r="BN121" s="235"/>
      <c r="BO121" s="235"/>
      <c r="BP121" s="235"/>
      <c r="BQ121" s="235"/>
      <c r="BR121" s="235"/>
      <c r="BS121" s="235"/>
      <c r="BT121" s="235"/>
      <c r="BU121" s="235"/>
      <c r="BV121" s="235"/>
      <c r="BW121" s="235"/>
      <c r="BX121" s="235"/>
      <c r="BY121" s="235"/>
      <c r="BZ121" s="235"/>
      <c r="CA121" s="235"/>
      <c r="CB121" s="235"/>
      <c r="CC121" s="235"/>
      <c r="CD121" s="235"/>
      <c r="CE121" s="235"/>
      <c r="CF121" s="235"/>
      <c r="CG121" s="235"/>
      <c r="CH121" s="235"/>
      <c r="CI121" s="235"/>
      <c r="CJ121" s="235"/>
      <c r="CK121" s="235"/>
      <c r="CL121" s="235"/>
      <c r="CM121" s="235"/>
      <c r="CN121" s="235"/>
      <c r="CO121" s="235"/>
      <c r="CP121" s="235"/>
      <c r="CQ121" s="235"/>
      <c r="CR121" s="235"/>
      <c r="CS121" s="235"/>
      <c r="CT121" s="235"/>
      <c r="CU121" s="235"/>
      <c r="CV121" s="261"/>
      <c r="CW121" s="235"/>
      <c r="CX121" s="235"/>
      <c r="CY121" s="235"/>
      <c r="CZ121" s="235"/>
      <c r="DA121" s="235"/>
      <c r="DB121" s="235"/>
      <c r="DC121" s="235"/>
      <c r="DD121" s="235"/>
      <c r="DE121" s="235"/>
      <c r="DF121" s="235"/>
      <c r="DG121" s="235"/>
      <c r="DH121" s="235"/>
      <c r="DI121" s="235"/>
      <c r="DJ121" s="235"/>
      <c r="DK121" s="235"/>
      <c r="DL121" s="235"/>
      <c r="DM121" s="235"/>
      <c r="DN121" s="235"/>
      <c r="DO121" s="235"/>
      <c r="DP121" s="235"/>
      <c r="DQ121" s="235"/>
      <c r="DR121" s="235"/>
      <c r="DS121" s="235"/>
      <c r="DT121" s="235"/>
      <c r="DU121" s="235"/>
      <c r="DV121" s="235"/>
      <c r="DW121" s="235"/>
      <c r="DX121" s="235"/>
      <c r="DY121" s="235"/>
      <c r="DZ121" s="235"/>
      <c r="EA121" s="235"/>
      <c r="EB121" s="235"/>
      <c r="EC121" s="235"/>
      <c r="ED121" s="235"/>
      <c r="EE121" s="235"/>
      <c r="EF121" s="235"/>
      <c r="EG121" s="235"/>
      <c r="EH121" s="235"/>
      <c r="EI121" s="235"/>
      <c r="EJ121" s="235"/>
      <c r="EK121" s="235"/>
      <c r="EL121" s="235"/>
      <c r="EM121" s="235"/>
      <c r="EN121" s="235"/>
      <c r="EO121" s="235"/>
      <c r="EP121" s="235"/>
      <c r="EQ121" s="235"/>
      <c r="ER121" s="235"/>
      <c r="ES121" s="235"/>
      <c r="ET121" s="235"/>
      <c r="EU121" s="235"/>
      <c r="EV121" s="235"/>
      <c r="EW121" s="235"/>
      <c r="EX121" s="235"/>
      <c r="EY121" s="235"/>
      <c r="EZ121" s="235"/>
      <c r="FA121" s="235"/>
      <c r="FB121" s="235"/>
      <c r="FC121" s="235"/>
      <c r="FD121" s="235"/>
      <c r="FE121" s="235"/>
      <c r="FF121" s="235"/>
      <c r="FG121" s="235"/>
      <c r="FH121" s="235"/>
      <c r="FI121" s="235"/>
      <c r="FJ121" s="235"/>
      <c r="FK121" s="235"/>
      <c r="FL121" s="235"/>
      <c r="FM121" s="235"/>
      <c r="FN121" s="235"/>
      <c r="FO121" s="235"/>
      <c r="FP121" s="235"/>
      <c r="FQ121" s="235"/>
      <c r="FR121" s="235"/>
      <c r="FS121" s="235"/>
      <c r="FT121" s="235"/>
      <c r="FU121" s="235"/>
      <c r="FV121" s="235"/>
      <c r="FW121" s="235"/>
      <c r="FX121" s="235"/>
      <c r="FY121" s="235"/>
      <c r="FZ121" s="235"/>
      <c r="GA121" s="235"/>
      <c r="GB121" s="235"/>
      <c r="GC121" s="235"/>
      <c r="GD121" s="235"/>
      <c r="GE121" s="235"/>
      <c r="GF121" s="235"/>
      <c r="GG121" s="235"/>
      <c r="GH121" s="235"/>
      <c r="GI121" s="235"/>
      <c r="GJ121" s="235"/>
      <c r="GK121" s="235"/>
      <c r="GL121" s="235"/>
      <c r="GM121" s="235"/>
      <c r="GN121" s="235"/>
      <c r="GO121" s="235"/>
      <c r="GP121" s="235"/>
      <c r="GQ121" s="235"/>
      <c r="GR121" s="235"/>
      <c r="GS121" s="235"/>
      <c r="GT121" s="235"/>
      <c r="GU121" s="235"/>
    </row>
    <row r="122" spans="1:100" s="132" customFormat="1" ht="14.25" customHeight="1">
      <c r="A122" s="133"/>
      <c r="B122" s="134"/>
      <c r="CV122" s="134"/>
    </row>
    <row r="123" spans="1:100" s="132" customFormat="1" ht="12" customHeight="1">
      <c r="A123" s="133"/>
      <c r="B123" s="134"/>
      <c r="CV123" s="134"/>
    </row>
    <row r="124" spans="1:100" s="132" customFormat="1" ht="18.75" customHeight="1">
      <c r="A124" s="133"/>
      <c r="B124" s="134"/>
      <c r="CV124" s="134"/>
    </row>
    <row r="125" spans="1:100" s="132" customFormat="1" ht="18.75" customHeight="1">
      <c r="A125" s="133"/>
      <c r="B125" s="134"/>
      <c r="CV125" s="134"/>
    </row>
    <row r="126" spans="1:100" s="132" customFormat="1" ht="18.75" customHeight="1">
      <c r="A126" s="133"/>
      <c r="B126" s="134"/>
      <c r="CV126" s="134"/>
    </row>
    <row r="127" spans="1:100" s="132" customFormat="1" ht="18.75" customHeight="1">
      <c r="A127" s="133"/>
      <c r="B127" s="134"/>
      <c r="CV127" s="134"/>
    </row>
    <row r="128" spans="1:100" s="132" customFormat="1" ht="18.75" customHeight="1">
      <c r="A128" s="133"/>
      <c r="B128" s="134"/>
      <c r="CV128" s="134"/>
    </row>
    <row r="129" spans="1:100" s="132" customFormat="1" ht="18.75" customHeight="1">
      <c r="A129" s="133"/>
      <c r="B129" s="134"/>
      <c r="CV129" s="134"/>
    </row>
    <row r="130" spans="1:100" s="132" customFormat="1" ht="18.75" customHeight="1">
      <c r="A130" s="133"/>
      <c r="B130" s="134"/>
      <c r="CV130" s="134"/>
    </row>
    <row r="131" spans="1:100" s="132" customFormat="1" ht="18.75" customHeight="1">
      <c r="A131" s="133"/>
      <c r="B131" s="134"/>
      <c r="CV131" s="134"/>
    </row>
    <row r="132" spans="1:100" s="132" customFormat="1" ht="18.75" customHeight="1">
      <c r="A132" s="133"/>
      <c r="B132" s="134"/>
      <c r="CV132" s="134"/>
    </row>
    <row r="133" spans="1:100" s="132" customFormat="1" ht="18.75" customHeight="1">
      <c r="A133" s="133"/>
      <c r="B133" s="134"/>
      <c r="CV133" s="134"/>
    </row>
    <row r="134" spans="1:100" s="132" customFormat="1" ht="18.75" customHeight="1">
      <c r="A134" s="133"/>
      <c r="B134" s="134"/>
      <c r="CV134" s="134"/>
    </row>
    <row r="135" spans="1:100" s="132" customFormat="1" ht="18.75" customHeight="1">
      <c r="A135" s="133"/>
      <c r="B135" s="134"/>
      <c r="CV135" s="134"/>
    </row>
    <row r="136" spans="1:100" s="132" customFormat="1" ht="18.75" customHeight="1">
      <c r="A136" s="133"/>
      <c r="B136" s="134"/>
      <c r="CV136" s="134"/>
    </row>
    <row r="137" spans="1:100" s="132" customFormat="1" ht="18.75" customHeight="1">
      <c r="A137" s="133"/>
      <c r="B137" s="134"/>
      <c r="CV137" s="134"/>
    </row>
    <row r="138" spans="1:100" s="132" customFormat="1" ht="18.75" customHeight="1">
      <c r="A138" s="133"/>
      <c r="B138" s="134"/>
      <c r="CV138" s="134"/>
    </row>
    <row r="139" spans="1:100" s="132" customFormat="1" ht="18.75" customHeight="1">
      <c r="A139" s="133"/>
      <c r="B139" s="134"/>
      <c r="CV139" s="134"/>
    </row>
    <row r="140" spans="1:100" s="132" customFormat="1" ht="18.75" customHeight="1">
      <c r="A140" s="133"/>
      <c r="B140" s="134"/>
      <c r="CV140" s="134"/>
    </row>
    <row r="141" spans="1:100" s="132" customFormat="1" ht="18.75" customHeight="1">
      <c r="A141" s="133"/>
      <c r="B141" s="134"/>
      <c r="CV141" s="134"/>
    </row>
    <row r="142" spans="1:100" s="132" customFormat="1" ht="18.75" customHeight="1">
      <c r="A142" s="133"/>
      <c r="B142" s="134"/>
      <c r="CV142" s="134"/>
    </row>
    <row r="143" spans="1:100" s="132" customFormat="1" ht="18.75" customHeight="1">
      <c r="A143" s="133"/>
      <c r="B143" s="134"/>
      <c r="CV143" s="134"/>
    </row>
    <row r="144" spans="1:100" s="132" customFormat="1" ht="12.75">
      <c r="A144" s="133"/>
      <c r="B144" s="134"/>
      <c r="CV144" s="134"/>
    </row>
    <row r="145" spans="1:100" s="132" customFormat="1" ht="12.75">
      <c r="A145" s="133"/>
      <c r="B145" s="134"/>
      <c r="CV145" s="134"/>
    </row>
    <row r="146" spans="1:100" s="132" customFormat="1" ht="12.75">
      <c r="A146" s="133"/>
      <c r="B146" s="134"/>
      <c r="CV146" s="134"/>
    </row>
    <row r="147" spans="1:100" s="132" customFormat="1" ht="15.75" customHeight="1">
      <c r="A147" s="133"/>
      <c r="B147" s="134"/>
      <c r="CV147" s="134"/>
    </row>
    <row r="148" spans="1:100" s="132" customFormat="1" ht="12.75">
      <c r="A148" s="133"/>
      <c r="B148" s="134"/>
      <c r="CV148" s="134"/>
    </row>
    <row r="149" spans="1:100" s="132" customFormat="1" ht="12.75">
      <c r="A149" s="133"/>
      <c r="B149" s="134"/>
      <c r="CV149" s="134"/>
    </row>
    <row r="150" spans="1:100" s="132" customFormat="1" ht="12.75">
      <c r="A150" s="133"/>
      <c r="B150" s="134"/>
      <c r="CV150" s="134"/>
    </row>
    <row r="151" spans="1:100" s="132" customFormat="1" ht="15.75" customHeight="1">
      <c r="A151" s="133"/>
      <c r="B151" s="134"/>
      <c r="CV151" s="134"/>
    </row>
    <row r="152" spans="1:100" s="132" customFormat="1" ht="12.75">
      <c r="A152" s="133"/>
      <c r="B152" s="134"/>
      <c r="CV152" s="134"/>
    </row>
    <row r="153" spans="1:100" s="132" customFormat="1" ht="12.75">
      <c r="A153" s="133"/>
      <c r="B153" s="134"/>
      <c r="CV153" s="134"/>
    </row>
    <row r="154" spans="1:100" s="132" customFormat="1" ht="12.75">
      <c r="A154" s="133"/>
      <c r="B154" s="134"/>
      <c r="CV154" s="134"/>
    </row>
    <row r="155" spans="1:100" s="132" customFormat="1" ht="15.75" customHeight="1">
      <c r="A155" s="133"/>
      <c r="B155" s="134"/>
      <c r="CV155" s="134"/>
    </row>
    <row r="156" spans="1:100" s="132" customFormat="1" ht="12.75">
      <c r="A156" s="133"/>
      <c r="B156" s="134"/>
      <c r="CV156" s="134"/>
    </row>
    <row r="157" spans="1:100" s="132" customFormat="1" ht="12.75">
      <c r="A157" s="133"/>
      <c r="B157" s="134"/>
      <c r="CV157" s="134"/>
    </row>
    <row r="158" spans="1:100" s="132" customFormat="1" ht="12.75">
      <c r="A158" s="133"/>
      <c r="B158" s="134"/>
      <c r="CV158" s="134"/>
    </row>
    <row r="159" spans="1:100" s="132" customFormat="1" ht="15.75" customHeight="1">
      <c r="A159" s="133"/>
      <c r="B159" s="134"/>
      <c r="CV159" s="134"/>
    </row>
    <row r="160" spans="1:100" s="132" customFormat="1" ht="12.75">
      <c r="A160" s="133"/>
      <c r="B160" s="134"/>
      <c r="CV160" s="134"/>
    </row>
    <row r="161" spans="1:100" s="132" customFormat="1" ht="12.75">
      <c r="A161" s="133"/>
      <c r="B161" s="134"/>
      <c r="CV161" s="134"/>
    </row>
    <row r="162" spans="1:100" s="132" customFormat="1" ht="12.75">
      <c r="A162" s="133"/>
      <c r="B162" s="134"/>
      <c r="CV162" s="134"/>
    </row>
    <row r="163" spans="1:100" s="132" customFormat="1" ht="15.75" customHeight="1">
      <c r="A163" s="133"/>
      <c r="B163" s="134"/>
      <c r="CV163" s="134"/>
    </row>
    <row r="164" spans="1:100" s="132" customFormat="1" ht="12.75">
      <c r="A164" s="133"/>
      <c r="B164" s="134"/>
      <c r="CV164" s="134"/>
    </row>
    <row r="165" spans="1:100" s="132" customFormat="1" ht="12.75">
      <c r="A165" s="133"/>
      <c r="B165" s="134"/>
      <c r="CV165" s="134"/>
    </row>
    <row r="166" spans="1:100" s="132" customFormat="1" ht="12.75">
      <c r="A166" s="133"/>
      <c r="B166" s="134"/>
      <c r="CV166" s="134"/>
    </row>
    <row r="167" spans="1:100" s="132" customFormat="1" ht="15.75" customHeight="1">
      <c r="A167" s="133"/>
      <c r="B167" s="134"/>
      <c r="CV167" s="134"/>
    </row>
    <row r="168" spans="1:196" s="132" customFormat="1" ht="12.75">
      <c r="A168" s="133"/>
      <c r="B168" s="134"/>
      <c r="CU168" s="135"/>
      <c r="CV168" s="136"/>
      <c r="CW168" s="136"/>
      <c r="CX168" s="136"/>
      <c r="CY168" s="136"/>
      <c r="CZ168" s="136"/>
      <c r="DA168" s="136"/>
      <c r="DB168" s="136"/>
      <c r="DC168" s="136"/>
      <c r="DD168" s="136"/>
      <c r="DE168" s="136"/>
      <c r="DF168" s="136"/>
      <c r="DG168" s="136"/>
      <c r="DH168" s="136"/>
      <c r="DI168" s="136"/>
      <c r="DJ168" s="136"/>
      <c r="DK168" s="136"/>
      <c r="DL168" s="136"/>
      <c r="DM168" s="136"/>
      <c r="DN168" s="136"/>
      <c r="DO168" s="136"/>
      <c r="DP168" s="136"/>
      <c r="DQ168" s="136"/>
      <c r="DR168" s="136"/>
      <c r="DS168" s="136"/>
      <c r="DT168" s="136"/>
      <c r="DU168" s="136"/>
      <c r="DV168" s="136"/>
      <c r="DW168" s="136"/>
      <c r="DX168" s="136"/>
      <c r="DY168" s="136"/>
      <c r="DZ168" s="136"/>
      <c r="EA168" s="136"/>
      <c r="EB168" s="136"/>
      <c r="EC168" s="136"/>
      <c r="ED168" s="136"/>
      <c r="EE168" s="136"/>
      <c r="EF168" s="136"/>
      <c r="EG168" s="136"/>
      <c r="EH168" s="136"/>
      <c r="EI168" s="136"/>
      <c r="EJ168" s="136"/>
      <c r="EK168" s="136"/>
      <c r="EL168" s="136"/>
      <c r="EM168" s="136"/>
      <c r="EN168" s="136"/>
      <c r="EO168" s="136"/>
      <c r="EP168" s="136"/>
      <c r="EQ168" s="136"/>
      <c r="ER168" s="136"/>
      <c r="ES168" s="136"/>
      <c r="ET168" s="136"/>
      <c r="EU168" s="136"/>
      <c r="EV168" s="136"/>
      <c r="EW168" s="136"/>
      <c r="EX168" s="136"/>
      <c r="EY168" s="136"/>
      <c r="EZ168" s="136"/>
      <c r="FA168" s="136"/>
      <c r="FB168" s="136"/>
      <c r="FC168" s="136"/>
      <c r="FD168" s="136"/>
      <c r="FE168" s="136"/>
      <c r="FF168" s="136"/>
      <c r="FG168" s="136"/>
      <c r="FH168" s="136"/>
      <c r="FI168" s="136"/>
      <c r="FJ168" s="136"/>
      <c r="FK168" s="136"/>
      <c r="FL168" s="136"/>
      <c r="FM168" s="136"/>
      <c r="FN168" s="136"/>
      <c r="FO168" s="136"/>
      <c r="FP168" s="136"/>
      <c r="FQ168" s="136"/>
      <c r="FR168" s="136"/>
      <c r="FS168" s="136"/>
      <c r="FT168" s="136"/>
      <c r="FU168" s="136"/>
      <c r="FV168" s="136"/>
      <c r="FW168" s="136"/>
      <c r="FX168" s="136"/>
      <c r="FY168" s="136"/>
      <c r="FZ168" s="136"/>
      <c r="GA168" s="136"/>
      <c r="GB168" s="136"/>
      <c r="GC168" s="136"/>
      <c r="GD168" s="136"/>
      <c r="GE168" s="136"/>
      <c r="GF168" s="136"/>
      <c r="GG168" s="136"/>
      <c r="GH168" s="136"/>
      <c r="GI168" s="136"/>
      <c r="GJ168" s="136"/>
      <c r="GK168" s="136"/>
      <c r="GL168" s="136"/>
      <c r="GM168" s="136"/>
      <c r="GN168" s="136"/>
    </row>
    <row r="169" spans="1:196" s="132" customFormat="1" ht="12.75">
      <c r="A169" s="133"/>
      <c r="B169" s="134"/>
      <c r="CU169" s="135"/>
      <c r="CV169" s="136"/>
      <c r="CW169" s="136"/>
      <c r="CX169" s="136"/>
      <c r="CY169" s="136"/>
      <c r="CZ169" s="136"/>
      <c r="DA169" s="136"/>
      <c r="DB169" s="136"/>
      <c r="DC169" s="136"/>
      <c r="DD169" s="136"/>
      <c r="DE169" s="136"/>
      <c r="DF169" s="136"/>
      <c r="DG169" s="136"/>
      <c r="DH169" s="136"/>
      <c r="DI169" s="136"/>
      <c r="DJ169" s="136"/>
      <c r="DK169" s="136"/>
      <c r="DL169" s="136"/>
      <c r="DM169" s="136"/>
      <c r="DN169" s="136"/>
      <c r="DO169" s="136"/>
      <c r="DP169" s="136"/>
      <c r="DQ169" s="136"/>
      <c r="DR169" s="136"/>
      <c r="DS169" s="136"/>
      <c r="DT169" s="136"/>
      <c r="DU169" s="136"/>
      <c r="DV169" s="136"/>
      <c r="DW169" s="136"/>
      <c r="DX169" s="136"/>
      <c r="DY169" s="136"/>
      <c r="DZ169" s="136"/>
      <c r="EA169" s="136"/>
      <c r="EB169" s="136"/>
      <c r="EC169" s="136"/>
      <c r="ED169" s="136"/>
      <c r="EE169" s="136"/>
      <c r="EF169" s="136"/>
      <c r="EG169" s="136"/>
      <c r="EH169" s="136"/>
      <c r="EI169" s="136"/>
      <c r="EJ169" s="136"/>
      <c r="EK169" s="136"/>
      <c r="EL169" s="136"/>
      <c r="EM169" s="136"/>
      <c r="EN169" s="136"/>
      <c r="EO169" s="136"/>
      <c r="EP169" s="136"/>
      <c r="EQ169" s="136"/>
      <c r="ER169" s="136"/>
      <c r="ES169" s="136"/>
      <c r="ET169" s="136"/>
      <c r="EU169" s="136"/>
      <c r="EV169" s="136"/>
      <c r="EW169" s="136"/>
      <c r="EX169" s="136"/>
      <c r="EY169" s="136"/>
      <c r="EZ169" s="136"/>
      <c r="FA169" s="136"/>
      <c r="FB169" s="136"/>
      <c r="FC169" s="136"/>
      <c r="FD169" s="136"/>
      <c r="FE169" s="136"/>
      <c r="FF169" s="136"/>
      <c r="FG169" s="136"/>
      <c r="FH169" s="136"/>
      <c r="FI169" s="136"/>
      <c r="FJ169" s="136"/>
      <c r="FK169" s="136"/>
      <c r="FL169" s="136"/>
      <c r="FM169" s="136"/>
      <c r="FN169" s="136"/>
      <c r="FO169" s="136"/>
      <c r="FP169" s="136"/>
      <c r="FQ169" s="136"/>
      <c r="FR169" s="136"/>
      <c r="FS169" s="136"/>
      <c r="FT169" s="136"/>
      <c r="FU169" s="136"/>
      <c r="FV169" s="136"/>
      <c r="FW169" s="136"/>
      <c r="FX169" s="136"/>
      <c r="FY169" s="136"/>
      <c r="FZ169" s="136"/>
      <c r="GA169" s="136"/>
      <c r="GB169" s="136"/>
      <c r="GC169" s="136"/>
      <c r="GD169" s="136"/>
      <c r="GE169" s="136"/>
      <c r="GF169" s="136"/>
      <c r="GG169" s="136"/>
      <c r="GH169" s="136"/>
      <c r="GI169" s="136"/>
      <c r="GJ169" s="136"/>
      <c r="GK169" s="136"/>
      <c r="GL169" s="136"/>
      <c r="GM169" s="136"/>
      <c r="GN169" s="136"/>
    </row>
    <row r="170" spans="1:196" s="132" customFormat="1" ht="12.75">
      <c r="A170" s="133"/>
      <c r="B170" s="134"/>
      <c r="CU170" s="135"/>
      <c r="CV170" s="136"/>
      <c r="CW170" s="136"/>
      <c r="CX170" s="136"/>
      <c r="CY170" s="136"/>
      <c r="CZ170" s="136"/>
      <c r="DA170" s="136"/>
      <c r="DB170" s="136"/>
      <c r="DC170" s="136"/>
      <c r="DD170" s="136"/>
      <c r="DE170" s="136"/>
      <c r="DF170" s="136"/>
      <c r="DG170" s="136"/>
      <c r="DH170" s="136"/>
      <c r="DI170" s="136"/>
      <c r="DJ170" s="136"/>
      <c r="DK170" s="136"/>
      <c r="DL170" s="136"/>
      <c r="DM170" s="136"/>
      <c r="DN170" s="136"/>
      <c r="DO170" s="136"/>
      <c r="DP170" s="136"/>
      <c r="DQ170" s="136"/>
      <c r="DR170" s="136"/>
      <c r="DS170" s="136"/>
      <c r="DT170" s="136"/>
      <c r="DU170" s="136"/>
      <c r="DV170" s="136"/>
      <c r="DW170" s="136"/>
      <c r="DX170" s="136"/>
      <c r="DY170" s="136"/>
      <c r="DZ170" s="136"/>
      <c r="EA170" s="136"/>
      <c r="EB170" s="136"/>
      <c r="EC170" s="136"/>
      <c r="ED170" s="136"/>
      <c r="EE170" s="136"/>
      <c r="EF170" s="136"/>
      <c r="EG170" s="136"/>
      <c r="EH170" s="136"/>
      <c r="EI170" s="136"/>
      <c r="EJ170" s="136"/>
      <c r="EK170" s="136"/>
      <c r="EL170" s="136"/>
      <c r="EM170" s="136"/>
      <c r="EN170" s="136"/>
      <c r="EO170" s="136"/>
      <c r="EP170" s="136"/>
      <c r="EQ170" s="136"/>
      <c r="ER170" s="136"/>
      <c r="ES170" s="136"/>
      <c r="ET170" s="136"/>
      <c r="EU170" s="136"/>
      <c r="EV170" s="136"/>
      <c r="EW170" s="136"/>
      <c r="EX170" s="136"/>
      <c r="EY170" s="136"/>
      <c r="EZ170" s="136"/>
      <c r="FA170" s="136"/>
      <c r="FB170" s="136"/>
      <c r="FC170" s="136"/>
      <c r="FD170" s="136"/>
      <c r="FE170" s="136"/>
      <c r="FF170" s="136"/>
      <c r="FG170" s="136"/>
      <c r="FH170" s="136"/>
      <c r="FI170" s="136"/>
      <c r="FJ170" s="136"/>
      <c r="FK170" s="136"/>
      <c r="FL170" s="136"/>
      <c r="FM170" s="136"/>
      <c r="FN170" s="136"/>
      <c r="FO170" s="136"/>
      <c r="FP170" s="136"/>
      <c r="FQ170" s="136"/>
      <c r="FR170" s="136"/>
      <c r="FS170" s="136"/>
      <c r="FT170" s="136"/>
      <c r="FU170" s="136"/>
      <c r="FV170" s="136"/>
      <c r="FW170" s="136"/>
      <c r="FX170" s="136"/>
      <c r="FY170" s="136"/>
      <c r="FZ170" s="136"/>
      <c r="GA170" s="136"/>
      <c r="GB170" s="136"/>
      <c r="GC170" s="136"/>
      <c r="GD170" s="136"/>
      <c r="GE170" s="136"/>
      <c r="GF170" s="136"/>
      <c r="GG170" s="136"/>
      <c r="GH170" s="136"/>
      <c r="GI170" s="136"/>
      <c r="GJ170" s="136"/>
      <c r="GK170" s="136"/>
      <c r="GL170" s="136"/>
      <c r="GM170" s="136"/>
      <c r="GN170" s="136"/>
    </row>
    <row r="171" spans="1:196" s="132" customFormat="1" ht="15.75" customHeight="1">
      <c r="A171" s="133"/>
      <c r="B171" s="134"/>
      <c r="CU171" s="135"/>
      <c r="CV171" s="136"/>
      <c r="CW171" s="136"/>
      <c r="CX171" s="136"/>
      <c r="CY171" s="136"/>
      <c r="CZ171" s="136"/>
      <c r="DA171" s="136"/>
      <c r="DB171" s="136"/>
      <c r="DC171" s="136"/>
      <c r="DD171" s="136"/>
      <c r="DE171" s="136"/>
      <c r="DF171" s="136"/>
      <c r="DG171" s="136"/>
      <c r="DH171" s="136"/>
      <c r="DI171" s="136"/>
      <c r="DJ171" s="136"/>
      <c r="DK171" s="136"/>
      <c r="DL171" s="136"/>
      <c r="DM171" s="136"/>
      <c r="DN171" s="136"/>
      <c r="DO171" s="136"/>
      <c r="DP171" s="136"/>
      <c r="DQ171" s="136"/>
      <c r="DR171" s="136"/>
      <c r="DS171" s="136"/>
      <c r="DT171" s="136"/>
      <c r="DU171" s="136"/>
      <c r="DV171" s="136"/>
      <c r="DW171" s="136"/>
      <c r="DX171" s="136"/>
      <c r="DY171" s="136"/>
      <c r="DZ171" s="136"/>
      <c r="EA171" s="136"/>
      <c r="EB171" s="136"/>
      <c r="EC171" s="136"/>
      <c r="ED171" s="136"/>
      <c r="EE171" s="136"/>
      <c r="EF171" s="136"/>
      <c r="EG171" s="136"/>
      <c r="EH171" s="136"/>
      <c r="EI171" s="136"/>
      <c r="EJ171" s="136"/>
      <c r="EK171" s="136"/>
      <c r="EL171" s="136"/>
      <c r="EM171" s="136"/>
      <c r="EN171" s="136"/>
      <c r="EO171" s="136"/>
      <c r="EP171" s="136"/>
      <c r="EQ171" s="136"/>
      <c r="ER171" s="136"/>
      <c r="ES171" s="136"/>
      <c r="ET171" s="136"/>
      <c r="EU171" s="136"/>
      <c r="EV171" s="136"/>
      <c r="EW171" s="136"/>
      <c r="EX171" s="136"/>
      <c r="EY171" s="136"/>
      <c r="EZ171" s="136"/>
      <c r="FA171" s="136"/>
      <c r="FB171" s="136"/>
      <c r="FC171" s="136"/>
      <c r="FD171" s="136"/>
      <c r="FE171" s="136"/>
      <c r="FF171" s="136"/>
      <c r="FG171" s="136"/>
      <c r="FH171" s="136"/>
      <c r="FI171" s="136"/>
      <c r="FJ171" s="136"/>
      <c r="FK171" s="136"/>
      <c r="FL171" s="136"/>
      <c r="FM171" s="136"/>
      <c r="FN171" s="136"/>
      <c r="FO171" s="136"/>
      <c r="FP171" s="136"/>
      <c r="FQ171" s="136"/>
      <c r="FR171" s="136"/>
      <c r="FS171" s="136"/>
      <c r="FT171" s="136"/>
      <c r="FU171" s="136"/>
      <c r="FV171" s="136"/>
      <c r="FW171" s="136"/>
      <c r="FX171" s="136"/>
      <c r="FY171" s="136"/>
      <c r="FZ171" s="136"/>
      <c r="GA171" s="136"/>
      <c r="GB171" s="136"/>
      <c r="GC171" s="136"/>
      <c r="GD171" s="136"/>
      <c r="GE171" s="136"/>
      <c r="GF171" s="136"/>
      <c r="GG171" s="136"/>
      <c r="GH171" s="136"/>
      <c r="GI171" s="136"/>
      <c r="GJ171" s="136"/>
      <c r="GK171" s="136"/>
      <c r="GL171" s="136"/>
      <c r="GM171" s="136"/>
      <c r="GN171" s="136"/>
    </row>
    <row r="172" spans="1:196" s="132" customFormat="1" ht="12.75">
      <c r="A172" s="133"/>
      <c r="B172" s="134"/>
      <c r="CU172" s="135"/>
      <c r="CV172" s="136"/>
      <c r="CW172" s="136"/>
      <c r="CX172" s="136"/>
      <c r="CY172" s="136"/>
      <c r="CZ172" s="136"/>
      <c r="DA172" s="136"/>
      <c r="DB172" s="136"/>
      <c r="DC172" s="136"/>
      <c r="DD172" s="136"/>
      <c r="DE172" s="136"/>
      <c r="DF172" s="136"/>
      <c r="DG172" s="136"/>
      <c r="DH172" s="136"/>
      <c r="DI172" s="136"/>
      <c r="DJ172" s="136"/>
      <c r="DK172" s="136"/>
      <c r="DL172" s="136"/>
      <c r="DM172" s="136"/>
      <c r="DN172" s="136"/>
      <c r="DO172" s="136"/>
      <c r="DP172" s="136"/>
      <c r="DQ172" s="136"/>
      <c r="DR172" s="136"/>
      <c r="DS172" s="136"/>
      <c r="DT172" s="136"/>
      <c r="DU172" s="136"/>
      <c r="DV172" s="136"/>
      <c r="DW172" s="136"/>
      <c r="DX172" s="136"/>
      <c r="DY172" s="136"/>
      <c r="DZ172" s="136"/>
      <c r="EA172" s="136"/>
      <c r="EB172" s="136"/>
      <c r="EC172" s="136"/>
      <c r="ED172" s="136"/>
      <c r="EE172" s="136"/>
      <c r="EF172" s="136"/>
      <c r="EG172" s="136"/>
      <c r="EH172" s="136"/>
      <c r="EI172" s="136"/>
      <c r="EJ172" s="136"/>
      <c r="EK172" s="136"/>
      <c r="EL172" s="136"/>
      <c r="EM172" s="136"/>
      <c r="EN172" s="136"/>
      <c r="EO172" s="136"/>
      <c r="EP172" s="136"/>
      <c r="EQ172" s="136"/>
      <c r="ER172" s="136"/>
      <c r="ES172" s="136"/>
      <c r="ET172" s="136"/>
      <c r="EU172" s="136"/>
      <c r="EV172" s="136"/>
      <c r="EW172" s="136"/>
      <c r="EX172" s="136"/>
      <c r="EY172" s="136"/>
      <c r="EZ172" s="136"/>
      <c r="FA172" s="136"/>
      <c r="FB172" s="136"/>
      <c r="FC172" s="136"/>
      <c r="FD172" s="136"/>
      <c r="FE172" s="136"/>
      <c r="FF172" s="136"/>
      <c r="FG172" s="136"/>
      <c r="FH172" s="136"/>
      <c r="FI172" s="136"/>
      <c r="FJ172" s="136"/>
      <c r="FK172" s="136"/>
      <c r="FL172" s="136"/>
      <c r="FM172" s="136"/>
      <c r="FN172" s="136"/>
      <c r="FO172" s="136"/>
      <c r="FP172" s="136"/>
      <c r="FQ172" s="136"/>
      <c r="FR172" s="136"/>
      <c r="FS172" s="136"/>
      <c r="FT172" s="136"/>
      <c r="FU172" s="136"/>
      <c r="FV172" s="136"/>
      <c r="FW172" s="136"/>
      <c r="FX172" s="136"/>
      <c r="FY172" s="136"/>
      <c r="FZ172" s="136"/>
      <c r="GA172" s="136"/>
      <c r="GB172" s="136"/>
      <c r="GC172" s="136"/>
      <c r="GD172" s="136"/>
      <c r="GE172" s="136"/>
      <c r="GF172" s="136"/>
      <c r="GG172" s="136"/>
      <c r="GH172" s="136"/>
      <c r="GI172" s="136"/>
      <c r="GJ172" s="136"/>
      <c r="GK172" s="136"/>
      <c r="GL172" s="136"/>
      <c r="GM172" s="136"/>
      <c r="GN172" s="136"/>
    </row>
    <row r="173" spans="1:196" s="132" customFormat="1" ht="12.75">
      <c r="A173" s="133"/>
      <c r="B173" s="134"/>
      <c r="CU173" s="135"/>
      <c r="CV173" s="136"/>
      <c r="CW173" s="136"/>
      <c r="CX173" s="136"/>
      <c r="CY173" s="136"/>
      <c r="CZ173" s="136"/>
      <c r="DA173" s="136"/>
      <c r="DB173" s="136"/>
      <c r="DC173" s="136"/>
      <c r="DD173" s="136"/>
      <c r="DE173" s="136"/>
      <c r="DF173" s="136"/>
      <c r="DG173" s="136"/>
      <c r="DH173" s="136"/>
      <c r="DI173" s="136"/>
      <c r="DJ173" s="136"/>
      <c r="DK173" s="136"/>
      <c r="DL173" s="136"/>
      <c r="DM173" s="136"/>
      <c r="DN173" s="136"/>
      <c r="DO173" s="136"/>
      <c r="DP173" s="136"/>
      <c r="DQ173" s="136"/>
      <c r="DR173" s="136"/>
      <c r="DS173" s="136"/>
      <c r="DT173" s="136"/>
      <c r="DU173" s="136"/>
      <c r="DV173" s="136"/>
      <c r="DW173" s="136"/>
      <c r="DX173" s="136"/>
      <c r="DY173" s="136"/>
      <c r="DZ173" s="136"/>
      <c r="EA173" s="136"/>
      <c r="EB173" s="136"/>
      <c r="EC173" s="136"/>
      <c r="ED173" s="136"/>
      <c r="EE173" s="136"/>
      <c r="EF173" s="136"/>
      <c r="EG173" s="136"/>
      <c r="EH173" s="136"/>
      <c r="EI173" s="136"/>
      <c r="EJ173" s="136"/>
      <c r="EK173" s="136"/>
      <c r="EL173" s="136"/>
      <c r="EM173" s="136"/>
      <c r="EN173" s="136"/>
      <c r="EO173" s="136"/>
      <c r="EP173" s="136"/>
      <c r="EQ173" s="136"/>
      <c r="ER173" s="136"/>
      <c r="ES173" s="136"/>
      <c r="ET173" s="136"/>
      <c r="EU173" s="136"/>
      <c r="EV173" s="136"/>
      <c r="EW173" s="136"/>
      <c r="EX173" s="136"/>
      <c r="EY173" s="136"/>
      <c r="EZ173" s="136"/>
      <c r="FA173" s="136"/>
      <c r="FB173" s="136"/>
      <c r="FC173" s="136"/>
      <c r="FD173" s="136"/>
      <c r="FE173" s="136"/>
      <c r="FF173" s="136"/>
      <c r="FG173" s="136"/>
      <c r="FH173" s="136"/>
      <c r="FI173" s="136"/>
      <c r="FJ173" s="136"/>
      <c r="FK173" s="136"/>
      <c r="FL173" s="136"/>
      <c r="FM173" s="136"/>
      <c r="FN173" s="136"/>
      <c r="FO173" s="136"/>
      <c r="FP173" s="136"/>
      <c r="FQ173" s="136"/>
      <c r="FR173" s="136"/>
      <c r="FS173" s="136"/>
      <c r="FT173" s="136"/>
      <c r="FU173" s="136"/>
      <c r="FV173" s="136"/>
      <c r="FW173" s="136"/>
      <c r="FX173" s="136"/>
      <c r="FY173" s="136"/>
      <c r="FZ173" s="136"/>
      <c r="GA173" s="136"/>
      <c r="GB173" s="136"/>
      <c r="GC173" s="136"/>
      <c r="GD173" s="136"/>
      <c r="GE173" s="136"/>
      <c r="GF173" s="136"/>
      <c r="GG173" s="136"/>
      <c r="GH173" s="136"/>
      <c r="GI173" s="136"/>
      <c r="GJ173" s="136"/>
      <c r="GK173" s="136"/>
      <c r="GL173" s="136"/>
      <c r="GM173" s="136"/>
      <c r="GN173" s="136"/>
    </row>
    <row r="174" spans="1:196" s="132" customFormat="1" ht="12.75">
      <c r="A174" s="133"/>
      <c r="B174" s="134"/>
      <c r="CU174" s="135"/>
      <c r="CV174" s="136"/>
      <c r="CW174" s="136"/>
      <c r="CX174" s="136"/>
      <c r="CY174" s="136"/>
      <c r="CZ174" s="136"/>
      <c r="DA174" s="136"/>
      <c r="DB174" s="136"/>
      <c r="DC174" s="136"/>
      <c r="DD174" s="136"/>
      <c r="DE174" s="136"/>
      <c r="DF174" s="136"/>
      <c r="DG174" s="136"/>
      <c r="DH174" s="136"/>
      <c r="DI174" s="136"/>
      <c r="DJ174" s="136"/>
      <c r="DK174" s="136"/>
      <c r="DL174" s="136"/>
      <c r="DM174" s="136"/>
      <c r="DN174" s="136"/>
      <c r="DO174" s="136"/>
      <c r="DP174" s="136"/>
      <c r="DQ174" s="136"/>
      <c r="DR174" s="136"/>
      <c r="DS174" s="136"/>
      <c r="DT174" s="136"/>
      <c r="DU174" s="136"/>
      <c r="DV174" s="136"/>
      <c r="DW174" s="136"/>
      <c r="DX174" s="136"/>
      <c r="DY174" s="136"/>
      <c r="DZ174" s="136"/>
      <c r="EA174" s="136"/>
      <c r="EB174" s="136"/>
      <c r="EC174" s="136"/>
      <c r="ED174" s="136"/>
      <c r="EE174" s="136"/>
      <c r="EF174" s="136"/>
      <c r="EG174" s="136"/>
      <c r="EH174" s="136"/>
      <c r="EI174" s="136"/>
      <c r="EJ174" s="136"/>
      <c r="EK174" s="136"/>
      <c r="EL174" s="136"/>
      <c r="EM174" s="136"/>
      <c r="EN174" s="136"/>
      <c r="EO174" s="136"/>
      <c r="EP174" s="136"/>
      <c r="EQ174" s="136"/>
      <c r="ER174" s="136"/>
      <c r="ES174" s="136"/>
      <c r="ET174" s="136"/>
      <c r="EU174" s="136"/>
      <c r="EV174" s="136"/>
      <c r="EW174" s="136"/>
      <c r="EX174" s="136"/>
      <c r="EY174" s="136"/>
      <c r="EZ174" s="136"/>
      <c r="FA174" s="136"/>
      <c r="FB174" s="136"/>
      <c r="FC174" s="136"/>
      <c r="FD174" s="136"/>
      <c r="FE174" s="136"/>
      <c r="FF174" s="136"/>
      <c r="FG174" s="136"/>
      <c r="FH174" s="136"/>
      <c r="FI174" s="136"/>
      <c r="FJ174" s="136"/>
      <c r="FK174" s="136"/>
      <c r="FL174" s="136"/>
      <c r="FM174" s="136"/>
      <c r="FN174" s="136"/>
      <c r="FO174" s="136"/>
      <c r="FP174" s="136"/>
      <c r="FQ174" s="136"/>
      <c r="FR174" s="136"/>
      <c r="FS174" s="136"/>
      <c r="FT174" s="136"/>
      <c r="FU174" s="136"/>
      <c r="FV174" s="136"/>
      <c r="FW174" s="136"/>
      <c r="FX174" s="136"/>
      <c r="FY174" s="136"/>
      <c r="FZ174" s="136"/>
      <c r="GA174" s="136"/>
      <c r="GB174" s="136"/>
      <c r="GC174" s="136"/>
      <c r="GD174" s="136"/>
      <c r="GE174" s="136"/>
      <c r="GF174" s="136"/>
      <c r="GG174" s="136"/>
      <c r="GH174" s="136"/>
      <c r="GI174" s="136"/>
      <c r="GJ174" s="136"/>
      <c r="GK174" s="136"/>
      <c r="GL174" s="136"/>
      <c r="GM174" s="136"/>
      <c r="GN174" s="136"/>
    </row>
    <row r="175" spans="1:196" s="132" customFormat="1" ht="15.75" customHeight="1">
      <c r="A175" s="133"/>
      <c r="B175" s="134"/>
      <c r="CU175" s="135"/>
      <c r="CV175" s="136"/>
      <c r="CW175" s="136"/>
      <c r="CX175" s="136"/>
      <c r="CY175" s="136"/>
      <c r="CZ175" s="136"/>
      <c r="DA175" s="136"/>
      <c r="DB175" s="136"/>
      <c r="DC175" s="136"/>
      <c r="DD175" s="136"/>
      <c r="DE175" s="136"/>
      <c r="DF175" s="136"/>
      <c r="DG175" s="136"/>
      <c r="DH175" s="136"/>
      <c r="DI175" s="136"/>
      <c r="DJ175" s="136"/>
      <c r="DK175" s="136"/>
      <c r="DL175" s="136"/>
      <c r="DM175" s="136"/>
      <c r="DN175" s="136"/>
      <c r="DO175" s="136"/>
      <c r="DP175" s="136"/>
      <c r="DQ175" s="136"/>
      <c r="DR175" s="136"/>
      <c r="DS175" s="136"/>
      <c r="DT175" s="136"/>
      <c r="DU175" s="136"/>
      <c r="DV175" s="136"/>
      <c r="DW175" s="136"/>
      <c r="DX175" s="136"/>
      <c r="DY175" s="136"/>
      <c r="DZ175" s="136"/>
      <c r="EA175" s="136"/>
      <c r="EB175" s="136"/>
      <c r="EC175" s="136"/>
      <c r="ED175" s="136"/>
      <c r="EE175" s="136"/>
      <c r="EF175" s="136"/>
      <c r="EG175" s="136"/>
      <c r="EH175" s="136"/>
      <c r="EI175" s="136"/>
      <c r="EJ175" s="136"/>
      <c r="EK175" s="136"/>
      <c r="EL175" s="136"/>
      <c r="EM175" s="136"/>
      <c r="EN175" s="136"/>
      <c r="EO175" s="136"/>
      <c r="EP175" s="136"/>
      <c r="EQ175" s="136"/>
      <c r="ER175" s="136"/>
      <c r="ES175" s="136"/>
      <c r="ET175" s="136"/>
      <c r="EU175" s="136"/>
      <c r="EV175" s="136"/>
      <c r="EW175" s="136"/>
      <c r="EX175" s="136"/>
      <c r="EY175" s="136"/>
      <c r="EZ175" s="136"/>
      <c r="FA175" s="136"/>
      <c r="FB175" s="136"/>
      <c r="FC175" s="136"/>
      <c r="FD175" s="136"/>
      <c r="FE175" s="136"/>
      <c r="FF175" s="136"/>
      <c r="FG175" s="136"/>
      <c r="FH175" s="136"/>
      <c r="FI175" s="136"/>
      <c r="FJ175" s="136"/>
      <c r="FK175" s="136"/>
      <c r="FL175" s="136"/>
      <c r="FM175" s="136"/>
      <c r="FN175" s="136"/>
      <c r="FO175" s="136"/>
      <c r="FP175" s="136"/>
      <c r="FQ175" s="136"/>
      <c r="FR175" s="136"/>
      <c r="FS175" s="136"/>
      <c r="FT175" s="136"/>
      <c r="FU175" s="136"/>
      <c r="FV175" s="136"/>
      <c r="FW175" s="136"/>
      <c r="FX175" s="136"/>
      <c r="FY175" s="136"/>
      <c r="FZ175" s="136"/>
      <c r="GA175" s="136"/>
      <c r="GB175" s="136"/>
      <c r="GC175" s="136"/>
      <c r="GD175" s="136"/>
      <c r="GE175" s="136"/>
      <c r="GF175" s="136"/>
      <c r="GG175" s="136"/>
      <c r="GH175" s="136"/>
      <c r="GI175" s="136"/>
      <c r="GJ175" s="136"/>
      <c r="GK175" s="136"/>
      <c r="GL175" s="136"/>
      <c r="GM175" s="136"/>
      <c r="GN175" s="136"/>
    </row>
    <row r="176" spans="1:196" s="132" customFormat="1" ht="12.75">
      <c r="A176" s="133"/>
      <c r="B176" s="134"/>
      <c r="CU176" s="135"/>
      <c r="CV176" s="136"/>
      <c r="CW176" s="136"/>
      <c r="CX176" s="136"/>
      <c r="CY176" s="136"/>
      <c r="CZ176" s="136"/>
      <c r="DA176" s="136"/>
      <c r="DB176" s="136"/>
      <c r="DC176" s="136"/>
      <c r="DD176" s="136"/>
      <c r="DE176" s="136"/>
      <c r="DF176" s="136"/>
      <c r="DG176" s="136"/>
      <c r="DH176" s="136"/>
      <c r="DI176" s="136"/>
      <c r="DJ176" s="136"/>
      <c r="DK176" s="136"/>
      <c r="DL176" s="136"/>
      <c r="DM176" s="136"/>
      <c r="DN176" s="136"/>
      <c r="DO176" s="136"/>
      <c r="DP176" s="136"/>
      <c r="DQ176" s="136"/>
      <c r="DR176" s="136"/>
      <c r="DS176" s="136"/>
      <c r="DT176" s="136"/>
      <c r="DU176" s="136"/>
      <c r="DV176" s="136"/>
      <c r="DW176" s="136"/>
      <c r="DX176" s="136"/>
      <c r="DY176" s="136"/>
      <c r="DZ176" s="136"/>
      <c r="EA176" s="136"/>
      <c r="EB176" s="136"/>
      <c r="EC176" s="136"/>
      <c r="ED176" s="136"/>
      <c r="EE176" s="136"/>
      <c r="EF176" s="136"/>
      <c r="EG176" s="136"/>
      <c r="EH176" s="136"/>
      <c r="EI176" s="136"/>
      <c r="EJ176" s="136"/>
      <c r="EK176" s="136"/>
      <c r="EL176" s="136"/>
      <c r="EM176" s="136"/>
      <c r="EN176" s="136"/>
      <c r="EO176" s="136"/>
      <c r="EP176" s="136"/>
      <c r="EQ176" s="136"/>
      <c r="ER176" s="136"/>
      <c r="ES176" s="136"/>
      <c r="ET176" s="136"/>
      <c r="EU176" s="136"/>
      <c r="EV176" s="136"/>
      <c r="EW176" s="136"/>
      <c r="EX176" s="136"/>
      <c r="EY176" s="136"/>
      <c r="EZ176" s="136"/>
      <c r="FA176" s="136"/>
      <c r="FB176" s="136"/>
      <c r="FC176" s="136"/>
      <c r="FD176" s="136"/>
      <c r="FE176" s="136"/>
      <c r="FF176" s="136"/>
      <c r="FG176" s="136"/>
      <c r="FH176" s="136"/>
      <c r="FI176" s="136"/>
      <c r="FJ176" s="136"/>
      <c r="FK176" s="136"/>
      <c r="FL176" s="136"/>
      <c r="FM176" s="136"/>
      <c r="FN176" s="136"/>
      <c r="FO176" s="136"/>
      <c r="FP176" s="136"/>
      <c r="FQ176" s="136"/>
      <c r="FR176" s="136"/>
      <c r="FS176" s="136"/>
      <c r="FT176" s="136"/>
      <c r="FU176" s="136"/>
      <c r="FV176" s="136"/>
      <c r="FW176" s="136"/>
      <c r="FX176" s="136"/>
      <c r="FY176" s="136"/>
      <c r="FZ176" s="136"/>
      <c r="GA176" s="136"/>
      <c r="GB176" s="136"/>
      <c r="GC176" s="136"/>
      <c r="GD176" s="136"/>
      <c r="GE176" s="136"/>
      <c r="GF176" s="136"/>
      <c r="GG176" s="136"/>
      <c r="GH176" s="136"/>
      <c r="GI176" s="136"/>
      <c r="GJ176" s="136"/>
      <c r="GK176" s="136"/>
      <c r="GL176" s="136"/>
      <c r="GM176" s="136"/>
      <c r="GN176" s="136"/>
    </row>
    <row r="177" spans="1:196" s="132" customFormat="1" ht="12.75">
      <c r="A177" s="133"/>
      <c r="B177" s="134"/>
      <c r="CU177" s="135"/>
      <c r="CV177" s="136"/>
      <c r="CW177" s="136"/>
      <c r="CX177" s="136"/>
      <c r="CY177" s="136"/>
      <c r="CZ177" s="136"/>
      <c r="DA177" s="136"/>
      <c r="DB177" s="136"/>
      <c r="DC177" s="136"/>
      <c r="DD177" s="136"/>
      <c r="DE177" s="136"/>
      <c r="DF177" s="136"/>
      <c r="DG177" s="136"/>
      <c r="DH177" s="136"/>
      <c r="DI177" s="136"/>
      <c r="DJ177" s="136"/>
      <c r="DK177" s="136"/>
      <c r="DL177" s="136"/>
      <c r="DM177" s="136"/>
      <c r="DN177" s="136"/>
      <c r="DO177" s="136"/>
      <c r="DP177" s="136"/>
      <c r="DQ177" s="136"/>
      <c r="DR177" s="136"/>
      <c r="DS177" s="136"/>
      <c r="DT177" s="136"/>
      <c r="DU177" s="136"/>
      <c r="DV177" s="136"/>
      <c r="DW177" s="136"/>
      <c r="DX177" s="136"/>
      <c r="DY177" s="136"/>
      <c r="DZ177" s="136"/>
      <c r="EA177" s="136"/>
      <c r="EB177" s="136"/>
      <c r="EC177" s="136"/>
      <c r="ED177" s="136"/>
      <c r="EE177" s="136"/>
      <c r="EF177" s="136"/>
      <c r="EG177" s="136"/>
      <c r="EH177" s="136"/>
      <c r="EI177" s="136"/>
      <c r="EJ177" s="136"/>
      <c r="EK177" s="136"/>
      <c r="EL177" s="136"/>
      <c r="EM177" s="136"/>
      <c r="EN177" s="136"/>
      <c r="EO177" s="136"/>
      <c r="EP177" s="136"/>
      <c r="EQ177" s="136"/>
      <c r="ER177" s="136"/>
      <c r="ES177" s="136"/>
      <c r="ET177" s="136"/>
      <c r="EU177" s="136"/>
      <c r="EV177" s="136"/>
      <c r="EW177" s="136"/>
      <c r="EX177" s="136"/>
      <c r="EY177" s="136"/>
      <c r="EZ177" s="136"/>
      <c r="FA177" s="136"/>
      <c r="FB177" s="136"/>
      <c r="FC177" s="136"/>
      <c r="FD177" s="136"/>
      <c r="FE177" s="136"/>
      <c r="FF177" s="136"/>
      <c r="FG177" s="136"/>
      <c r="FH177" s="136"/>
      <c r="FI177" s="136"/>
      <c r="FJ177" s="136"/>
      <c r="FK177" s="136"/>
      <c r="FL177" s="136"/>
      <c r="FM177" s="136"/>
      <c r="FN177" s="136"/>
      <c r="FO177" s="136"/>
      <c r="FP177" s="136"/>
      <c r="FQ177" s="136"/>
      <c r="FR177" s="136"/>
      <c r="FS177" s="136"/>
      <c r="FT177" s="136"/>
      <c r="FU177" s="136"/>
      <c r="FV177" s="136"/>
      <c r="FW177" s="136"/>
      <c r="FX177" s="136"/>
      <c r="FY177" s="136"/>
      <c r="FZ177" s="136"/>
      <c r="GA177" s="136"/>
      <c r="GB177" s="136"/>
      <c r="GC177" s="136"/>
      <c r="GD177" s="136"/>
      <c r="GE177" s="136"/>
      <c r="GF177" s="136"/>
      <c r="GG177" s="136"/>
      <c r="GH177" s="136"/>
      <c r="GI177" s="136"/>
      <c r="GJ177" s="136"/>
      <c r="GK177" s="136"/>
      <c r="GL177" s="136"/>
      <c r="GM177" s="136"/>
      <c r="GN177" s="136"/>
    </row>
    <row r="178" spans="1:196" s="132" customFormat="1" ht="12.75">
      <c r="A178" s="133"/>
      <c r="B178" s="134"/>
      <c r="CU178" s="135"/>
      <c r="CV178" s="136"/>
      <c r="CW178" s="136"/>
      <c r="CX178" s="136"/>
      <c r="CY178" s="136"/>
      <c r="CZ178" s="136"/>
      <c r="DA178" s="136"/>
      <c r="DB178" s="136"/>
      <c r="DC178" s="136"/>
      <c r="DD178" s="136"/>
      <c r="DE178" s="136"/>
      <c r="DF178" s="136"/>
      <c r="DG178" s="136"/>
      <c r="DH178" s="136"/>
      <c r="DI178" s="136"/>
      <c r="DJ178" s="136"/>
      <c r="DK178" s="136"/>
      <c r="DL178" s="136"/>
      <c r="DM178" s="136"/>
      <c r="DN178" s="136"/>
      <c r="DO178" s="136"/>
      <c r="DP178" s="136"/>
      <c r="DQ178" s="136"/>
      <c r="DR178" s="136"/>
      <c r="DS178" s="136"/>
      <c r="DT178" s="136"/>
      <c r="DU178" s="136"/>
      <c r="DV178" s="136"/>
      <c r="DW178" s="136"/>
      <c r="DX178" s="136"/>
      <c r="DY178" s="136"/>
      <c r="DZ178" s="136"/>
      <c r="EA178" s="136"/>
      <c r="EB178" s="136"/>
      <c r="EC178" s="136"/>
      <c r="ED178" s="136"/>
      <c r="EE178" s="136"/>
      <c r="EF178" s="136"/>
      <c r="EG178" s="136"/>
      <c r="EH178" s="136"/>
      <c r="EI178" s="136"/>
      <c r="EJ178" s="136"/>
      <c r="EK178" s="136"/>
      <c r="EL178" s="136"/>
      <c r="EM178" s="136"/>
      <c r="EN178" s="136"/>
      <c r="EO178" s="136"/>
      <c r="EP178" s="136"/>
      <c r="EQ178" s="136"/>
      <c r="ER178" s="136"/>
      <c r="ES178" s="136"/>
      <c r="ET178" s="136"/>
      <c r="EU178" s="136"/>
      <c r="EV178" s="136"/>
      <c r="EW178" s="136"/>
      <c r="EX178" s="136"/>
      <c r="EY178" s="136"/>
      <c r="EZ178" s="136"/>
      <c r="FA178" s="136"/>
      <c r="FB178" s="136"/>
      <c r="FC178" s="136"/>
      <c r="FD178" s="136"/>
      <c r="FE178" s="136"/>
      <c r="FF178" s="136"/>
      <c r="FG178" s="136"/>
      <c r="FH178" s="136"/>
      <c r="FI178" s="136"/>
      <c r="FJ178" s="136"/>
      <c r="FK178" s="136"/>
      <c r="FL178" s="136"/>
      <c r="FM178" s="136"/>
      <c r="FN178" s="136"/>
      <c r="FO178" s="136"/>
      <c r="FP178" s="136"/>
      <c r="FQ178" s="136"/>
      <c r="FR178" s="136"/>
      <c r="FS178" s="136"/>
      <c r="FT178" s="136"/>
      <c r="FU178" s="136"/>
      <c r="FV178" s="136"/>
      <c r="FW178" s="136"/>
      <c r="FX178" s="136"/>
      <c r="FY178" s="136"/>
      <c r="FZ178" s="136"/>
      <c r="GA178" s="136"/>
      <c r="GB178" s="136"/>
      <c r="GC178" s="136"/>
      <c r="GD178" s="136"/>
      <c r="GE178" s="136"/>
      <c r="GF178" s="136"/>
      <c r="GG178" s="136"/>
      <c r="GH178" s="136"/>
      <c r="GI178" s="136"/>
      <c r="GJ178" s="136"/>
      <c r="GK178" s="136"/>
      <c r="GL178" s="136"/>
      <c r="GM178" s="136"/>
      <c r="GN178" s="136"/>
    </row>
    <row r="179" spans="1:196" s="132" customFormat="1" ht="15.75" customHeight="1">
      <c r="A179" s="133"/>
      <c r="B179" s="134"/>
      <c r="CU179" s="135"/>
      <c r="CV179" s="136"/>
      <c r="CW179" s="136"/>
      <c r="CX179" s="136"/>
      <c r="CY179" s="136"/>
      <c r="CZ179" s="136"/>
      <c r="DA179" s="136"/>
      <c r="DB179" s="136"/>
      <c r="DC179" s="136"/>
      <c r="DD179" s="136"/>
      <c r="DE179" s="136"/>
      <c r="DF179" s="136"/>
      <c r="DG179" s="136"/>
      <c r="DH179" s="136"/>
      <c r="DI179" s="136"/>
      <c r="DJ179" s="136"/>
      <c r="DK179" s="136"/>
      <c r="DL179" s="136"/>
      <c r="DM179" s="136"/>
      <c r="DN179" s="136"/>
      <c r="DO179" s="136"/>
      <c r="DP179" s="136"/>
      <c r="DQ179" s="136"/>
      <c r="DR179" s="136"/>
      <c r="DS179" s="136"/>
      <c r="DT179" s="136"/>
      <c r="DU179" s="136"/>
      <c r="DV179" s="136"/>
      <c r="DW179" s="136"/>
      <c r="DX179" s="136"/>
      <c r="DY179" s="136"/>
      <c r="DZ179" s="136"/>
      <c r="EA179" s="136"/>
      <c r="EB179" s="136"/>
      <c r="EC179" s="136"/>
      <c r="ED179" s="136"/>
      <c r="EE179" s="136"/>
      <c r="EF179" s="136"/>
      <c r="EG179" s="136"/>
      <c r="EH179" s="136"/>
      <c r="EI179" s="136"/>
      <c r="EJ179" s="136"/>
      <c r="EK179" s="136"/>
      <c r="EL179" s="136"/>
      <c r="EM179" s="136"/>
      <c r="EN179" s="136"/>
      <c r="EO179" s="136"/>
      <c r="EP179" s="136"/>
      <c r="EQ179" s="136"/>
      <c r="ER179" s="136"/>
      <c r="ES179" s="136"/>
      <c r="ET179" s="136"/>
      <c r="EU179" s="136"/>
      <c r="EV179" s="136"/>
      <c r="EW179" s="136"/>
      <c r="EX179" s="136"/>
      <c r="EY179" s="136"/>
      <c r="EZ179" s="136"/>
      <c r="FA179" s="136"/>
      <c r="FB179" s="136"/>
      <c r="FC179" s="136"/>
      <c r="FD179" s="136"/>
      <c r="FE179" s="136"/>
      <c r="FF179" s="136"/>
      <c r="FG179" s="136"/>
      <c r="FH179" s="136"/>
      <c r="FI179" s="136"/>
      <c r="FJ179" s="136"/>
      <c r="FK179" s="136"/>
      <c r="FL179" s="136"/>
      <c r="FM179" s="136"/>
      <c r="FN179" s="136"/>
      <c r="FO179" s="136"/>
      <c r="FP179" s="136"/>
      <c r="FQ179" s="136"/>
      <c r="FR179" s="136"/>
      <c r="FS179" s="136"/>
      <c r="FT179" s="136"/>
      <c r="FU179" s="136"/>
      <c r="FV179" s="136"/>
      <c r="FW179" s="136"/>
      <c r="FX179" s="136"/>
      <c r="FY179" s="136"/>
      <c r="FZ179" s="136"/>
      <c r="GA179" s="136"/>
      <c r="GB179" s="136"/>
      <c r="GC179" s="136"/>
      <c r="GD179" s="136"/>
      <c r="GE179" s="136"/>
      <c r="GF179" s="136"/>
      <c r="GG179" s="136"/>
      <c r="GH179" s="136"/>
      <c r="GI179" s="136"/>
      <c r="GJ179" s="136"/>
      <c r="GK179" s="136"/>
      <c r="GL179" s="136"/>
      <c r="GM179" s="136"/>
      <c r="GN179" s="136"/>
    </row>
    <row r="180" spans="1:196" s="132" customFormat="1" ht="12.75">
      <c r="A180" s="133"/>
      <c r="B180" s="134"/>
      <c r="CU180" s="135"/>
      <c r="CV180" s="136"/>
      <c r="CW180" s="136"/>
      <c r="CX180" s="136"/>
      <c r="CY180" s="136"/>
      <c r="CZ180" s="136"/>
      <c r="DA180" s="136"/>
      <c r="DB180" s="136"/>
      <c r="DC180" s="136"/>
      <c r="DD180" s="136"/>
      <c r="DE180" s="136"/>
      <c r="DF180" s="136"/>
      <c r="DG180" s="136"/>
      <c r="DH180" s="136"/>
      <c r="DI180" s="136"/>
      <c r="DJ180" s="136"/>
      <c r="DK180" s="136"/>
      <c r="DL180" s="136"/>
      <c r="DM180" s="136"/>
      <c r="DN180" s="136"/>
      <c r="DO180" s="136"/>
      <c r="DP180" s="136"/>
      <c r="DQ180" s="136"/>
      <c r="DR180" s="136"/>
      <c r="DS180" s="136"/>
      <c r="DT180" s="136"/>
      <c r="DU180" s="136"/>
      <c r="DV180" s="136"/>
      <c r="DW180" s="136"/>
      <c r="DX180" s="136"/>
      <c r="DY180" s="136"/>
      <c r="DZ180" s="136"/>
      <c r="EA180" s="136"/>
      <c r="EB180" s="136"/>
      <c r="EC180" s="136"/>
      <c r="ED180" s="136"/>
      <c r="EE180" s="136"/>
      <c r="EF180" s="136"/>
      <c r="EG180" s="136"/>
      <c r="EH180" s="136"/>
      <c r="EI180" s="136"/>
      <c r="EJ180" s="136"/>
      <c r="EK180" s="136"/>
      <c r="EL180" s="136"/>
      <c r="EM180" s="136"/>
      <c r="EN180" s="136"/>
      <c r="EO180" s="136"/>
      <c r="EP180" s="136"/>
      <c r="EQ180" s="136"/>
      <c r="ER180" s="136"/>
      <c r="ES180" s="136"/>
      <c r="ET180" s="136"/>
      <c r="EU180" s="136"/>
      <c r="EV180" s="136"/>
      <c r="EW180" s="136"/>
      <c r="EX180" s="136"/>
      <c r="EY180" s="136"/>
      <c r="EZ180" s="136"/>
      <c r="FA180" s="136"/>
      <c r="FB180" s="136"/>
      <c r="FC180" s="136"/>
      <c r="FD180" s="136"/>
      <c r="FE180" s="136"/>
      <c r="FF180" s="136"/>
      <c r="FG180" s="136"/>
      <c r="FH180" s="136"/>
      <c r="FI180" s="136"/>
      <c r="FJ180" s="136"/>
      <c r="FK180" s="136"/>
      <c r="FL180" s="136"/>
      <c r="FM180" s="136"/>
      <c r="FN180" s="136"/>
      <c r="FO180" s="136"/>
      <c r="FP180" s="136"/>
      <c r="FQ180" s="136"/>
      <c r="FR180" s="136"/>
      <c r="FS180" s="136"/>
      <c r="FT180" s="136"/>
      <c r="FU180" s="136"/>
      <c r="FV180" s="136"/>
      <c r="FW180" s="136"/>
      <c r="FX180" s="136"/>
      <c r="FY180" s="136"/>
      <c r="FZ180" s="136"/>
      <c r="GA180" s="136"/>
      <c r="GB180" s="136"/>
      <c r="GC180" s="136"/>
      <c r="GD180" s="136"/>
      <c r="GE180" s="136"/>
      <c r="GF180" s="136"/>
      <c r="GG180" s="136"/>
      <c r="GH180" s="136"/>
      <c r="GI180" s="136"/>
      <c r="GJ180" s="136"/>
      <c r="GK180" s="136"/>
      <c r="GL180" s="136"/>
      <c r="GM180" s="136"/>
      <c r="GN180" s="136"/>
    </row>
    <row r="181" spans="1:196" s="132" customFormat="1" ht="12.75">
      <c r="A181" s="133"/>
      <c r="B181" s="134"/>
      <c r="CU181" s="135"/>
      <c r="CV181" s="136"/>
      <c r="CW181" s="136"/>
      <c r="CX181" s="136"/>
      <c r="CY181" s="136"/>
      <c r="CZ181" s="136"/>
      <c r="DA181" s="136"/>
      <c r="DB181" s="136"/>
      <c r="DC181" s="136"/>
      <c r="DD181" s="136"/>
      <c r="DE181" s="136"/>
      <c r="DF181" s="136"/>
      <c r="DG181" s="136"/>
      <c r="DH181" s="136"/>
      <c r="DI181" s="136"/>
      <c r="DJ181" s="136"/>
      <c r="DK181" s="136"/>
      <c r="DL181" s="136"/>
      <c r="DM181" s="136"/>
      <c r="DN181" s="136"/>
      <c r="DO181" s="136"/>
      <c r="DP181" s="136"/>
      <c r="DQ181" s="136"/>
      <c r="DR181" s="136"/>
      <c r="DS181" s="136"/>
      <c r="DT181" s="136"/>
      <c r="DU181" s="136"/>
      <c r="DV181" s="136"/>
      <c r="DW181" s="136"/>
      <c r="DX181" s="136"/>
      <c r="DY181" s="136"/>
      <c r="DZ181" s="136"/>
      <c r="EA181" s="136"/>
      <c r="EB181" s="136"/>
      <c r="EC181" s="136"/>
      <c r="ED181" s="136"/>
      <c r="EE181" s="136"/>
      <c r="EF181" s="136"/>
      <c r="EG181" s="136"/>
      <c r="EH181" s="136"/>
      <c r="EI181" s="136"/>
      <c r="EJ181" s="136"/>
      <c r="EK181" s="136"/>
      <c r="EL181" s="136"/>
      <c r="EM181" s="136"/>
      <c r="EN181" s="136"/>
      <c r="EO181" s="136"/>
      <c r="EP181" s="136"/>
      <c r="EQ181" s="136"/>
      <c r="ER181" s="136"/>
      <c r="ES181" s="136"/>
      <c r="ET181" s="136"/>
      <c r="EU181" s="136"/>
      <c r="EV181" s="136"/>
      <c r="EW181" s="136"/>
      <c r="EX181" s="136"/>
      <c r="EY181" s="136"/>
      <c r="EZ181" s="136"/>
      <c r="FA181" s="136"/>
      <c r="FB181" s="136"/>
      <c r="FC181" s="136"/>
      <c r="FD181" s="136"/>
      <c r="FE181" s="136"/>
      <c r="FF181" s="136"/>
      <c r="FG181" s="136"/>
      <c r="FH181" s="136"/>
      <c r="FI181" s="136"/>
      <c r="FJ181" s="136"/>
      <c r="FK181" s="136"/>
      <c r="FL181" s="136"/>
      <c r="FM181" s="136"/>
      <c r="FN181" s="136"/>
      <c r="FO181" s="136"/>
      <c r="FP181" s="136"/>
      <c r="FQ181" s="136"/>
      <c r="FR181" s="136"/>
      <c r="FS181" s="136"/>
      <c r="FT181" s="136"/>
      <c r="FU181" s="136"/>
      <c r="FV181" s="136"/>
      <c r="FW181" s="136"/>
      <c r="FX181" s="136"/>
      <c r="FY181" s="136"/>
      <c r="FZ181" s="136"/>
      <c r="GA181" s="136"/>
      <c r="GB181" s="136"/>
      <c r="GC181" s="136"/>
      <c r="GD181" s="136"/>
      <c r="GE181" s="136"/>
      <c r="GF181" s="136"/>
      <c r="GG181" s="136"/>
      <c r="GH181" s="136"/>
      <c r="GI181" s="136"/>
      <c r="GJ181" s="136"/>
      <c r="GK181" s="136"/>
      <c r="GL181" s="136"/>
      <c r="GM181" s="136"/>
      <c r="GN181" s="136"/>
    </row>
    <row r="182" spans="1:196" s="132" customFormat="1" ht="12.75">
      <c r="A182" s="133"/>
      <c r="B182" s="134"/>
      <c r="CU182" s="135"/>
      <c r="CV182" s="136"/>
      <c r="CW182" s="136"/>
      <c r="CX182" s="136"/>
      <c r="CY182" s="136"/>
      <c r="CZ182" s="136"/>
      <c r="DA182" s="136"/>
      <c r="DB182" s="136"/>
      <c r="DC182" s="136"/>
      <c r="DD182" s="136"/>
      <c r="DE182" s="136"/>
      <c r="DF182" s="136"/>
      <c r="DG182" s="136"/>
      <c r="DH182" s="136"/>
      <c r="DI182" s="136"/>
      <c r="DJ182" s="136"/>
      <c r="DK182" s="136"/>
      <c r="DL182" s="136"/>
      <c r="DM182" s="136"/>
      <c r="DN182" s="136"/>
      <c r="DO182" s="136"/>
      <c r="DP182" s="136"/>
      <c r="DQ182" s="136"/>
      <c r="DR182" s="136"/>
      <c r="DS182" s="136"/>
      <c r="DT182" s="136"/>
      <c r="DU182" s="136"/>
      <c r="DV182" s="136"/>
      <c r="DW182" s="136"/>
      <c r="DX182" s="136"/>
      <c r="DY182" s="136"/>
      <c r="DZ182" s="136"/>
      <c r="EA182" s="136"/>
      <c r="EB182" s="136"/>
      <c r="EC182" s="136"/>
      <c r="ED182" s="136"/>
      <c r="EE182" s="136"/>
      <c r="EF182" s="136"/>
      <c r="EG182" s="136"/>
      <c r="EH182" s="136"/>
      <c r="EI182" s="136"/>
      <c r="EJ182" s="136"/>
      <c r="EK182" s="136"/>
      <c r="EL182" s="136"/>
      <c r="EM182" s="136"/>
      <c r="EN182" s="136"/>
      <c r="EO182" s="136"/>
      <c r="EP182" s="136"/>
      <c r="EQ182" s="136"/>
      <c r="ER182" s="136"/>
      <c r="ES182" s="136"/>
      <c r="ET182" s="136"/>
      <c r="EU182" s="136"/>
      <c r="EV182" s="136"/>
      <c r="EW182" s="136"/>
      <c r="EX182" s="136"/>
      <c r="EY182" s="136"/>
      <c r="EZ182" s="136"/>
      <c r="FA182" s="136"/>
      <c r="FB182" s="136"/>
      <c r="FC182" s="136"/>
      <c r="FD182" s="136"/>
      <c r="FE182" s="136"/>
      <c r="FF182" s="136"/>
      <c r="FG182" s="136"/>
      <c r="FH182" s="136"/>
      <c r="FI182" s="136"/>
      <c r="FJ182" s="136"/>
      <c r="FK182" s="136"/>
      <c r="FL182" s="136"/>
      <c r="FM182" s="136"/>
      <c r="FN182" s="136"/>
      <c r="FO182" s="136"/>
      <c r="FP182" s="136"/>
      <c r="FQ182" s="136"/>
      <c r="FR182" s="136"/>
      <c r="FS182" s="136"/>
      <c r="FT182" s="136"/>
      <c r="FU182" s="136"/>
      <c r="FV182" s="136"/>
      <c r="FW182" s="136"/>
      <c r="FX182" s="136"/>
      <c r="FY182" s="136"/>
      <c r="FZ182" s="136"/>
      <c r="GA182" s="136"/>
      <c r="GB182" s="136"/>
      <c r="GC182" s="136"/>
      <c r="GD182" s="136"/>
      <c r="GE182" s="136"/>
      <c r="GF182" s="136"/>
      <c r="GG182" s="136"/>
      <c r="GH182" s="136"/>
      <c r="GI182" s="136"/>
      <c r="GJ182" s="136"/>
      <c r="GK182" s="136"/>
      <c r="GL182" s="136"/>
      <c r="GM182" s="136"/>
      <c r="GN182" s="136"/>
    </row>
    <row r="183" spans="1:196" s="132" customFormat="1" ht="15.75" customHeight="1">
      <c r="A183" s="133"/>
      <c r="B183" s="134"/>
      <c r="CU183" s="135"/>
      <c r="CV183" s="136"/>
      <c r="CW183" s="136"/>
      <c r="CX183" s="136"/>
      <c r="CY183" s="136"/>
      <c r="CZ183" s="136"/>
      <c r="DA183" s="136"/>
      <c r="DB183" s="136"/>
      <c r="DC183" s="136"/>
      <c r="DD183" s="136"/>
      <c r="DE183" s="136"/>
      <c r="DF183" s="136"/>
      <c r="DG183" s="136"/>
      <c r="DH183" s="136"/>
      <c r="DI183" s="136"/>
      <c r="DJ183" s="136"/>
      <c r="DK183" s="136"/>
      <c r="DL183" s="136"/>
      <c r="DM183" s="136"/>
      <c r="DN183" s="136"/>
      <c r="DO183" s="136"/>
      <c r="DP183" s="136"/>
      <c r="DQ183" s="136"/>
      <c r="DR183" s="136"/>
      <c r="DS183" s="136"/>
      <c r="DT183" s="136"/>
      <c r="DU183" s="136"/>
      <c r="DV183" s="136"/>
      <c r="DW183" s="136"/>
      <c r="DX183" s="136"/>
      <c r="DY183" s="136"/>
      <c r="DZ183" s="136"/>
      <c r="EA183" s="136"/>
      <c r="EB183" s="136"/>
      <c r="EC183" s="136"/>
      <c r="ED183" s="136"/>
      <c r="EE183" s="136"/>
      <c r="EF183" s="136"/>
      <c r="EG183" s="136"/>
      <c r="EH183" s="136"/>
      <c r="EI183" s="136"/>
      <c r="EJ183" s="136"/>
      <c r="EK183" s="136"/>
      <c r="EL183" s="136"/>
      <c r="EM183" s="136"/>
      <c r="EN183" s="136"/>
      <c r="EO183" s="136"/>
      <c r="EP183" s="136"/>
      <c r="EQ183" s="136"/>
      <c r="ER183" s="136"/>
      <c r="ES183" s="136"/>
      <c r="ET183" s="136"/>
      <c r="EU183" s="136"/>
      <c r="EV183" s="136"/>
      <c r="EW183" s="136"/>
      <c r="EX183" s="136"/>
      <c r="EY183" s="136"/>
      <c r="EZ183" s="136"/>
      <c r="FA183" s="136"/>
      <c r="FB183" s="136"/>
      <c r="FC183" s="136"/>
      <c r="FD183" s="136"/>
      <c r="FE183" s="136"/>
      <c r="FF183" s="136"/>
      <c r="FG183" s="136"/>
      <c r="FH183" s="136"/>
      <c r="FI183" s="136"/>
      <c r="FJ183" s="136"/>
      <c r="FK183" s="136"/>
      <c r="FL183" s="136"/>
      <c r="FM183" s="136"/>
      <c r="FN183" s="136"/>
      <c r="FO183" s="136"/>
      <c r="FP183" s="136"/>
      <c r="FQ183" s="136"/>
      <c r="FR183" s="136"/>
      <c r="FS183" s="136"/>
      <c r="FT183" s="136"/>
      <c r="FU183" s="136"/>
      <c r="FV183" s="136"/>
      <c r="FW183" s="136"/>
      <c r="FX183" s="136"/>
      <c r="FY183" s="136"/>
      <c r="FZ183" s="136"/>
      <c r="GA183" s="136"/>
      <c r="GB183" s="136"/>
      <c r="GC183" s="136"/>
      <c r="GD183" s="136"/>
      <c r="GE183" s="136"/>
      <c r="GF183" s="136"/>
      <c r="GG183" s="136"/>
      <c r="GH183" s="136"/>
      <c r="GI183" s="136"/>
      <c r="GJ183" s="136"/>
      <c r="GK183" s="136"/>
      <c r="GL183" s="136"/>
      <c r="GM183" s="136"/>
      <c r="GN183" s="136"/>
    </row>
    <row r="184" spans="1:196" s="132" customFormat="1" ht="12.75">
      <c r="A184" s="133"/>
      <c r="B184" s="134"/>
      <c r="CU184" s="135"/>
      <c r="CV184" s="136"/>
      <c r="CW184" s="136"/>
      <c r="CX184" s="136"/>
      <c r="CY184" s="136"/>
      <c r="CZ184" s="136"/>
      <c r="DA184" s="136"/>
      <c r="DB184" s="136"/>
      <c r="DC184" s="136"/>
      <c r="DD184" s="136"/>
      <c r="DE184" s="136"/>
      <c r="DF184" s="136"/>
      <c r="DG184" s="136"/>
      <c r="DH184" s="136"/>
      <c r="DI184" s="136"/>
      <c r="DJ184" s="136"/>
      <c r="DK184" s="136"/>
      <c r="DL184" s="136"/>
      <c r="DM184" s="136"/>
      <c r="DN184" s="136"/>
      <c r="DO184" s="136"/>
      <c r="DP184" s="136"/>
      <c r="DQ184" s="136"/>
      <c r="DR184" s="136"/>
      <c r="DS184" s="136"/>
      <c r="DT184" s="136"/>
      <c r="DU184" s="136"/>
      <c r="DV184" s="136"/>
      <c r="DW184" s="136"/>
      <c r="DX184" s="136"/>
      <c r="DY184" s="136"/>
      <c r="DZ184" s="136"/>
      <c r="EA184" s="136"/>
      <c r="EB184" s="136"/>
      <c r="EC184" s="136"/>
      <c r="ED184" s="136"/>
      <c r="EE184" s="136"/>
      <c r="EF184" s="136"/>
      <c r="EG184" s="136"/>
      <c r="EH184" s="136"/>
      <c r="EI184" s="136"/>
      <c r="EJ184" s="136"/>
      <c r="EK184" s="136"/>
      <c r="EL184" s="136"/>
      <c r="EM184" s="136"/>
      <c r="EN184" s="136"/>
      <c r="EO184" s="136"/>
      <c r="EP184" s="136"/>
      <c r="EQ184" s="136"/>
      <c r="ER184" s="136"/>
      <c r="ES184" s="136"/>
      <c r="ET184" s="136"/>
      <c r="EU184" s="136"/>
      <c r="EV184" s="136"/>
      <c r="EW184" s="136"/>
      <c r="EX184" s="136"/>
      <c r="EY184" s="136"/>
      <c r="EZ184" s="136"/>
      <c r="FA184" s="136"/>
      <c r="FB184" s="136"/>
      <c r="FC184" s="136"/>
      <c r="FD184" s="136"/>
      <c r="FE184" s="136"/>
      <c r="FF184" s="136"/>
      <c r="FG184" s="136"/>
      <c r="FH184" s="136"/>
      <c r="FI184" s="136"/>
      <c r="FJ184" s="136"/>
      <c r="FK184" s="136"/>
      <c r="FL184" s="136"/>
      <c r="FM184" s="136"/>
      <c r="FN184" s="136"/>
      <c r="FO184" s="136"/>
      <c r="FP184" s="136"/>
      <c r="FQ184" s="136"/>
      <c r="FR184" s="136"/>
      <c r="FS184" s="136"/>
      <c r="FT184" s="136"/>
      <c r="FU184" s="136"/>
      <c r="FV184" s="136"/>
      <c r="FW184" s="136"/>
      <c r="FX184" s="136"/>
      <c r="FY184" s="136"/>
      <c r="FZ184" s="136"/>
      <c r="GA184" s="136"/>
      <c r="GB184" s="136"/>
      <c r="GC184" s="136"/>
      <c r="GD184" s="136"/>
      <c r="GE184" s="136"/>
      <c r="GF184" s="136"/>
      <c r="GG184" s="136"/>
      <c r="GH184" s="136"/>
      <c r="GI184" s="136"/>
      <c r="GJ184" s="136"/>
      <c r="GK184" s="136"/>
      <c r="GL184" s="136"/>
      <c r="GM184" s="136"/>
      <c r="GN184" s="136"/>
    </row>
    <row r="185" spans="1:196" s="132" customFormat="1" ht="12.75">
      <c r="A185" s="133"/>
      <c r="B185" s="134"/>
      <c r="CU185" s="135"/>
      <c r="CV185" s="136"/>
      <c r="CW185" s="136"/>
      <c r="CX185" s="136"/>
      <c r="CY185" s="136"/>
      <c r="CZ185" s="136"/>
      <c r="DA185" s="136"/>
      <c r="DB185" s="136"/>
      <c r="DC185" s="136"/>
      <c r="DD185" s="136"/>
      <c r="DE185" s="136"/>
      <c r="DF185" s="136"/>
      <c r="DG185" s="136"/>
      <c r="DH185" s="136"/>
      <c r="DI185" s="136"/>
      <c r="DJ185" s="136"/>
      <c r="DK185" s="136"/>
      <c r="DL185" s="136"/>
      <c r="DM185" s="136"/>
      <c r="DN185" s="136"/>
      <c r="DO185" s="136"/>
      <c r="DP185" s="136"/>
      <c r="DQ185" s="136"/>
      <c r="DR185" s="136"/>
      <c r="DS185" s="136"/>
      <c r="DT185" s="136"/>
      <c r="DU185" s="136"/>
      <c r="DV185" s="136"/>
      <c r="DW185" s="136"/>
      <c r="DX185" s="136"/>
      <c r="DY185" s="136"/>
      <c r="DZ185" s="136"/>
      <c r="EA185" s="136"/>
      <c r="EB185" s="136"/>
      <c r="EC185" s="136"/>
      <c r="ED185" s="136"/>
      <c r="EE185" s="136"/>
      <c r="EF185" s="136"/>
      <c r="EG185" s="136"/>
      <c r="EH185" s="136"/>
      <c r="EI185" s="136"/>
      <c r="EJ185" s="136"/>
      <c r="EK185" s="136"/>
      <c r="EL185" s="136"/>
      <c r="EM185" s="136"/>
      <c r="EN185" s="136"/>
      <c r="EO185" s="136"/>
      <c r="EP185" s="136"/>
      <c r="EQ185" s="136"/>
      <c r="ER185" s="136"/>
      <c r="ES185" s="136"/>
      <c r="ET185" s="136"/>
      <c r="EU185" s="136"/>
      <c r="EV185" s="136"/>
      <c r="EW185" s="136"/>
      <c r="EX185" s="136"/>
      <c r="EY185" s="136"/>
      <c r="EZ185" s="136"/>
      <c r="FA185" s="136"/>
      <c r="FB185" s="136"/>
      <c r="FC185" s="136"/>
      <c r="FD185" s="136"/>
      <c r="FE185" s="136"/>
      <c r="FF185" s="136"/>
      <c r="FG185" s="136"/>
      <c r="FH185" s="136"/>
      <c r="FI185" s="136"/>
      <c r="FJ185" s="136"/>
      <c r="FK185" s="136"/>
      <c r="FL185" s="136"/>
      <c r="FM185" s="136"/>
      <c r="FN185" s="136"/>
      <c r="FO185" s="136"/>
      <c r="FP185" s="136"/>
      <c r="FQ185" s="136"/>
      <c r="FR185" s="136"/>
      <c r="FS185" s="136"/>
      <c r="FT185" s="136"/>
      <c r="FU185" s="136"/>
      <c r="FV185" s="136"/>
      <c r="FW185" s="136"/>
      <c r="FX185" s="136"/>
      <c r="FY185" s="136"/>
      <c r="FZ185" s="136"/>
      <c r="GA185" s="136"/>
      <c r="GB185" s="136"/>
      <c r="GC185" s="136"/>
      <c r="GD185" s="136"/>
      <c r="GE185" s="136"/>
      <c r="GF185" s="136"/>
      <c r="GG185" s="136"/>
      <c r="GH185" s="136"/>
      <c r="GI185" s="136"/>
      <c r="GJ185" s="136"/>
      <c r="GK185" s="136"/>
      <c r="GL185" s="136"/>
      <c r="GM185" s="136"/>
      <c r="GN185" s="136"/>
    </row>
    <row r="186" spans="1:196" s="132" customFormat="1" ht="12.75">
      <c r="A186" s="133"/>
      <c r="B186" s="134"/>
      <c r="CU186" s="135"/>
      <c r="CV186" s="136"/>
      <c r="CW186" s="136"/>
      <c r="CX186" s="136"/>
      <c r="CY186" s="136"/>
      <c r="CZ186" s="136"/>
      <c r="DA186" s="136"/>
      <c r="DB186" s="136"/>
      <c r="DC186" s="136"/>
      <c r="DD186" s="136"/>
      <c r="DE186" s="136"/>
      <c r="DF186" s="136"/>
      <c r="DG186" s="136"/>
      <c r="DH186" s="136"/>
      <c r="DI186" s="136"/>
      <c r="DJ186" s="136"/>
      <c r="DK186" s="136"/>
      <c r="DL186" s="136"/>
      <c r="DM186" s="136"/>
      <c r="DN186" s="136"/>
      <c r="DO186" s="136"/>
      <c r="DP186" s="136"/>
      <c r="DQ186" s="136"/>
      <c r="DR186" s="136"/>
      <c r="DS186" s="136"/>
      <c r="DT186" s="136"/>
      <c r="DU186" s="136"/>
      <c r="DV186" s="136"/>
      <c r="DW186" s="136"/>
      <c r="DX186" s="136"/>
      <c r="DY186" s="136"/>
      <c r="DZ186" s="136"/>
      <c r="EA186" s="136"/>
      <c r="EB186" s="136"/>
      <c r="EC186" s="136"/>
      <c r="ED186" s="136"/>
      <c r="EE186" s="136"/>
      <c r="EF186" s="136"/>
      <c r="EG186" s="136"/>
      <c r="EH186" s="136"/>
      <c r="EI186" s="136"/>
      <c r="EJ186" s="136"/>
      <c r="EK186" s="136"/>
      <c r="EL186" s="136"/>
      <c r="EM186" s="136"/>
      <c r="EN186" s="136"/>
      <c r="EO186" s="136"/>
      <c r="EP186" s="136"/>
      <c r="EQ186" s="136"/>
      <c r="ER186" s="136"/>
      <c r="ES186" s="136"/>
      <c r="ET186" s="136"/>
      <c r="EU186" s="136"/>
      <c r="EV186" s="136"/>
      <c r="EW186" s="136"/>
      <c r="EX186" s="136"/>
      <c r="EY186" s="136"/>
      <c r="EZ186" s="136"/>
      <c r="FA186" s="136"/>
      <c r="FB186" s="136"/>
      <c r="FC186" s="136"/>
      <c r="FD186" s="136"/>
      <c r="FE186" s="136"/>
      <c r="FF186" s="136"/>
      <c r="FG186" s="136"/>
      <c r="FH186" s="136"/>
      <c r="FI186" s="136"/>
      <c r="FJ186" s="136"/>
      <c r="FK186" s="136"/>
      <c r="FL186" s="136"/>
      <c r="FM186" s="136"/>
      <c r="FN186" s="136"/>
      <c r="FO186" s="136"/>
      <c r="FP186" s="136"/>
      <c r="FQ186" s="136"/>
      <c r="FR186" s="136"/>
      <c r="FS186" s="136"/>
      <c r="FT186" s="136"/>
      <c r="FU186" s="136"/>
      <c r="FV186" s="136"/>
      <c r="FW186" s="136"/>
      <c r="FX186" s="136"/>
      <c r="FY186" s="136"/>
      <c r="FZ186" s="136"/>
      <c r="GA186" s="136"/>
      <c r="GB186" s="136"/>
      <c r="GC186" s="136"/>
      <c r="GD186" s="136"/>
      <c r="GE186" s="136"/>
      <c r="GF186" s="136"/>
      <c r="GG186" s="136"/>
      <c r="GH186" s="136"/>
      <c r="GI186" s="136"/>
      <c r="GJ186" s="136"/>
      <c r="GK186" s="136"/>
      <c r="GL186" s="136"/>
      <c r="GM186" s="136"/>
      <c r="GN186" s="136"/>
    </row>
    <row r="187" spans="1:196" s="132" customFormat="1" ht="15.75" customHeight="1">
      <c r="A187" s="133"/>
      <c r="B187" s="134"/>
      <c r="CU187" s="135"/>
      <c r="CV187" s="136"/>
      <c r="CW187" s="136"/>
      <c r="CX187" s="136"/>
      <c r="CY187" s="136"/>
      <c r="CZ187" s="136"/>
      <c r="DA187" s="136"/>
      <c r="DB187" s="136"/>
      <c r="DC187" s="136"/>
      <c r="DD187" s="136"/>
      <c r="DE187" s="136"/>
      <c r="DF187" s="136"/>
      <c r="DG187" s="136"/>
      <c r="DH187" s="136"/>
      <c r="DI187" s="136"/>
      <c r="DJ187" s="136"/>
      <c r="DK187" s="136"/>
      <c r="DL187" s="136"/>
      <c r="DM187" s="136"/>
      <c r="DN187" s="136"/>
      <c r="DO187" s="136"/>
      <c r="DP187" s="136"/>
      <c r="DQ187" s="136"/>
      <c r="DR187" s="136"/>
      <c r="DS187" s="136"/>
      <c r="DT187" s="136"/>
      <c r="DU187" s="136"/>
      <c r="DV187" s="136"/>
      <c r="DW187" s="136"/>
      <c r="DX187" s="136"/>
      <c r="DY187" s="136"/>
      <c r="DZ187" s="136"/>
      <c r="EA187" s="136"/>
      <c r="EB187" s="136"/>
      <c r="EC187" s="136"/>
      <c r="ED187" s="136"/>
      <c r="EE187" s="136"/>
      <c r="EF187" s="136"/>
      <c r="EG187" s="136"/>
      <c r="EH187" s="136"/>
      <c r="EI187" s="136"/>
      <c r="EJ187" s="136"/>
      <c r="EK187" s="136"/>
      <c r="EL187" s="136"/>
      <c r="EM187" s="136"/>
      <c r="EN187" s="136"/>
      <c r="EO187" s="136"/>
      <c r="EP187" s="136"/>
      <c r="EQ187" s="136"/>
      <c r="ER187" s="136"/>
      <c r="ES187" s="136"/>
      <c r="ET187" s="136"/>
      <c r="EU187" s="136"/>
      <c r="EV187" s="136"/>
      <c r="EW187" s="136"/>
      <c r="EX187" s="136"/>
      <c r="EY187" s="136"/>
      <c r="EZ187" s="136"/>
      <c r="FA187" s="136"/>
      <c r="FB187" s="136"/>
      <c r="FC187" s="136"/>
      <c r="FD187" s="136"/>
      <c r="FE187" s="136"/>
      <c r="FF187" s="136"/>
      <c r="FG187" s="136"/>
      <c r="FH187" s="136"/>
      <c r="FI187" s="136"/>
      <c r="FJ187" s="136"/>
      <c r="FK187" s="136"/>
      <c r="FL187" s="136"/>
      <c r="FM187" s="136"/>
      <c r="FN187" s="136"/>
      <c r="FO187" s="136"/>
      <c r="FP187" s="136"/>
      <c r="FQ187" s="136"/>
      <c r="FR187" s="136"/>
      <c r="FS187" s="136"/>
      <c r="FT187" s="136"/>
      <c r="FU187" s="136"/>
      <c r="FV187" s="136"/>
      <c r="FW187" s="136"/>
      <c r="FX187" s="136"/>
      <c r="FY187" s="136"/>
      <c r="FZ187" s="136"/>
      <c r="GA187" s="136"/>
      <c r="GB187" s="136"/>
      <c r="GC187" s="136"/>
      <c r="GD187" s="136"/>
      <c r="GE187" s="136"/>
      <c r="GF187" s="136"/>
      <c r="GG187" s="136"/>
      <c r="GH187" s="136"/>
      <c r="GI187" s="136"/>
      <c r="GJ187" s="136"/>
      <c r="GK187" s="136"/>
      <c r="GL187" s="136"/>
      <c r="GM187" s="136"/>
      <c r="GN187" s="136"/>
    </row>
    <row r="188" spans="1:196" s="132" customFormat="1" ht="12.75">
      <c r="A188" s="133"/>
      <c r="B188" s="134"/>
      <c r="CU188" s="135"/>
      <c r="CV188" s="136"/>
      <c r="CW188" s="136"/>
      <c r="CX188" s="136"/>
      <c r="CY188" s="136"/>
      <c r="CZ188" s="136"/>
      <c r="DA188" s="136"/>
      <c r="DB188" s="136"/>
      <c r="DC188" s="136"/>
      <c r="DD188" s="136"/>
      <c r="DE188" s="136"/>
      <c r="DF188" s="136"/>
      <c r="DG188" s="136"/>
      <c r="DH188" s="136"/>
      <c r="DI188" s="136"/>
      <c r="DJ188" s="136"/>
      <c r="DK188" s="136"/>
      <c r="DL188" s="136"/>
      <c r="DM188" s="136"/>
      <c r="DN188" s="136"/>
      <c r="DO188" s="136"/>
      <c r="DP188" s="136"/>
      <c r="DQ188" s="136"/>
      <c r="DR188" s="136"/>
      <c r="DS188" s="136"/>
      <c r="DT188" s="136"/>
      <c r="DU188" s="136"/>
      <c r="DV188" s="136"/>
      <c r="DW188" s="136"/>
      <c r="DX188" s="136"/>
      <c r="DY188" s="136"/>
      <c r="DZ188" s="136"/>
      <c r="EA188" s="136"/>
      <c r="EB188" s="136"/>
      <c r="EC188" s="136"/>
      <c r="ED188" s="136"/>
      <c r="EE188" s="136"/>
      <c r="EF188" s="136"/>
      <c r="EG188" s="136"/>
      <c r="EH188" s="136"/>
      <c r="EI188" s="136"/>
      <c r="EJ188" s="136"/>
      <c r="EK188" s="136"/>
      <c r="EL188" s="136"/>
      <c r="EM188" s="136"/>
      <c r="EN188" s="136"/>
      <c r="EO188" s="136"/>
      <c r="EP188" s="136"/>
      <c r="EQ188" s="136"/>
      <c r="ER188" s="136"/>
      <c r="ES188" s="136"/>
      <c r="ET188" s="136"/>
      <c r="EU188" s="136"/>
      <c r="EV188" s="136"/>
      <c r="EW188" s="136"/>
      <c r="EX188" s="136"/>
      <c r="EY188" s="136"/>
      <c r="EZ188" s="136"/>
      <c r="FA188" s="136"/>
      <c r="FB188" s="136"/>
      <c r="FC188" s="136"/>
      <c r="FD188" s="136"/>
      <c r="FE188" s="136"/>
      <c r="FF188" s="136"/>
      <c r="FG188" s="136"/>
      <c r="FH188" s="136"/>
      <c r="FI188" s="136"/>
      <c r="FJ188" s="136"/>
      <c r="FK188" s="136"/>
      <c r="FL188" s="136"/>
      <c r="FM188" s="136"/>
      <c r="FN188" s="136"/>
      <c r="FO188" s="136"/>
      <c r="FP188" s="136"/>
      <c r="FQ188" s="136"/>
      <c r="FR188" s="136"/>
      <c r="FS188" s="136"/>
      <c r="FT188" s="136"/>
      <c r="FU188" s="136"/>
      <c r="FV188" s="136"/>
      <c r="FW188" s="136"/>
      <c r="FX188" s="136"/>
      <c r="FY188" s="136"/>
      <c r="FZ188" s="136"/>
      <c r="GA188" s="136"/>
      <c r="GB188" s="136"/>
      <c r="GC188" s="136"/>
      <c r="GD188" s="136"/>
      <c r="GE188" s="136"/>
      <c r="GF188" s="136"/>
      <c r="GG188" s="136"/>
      <c r="GH188" s="136"/>
      <c r="GI188" s="136"/>
      <c r="GJ188" s="136"/>
      <c r="GK188" s="136"/>
      <c r="GL188" s="136"/>
      <c r="GM188" s="136"/>
      <c r="GN188" s="136"/>
    </row>
    <row r="189" spans="1:196" s="132" customFormat="1" ht="12.75">
      <c r="A189" s="133"/>
      <c r="B189" s="134"/>
      <c r="CU189" s="135"/>
      <c r="CV189" s="136"/>
      <c r="CW189" s="136"/>
      <c r="CX189" s="136"/>
      <c r="CY189" s="136"/>
      <c r="CZ189" s="136"/>
      <c r="DA189" s="136"/>
      <c r="DB189" s="136"/>
      <c r="DC189" s="136"/>
      <c r="DD189" s="136"/>
      <c r="DE189" s="136"/>
      <c r="DF189" s="136"/>
      <c r="DG189" s="136"/>
      <c r="DH189" s="136"/>
      <c r="DI189" s="136"/>
      <c r="DJ189" s="136"/>
      <c r="DK189" s="136"/>
      <c r="DL189" s="136"/>
      <c r="DM189" s="136"/>
      <c r="DN189" s="136"/>
      <c r="DO189" s="136"/>
      <c r="DP189" s="136"/>
      <c r="DQ189" s="136"/>
      <c r="DR189" s="136"/>
      <c r="DS189" s="136"/>
      <c r="DT189" s="136"/>
      <c r="DU189" s="136"/>
      <c r="DV189" s="136"/>
      <c r="DW189" s="136"/>
      <c r="DX189" s="136"/>
      <c r="DY189" s="136"/>
      <c r="DZ189" s="136"/>
      <c r="EA189" s="136"/>
      <c r="EB189" s="136"/>
      <c r="EC189" s="136"/>
      <c r="ED189" s="136"/>
      <c r="EE189" s="136"/>
      <c r="EF189" s="136"/>
      <c r="EG189" s="136"/>
      <c r="EH189" s="136"/>
      <c r="EI189" s="136"/>
      <c r="EJ189" s="136"/>
      <c r="EK189" s="136"/>
      <c r="EL189" s="136"/>
      <c r="EM189" s="136"/>
      <c r="EN189" s="136"/>
      <c r="EO189" s="136"/>
      <c r="EP189" s="136"/>
      <c r="EQ189" s="136"/>
      <c r="ER189" s="136"/>
      <c r="ES189" s="136"/>
      <c r="ET189" s="136"/>
      <c r="EU189" s="136"/>
      <c r="EV189" s="136"/>
      <c r="EW189" s="136"/>
      <c r="EX189" s="136"/>
      <c r="EY189" s="136"/>
      <c r="EZ189" s="136"/>
      <c r="FA189" s="136"/>
      <c r="FB189" s="136"/>
      <c r="FC189" s="136"/>
      <c r="FD189" s="136"/>
      <c r="FE189" s="136"/>
      <c r="FF189" s="136"/>
      <c r="FG189" s="136"/>
      <c r="FH189" s="136"/>
      <c r="FI189" s="136"/>
      <c r="FJ189" s="136"/>
      <c r="FK189" s="136"/>
      <c r="FL189" s="136"/>
      <c r="FM189" s="136"/>
      <c r="FN189" s="136"/>
      <c r="FO189" s="136"/>
      <c r="FP189" s="136"/>
      <c r="FQ189" s="136"/>
      <c r="FR189" s="136"/>
      <c r="FS189" s="136"/>
      <c r="FT189" s="136"/>
      <c r="FU189" s="136"/>
      <c r="FV189" s="136"/>
      <c r="FW189" s="136"/>
      <c r="FX189" s="136"/>
      <c r="FY189" s="136"/>
      <c r="FZ189" s="136"/>
      <c r="GA189" s="136"/>
      <c r="GB189" s="136"/>
      <c r="GC189" s="136"/>
      <c r="GD189" s="136"/>
      <c r="GE189" s="136"/>
      <c r="GF189" s="136"/>
      <c r="GG189" s="136"/>
      <c r="GH189" s="136"/>
      <c r="GI189" s="136"/>
      <c r="GJ189" s="136"/>
      <c r="GK189" s="136"/>
      <c r="GL189" s="136"/>
      <c r="GM189" s="136"/>
      <c r="GN189" s="136"/>
    </row>
    <row r="190" spans="1:196" s="132" customFormat="1" ht="12.75">
      <c r="A190" s="133"/>
      <c r="B190" s="134"/>
      <c r="CU190" s="135"/>
      <c r="CV190" s="136"/>
      <c r="CW190" s="136"/>
      <c r="CX190" s="136"/>
      <c r="CY190" s="136"/>
      <c r="CZ190" s="136"/>
      <c r="DA190" s="136"/>
      <c r="DB190" s="136"/>
      <c r="DC190" s="136"/>
      <c r="DD190" s="136"/>
      <c r="DE190" s="136"/>
      <c r="DF190" s="136"/>
      <c r="DG190" s="136"/>
      <c r="DH190" s="136"/>
      <c r="DI190" s="136"/>
      <c r="DJ190" s="136"/>
      <c r="DK190" s="136"/>
      <c r="DL190" s="136"/>
      <c r="DM190" s="136"/>
      <c r="DN190" s="136"/>
      <c r="DO190" s="136"/>
      <c r="DP190" s="136"/>
      <c r="DQ190" s="136"/>
      <c r="DR190" s="136"/>
      <c r="DS190" s="136"/>
      <c r="DT190" s="136"/>
      <c r="DU190" s="136"/>
      <c r="DV190" s="136"/>
      <c r="DW190" s="136"/>
      <c r="DX190" s="136"/>
      <c r="DY190" s="136"/>
      <c r="DZ190" s="136"/>
      <c r="EA190" s="136"/>
      <c r="EB190" s="136"/>
      <c r="EC190" s="136"/>
      <c r="ED190" s="136"/>
      <c r="EE190" s="136"/>
      <c r="EF190" s="136"/>
      <c r="EG190" s="136"/>
      <c r="EH190" s="136"/>
      <c r="EI190" s="136"/>
      <c r="EJ190" s="136"/>
      <c r="EK190" s="136"/>
      <c r="EL190" s="136"/>
      <c r="EM190" s="136"/>
      <c r="EN190" s="136"/>
      <c r="EO190" s="136"/>
      <c r="EP190" s="136"/>
      <c r="EQ190" s="136"/>
      <c r="ER190" s="136"/>
      <c r="ES190" s="136"/>
      <c r="ET190" s="136"/>
      <c r="EU190" s="136"/>
      <c r="EV190" s="136"/>
      <c r="EW190" s="136"/>
      <c r="EX190" s="136"/>
      <c r="EY190" s="136"/>
      <c r="EZ190" s="136"/>
      <c r="FA190" s="136"/>
      <c r="FB190" s="136"/>
      <c r="FC190" s="136"/>
      <c r="FD190" s="136"/>
      <c r="FE190" s="136"/>
      <c r="FF190" s="136"/>
      <c r="FG190" s="136"/>
      <c r="FH190" s="136"/>
      <c r="FI190" s="136"/>
      <c r="FJ190" s="136"/>
      <c r="FK190" s="136"/>
      <c r="FL190" s="136"/>
      <c r="FM190" s="136"/>
      <c r="FN190" s="136"/>
      <c r="FO190" s="136"/>
      <c r="FP190" s="136"/>
      <c r="FQ190" s="136"/>
      <c r="FR190" s="136"/>
      <c r="FS190" s="136"/>
      <c r="FT190" s="136"/>
      <c r="FU190" s="136"/>
      <c r="FV190" s="136"/>
      <c r="FW190" s="136"/>
      <c r="FX190" s="136"/>
      <c r="FY190" s="136"/>
      <c r="FZ190" s="136"/>
      <c r="GA190" s="136"/>
      <c r="GB190" s="136"/>
      <c r="GC190" s="136"/>
      <c r="GD190" s="136"/>
      <c r="GE190" s="136"/>
      <c r="GF190" s="136"/>
      <c r="GG190" s="136"/>
      <c r="GH190" s="136"/>
      <c r="GI190" s="136"/>
      <c r="GJ190" s="136"/>
      <c r="GK190" s="136"/>
      <c r="GL190" s="136"/>
      <c r="GM190" s="136"/>
      <c r="GN190" s="136"/>
    </row>
    <row r="191" spans="1:196" s="132" customFormat="1" ht="15.75" customHeight="1">
      <c r="A191" s="133"/>
      <c r="B191" s="134"/>
      <c r="CU191" s="135"/>
      <c r="CV191" s="136"/>
      <c r="CW191" s="136"/>
      <c r="CX191" s="136"/>
      <c r="CY191" s="136"/>
      <c r="CZ191" s="136"/>
      <c r="DA191" s="136"/>
      <c r="DB191" s="136"/>
      <c r="DC191" s="136"/>
      <c r="DD191" s="136"/>
      <c r="DE191" s="136"/>
      <c r="DF191" s="136"/>
      <c r="DG191" s="136"/>
      <c r="DH191" s="136"/>
      <c r="DI191" s="136"/>
      <c r="DJ191" s="136"/>
      <c r="DK191" s="136"/>
      <c r="DL191" s="136"/>
      <c r="DM191" s="136"/>
      <c r="DN191" s="136"/>
      <c r="DO191" s="136"/>
      <c r="DP191" s="136"/>
      <c r="DQ191" s="136"/>
      <c r="DR191" s="136"/>
      <c r="DS191" s="136"/>
      <c r="DT191" s="136"/>
      <c r="DU191" s="136"/>
      <c r="DV191" s="136"/>
      <c r="DW191" s="136"/>
      <c r="DX191" s="136"/>
      <c r="DY191" s="136"/>
      <c r="DZ191" s="136"/>
      <c r="EA191" s="136"/>
      <c r="EB191" s="136"/>
      <c r="EC191" s="136"/>
      <c r="ED191" s="136"/>
      <c r="EE191" s="136"/>
      <c r="EF191" s="136"/>
      <c r="EG191" s="136"/>
      <c r="EH191" s="136"/>
      <c r="EI191" s="136"/>
      <c r="EJ191" s="136"/>
      <c r="EK191" s="136"/>
      <c r="EL191" s="136"/>
      <c r="EM191" s="136"/>
      <c r="EN191" s="136"/>
      <c r="EO191" s="136"/>
      <c r="EP191" s="136"/>
      <c r="EQ191" s="136"/>
      <c r="ER191" s="136"/>
      <c r="ES191" s="136"/>
      <c r="ET191" s="136"/>
      <c r="EU191" s="136"/>
      <c r="EV191" s="136"/>
      <c r="EW191" s="136"/>
      <c r="EX191" s="136"/>
      <c r="EY191" s="136"/>
      <c r="EZ191" s="136"/>
      <c r="FA191" s="136"/>
      <c r="FB191" s="136"/>
      <c r="FC191" s="136"/>
      <c r="FD191" s="136"/>
      <c r="FE191" s="136"/>
      <c r="FF191" s="136"/>
      <c r="FG191" s="136"/>
      <c r="FH191" s="136"/>
      <c r="FI191" s="136"/>
      <c r="FJ191" s="136"/>
      <c r="FK191" s="136"/>
      <c r="FL191" s="136"/>
      <c r="FM191" s="136"/>
      <c r="FN191" s="136"/>
      <c r="FO191" s="136"/>
      <c r="FP191" s="136"/>
      <c r="FQ191" s="136"/>
      <c r="FR191" s="136"/>
      <c r="FS191" s="136"/>
      <c r="FT191" s="136"/>
      <c r="FU191" s="136"/>
      <c r="FV191" s="136"/>
      <c r="FW191" s="136"/>
      <c r="FX191" s="136"/>
      <c r="FY191" s="136"/>
      <c r="FZ191" s="136"/>
      <c r="GA191" s="136"/>
      <c r="GB191" s="136"/>
      <c r="GC191" s="136"/>
      <c r="GD191" s="136"/>
      <c r="GE191" s="136"/>
      <c r="GF191" s="136"/>
      <c r="GG191" s="136"/>
      <c r="GH191" s="136"/>
      <c r="GI191" s="136"/>
      <c r="GJ191" s="136"/>
      <c r="GK191" s="136"/>
      <c r="GL191" s="136"/>
      <c r="GM191" s="136"/>
      <c r="GN191" s="136"/>
    </row>
    <row r="192" spans="1:196" s="132" customFormat="1" ht="12.75">
      <c r="A192" s="133"/>
      <c r="B192" s="134"/>
      <c r="CU192" s="135"/>
      <c r="CV192" s="136"/>
      <c r="CW192" s="136"/>
      <c r="CX192" s="136"/>
      <c r="CY192" s="136"/>
      <c r="CZ192" s="136"/>
      <c r="DA192" s="136"/>
      <c r="DB192" s="136"/>
      <c r="DC192" s="136"/>
      <c r="DD192" s="136"/>
      <c r="DE192" s="136"/>
      <c r="DF192" s="136"/>
      <c r="DG192" s="136"/>
      <c r="DH192" s="136"/>
      <c r="DI192" s="136"/>
      <c r="DJ192" s="136"/>
      <c r="DK192" s="136"/>
      <c r="DL192" s="136"/>
      <c r="DM192" s="136"/>
      <c r="DN192" s="136"/>
      <c r="DO192" s="136"/>
      <c r="DP192" s="136"/>
      <c r="DQ192" s="136"/>
      <c r="DR192" s="136"/>
      <c r="DS192" s="136"/>
      <c r="DT192" s="136"/>
      <c r="DU192" s="136"/>
      <c r="DV192" s="136"/>
      <c r="DW192" s="136"/>
      <c r="DX192" s="136"/>
      <c r="DY192" s="136"/>
      <c r="DZ192" s="136"/>
      <c r="EA192" s="136"/>
      <c r="EB192" s="136"/>
      <c r="EC192" s="136"/>
      <c r="ED192" s="136"/>
      <c r="EE192" s="136"/>
      <c r="EF192" s="136"/>
      <c r="EG192" s="136"/>
      <c r="EH192" s="136"/>
      <c r="EI192" s="136"/>
      <c r="EJ192" s="136"/>
      <c r="EK192" s="136"/>
      <c r="EL192" s="136"/>
      <c r="EM192" s="136"/>
      <c r="EN192" s="136"/>
      <c r="EO192" s="136"/>
      <c r="EP192" s="136"/>
      <c r="EQ192" s="136"/>
      <c r="ER192" s="136"/>
      <c r="ES192" s="136"/>
      <c r="ET192" s="136"/>
      <c r="EU192" s="136"/>
      <c r="EV192" s="136"/>
      <c r="EW192" s="136"/>
      <c r="EX192" s="136"/>
      <c r="EY192" s="136"/>
      <c r="EZ192" s="136"/>
      <c r="FA192" s="136"/>
      <c r="FB192" s="136"/>
      <c r="FC192" s="136"/>
      <c r="FD192" s="136"/>
      <c r="FE192" s="136"/>
      <c r="FF192" s="136"/>
      <c r="FG192" s="136"/>
      <c r="FH192" s="136"/>
      <c r="FI192" s="136"/>
      <c r="FJ192" s="136"/>
      <c r="FK192" s="136"/>
      <c r="FL192" s="136"/>
      <c r="FM192" s="136"/>
      <c r="FN192" s="136"/>
      <c r="FO192" s="136"/>
      <c r="FP192" s="136"/>
      <c r="FQ192" s="136"/>
      <c r="FR192" s="136"/>
      <c r="FS192" s="136"/>
      <c r="FT192" s="136"/>
      <c r="FU192" s="136"/>
      <c r="FV192" s="136"/>
      <c r="FW192" s="136"/>
      <c r="FX192" s="136"/>
      <c r="FY192" s="136"/>
      <c r="FZ192" s="136"/>
      <c r="GA192" s="136"/>
      <c r="GB192" s="136"/>
      <c r="GC192" s="136"/>
      <c r="GD192" s="136"/>
      <c r="GE192" s="136"/>
      <c r="GF192" s="136"/>
      <c r="GG192" s="136"/>
      <c r="GH192" s="136"/>
      <c r="GI192" s="136"/>
      <c r="GJ192" s="136"/>
      <c r="GK192" s="136"/>
      <c r="GL192" s="136"/>
      <c r="GM192" s="136"/>
      <c r="GN192" s="136"/>
    </row>
    <row r="193" spans="1:196" s="132" customFormat="1" ht="12.75">
      <c r="A193" s="133"/>
      <c r="B193" s="134"/>
      <c r="CU193" s="135"/>
      <c r="CV193" s="136"/>
      <c r="CW193" s="136"/>
      <c r="CX193" s="136"/>
      <c r="CY193" s="136"/>
      <c r="CZ193" s="136"/>
      <c r="DA193" s="136"/>
      <c r="DB193" s="136"/>
      <c r="DC193" s="136"/>
      <c r="DD193" s="136"/>
      <c r="DE193" s="136"/>
      <c r="DF193" s="136"/>
      <c r="DG193" s="136"/>
      <c r="DH193" s="136"/>
      <c r="DI193" s="136"/>
      <c r="DJ193" s="136"/>
      <c r="DK193" s="136"/>
      <c r="DL193" s="136"/>
      <c r="DM193" s="136"/>
      <c r="DN193" s="136"/>
      <c r="DO193" s="136"/>
      <c r="DP193" s="136"/>
      <c r="DQ193" s="136"/>
      <c r="DR193" s="136"/>
      <c r="DS193" s="136"/>
      <c r="DT193" s="136"/>
      <c r="DU193" s="136"/>
      <c r="DV193" s="136"/>
      <c r="DW193" s="136"/>
      <c r="DX193" s="136"/>
      <c r="DY193" s="136"/>
      <c r="DZ193" s="136"/>
      <c r="EA193" s="136"/>
      <c r="EB193" s="136"/>
      <c r="EC193" s="136"/>
      <c r="ED193" s="136"/>
      <c r="EE193" s="136"/>
      <c r="EF193" s="136"/>
      <c r="EG193" s="136"/>
      <c r="EH193" s="136"/>
      <c r="EI193" s="136"/>
      <c r="EJ193" s="136"/>
      <c r="EK193" s="136"/>
      <c r="EL193" s="136"/>
      <c r="EM193" s="136"/>
      <c r="EN193" s="136"/>
      <c r="EO193" s="136"/>
      <c r="EP193" s="136"/>
      <c r="EQ193" s="136"/>
      <c r="ER193" s="136"/>
      <c r="ES193" s="136"/>
      <c r="ET193" s="136"/>
      <c r="EU193" s="136"/>
      <c r="EV193" s="136"/>
      <c r="EW193" s="136"/>
      <c r="EX193" s="136"/>
      <c r="EY193" s="136"/>
      <c r="EZ193" s="136"/>
      <c r="FA193" s="136"/>
      <c r="FB193" s="136"/>
      <c r="FC193" s="136"/>
      <c r="FD193" s="136"/>
      <c r="FE193" s="136"/>
      <c r="FF193" s="136"/>
      <c r="FG193" s="136"/>
      <c r="FH193" s="136"/>
      <c r="FI193" s="136"/>
      <c r="FJ193" s="136"/>
      <c r="FK193" s="136"/>
      <c r="FL193" s="136"/>
      <c r="FM193" s="136"/>
      <c r="FN193" s="136"/>
      <c r="FO193" s="136"/>
      <c r="FP193" s="136"/>
      <c r="FQ193" s="136"/>
      <c r="FR193" s="136"/>
      <c r="FS193" s="136"/>
      <c r="FT193" s="136"/>
      <c r="FU193" s="136"/>
      <c r="FV193" s="136"/>
      <c r="FW193" s="136"/>
      <c r="FX193" s="136"/>
      <c r="FY193" s="136"/>
      <c r="FZ193" s="136"/>
      <c r="GA193" s="136"/>
      <c r="GB193" s="136"/>
      <c r="GC193" s="136"/>
      <c r="GD193" s="136"/>
      <c r="GE193" s="136"/>
      <c r="GF193" s="136"/>
      <c r="GG193" s="136"/>
      <c r="GH193" s="136"/>
      <c r="GI193" s="136"/>
      <c r="GJ193" s="136"/>
      <c r="GK193" s="136"/>
      <c r="GL193" s="136"/>
      <c r="GM193" s="136"/>
      <c r="GN193" s="136"/>
    </row>
    <row r="194" spans="1:196" s="132" customFormat="1" ht="12.75">
      <c r="A194" s="133"/>
      <c r="B194" s="134"/>
      <c r="CU194" s="135"/>
      <c r="CV194" s="136"/>
      <c r="CW194" s="136"/>
      <c r="CX194" s="136"/>
      <c r="CY194" s="136"/>
      <c r="CZ194" s="136"/>
      <c r="DA194" s="136"/>
      <c r="DB194" s="136"/>
      <c r="DC194" s="136"/>
      <c r="DD194" s="136"/>
      <c r="DE194" s="136"/>
      <c r="DF194" s="136"/>
      <c r="DG194" s="136"/>
      <c r="DH194" s="136"/>
      <c r="DI194" s="136"/>
      <c r="DJ194" s="136"/>
      <c r="DK194" s="136"/>
      <c r="DL194" s="136"/>
      <c r="DM194" s="136"/>
      <c r="DN194" s="136"/>
      <c r="DO194" s="136"/>
      <c r="DP194" s="136"/>
      <c r="DQ194" s="136"/>
      <c r="DR194" s="136"/>
      <c r="DS194" s="136"/>
      <c r="DT194" s="136"/>
      <c r="DU194" s="136"/>
      <c r="DV194" s="136"/>
      <c r="DW194" s="136"/>
      <c r="DX194" s="136"/>
      <c r="DY194" s="136"/>
      <c r="DZ194" s="136"/>
      <c r="EA194" s="136"/>
      <c r="EB194" s="136"/>
      <c r="EC194" s="136"/>
      <c r="ED194" s="136"/>
      <c r="EE194" s="136"/>
      <c r="EF194" s="136"/>
      <c r="EG194" s="136"/>
      <c r="EH194" s="136"/>
      <c r="EI194" s="136"/>
      <c r="EJ194" s="136"/>
      <c r="EK194" s="136"/>
      <c r="EL194" s="136"/>
      <c r="EM194" s="136"/>
      <c r="EN194" s="136"/>
      <c r="EO194" s="136"/>
      <c r="EP194" s="136"/>
      <c r="EQ194" s="136"/>
      <c r="ER194" s="136"/>
      <c r="ES194" s="136"/>
      <c r="ET194" s="136"/>
      <c r="EU194" s="136"/>
      <c r="EV194" s="136"/>
      <c r="EW194" s="136"/>
      <c r="EX194" s="136"/>
      <c r="EY194" s="136"/>
      <c r="EZ194" s="136"/>
      <c r="FA194" s="136"/>
      <c r="FB194" s="136"/>
      <c r="FC194" s="136"/>
      <c r="FD194" s="136"/>
      <c r="FE194" s="136"/>
      <c r="FF194" s="136"/>
      <c r="FG194" s="136"/>
      <c r="FH194" s="136"/>
      <c r="FI194" s="136"/>
      <c r="FJ194" s="136"/>
      <c r="FK194" s="136"/>
      <c r="FL194" s="136"/>
      <c r="FM194" s="136"/>
      <c r="FN194" s="136"/>
      <c r="FO194" s="136"/>
      <c r="FP194" s="136"/>
      <c r="FQ194" s="136"/>
      <c r="FR194" s="136"/>
      <c r="FS194" s="136"/>
      <c r="FT194" s="136"/>
      <c r="FU194" s="136"/>
      <c r="FV194" s="136"/>
      <c r="FW194" s="136"/>
      <c r="FX194" s="136"/>
      <c r="FY194" s="136"/>
      <c r="FZ194" s="136"/>
      <c r="GA194" s="136"/>
      <c r="GB194" s="136"/>
      <c r="GC194" s="136"/>
      <c r="GD194" s="136"/>
      <c r="GE194" s="136"/>
      <c r="GF194" s="136"/>
      <c r="GG194" s="136"/>
      <c r="GH194" s="136"/>
      <c r="GI194" s="136"/>
      <c r="GJ194" s="136"/>
      <c r="GK194" s="136"/>
      <c r="GL194" s="136"/>
      <c r="GM194" s="136"/>
      <c r="GN194" s="136"/>
    </row>
    <row r="195" spans="1:196" s="132" customFormat="1" ht="15.75" customHeight="1">
      <c r="A195" s="133"/>
      <c r="B195" s="134"/>
      <c r="CU195" s="135"/>
      <c r="CV195" s="136"/>
      <c r="CW195" s="136"/>
      <c r="CX195" s="136"/>
      <c r="CY195" s="136"/>
      <c r="CZ195" s="136"/>
      <c r="DA195" s="136"/>
      <c r="DB195" s="136"/>
      <c r="DC195" s="136"/>
      <c r="DD195" s="136"/>
      <c r="DE195" s="136"/>
      <c r="DF195" s="136"/>
      <c r="DG195" s="136"/>
      <c r="DH195" s="136"/>
      <c r="DI195" s="136"/>
      <c r="DJ195" s="136"/>
      <c r="DK195" s="136"/>
      <c r="DL195" s="136"/>
      <c r="DM195" s="136"/>
      <c r="DN195" s="136"/>
      <c r="DO195" s="136"/>
      <c r="DP195" s="136"/>
      <c r="DQ195" s="136"/>
      <c r="DR195" s="136"/>
      <c r="DS195" s="136"/>
      <c r="DT195" s="136"/>
      <c r="DU195" s="136"/>
      <c r="DV195" s="136"/>
      <c r="DW195" s="136"/>
      <c r="DX195" s="136"/>
      <c r="DY195" s="136"/>
      <c r="DZ195" s="136"/>
      <c r="EA195" s="136"/>
      <c r="EB195" s="136"/>
      <c r="EC195" s="136"/>
      <c r="ED195" s="136"/>
      <c r="EE195" s="136"/>
      <c r="EF195" s="136"/>
      <c r="EG195" s="136"/>
      <c r="EH195" s="136"/>
      <c r="EI195" s="136"/>
      <c r="EJ195" s="136"/>
      <c r="EK195" s="136"/>
      <c r="EL195" s="136"/>
      <c r="EM195" s="136"/>
      <c r="EN195" s="136"/>
      <c r="EO195" s="136"/>
      <c r="EP195" s="136"/>
      <c r="EQ195" s="136"/>
      <c r="ER195" s="136"/>
      <c r="ES195" s="136"/>
      <c r="ET195" s="136"/>
      <c r="EU195" s="136"/>
      <c r="EV195" s="136"/>
      <c r="EW195" s="136"/>
      <c r="EX195" s="136"/>
      <c r="EY195" s="136"/>
      <c r="EZ195" s="136"/>
      <c r="FA195" s="136"/>
      <c r="FB195" s="136"/>
      <c r="FC195" s="136"/>
      <c r="FD195" s="136"/>
      <c r="FE195" s="136"/>
      <c r="FF195" s="136"/>
      <c r="FG195" s="136"/>
      <c r="FH195" s="136"/>
      <c r="FI195" s="136"/>
      <c r="FJ195" s="136"/>
      <c r="FK195" s="136"/>
      <c r="FL195" s="136"/>
      <c r="FM195" s="136"/>
      <c r="FN195" s="136"/>
      <c r="FO195" s="136"/>
      <c r="FP195" s="136"/>
      <c r="FQ195" s="136"/>
      <c r="FR195" s="136"/>
      <c r="FS195" s="136"/>
      <c r="FT195" s="136"/>
      <c r="FU195" s="136"/>
      <c r="FV195" s="136"/>
      <c r="FW195" s="136"/>
      <c r="FX195" s="136"/>
      <c r="FY195" s="136"/>
      <c r="FZ195" s="136"/>
      <c r="GA195" s="136"/>
      <c r="GB195" s="136"/>
      <c r="GC195" s="136"/>
      <c r="GD195" s="136"/>
      <c r="GE195" s="136"/>
      <c r="GF195" s="136"/>
      <c r="GG195" s="136"/>
      <c r="GH195" s="136"/>
      <c r="GI195" s="136"/>
      <c r="GJ195" s="136"/>
      <c r="GK195" s="136"/>
      <c r="GL195" s="136"/>
      <c r="GM195" s="136"/>
      <c r="GN195" s="136"/>
    </row>
    <row r="196" spans="1:196" s="132" customFormat="1" ht="12.75">
      <c r="A196" s="133"/>
      <c r="B196" s="134"/>
      <c r="CU196" s="135"/>
      <c r="CV196" s="136"/>
      <c r="CW196" s="136"/>
      <c r="CX196" s="136"/>
      <c r="CY196" s="136"/>
      <c r="CZ196" s="136"/>
      <c r="DA196" s="136"/>
      <c r="DB196" s="136"/>
      <c r="DC196" s="136"/>
      <c r="DD196" s="136"/>
      <c r="DE196" s="136"/>
      <c r="DF196" s="136"/>
      <c r="DG196" s="136"/>
      <c r="DH196" s="136"/>
      <c r="DI196" s="136"/>
      <c r="DJ196" s="136"/>
      <c r="DK196" s="136"/>
      <c r="DL196" s="136"/>
      <c r="DM196" s="136"/>
      <c r="DN196" s="136"/>
      <c r="DO196" s="136"/>
      <c r="DP196" s="136"/>
      <c r="DQ196" s="136"/>
      <c r="DR196" s="136"/>
      <c r="DS196" s="136"/>
      <c r="DT196" s="136"/>
      <c r="DU196" s="136"/>
      <c r="DV196" s="136"/>
      <c r="DW196" s="136"/>
      <c r="DX196" s="136"/>
      <c r="DY196" s="136"/>
      <c r="DZ196" s="136"/>
      <c r="EA196" s="136"/>
      <c r="EB196" s="136"/>
      <c r="EC196" s="136"/>
      <c r="ED196" s="136"/>
      <c r="EE196" s="136"/>
      <c r="EF196" s="136"/>
      <c r="EG196" s="136"/>
      <c r="EH196" s="136"/>
      <c r="EI196" s="136"/>
      <c r="EJ196" s="136"/>
      <c r="EK196" s="136"/>
      <c r="EL196" s="136"/>
      <c r="EM196" s="136"/>
      <c r="EN196" s="136"/>
      <c r="EO196" s="136"/>
      <c r="EP196" s="136"/>
      <c r="EQ196" s="136"/>
      <c r="ER196" s="136"/>
      <c r="ES196" s="136"/>
      <c r="ET196" s="136"/>
      <c r="EU196" s="136"/>
      <c r="EV196" s="136"/>
      <c r="EW196" s="136"/>
      <c r="EX196" s="136"/>
      <c r="EY196" s="136"/>
      <c r="EZ196" s="136"/>
      <c r="FA196" s="136"/>
      <c r="FB196" s="136"/>
      <c r="FC196" s="136"/>
      <c r="FD196" s="136"/>
      <c r="FE196" s="136"/>
      <c r="FF196" s="136"/>
      <c r="FG196" s="136"/>
      <c r="FH196" s="136"/>
      <c r="FI196" s="136"/>
      <c r="FJ196" s="136"/>
      <c r="FK196" s="136"/>
      <c r="FL196" s="136"/>
      <c r="FM196" s="136"/>
      <c r="FN196" s="136"/>
      <c r="FO196" s="136"/>
      <c r="FP196" s="136"/>
      <c r="FQ196" s="136"/>
      <c r="FR196" s="136"/>
      <c r="FS196" s="136"/>
      <c r="FT196" s="136"/>
      <c r="FU196" s="136"/>
      <c r="FV196" s="136"/>
      <c r="FW196" s="136"/>
      <c r="FX196" s="136"/>
      <c r="FY196" s="136"/>
      <c r="FZ196" s="136"/>
      <c r="GA196" s="136"/>
      <c r="GB196" s="136"/>
      <c r="GC196" s="136"/>
      <c r="GD196" s="136"/>
      <c r="GE196" s="136"/>
      <c r="GF196" s="136"/>
      <c r="GG196" s="136"/>
      <c r="GH196" s="136"/>
      <c r="GI196" s="136"/>
      <c r="GJ196" s="136"/>
      <c r="GK196" s="136"/>
      <c r="GL196" s="136"/>
      <c r="GM196" s="136"/>
      <c r="GN196" s="136"/>
    </row>
    <row r="197" spans="1:196" s="132" customFormat="1" ht="12.75">
      <c r="A197" s="133"/>
      <c r="B197" s="134"/>
      <c r="CU197" s="135"/>
      <c r="CV197" s="136"/>
      <c r="CW197" s="136"/>
      <c r="CX197" s="136"/>
      <c r="CY197" s="136"/>
      <c r="CZ197" s="136"/>
      <c r="DA197" s="136"/>
      <c r="DB197" s="136"/>
      <c r="DC197" s="136"/>
      <c r="DD197" s="136"/>
      <c r="DE197" s="136"/>
      <c r="DF197" s="136"/>
      <c r="DG197" s="136"/>
      <c r="DH197" s="136"/>
      <c r="DI197" s="136"/>
      <c r="DJ197" s="136"/>
      <c r="DK197" s="136"/>
      <c r="DL197" s="136"/>
      <c r="DM197" s="136"/>
      <c r="DN197" s="136"/>
      <c r="DO197" s="136"/>
      <c r="DP197" s="136"/>
      <c r="DQ197" s="136"/>
      <c r="DR197" s="136"/>
      <c r="DS197" s="136"/>
      <c r="DT197" s="136"/>
      <c r="DU197" s="136"/>
      <c r="DV197" s="136"/>
      <c r="DW197" s="136"/>
      <c r="DX197" s="136"/>
      <c r="DY197" s="136"/>
      <c r="DZ197" s="136"/>
      <c r="EA197" s="136"/>
      <c r="EB197" s="136"/>
      <c r="EC197" s="136"/>
      <c r="ED197" s="136"/>
      <c r="EE197" s="136"/>
      <c r="EF197" s="136"/>
      <c r="EG197" s="136"/>
      <c r="EH197" s="136"/>
      <c r="EI197" s="136"/>
      <c r="EJ197" s="136"/>
      <c r="EK197" s="136"/>
      <c r="EL197" s="136"/>
      <c r="EM197" s="136"/>
      <c r="EN197" s="136"/>
      <c r="EO197" s="136"/>
      <c r="EP197" s="136"/>
      <c r="EQ197" s="136"/>
      <c r="ER197" s="136"/>
      <c r="ES197" s="136"/>
      <c r="ET197" s="136"/>
      <c r="EU197" s="136"/>
      <c r="EV197" s="136"/>
      <c r="EW197" s="136"/>
      <c r="EX197" s="136"/>
      <c r="EY197" s="136"/>
      <c r="EZ197" s="136"/>
      <c r="FA197" s="136"/>
      <c r="FB197" s="136"/>
      <c r="FC197" s="136"/>
      <c r="FD197" s="136"/>
      <c r="FE197" s="136"/>
      <c r="FF197" s="136"/>
      <c r="FG197" s="136"/>
      <c r="FH197" s="136"/>
      <c r="FI197" s="136"/>
      <c r="FJ197" s="136"/>
      <c r="FK197" s="136"/>
      <c r="FL197" s="136"/>
      <c r="FM197" s="136"/>
      <c r="FN197" s="136"/>
      <c r="FO197" s="136"/>
      <c r="FP197" s="136"/>
      <c r="FQ197" s="136"/>
      <c r="FR197" s="136"/>
      <c r="FS197" s="136"/>
      <c r="FT197" s="136"/>
      <c r="FU197" s="136"/>
      <c r="FV197" s="136"/>
      <c r="FW197" s="136"/>
      <c r="FX197" s="136"/>
      <c r="FY197" s="136"/>
      <c r="FZ197" s="136"/>
      <c r="GA197" s="136"/>
      <c r="GB197" s="136"/>
      <c r="GC197" s="136"/>
      <c r="GD197" s="136"/>
      <c r="GE197" s="136"/>
      <c r="GF197" s="136"/>
      <c r="GG197" s="136"/>
      <c r="GH197" s="136"/>
      <c r="GI197" s="136"/>
      <c r="GJ197" s="136"/>
      <c r="GK197" s="136"/>
      <c r="GL197" s="136"/>
      <c r="GM197" s="136"/>
      <c r="GN197" s="136"/>
    </row>
    <row r="198" spans="1:196" s="132" customFormat="1" ht="12.75">
      <c r="A198" s="133"/>
      <c r="B198" s="134"/>
      <c r="CU198" s="135"/>
      <c r="CV198" s="136"/>
      <c r="CW198" s="136"/>
      <c r="CX198" s="136"/>
      <c r="CY198" s="136"/>
      <c r="CZ198" s="136"/>
      <c r="DA198" s="136"/>
      <c r="DB198" s="136"/>
      <c r="DC198" s="136"/>
      <c r="DD198" s="136"/>
      <c r="DE198" s="136"/>
      <c r="DF198" s="136"/>
      <c r="DG198" s="136"/>
      <c r="DH198" s="136"/>
      <c r="DI198" s="136"/>
      <c r="DJ198" s="136"/>
      <c r="DK198" s="136"/>
      <c r="DL198" s="136"/>
      <c r="DM198" s="136"/>
      <c r="DN198" s="136"/>
      <c r="DO198" s="136"/>
      <c r="DP198" s="136"/>
      <c r="DQ198" s="136"/>
      <c r="DR198" s="136"/>
      <c r="DS198" s="136"/>
      <c r="DT198" s="136"/>
      <c r="DU198" s="136"/>
      <c r="DV198" s="136"/>
      <c r="DW198" s="136"/>
      <c r="DX198" s="136"/>
      <c r="DY198" s="136"/>
      <c r="DZ198" s="136"/>
      <c r="EA198" s="136"/>
      <c r="EB198" s="136"/>
      <c r="EC198" s="136"/>
      <c r="ED198" s="136"/>
      <c r="EE198" s="136"/>
      <c r="EF198" s="136"/>
      <c r="EG198" s="136"/>
      <c r="EH198" s="136"/>
      <c r="EI198" s="136"/>
      <c r="EJ198" s="136"/>
      <c r="EK198" s="136"/>
      <c r="EL198" s="136"/>
      <c r="EM198" s="136"/>
      <c r="EN198" s="136"/>
      <c r="EO198" s="136"/>
      <c r="EP198" s="136"/>
      <c r="EQ198" s="136"/>
      <c r="ER198" s="136"/>
      <c r="ES198" s="136"/>
      <c r="ET198" s="136"/>
      <c r="EU198" s="136"/>
      <c r="EV198" s="136"/>
      <c r="EW198" s="136"/>
      <c r="EX198" s="136"/>
      <c r="EY198" s="136"/>
      <c r="EZ198" s="136"/>
      <c r="FA198" s="136"/>
      <c r="FB198" s="136"/>
      <c r="FC198" s="136"/>
      <c r="FD198" s="136"/>
      <c r="FE198" s="136"/>
      <c r="FF198" s="136"/>
      <c r="FG198" s="136"/>
      <c r="FH198" s="136"/>
      <c r="FI198" s="136"/>
      <c r="FJ198" s="136"/>
      <c r="FK198" s="136"/>
      <c r="FL198" s="136"/>
      <c r="FM198" s="136"/>
      <c r="FN198" s="136"/>
      <c r="FO198" s="136"/>
      <c r="FP198" s="136"/>
      <c r="FQ198" s="136"/>
      <c r="FR198" s="136"/>
      <c r="FS198" s="136"/>
      <c r="FT198" s="136"/>
      <c r="FU198" s="136"/>
      <c r="FV198" s="136"/>
      <c r="FW198" s="136"/>
      <c r="FX198" s="136"/>
      <c r="FY198" s="136"/>
      <c r="FZ198" s="136"/>
      <c r="GA198" s="136"/>
      <c r="GB198" s="136"/>
      <c r="GC198" s="136"/>
      <c r="GD198" s="136"/>
      <c r="GE198" s="136"/>
      <c r="GF198" s="136"/>
      <c r="GG198" s="136"/>
      <c r="GH198" s="136"/>
      <c r="GI198" s="136"/>
      <c r="GJ198" s="136"/>
      <c r="GK198" s="136"/>
      <c r="GL198" s="136"/>
      <c r="GM198" s="136"/>
      <c r="GN198" s="136"/>
    </row>
    <row r="199" spans="1:196" s="132" customFormat="1" ht="15.75" customHeight="1">
      <c r="A199" s="133"/>
      <c r="B199" s="134"/>
      <c r="CU199" s="135"/>
      <c r="CV199" s="136"/>
      <c r="CW199" s="136"/>
      <c r="CX199" s="136"/>
      <c r="CY199" s="136"/>
      <c r="CZ199" s="136"/>
      <c r="DA199" s="136"/>
      <c r="DB199" s="136"/>
      <c r="DC199" s="136"/>
      <c r="DD199" s="136"/>
      <c r="DE199" s="136"/>
      <c r="DF199" s="136"/>
      <c r="DG199" s="136"/>
      <c r="DH199" s="136"/>
      <c r="DI199" s="136"/>
      <c r="DJ199" s="136"/>
      <c r="DK199" s="136"/>
      <c r="DL199" s="136"/>
      <c r="DM199" s="136"/>
      <c r="DN199" s="136"/>
      <c r="DO199" s="136"/>
      <c r="DP199" s="136"/>
      <c r="DQ199" s="136"/>
      <c r="DR199" s="136"/>
      <c r="DS199" s="136"/>
      <c r="DT199" s="136"/>
      <c r="DU199" s="136"/>
      <c r="DV199" s="136"/>
      <c r="DW199" s="136"/>
      <c r="DX199" s="136"/>
      <c r="DY199" s="136"/>
      <c r="DZ199" s="136"/>
      <c r="EA199" s="136"/>
      <c r="EB199" s="136"/>
      <c r="EC199" s="136"/>
      <c r="ED199" s="136"/>
      <c r="EE199" s="136"/>
      <c r="EF199" s="136"/>
      <c r="EG199" s="136"/>
      <c r="EH199" s="136"/>
      <c r="EI199" s="136"/>
      <c r="EJ199" s="136"/>
      <c r="EK199" s="136"/>
      <c r="EL199" s="136"/>
      <c r="EM199" s="136"/>
      <c r="EN199" s="136"/>
      <c r="EO199" s="136"/>
      <c r="EP199" s="136"/>
      <c r="EQ199" s="136"/>
      <c r="ER199" s="136"/>
      <c r="ES199" s="136"/>
      <c r="ET199" s="136"/>
      <c r="EU199" s="136"/>
      <c r="EV199" s="136"/>
      <c r="EW199" s="136"/>
      <c r="EX199" s="136"/>
      <c r="EY199" s="136"/>
      <c r="EZ199" s="136"/>
      <c r="FA199" s="136"/>
      <c r="FB199" s="136"/>
      <c r="FC199" s="136"/>
      <c r="FD199" s="136"/>
      <c r="FE199" s="136"/>
      <c r="FF199" s="136"/>
      <c r="FG199" s="136"/>
      <c r="FH199" s="136"/>
      <c r="FI199" s="136"/>
      <c r="FJ199" s="136"/>
      <c r="FK199" s="136"/>
      <c r="FL199" s="136"/>
      <c r="FM199" s="136"/>
      <c r="FN199" s="136"/>
      <c r="FO199" s="136"/>
      <c r="FP199" s="136"/>
      <c r="FQ199" s="136"/>
      <c r="FR199" s="136"/>
      <c r="FS199" s="136"/>
      <c r="FT199" s="136"/>
      <c r="FU199" s="136"/>
      <c r="FV199" s="136"/>
      <c r="FW199" s="136"/>
      <c r="FX199" s="136"/>
      <c r="FY199" s="136"/>
      <c r="FZ199" s="136"/>
      <c r="GA199" s="136"/>
      <c r="GB199" s="136"/>
      <c r="GC199" s="136"/>
      <c r="GD199" s="136"/>
      <c r="GE199" s="136"/>
      <c r="GF199" s="136"/>
      <c r="GG199" s="136"/>
      <c r="GH199" s="136"/>
      <c r="GI199" s="136"/>
      <c r="GJ199" s="136"/>
      <c r="GK199" s="136"/>
      <c r="GL199" s="136"/>
      <c r="GM199" s="136"/>
      <c r="GN199" s="136"/>
    </row>
    <row r="200" spans="1:196" s="132" customFormat="1" ht="12.75">
      <c r="A200" s="133"/>
      <c r="B200" s="134"/>
      <c r="CU200" s="135"/>
      <c r="CV200" s="136"/>
      <c r="CW200" s="136"/>
      <c r="CX200" s="136"/>
      <c r="CY200" s="136"/>
      <c r="CZ200" s="136"/>
      <c r="DA200" s="136"/>
      <c r="DB200" s="136"/>
      <c r="DC200" s="136"/>
      <c r="DD200" s="136"/>
      <c r="DE200" s="136"/>
      <c r="DF200" s="136"/>
      <c r="DG200" s="136"/>
      <c r="DH200" s="136"/>
      <c r="DI200" s="136"/>
      <c r="DJ200" s="136"/>
      <c r="DK200" s="136"/>
      <c r="DL200" s="136"/>
      <c r="DM200" s="136"/>
      <c r="DN200" s="136"/>
      <c r="DO200" s="136"/>
      <c r="DP200" s="136"/>
      <c r="DQ200" s="136"/>
      <c r="DR200" s="136"/>
      <c r="DS200" s="136"/>
      <c r="DT200" s="136"/>
      <c r="DU200" s="136"/>
      <c r="DV200" s="136"/>
      <c r="DW200" s="136"/>
      <c r="DX200" s="136"/>
      <c r="DY200" s="136"/>
      <c r="DZ200" s="136"/>
      <c r="EA200" s="136"/>
      <c r="EB200" s="136"/>
      <c r="EC200" s="136"/>
      <c r="ED200" s="136"/>
      <c r="EE200" s="136"/>
      <c r="EF200" s="136"/>
      <c r="EG200" s="136"/>
      <c r="EH200" s="136"/>
      <c r="EI200" s="136"/>
      <c r="EJ200" s="136"/>
      <c r="EK200" s="136"/>
      <c r="EL200" s="136"/>
      <c r="EM200" s="136"/>
      <c r="EN200" s="136"/>
      <c r="EO200" s="136"/>
      <c r="EP200" s="136"/>
      <c r="EQ200" s="136"/>
      <c r="ER200" s="136"/>
      <c r="ES200" s="136"/>
      <c r="ET200" s="136"/>
      <c r="EU200" s="136"/>
      <c r="EV200" s="136"/>
      <c r="EW200" s="136"/>
      <c r="EX200" s="136"/>
      <c r="EY200" s="136"/>
      <c r="EZ200" s="136"/>
      <c r="FA200" s="136"/>
      <c r="FB200" s="136"/>
      <c r="FC200" s="136"/>
      <c r="FD200" s="136"/>
      <c r="FE200" s="136"/>
      <c r="FF200" s="136"/>
      <c r="FG200" s="136"/>
      <c r="FH200" s="136"/>
      <c r="FI200" s="136"/>
      <c r="FJ200" s="136"/>
      <c r="FK200" s="136"/>
      <c r="FL200" s="136"/>
      <c r="FM200" s="136"/>
      <c r="FN200" s="136"/>
      <c r="FO200" s="136"/>
      <c r="FP200" s="136"/>
      <c r="FQ200" s="136"/>
      <c r="FR200" s="136"/>
      <c r="FS200" s="136"/>
      <c r="FT200" s="136"/>
      <c r="FU200" s="136"/>
      <c r="FV200" s="136"/>
      <c r="FW200" s="136"/>
      <c r="FX200" s="136"/>
      <c r="FY200" s="136"/>
      <c r="FZ200" s="136"/>
      <c r="GA200" s="136"/>
      <c r="GB200" s="136"/>
      <c r="GC200" s="136"/>
      <c r="GD200" s="136"/>
      <c r="GE200" s="136"/>
      <c r="GF200" s="136"/>
      <c r="GG200" s="136"/>
      <c r="GH200" s="136"/>
      <c r="GI200" s="136"/>
      <c r="GJ200" s="136"/>
      <c r="GK200" s="136"/>
      <c r="GL200" s="136"/>
      <c r="GM200" s="136"/>
      <c r="GN200" s="136"/>
    </row>
    <row r="201" spans="1:196" s="132" customFormat="1" ht="12.75">
      <c r="A201" s="133"/>
      <c r="B201" s="134"/>
      <c r="CU201" s="135"/>
      <c r="CV201" s="136"/>
      <c r="CW201" s="136"/>
      <c r="CX201" s="136"/>
      <c r="CY201" s="136"/>
      <c r="CZ201" s="136"/>
      <c r="DA201" s="136"/>
      <c r="DB201" s="136"/>
      <c r="DC201" s="136"/>
      <c r="DD201" s="136"/>
      <c r="DE201" s="136"/>
      <c r="DF201" s="136"/>
      <c r="DG201" s="136"/>
      <c r="DH201" s="136"/>
      <c r="DI201" s="136"/>
      <c r="DJ201" s="136"/>
      <c r="DK201" s="136"/>
      <c r="DL201" s="136"/>
      <c r="DM201" s="136"/>
      <c r="DN201" s="136"/>
      <c r="DO201" s="136"/>
      <c r="DP201" s="136"/>
      <c r="DQ201" s="136"/>
      <c r="DR201" s="136"/>
      <c r="DS201" s="136"/>
      <c r="DT201" s="136"/>
      <c r="DU201" s="136"/>
      <c r="DV201" s="136"/>
      <c r="DW201" s="136"/>
      <c r="DX201" s="136"/>
      <c r="DY201" s="136"/>
      <c r="DZ201" s="136"/>
      <c r="EA201" s="136"/>
      <c r="EB201" s="136"/>
      <c r="EC201" s="136"/>
      <c r="ED201" s="136"/>
      <c r="EE201" s="136"/>
      <c r="EF201" s="136"/>
      <c r="EG201" s="136"/>
      <c r="EH201" s="136"/>
      <c r="EI201" s="136"/>
      <c r="EJ201" s="136"/>
      <c r="EK201" s="136"/>
      <c r="EL201" s="136"/>
      <c r="EM201" s="136"/>
      <c r="EN201" s="136"/>
      <c r="EO201" s="136"/>
      <c r="EP201" s="136"/>
      <c r="EQ201" s="136"/>
      <c r="ER201" s="136"/>
      <c r="ES201" s="136"/>
      <c r="ET201" s="136"/>
      <c r="EU201" s="136"/>
      <c r="EV201" s="136"/>
      <c r="EW201" s="136"/>
      <c r="EX201" s="136"/>
      <c r="EY201" s="136"/>
      <c r="EZ201" s="136"/>
      <c r="FA201" s="136"/>
      <c r="FB201" s="136"/>
      <c r="FC201" s="136"/>
      <c r="FD201" s="136"/>
      <c r="FE201" s="136"/>
      <c r="FF201" s="136"/>
      <c r="FG201" s="136"/>
      <c r="FH201" s="136"/>
      <c r="FI201" s="136"/>
      <c r="FJ201" s="136"/>
      <c r="FK201" s="136"/>
      <c r="FL201" s="136"/>
      <c r="FM201" s="136"/>
      <c r="FN201" s="136"/>
      <c r="FO201" s="136"/>
      <c r="FP201" s="136"/>
      <c r="FQ201" s="136"/>
      <c r="FR201" s="136"/>
      <c r="FS201" s="136"/>
      <c r="FT201" s="136"/>
      <c r="FU201" s="136"/>
      <c r="FV201" s="136"/>
      <c r="FW201" s="136"/>
      <c r="FX201" s="136"/>
      <c r="FY201" s="136"/>
      <c r="FZ201" s="136"/>
      <c r="GA201" s="136"/>
      <c r="GB201" s="136"/>
      <c r="GC201" s="136"/>
      <c r="GD201" s="136"/>
      <c r="GE201" s="136"/>
      <c r="GF201" s="136"/>
      <c r="GG201" s="136"/>
      <c r="GH201" s="136"/>
      <c r="GI201" s="136"/>
      <c r="GJ201" s="136"/>
      <c r="GK201" s="136"/>
      <c r="GL201" s="136"/>
      <c r="GM201" s="136"/>
      <c r="GN201" s="136"/>
    </row>
    <row r="202" spans="1:196" s="132" customFormat="1" ht="12.75">
      <c r="A202" s="133"/>
      <c r="B202" s="134"/>
      <c r="CU202" s="135"/>
      <c r="CV202" s="136"/>
      <c r="CW202" s="136"/>
      <c r="CX202" s="136"/>
      <c r="CY202" s="136"/>
      <c r="CZ202" s="136"/>
      <c r="DA202" s="136"/>
      <c r="DB202" s="136"/>
      <c r="DC202" s="136"/>
      <c r="DD202" s="136"/>
      <c r="DE202" s="136"/>
      <c r="DF202" s="136"/>
      <c r="DG202" s="136"/>
      <c r="DH202" s="136"/>
      <c r="DI202" s="136"/>
      <c r="DJ202" s="136"/>
      <c r="DK202" s="136"/>
      <c r="DL202" s="136"/>
      <c r="DM202" s="136"/>
      <c r="DN202" s="136"/>
      <c r="DO202" s="136"/>
      <c r="DP202" s="136"/>
      <c r="DQ202" s="136"/>
      <c r="DR202" s="136"/>
      <c r="DS202" s="136"/>
      <c r="DT202" s="136"/>
      <c r="DU202" s="136"/>
      <c r="DV202" s="136"/>
      <c r="DW202" s="136"/>
      <c r="DX202" s="136"/>
      <c r="DY202" s="136"/>
      <c r="DZ202" s="136"/>
      <c r="EA202" s="136"/>
      <c r="EB202" s="136"/>
      <c r="EC202" s="136"/>
      <c r="ED202" s="136"/>
      <c r="EE202" s="136"/>
      <c r="EF202" s="136"/>
      <c r="EG202" s="136"/>
      <c r="EH202" s="136"/>
      <c r="EI202" s="136"/>
      <c r="EJ202" s="136"/>
      <c r="EK202" s="136"/>
      <c r="EL202" s="136"/>
      <c r="EM202" s="136"/>
      <c r="EN202" s="136"/>
      <c r="EO202" s="136"/>
      <c r="EP202" s="136"/>
      <c r="EQ202" s="136"/>
      <c r="ER202" s="136"/>
      <c r="ES202" s="136"/>
      <c r="ET202" s="136"/>
      <c r="EU202" s="136"/>
      <c r="EV202" s="136"/>
      <c r="EW202" s="136"/>
      <c r="EX202" s="136"/>
      <c r="EY202" s="136"/>
      <c r="EZ202" s="136"/>
      <c r="FA202" s="136"/>
      <c r="FB202" s="136"/>
      <c r="FC202" s="136"/>
      <c r="FD202" s="136"/>
      <c r="FE202" s="136"/>
      <c r="FF202" s="136"/>
      <c r="FG202" s="136"/>
      <c r="FH202" s="136"/>
      <c r="FI202" s="136"/>
      <c r="FJ202" s="136"/>
      <c r="FK202" s="136"/>
      <c r="FL202" s="136"/>
      <c r="FM202" s="136"/>
      <c r="FN202" s="136"/>
      <c r="FO202" s="136"/>
      <c r="FP202" s="136"/>
      <c r="FQ202" s="136"/>
      <c r="FR202" s="136"/>
      <c r="FS202" s="136"/>
      <c r="FT202" s="136"/>
      <c r="FU202" s="136"/>
      <c r="FV202" s="136"/>
      <c r="FW202" s="136"/>
      <c r="FX202" s="136"/>
      <c r="FY202" s="136"/>
      <c r="FZ202" s="136"/>
      <c r="GA202" s="136"/>
      <c r="GB202" s="136"/>
      <c r="GC202" s="136"/>
      <c r="GD202" s="136"/>
      <c r="GE202" s="136"/>
      <c r="GF202" s="136"/>
      <c r="GG202" s="136"/>
      <c r="GH202" s="136"/>
      <c r="GI202" s="136"/>
      <c r="GJ202" s="136"/>
      <c r="GK202" s="136"/>
      <c r="GL202" s="136"/>
      <c r="GM202" s="136"/>
      <c r="GN202" s="136"/>
    </row>
    <row r="203" spans="1:196" s="132" customFormat="1" ht="15.75" customHeight="1">
      <c r="A203" s="133"/>
      <c r="B203" s="134"/>
      <c r="CU203" s="135"/>
      <c r="CV203" s="136"/>
      <c r="CW203" s="136"/>
      <c r="CX203" s="136"/>
      <c r="CY203" s="136"/>
      <c r="CZ203" s="136"/>
      <c r="DA203" s="136"/>
      <c r="DB203" s="136"/>
      <c r="DC203" s="136"/>
      <c r="DD203" s="136"/>
      <c r="DE203" s="136"/>
      <c r="DF203" s="136"/>
      <c r="DG203" s="136"/>
      <c r="DH203" s="136"/>
      <c r="DI203" s="136"/>
      <c r="DJ203" s="136"/>
      <c r="DK203" s="136"/>
      <c r="DL203" s="136"/>
      <c r="DM203" s="136"/>
      <c r="DN203" s="136"/>
      <c r="DO203" s="136"/>
      <c r="DP203" s="136"/>
      <c r="DQ203" s="136"/>
      <c r="DR203" s="136"/>
      <c r="DS203" s="136"/>
      <c r="DT203" s="136"/>
      <c r="DU203" s="136"/>
      <c r="DV203" s="136"/>
      <c r="DW203" s="136"/>
      <c r="DX203" s="136"/>
      <c r="DY203" s="136"/>
      <c r="DZ203" s="136"/>
      <c r="EA203" s="136"/>
      <c r="EB203" s="136"/>
      <c r="EC203" s="136"/>
      <c r="ED203" s="136"/>
      <c r="EE203" s="136"/>
      <c r="EF203" s="136"/>
      <c r="EG203" s="136"/>
      <c r="EH203" s="136"/>
      <c r="EI203" s="136"/>
      <c r="EJ203" s="136"/>
      <c r="EK203" s="136"/>
      <c r="EL203" s="136"/>
      <c r="EM203" s="136"/>
      <c r="EN203" s="136"/>
      <c r="EO203" s="136"/>
      <c r="EP203" s="136"/>
      <c r="EQ203" s="136"/>
      <c r="ER203" s="136"/>
      <c r="ES203" s="136"/>
      <c r="ET203" s="136"/>
      <c r="EU203" s="136"/>
      <c r="EV203" s="136"/>
      <c r="EW203" s="136"/>
      <c r="EX203" s="136"/>
      <c r="EY203" s="136"/>
      <c r="EZ203" s="136"/>
      <c r="FA203" s="136"/>
      <c r="FB203" s="136"/>
      <c r="FC203" s="136"/>
      <c r="FD203" s="136"/>
      <c r="FE203" s="136"/>
      <c r="FF203" s="136"/>
      <c r="FG203" s="136"/>
      <c r="FH203" s="136"/>
      <c r="FI203" s="136"/>
      <c r="FJ203" s="136"/>
      <c r="FK203" s="136"/>
      <c r="FL203" s="136"/>
      <c r="FM203" s="136"/>
      <c r="FN203" s="136"/>
      <c r="FO203" s="136"/>
      <c r="FP203" s="136"/>
      <c r="FQ203" s="136"/>
      <c r="FR203" s="136"/>
      <c r="FS203" s="136"/>
      <c r="FT203" s="136"/>
      <c r="FU203" s="136"/>
      <c r="FV203" s="136"/>
      <c r="FW203" s="136"/>
      <c r="FX203" s="136"/>
      <c r="FY203" s="136"/>
      <c r="FZ203" s="136"/>
      <c r="GA203" s="136"/>
      <c r="GB203" s="136"/>
      <c r="GC203" s="136"/>
      <c r="GD203" s="136"/>
      <c r="GE203" s="136"/>
      <c r="GF203" s="136"/>
      <c r="GG203" s="136"/>
      <c r="GH203" s="136"/>
      <c r="GI203" s="136"/>
      <c r="GJ203" s="136"/>
      <c r="GK203" s="136"/>
      <c r="GL203" s="136"/>
      <c r="GM203" s="136"/>
      <c r="GN203" s="136"/>
    </row>
    <row r="204" spans="1:196" s="132" customFormat="1" ht="12.75">
      <c r="A204" s="133"/>
      <c r="B204" s="134"/>
      <c r="CU204" s="135"/>
      <c r="CV204" s="136"/>
      <c r="CW204" s="136"/>
      <c r="CX204" s="136"/>
      <c r="CY204" s="136"/>
      <c r="CZ204" s="136"/>
      <c r="DA204" s="136"/>
      <c r="DB204" s="136"/>
      <c r="DC204" s="136"/>
      <c r="DD204" s="136"/>
      <c r="DE204" s="136"/>
      <c r="DF204" s="136"/>
      <c r="DG204" s="136"/>
      <c r="DH204" s="136"/>
      <c r="DI204" s="136"/>
      <c r="DJ204" s="136"/>
      <c r="DK204" s="136"/>
      <c r="DL204" s="136"/>
      <c r="DM204" s="136"/>
      <c r="DN204" s="136"/>
      <c r="DO204" s="136"/>
      <c r="DP204" s="136"/>
      <c r="DQ204" s="136"/>
      <c r="DR204" s="136"/>
      <c r="DS204" s="136"/>
      <c r="DT204" s="136"/>
      <c r="DU204" s="136"/>
      <c r="DV204" s="136"/>
      <c r="DW204" s="136"/>
      <c r="DX204" s="136"/>
      <c r="DY204" s="136"/>
      <c r="DZ204" s="136"/>
      <c r="EA204" s="136"/>
      <c r="EB204" s="136"/>
      <c r="EC204" s="136"/>
      <c r="ED204" s="136"/>
      <c r="EE204" s="136"/>
      <c r="EF204" s="136"/>
      <c r="EG204" s="136"/>
      <c r="EH204" s="136"/>
      <c r="EI204" s="136"/>
      <c r="EJ204" s="136"/>
      <c r="EK204" s="136"/>
      <c r="EL204" s="136"/>
      <c r="EM204" s="136"/>
      <c r="EN204" s="136"/>
      <c r="EO204" s="136"/>
      <c r="EP204" s="136"/>
      <c r="EQ204" s="136"/>
      <c r="ER204" s="136"/>
      <c r="ES204" s="136"/>
      <c r="ET204" s="136"/>
      <c r="EU204" s="136"/>
      <c r="EV204" s="136"/>
      <c r="EW204" s="136"/>
      <c r="EX204" s="136"/>
      <c r="EY204" s="136"/>
      <c r="EZ204" s="136"/>
      <c r="FA204" s="136"/>
      <c r="FB204" s="136"/>
      <c r="FC204" s="136"/>
      <c r="FD204" s="136"/>
      <c r="FE204" s="136"/>
      <c r="FF204" s="136"/>
      <c r="FG204" s="136"/>
      <c r="FH204" s="136"/>
      <c r="FI204" s="136"/>
      <c r="FJ204" s="136"/>
      <c r="FK204" s="136"/>
      <c r="FL204" s="136"/>
      <c r="FM204" s="136"/>
      <c r="FN204" s="136"/>
      <c r="FO204" s="136"/>
      <c r="FP204" s="136"/>
      <c r="FQ204" s="136"/>
      <c r="FR204" s="136"/>
      <c r="FS204" s="136"/>
      <c r="FT204" s="136"/>
      <c r="FU204" s="136"/>
      <c r="FV204" s="136"/>
      <c r="FW204" s="136"/>
      <c r="FX204" s="136"/>
      <c r="FY204" s="136"/>
      <c r="FZ204" s="136"/>
      <c r="GA204" s="136"/>
      <c r="GB204" s="136"/>
      <c r="GC204" s="136"/>
      <c r="GD204" s="136"/>
      <c r="GE204" s="136"/>
      <c r="GF204" s="136"/>
      <c r="GG204" s="136"/>
      <c r="GH204" s="136"/>
      <c r="GI204" s="136"/>
      <c r="GJ204" s="136"/>
      <c r="GK204" s="136"/>
      <c r="GL204" s="136"/>
      <c r="GM204" s="136"/>
      <c r="GN204" s="136"/>
    </row>
    <row r="205" spans="1:196" s="132" customFormat="1" ht="12.75">
      <c r="A205" s="133"/>
      <c r="B205" s="134"/>
      <c r="CU205" s="135"/>
      <c r="CV205" s="136"/>
      <c r="CW205" s="136"/>
      <c r="CX205" s="136"/>
      <c r="CY205" s="136"/>
      <c r="CZ205" s="136"/>
      <c r="DA205" s="136"/>
      <c r="DB205" s="136"/>
      <c r="DC205" s="136"/>
      <c r="DD205" s="136"/>
      <c r="DE205" s="136"/>
      <c r="DF205" s="136"/>
      <c r="DG205" s="136"/>
      <c r="DH205" s="136"/>
      <c r="DI205" s="136"/>
      <c r="DJ205" s="136"/>
      <c r="DK205" s="136"/>
      <c r="DL205" s="136"/>
      <c r="DM205" s="136"/>
      <c r="DN205" s="136"/>
      <c r="DO205" s="136"/>
      <c r="DP205" s="136"/>
      <c r="DQ205" s="136"/>
      <c r="DR205" s="136"/>
      <c r="DS205" s="136"/>
      <c r="DT205" s="136"/>
      <c r="DU205" s="136"/>
      <c r="DV205" s="136"/>
      <c r="DW205" s="136"/>
      <c r="DX205" s="136"/>
      <c r="DY205" s="136"/>
      <c r="DZ205" s="136"/>
      <c r="EA205" s="136"/>
      <c r="EB205" s="136"/>
      <c r="EC205" s="136"/>
      <c r="ED205" s="136"/>
      <c r="EE205" s="136"/>
      <c r="EF205" s="136"/>
      <c r="EG205" s="136"/>
      <c r="EH205" s="136"/>
      <c r="EI205" s="136"/>
      <c r="EJ205" s="136"/>
      <c r="EK205" s="136"/>
      <c r="EL205" s="136"/>
      <c r="EM205" s="136"/>
      <c r="EN205" s="136"/>
      <c r="EO205" s="136"/>
      <c r="EP205" s="136"/>
      <c r="EQ205" s="136"/>
      <c r="ER205" s="136"/>
      <c r="ES205" s="136"/>
      <c r="ET205" s="136"/>
      <c r="EU205" s="136"/>
      <c r="EV205" s="136"/>
      <c r="EW205" s="136"/>
      <c r="EX205" s="136"/>
      <c r="EY205" s="136"/>
      <c r="EZ205" s="136"/>
      <c r="FA205" s="136"/>
      <c r="FB205" s="136"/>
      <c r="FC205" s="136"/>
      <c r="FD205" s="136"/>
      <c r="FE205" s="136"/>
      <c r="FF205" s="136"/>
      <c r="FG205" s="136"/>
      <c r="FH205" s="136"/>
      <c r="FI205" s="136"/>
      <c r="FJ205" s="136"/>
      <c r="FK205" s="136"/>
      <c r="FL205" s="136"/>
      <c r="FM205" s="136"/>
      <c r="FN205" s="136"/>
      <c r="FO205" s="136"/>
      <c r="FP205" s="136"/>
      <c r="FQ205" s="136"/>
      <c r="FR205" s="136"/>
      <c r="FS205" s="136"/>
      <c r="FT205" s="136"/>
      <c r="FU205" s="136"/>
      <c r="FV205" s="136"/>
      <c r="FW205" s="136"/>
      <c r="FX205" s="136"/>
      <c r="FY205" s="136"/>
      <c r="FZ205" s="136"/>
      <c r="GA205" s="136"/>
      <c r="GB205" s="136"/>
      <c r="GC205" s="136"/>
      <c r="GD205" s="136"/>
      <c r="GE205" s="136"/>
      <c r="GF205" s="136"/>
      <c r="GG205" s="136"/>
      <c r="GH205" s="136"/>
      <c r="GI205" s="136"/>
      <c r="GJ205" s="136"/>
      <c r="GK205" s="136"/>
      <c r="GL205" s="136"/>
      <c r="GM205" s="136"/>
      <c r="GN205" s="136"/>
    </row>
    <row r="206" spans="1:196" s="132" customFormat="1" ht="12.75">
      <c r="A206" s="133"/>
      <c r="B206" s="134"/>
      <c r="CU206" s="135"/>
      <c r="CV206" s="136"/>
      <c r="CW206" s="136"/>
      <c r="CX206" s="136"/>
      <c r="CY206" s="136"/>
      <c r="CZ206" s="136"/>
      <c r="DA206" s="136"/>
      <c r="DB206" s="136"/>
      <c r="DC206" s="136"/>
      <c r="DD206" s="136"/>
      <c r="DE206" s="136"/>
      <c r="DF206" s="136"/>
      <c r="DG206" s="136"/>
      <c r="DH206" s="136"/>
      <c r="DI206" s="136"/>
      <c r="DJ206" s="136"/>
      <c r="DK206" s="136"/>
      <c r="DL206" s="136"/>
      <c r="DM206" s="136"/>
      <c r="DN206" s="136"/>
      <c r="DO206" s="136"/>
      <c r="DP206" s="136"/>
      <c r="DQ206" s="136"/>
      <c r="DR206" s="136"/>
      <c r="DS206" s="136"/>
      <c r="DT206" s="136"/>
      <c r="DU206" s="136"/>
      <c r="DV206" s="136"/>
      <c r="DW206" s="136"/>
      <c r="DX206" s="136"/>
      <c r="DY206" s="136"/>
      <c r="DZ206" s="136"/>
      <c r="EA206" s="136"/>
      <c r="EB206" s="136"/>
      <c r="EC206" s="136"/>
      <c r="ED206" s="136"/>
      <c r="EE206" s="136"/>
      <c r="EF206" s="136"/>
      <c r="EG206" s="136"/>
      <c r="EH206" s="136"/>
      <c r="EI206" s="136"/>
      <c r="EJ206" s="136"/>
      <c r="EK206" s="136"/>
      <c r="EL206" s="136"/>
      <c r="EM206" s="136"/>
      <c r="EN206" s="136"/>
      <c r="EO206" s="136"/>
      <c r="EP206" s="136"/>
      <c r="EQ206" s="136"/>
      <c r="ER206" s="136"/>
      <c r="ES206" s="136"/>
      <c r="ET206" s="136"/>
      <c r="EU206" s="136"/>
      <c r="EV206" s="136"/>
      <c r="EW206" s="136"/>
      <c r="EX206" s="136"/>
      <c r="EY206" s="136"/>
      <c r="EZ206" s="136"/>
      <c r="FA206" s="136"/>
      <c r="FB206" s="136"/>
      <c r="FC206" s="136"/>
      <c r="FD206" s="136"/>
      <c r="FE206" s="136"/>
      <c r="FF206" s="136"/>
      <c r="FG206" s="136"/>
      <c r="FH206" s="136"/>
      <c r="FI206" s="136"/>
      <c r="FJ206" s="136"/>
      <c r="FK206" s="136"/>
      <c r="FL206" s="136"/>
      <c r="FM206" s="136"/>
      <c r="FN206" s="136"/>
      <c r="FO206" s="136"/>
      <c r="FP206" s="136"/>
      <c r="FQ206" s="136"/>
      <c r="FR206" s="136"/>
      <c r="FS206" s="136"/>
      <c r="FT206" s="136"/>
      <c r="FU206" s="136"/>
      <c r="FV206" s="136"/>
      <c r="FW206" s="136"/>
      <c r="FX206" s="136"/>
      <c r="FY206" s="136"/>
      <c r="FZ206" s="136"/>
      <c r="GA206" s="136"/>
      <c r="GB206" s="136"/>
      <c r="GC206" s="136"/>
      <c r="GD206" s="136"/>
      <c r="GE206" s="136"/>
      <c r="GF206" s="136"/>
      <c r="GG206" s="136"/>
      <c r="GH206" s="136"/>
      <c r="GI206" s="136"/>
      <c r="GJ206" s="136"/>
      <c r="GK206" s="136"/>
      <c r="GL206" s="136"/>
      <c r="GM206" s="136"/>
      <c r="GN206" s="136"/>
    </row>
    <row r="207" spans="1:196" s="132" customFormat="1" ht="15.75" customHeight="1">
      <c r="A207" s="133"/>
      <c r="B207" s="134"/>
      <c r="CU207" s="135"/>
      <c r="CV207" s="136"/>
      <c r="CW207" s="136"/>
      <c r="CX207" s="136"/>
      <c r="CY207" s="136"/>
      <c r="CZ207" s="136"/>
      <c r="DA207" s="136"/>
      <c r="DB207" s="136"/>
      <c r="DC207" s="136"/>
      <c r="DD207" s="136"/>
      <c r="DE207" s="136"/>
      <c r="DF207" s="136"/>
      <c r="DG207" s="136"/>
      <c r="DH207" s="136"/>
      <c r="DI207" s="136"/>
      <c r="DJ207" s="136"/>
      <c r="DK207" s="136"/>
      <c r="DL207" s="136"/>
      <c r="DM207" s="136"/>
      <c r="DN207" s="136"/>
      <c r="DO207" s="136"/>
      <c r="DP207" s="136"/>
      <c r="DQ207" s="136"/>
      <c r="DR207" s="136"/>
      <c r="DS207" s="136"/>
      <c r="DT207" s="136"/>
      <c r="DU207" s="136"/>
      <c r="DV207" s="136"/>
      <c r="DW207" s="136"/>
      <c r="DX207" s="136"/>
      <c r="DY207" s="136"/>
      <c r="DZ207" s="136"/>
      <c r="EA207" s="136"/>
      <c r="EB207" s="136"/>
      <c r="EC207" s="136"/>
      <c r="ED207" s="136"/>
      <c r="EE207" s="136"/>
      <c r="EF207" s="136"/>
      <c r="EG207" s="136"/>
      <c r="EH207" s="136"/>
      <c r="EI207" s="136"/>
      <c r="EJ207" s="136"/>
      <c r="EK207" s="136"/>
      <c r="EL207" s="136"/>
      <c r="EM207" s="136"/>
      <c r="EN207" s="136"/>
      <c r="EO207" s="136"/>
      <c r="EP207" s="136"/>
      <c r="EQ207" s="136"/>
      <c r="ER207" s="136"/>
      <c r="ES207" s="136"/>
      <c r="ET207" s="136"/>
      <c r="EU207" s="136"/>
      <c r="EV207" s="136"/>
      <c r="EW207" s="136"/>
      <c r="EX207" s="136"/>
      <c r="EY207" s="136"/>
      <c r="EZ207" s="136"/>
      <c r="FA207" s="136"/>
      <c r="FB207" s="136"/>
      <c r="FC207" s="136"/>
      <c r="FD207" s="136"/>
      <c r="FE207" s="136"/>
      <c r="FF207" s="136"/>
      <c r="FG207" s="136"/>
      <c r="FH207" s="136"/>
      <c r="FI207" s="136"/>
      <c r="FJ207" s="136"/>
      <c r="FK207" s="136"/>
      <c r="FL207" s="136"/>
      <c r="FM207" s="136"/>
      <c r="FN207" s="136"/>
      <c r="FO207" s="136"/>
      <c r="FP207" s="136"/>
      <c r="FQ207" s="136"/>
      <c r="FR207" s="136"/>
      <c r="FS207" s="136"/>
      <c r="FT207" s="136"/>
      <c r="FU207" s="136"/>
      <c r="FV207" s="136"/>
      <c r="FW207" s="136"/>
      <c r="FX207" s="136"/>
      <c r="FY207" s="136"/>
      <c r="FZ207" s="136"/>
      <c r="GA207" s="136"/>
      <c r="GB207" s="136"/>
      <c r="GC207" s="136"/>
      <c r="GD207" s="136"/>
      <c r="GE207" s="136"/>
      <c r="GF207" s="136"/>
      <c r="GG207" s="136"/>
      <c r="GH207" s="136"/>
      <c r="GI207" s="136"/>
      <c r="GJ207" s="136"/>
      <c r="GK207" s="136"/>
      <c r="GL207" s="136"/>
      <c r="GM207" s="136"/>
      <c r="GN207" s="136"/>
    </row>
    <row r="208" spans="1:196" s="132" customFormat="1" ht="12.75">
      <c r="A208" s="133"/>
      <c r="B208" s="134"/>
      <c r="CU208" s="135"/>
      <c r="CV208" s="136"/>
      <c r="CW208" s="136"/>
      <c r="CX208" s="136"/>
      <c r="CY208" s="136"/>
      <c r="CZ208" s="136"/>
      <c r="DA208" s="136"/>
      <c r="DB208" s="136"/>
      <c r="DC208" s="136"/>
      <c r="DD208" s="136"/>
      <c r="DE208" s="136"/>
      <c r="DF208" s="136"/>
      <c r="DG208" s="136"/>
      <c r="DH208" s="136"/>
      <c r="DI208" s="136"/>
      <c r="DJ208" s="136"/>
      <c r="DK208" s="136"/>
      <c r="DL208" s="136"/>
      <c r="DM208" s="136"/>
      <c r="DN208" s="136"/>
      <c r="DO208" s="136"/>
      <c r="DP208" s="136"/>
      <c r="DQ208" s="136"/>
      <c r="DR208" s="136"/>
      <c r="DS208" s="136"/>
      <c r="DT208" s="136"/>
      <c r="DU208" s="136"/>
      <c r="DV208" s="136"/>
      <c r="DW208" s="136"/>
      <c r="DX208" s="136"/>
      <c r="DY208" s="136"/>
      <c r="DZ208" s="136"/>
      <c r="EA208" s="136"/>
      <c r="EB208" s="136"/>
      <c r="EC208" s="136"/>
      <c r="ED208" s="136"/>
      <c r="EE208" s="136"/>
      <c r="EF208" s="136"/>
      <c r="EG208" s="136"/>
      <c r="EH208" s="136"/>
      <c r="EI208" s="136"/>
      <c r="EJ208" s="136"/>
      <c r="EK208" s="136"/>
      <c r="EL208" s="136"/>
      <c r="EM208" s="136"/>
      <c r="EN208" s="136"/>
      <c r="EO208" s="136"/>
      <c r="EP208" s="136"/>
      <c r="EQ208" s="136"/>
      <c r="ER208" s="136"/>
      <c r="ES208" s="136"/>
      <c r="ET208" s="136"/>
      <c r="EU208" s="136"/>
      <c r="EV208" s="136"/>
      <c r="EW208" s="136"/>
      <c r="EX208" s="136"/>
      <c r="EY208" s="136"/>
      <c r="EZ208" s="136"/>
      <c r="FA208" s="136"/>
      <c r="FB208" s="136"/>
      <c r="FC208" s="136"/>
      <c r="FD208" s="136"/>
      <c r="FE208" s="136"/>
      <c r="FF208" s="136"/>
      <c r="FG208" s="136"/>
      <c r="FH208" s="136"/>
      <c r="FI208" s="136"/>
      <c r="FJ208" s="136"/>
      <c r="FK208" s="136"/>
      <c r="FL208" s="136"/>
      <c r="FM208" s="136"/>
      <c r="FN208" s="136"/>
      <c r="FO208" s="136"/>
      <c r="FP208" s="136"/>
      <c r="FQ208" s="136"/>
      <c r="FR208" s="136"/>
      <c r="FS208" s="136"/>
      <c r="FT208" s="136"/>
      <c r="FU208" s="136"/>
      <c r="FV208" s="136"/>
      <c r="FW208" s="136"/>
      <c r="FX208" s="136"/>
      <c r="FY208" s="136"/>
      <c r="FZ208" s="136"/>
      <c r="GA208" s="136"/>
      <c r="GB208" s="136"/>
      <c r="GC208" s="136"/>
      <c r="GD208" s="136"/>
      <c r="GE208" s="136"/>
      <c r="GF208" s="136"/>
      <c r="GG208" s="136"/>
      <c r="GH208" s="136"/>
      <c r="GI208" s="136"/>
      <c r="GJ208" s="136"/>
      <c r="GK208" s="136"/>
      <c r="GL208" s="136"/>
      <c r="GM208" s="136"/>
      <c r="GN208" s="136"/>
    </row>
    <row r="209" spans="1:196" s="132" customFormat="1" ht="12.75">
      <c r="A209" s="133"/>
      <c r="B209" s="134"/>
      <c r="CU209" s="135"/>
      <c r="CV209" s="136"/>
      <c r="CW209" s="136"/>
      <c r="CX209" s="136"/>
      <c r="CY209" s="136"/>
      <c r="CZ209" s="136"/>
      <c r="DA209" s="136"/>
      <c r="DB209" s="136"/>
      <c r="DC209" s="136"/>
      <c r="DD209" s="136"/>
      <c r="DE209" s="136"/>
      <c r="DF209" s="136"/>
      <c r="DG209" s="136"/>
      <c r="DH209" s="136"/>
      <c r="DI209" s="136"/>
      <c r="DJ209" s="136"/>
      <c r="DK209" s="136"/>
      <c r="DL209" s="136"/>
      <c r="DM209" s="136"/>
      <c r="DN209" s="136"/>
      <c r="DO209" s="136"/>
      <c r="DP209" s="136"/>
      <c r="DQ209" s="136"/>
      <c r="DR209" s="136"/>
      <c r="DS209" s="136"/>
      <c r="DT209" s="136"/>
      <c r="DU209" s="136"/>
      <c r="DV209" s="136"/>
      <c r="DW209" s="136"/>
      <c r="DX209" s="136"/>
      <c r="DY209" s="136"/>
      <c r="DZ209" s="136"/>
      <c r="EA209" s="136"/>
      <c r="EB209" s="136"/>
      <c r="EC209" s="136"/>
      <c r="ED209" s="136"/>
      <c r="EE209" s="136"/>
      <c r="EF209" s="136"/>
      <c r="EG209" s="136"/>
      <c r="EH209" s="136"/>
      <c r="EI209" s="136"/>
      <c r="EJ209" s="136"/>
      <c r="EK209" s="136"/>
      <c r="EL209" s="136"/>
      <c r="EM209" s="136"/>
      <c r="EN209" s="136"/>
      <c r="EO209" s="136"/>
      <c r="EP209" s="136"/>
      <c r="EQ209" s="136"/>
      <c r="ER209" s="136"/>
      <c r="ES209" s="136"/>
      <c r="ET209" s="136"/>
      <c r="EU209" s="136"/>
      <c r="EV209" s="136"/>
      <c r="EW209" s="136"/>
      <c r="EX209" s="136"/>
      <c r="EY209" s="136"/>
      <c r="EZ209" s="136"/>
      <c r="FA209" s="136"/>
      <c r="FB209" s="136"/>
      <c r="FC209" s="136"/>
      <c r="FD209" s="136"/>
      <c r="FE209" s="136"/>
      <c r="FF209" s="136"/>
      <c r="FG209" s="136"/>
      <c r="FH209" s="136"/>
      <c r="FI209" s="136"/>
      <c r="FJ209" s="136"/>
      <c r="FK209" s="136"/>
      <c r="FL209" s="136"/>
      <c r="FM209" s="136"/>
      <c r="FN209" s="136"/>
      <c r="FO209" s="136"/>
      <c r="FP209" s="136"/>
      <c r="FQ209" s="136"/>
      <c r="FR209" s="136"/>
      <c r="FS209" s="136"/>
      <c r="FT209" s="136"/>
      <c r="FU209" s="136"/>
      <c r="FV209" s="136"/>
      <c r="FW209" s="136"/>
      <c r="FX209" s="136"/>
      <c r="FY209" s="136"/>
      <c r="FZ209" s="136"/>
      <c r="GA209" s="136"/>
      <c r="GB209" s="136"/>
      <c r="GC209" s="136"/>
      <c r="GD209" s="136"/>
      <c r="GE209" s="136"/>
      <c r="GF209" s="136"/>
      <c r="GG209" s="136"/>
      <c r="GH209" s="136"/>
      <c r="GI209" s="136"/>
      <c r="GJ209" s="136"/>
      <c r="GK209" s="136"/>
      <c r="GL209" s="136"/>
      <c r="GM209" s="136"/>
      <c r="GN209" s="136"/>
    </row>
    <row r="210" spans="1:196" s="132" customFormat="1" ht="12.75">
      <c r="A210" s="133"/>
      <c r="B210" s="134"/>
      <c r="CU210" s="135"/>
      <c r="CV210" s="136"/>
      <c r="CW210" s="136"/>
      <c r="CX210" s="136"/>
      <c r="CY210" s="136"/>
      <c r="CZ210" s="136"/>
      <c r="DA210" s="136"/>
      <c r="DB210" s="136"/>
      <c r="DC210" s="136"/>
      <c r="DD210" s="136"/>
      <c r="DE210" s="136"/>
      <c r="DF210" s="136"/>
      <c r="DG210" s="136"/>
      <c r="DH210" s="136"/>
      <c r="DI210" s="136"/>
      <c r="DJ210" s="136"/>
      <c r="DK210" s="136"/>
      <c r="DL210" s="136"/>
      <c r="DM210" s="136"/>
      <c r="DN210" s="136"/>
      <c r="DO210" s="136"/>
      <c r="DP210" s="136"/>
      <c r="DQ210" s="136"/>
      <c r="DR210" s="136"/>
      <c r="DS210" s="136"/>
      <c r="DT210" s="136"/>
      <c r="DU210" s="136"/>
      <c r="DV210" s="136"/>
      <c r="DW210" s="136"/>
      <c r="DX210" s="136"/>
      <c r="DY210" s="136"/>
      <c r="DZ210" s="136"/>
      <c r="EA210" s="136"/>
      <c r="EB210" s="136"/>
      <c r="EC210" s="136"/>
      <c r="ED210" s="136"/>
      <c r="EE210" s="136"/>
      <c r="EF210" s="136"/>
      <c r="EG210" s="136"/>
      <c r="EH210" s="136"/>
      <c r="EI210" s="136"/>
      <c r="EJ210" s="136"/>
      <c r="EK210" s="136"/>
      <c r="EL210" s="136"/>
      <c r="EM210" s="136"/>
      <c r="EN210" s="136"/>
      <c r="EO210" s="136"/>
      <c r="EP210" s="136"/>
      <c r="EQ210" s="136"/>
      <c r="ER210" s="136"/>
      <c r="ES210" s="136"/>
      <c r="ET210" s="136"/>
      <c r="EU210" s="136"/>
      <c r="EV210" s="136"/>
      <c r="EW210" s="136"/>
      <c r="EX210" s="136"/>
      <c r="EY210" s="136"/>
      <c r="EZ210" s="136"/>
      <c r="FA210" s="136"/>
      <c r="FB210" s="136"/>
      <c r="FC210" s="136"/>
      <c r="FD210" s="136"/>
      <c r="FE210" s="136"/>
      <c r="FF210" s="136"/>
      <c r="FG210" s="136"/>
      <c r="FH210" s="136"/>
      <c r="FI210" s="136"/>
      <c r="FJ210" s="136"/>
      <c r="FK210" s="136"/>
      <c r="FL210" s="136"/>
      <c r="FM210" s="136"/>
      <c r="FN210" s="136"/>
      <c r="FO210" s="136"/>
      <c r="FP210" s="136"/>
      <c r="FQ210" s="136"/>
      <c r="FR210" s="136"/>
      <c r="FS210" s="136"/>
      <c r="FT210" s="136"/>
      <c r="FU210" s="136"/>
      <c r="FV210" s="136"/>
      <c r="FW210" s="136"/>
      <c r="FX210" s="136"/>
      <c r="FY210" s="136"/>
      <c r="FZ210" s="136"/>
      <c r="GA210" s="136"/>
      <c r="GB210" s="136"/>
      <c r="GC210" s="136"/>
      <c r="GD210" s="136"/>
      <c r="GE210" s="136"/>
      <c r="GF210" s="136"/>
      <c r="GG210" s="136"/>
      <c r="GH210" s="136"/>
      <c r="GI210" s="136"/>
      <c r="GJ210" s="136"/>
      <c r="GK210" s="136"/>
      <c r="GL210" s="136"/>
      <c r="GM210" s="136"/>
      <c r="GN210" s="136"/>
    </row>
    <row r="211" spans="1:196" s="132" customFormat="1" ht="15.75" customHeight="1">
      <c r="A211" s="133"/>
      <c r="B211" s="134"/>
      <c r="CU211" s="135"/>
      <c r="CV211" s="136"/>
      <c r="CW211" s="136"/>
      <c r="CX211" s="136"/>
      <c r="CY211" s="136"/>
      <c r="CZ211" s="136"/>
      <c r="DA211" s="136"/>
      <c r="DB211" s="136"/>
      <c r="DC211" s="136"/>
      <c r="DD211" s="136"/>
      <c r="DE211" s="136"/>
      <c r="DF211" s="136"/>
      <c r="DG211" s="136"/>
      <c r="DH211" s="136"/>
      <c r="DI211" s="136"/>
      <c r="DJ211" s="136"/>
      <c r="DK211" s="136"/>
      <c r="DL211" s="136"/>
      <c r="DM211" s="136"/>
      <c r="DN211" s="136"/>
      <c r="DO211" s="136"/>
      <c r="DP211" s="136"/>
      <c r="DQ211" s="136"/>
      <c r="DR211" s="136"/>
      <c r="DS211" s="136"/>
      <c r="DT211" s="136"/>
      <c r="DU211" s="136"/>
      <c r="DV211" s="136"/>
      <c r="DW211" s="136"/>
      <c r="DX211" s="136"/>
      <c r="DY211" s="136"/>
      <c r="DZ211" s="136"/>
      <c r="EA211" s="136"/>
      <c r="EB211" s="136"/>
      <c r="EC211" s="136"/>
      <c r="ED211" s="136"/>
      <c r="EE211" s="136"/>
      <c r="EF211" s="136"/>
      <c r="EG211" s="136"/>
      <c r="EH211" s="136"/>
      <c r="EI211" s="136"/>
      <c r="EJ211" s="136"/>
      <c r="EK211" s="136"/>
      <c r="EL211" s="136"/>
      <c r="EM211" s="136"/>
      <c r="EN211" s="136"/>
      <c r="EO211" s="136"/>
      <c r="EP211" s="136"/>
      <c r="EQ211" s="136"/>
      <c r="ER211" s="136"/>
      <c r="ES211" s="136"/>
      <c r="ET211" s="136"/>
      <c r="EU211" s="136"/>
      <c r="EV211" s="136"/>
      <c r="EW211" s="136"/>
      <c r="EX211" s="136"/>
      <c r="EY211" s="136"/>
      <c r="EZ211" s="136"/>
      <c r="FA211" s="136"/>
      <c r="FB211" s="136"/>
      <c r="FC211" s="136"/>
      <c r="FD211" s="136"/>
      <c r="FE211" s="136"/>
      <c r="FF211" s="136"/>
      <c r="FG211" s="136"/>
      <c r="FH211" s="136"/>
      <c r="FI211" s="136"/>
      <c r="FJ211" s="136"/>
      <c r="FK211" s="136"/>
      <c r="FL211" s="136"/>
      <c r="FM211" s="136"/>
      <c r="FN211" s="136"/>
      <c r="FO211" s="136"/>
      <c r="FP211" s="136"/>
      <c r="FQ211" s="136"/>
      <c r="FR211" s="136"/>
      <c r="FS211" s="136"/>
      <c r="FT211" s="136"/>
      <c r="FU211" s="136"/>
      <c r="FV211" s="136"/>
      <c r="FW211" s="136"/>
      <c r="FX211" s="136"/>
      <c r="FY211" s="136"/>
      <c r="FZ211" s="136"/>
      <c r="GA211" s="136"/>
      <c r="GB211" s="136"/>
      <c r="GC211" s="136"/>
      <c r="GD211" s="136"/>
      <c r="GE211" s="136"/>
      <c r="GF211" s="136"/>
      <c r="GG211" s="136"/>
      <c r="GH211" s="136"/>
      <c r="GI211" s="136"/>
      <c r="GJ211" s="136"/>
      <c r="GK211" s="136"/>
      <c r="GL211" s="136"/>
      <c r="GM211" s="136"/>
      <c r="GN211" s="136"/>
    </row>
    <row r="212" spans="1:196" s="132" customFormat="1" ht="12.75">
      <c r="A212" s="133"/>
      <c r="B212" s="134"/>
      <c r="CU212" s="135"/>
      <c r="CV212" s="136"/>
      <c r="CW212" s="136"/>
      <c r="CX212" s="136"/>
      <c r="CY212" s="136"/>
      <c r="CZ212" s="136"/>
      <c r="DA212" s="136"/>
      <c r="DB212" s="136"/>
      <c r="DC212" s="136"/>
      <c r="DD212" s="136"/>
      <c r="DE212" s="136"/>
      <c r="DF212" s="136"/>
      <c r="DG212" s="136"/>
      <c r="DH212" s="136"/>
      <c r="DI212" s="136"/>
      <c r="DJ212" s="136"/>
      <c r="DK212" s="136"/>
      <c r="DL212" s="136"/>
      <c r="DM212" s="136"/>
      <c r="DN212" s="136"/>
      <c r="DO212" s="136"/>
      <c r="DP212" s="136"/>
      <c r="DQ212" s="136"/>
      <c r="DR212" s="136"/>
      <c r="DS212" s="136"/>
      <c r="DT212" s="136"/>
      <c r="DU212" s="136"/>
      <c r="DV212" s="136"/>
      <c r="DW212" s="136"/>
      <c r="DX212" s="136"/>
      <c r="DY212" s="136"/>
      <c r="DZ212" s="136"/>
      <c r="EA212" s="136"/>
      <c r="EB212" s="136"/>
      <c r="EC212" s="136"/>
      <c r="ED212" s="136"/>
      <c r="EE212" s="136"/>
      <c r="EF212" s="136"/>
      <c r="EG212" s="136"/>
      <c r="EH212" s="136"/>
      <c r="EI212" s="136"/>
      <c r="EJ212" s="136"/>
      <c r="EK212" s="136"/>
      <c r="EL212" s="136"/>
      <c r="EM212" s="136"/>
      <c r="EN212" s="136"/>
      <c r="EO212" s="136"/>
      <c r="EP212" s="136"/>
      <c r="EQ212" s="136"/>
      <c r="ER212" s="136"/>
      <c r="ES212" s="136"/>
      <c r="ET212" s="136"/>
      <c r="EU212" s="136"/>
      <c r="EV212" s="136"/>
      <c r="EW212" s="136"/>
      <c r="EX212" s="136"/>
      <c r="EY212" s="136"/>
      <c r="EZ212" s="136"/>
      <c r="FA212" s="136"/>
      <c r="FB212" s="136"/>
      <c r="FC212" s="136"/>
      <c r="FD212" s="136"/>
      <c r="FE212" s="136"/>
      <c r="FF212" s="136"/>
      <c r="FG212" s="136"/>
      <c r="FH212" s="136"/>
      <c r="FI212" s="136"/>
      <c r="FJ212" s="136"/>
      <c r="FK212" s="136"/>
      <c r="FL212" s="136"/>
      <c r="FM212" s="136"/>
      <c r="FN212" s="136"/>
      <c r="FO212" s="136"/>
      <c r="FP212" s="136"/>
      <c r="FQ212" s="136"/>
      <c r="FR212" s="136"/>
      <c r="FS212" s="136"/>
      <c r="FT212" s="136"/>
      <c r="FU212" s="136"/>
      <c r="FV212" s="136"/>
      <c r="FW212" s="136"/>
      <c r="FX212" s="136"/>
      <c r="FY212" s="136"/>
      <c r="FZ212" s="136"/>
      <c r="GA212" s="136"/>
      <c r="GB212" s="136"/>
      <c r="GC212" s="136"/>
      <c r="GD212" s="136"/>
      <c r="GE212" s="136"/>
      <c r="GF212" s="136"/>
      <c r="GG212" s="136"/>
      <c r="GH212" s="136"/>
      <c r="GI212" s="136"/>
      <c r="GJ212" s="136"/>
      <c r="GK212" s="136"/>
      <c r="GL212" s="136"/>
      <c r="GM212" s="136"/>
      <c r="GN212" s="136"/>
    </row>
    <row r="213" spans="1:196" s="132" customFormat="1" ht="12.75">
      <c r="A213" s="133"/>
      <c r="B213" s="134"/>
      <c r="CU213" s="135"/>
      <c r="CV213" s="136"/>
      <c r="CW213" s="136"/>
      <c r="CX213" s="136"/>
      <c r="CY213" s="136"/>
      <c r="CZ213" s="136"/>
      <c r="DA213" s="136"/>
      <c r="DB213" s="136"/>
      <c r="DC213" s="136"/>
      <c r="DD213" s="136"/>
      <c r="DE213" s="136"/>
      <c r="DF213" s="136"/>
      <c r="DG213" s="136"/>
      <c r="DH213" s="136"/>
      <c r="DI213" s="136"/>
      <c r="DJ213" s="136"/>
      <c r="DK213" s="136"/>
      <c r="DL213" s="136"/>
      <c r="DM213" s="136"/>
      <c r="DN213" s="136"/>
      <c r="DO213" s="136"/>
      <c r="DP213" s="136"/>
      <c r="DQ213" s="136"/>
      <c r="DR213" s="136"/>
      <c r="DS213" s="136"/>
      <c r="DT213" s="136"/>
      <c r="DU213" s="136"/>
      <c r="DV213" s="136"/>
      <c r="DW213" s="136"/>
      <c r="DX213" s="136"/>
      <c r="DY213" s="136"/>
      <c r="DZ213" s="136"/>
      <c r="EA213" s="136"/>
      <c r="EB213" s="136"/>
      <c r="EC213" s="136"/>
      <c r="ED213" s="136"/>
      <c r="EE213" s="136"/>
      <c r="EF213" s="136"/>
      <c r="EG213" s="136"/>
      <c r="EH213" s="136"/>
      <c r="EI213" s="136"/>
      <c r="EJ213" s="136"/>
      <c r="EK213" s="136"/>
      <c r="EL213" s="136"/>
      <c r="EM213" s="136"/>
      <c r="EN213" s="136"/>
      <c r="EO213" s="136"/>
      <c r="EP213" s="136"/>
      <c r="EQ213" s="136"/>
      <c r="ER213" s="136"/>
      <c r="ES213" s="136"/>
      <c r="ET213" s="136"/>
      <c r="EU213" s="136"/>
      <c r="EV213" s="136"/>
      <c r="EW213" s="136"/>
      <c r="EX213" s="136"/>
      <c r="EY213" s="136"/>
      <c r="EZ213" s="136"/>
      <c r="FA213" s="136"/>
      <c r="FB213" s="136"/>
      <c r="FC213" s="136"/>
      <c r="FD213" s="136"/>
      <c r="FE213" s="136"/>
      <c r="FF213" s="136"/>
      <c r="FG213" s="136"/>
      <c r="FH213" s="136"/>
      <c r="FI213" s="136"/>
      <c r="FJ213" s="136"/>
      <c r="FK213" s="136"/>
      <c r="FL213" s="136"/>
      <c r="FM213" s="136"/>
      <c r="FN213" s="136"/>
      <c r="FO213" s="136"/>
      <c r="FP213" s="136"/>
      <c r="FQ213" s="136"/>
      <c r="FR213" s="136"/>
      <c r="FS213" s="136"/>
      <c r="FT213" s="136"/>
      <c r="FU213" s="136"/>
      <c r="FV213" s="136"/>
      <c r="FW213" s="136"/>
      <c r="FX213" s="136"/>
      <c r="FY213" s="136"/>
      <c r="FZ213" s="136"/>
      <c r="GA213" s="136"/>
      <c r="GB213" s="136"/>
      <c r="GC213" s="136"/>
      <c r="GD213" s="136"/>
      <c r="GE213" s="136"/>
      <c r="GF213" s="136"/>
      <c r="GG213" s="136"/>
      <c r="GH213" s="136"/>
      <c r="GI213" s="136"/>
      <c r="GJ213" s="136"/>
      <c r="GK213" s="136"/>
      <c r="GL213" s="136"/>
      <c r="GM213" s="136"/>
      <c r="GN213" s="136"/>
    </row>
    <row r="214" spans="1:196" s="132" customFormat="1" ht="12.75">
      <c r="A214" s="133"/>
      <c r="B214" s="134"/>
      <c r="CU214" s="135"/>
      <c r="CV214" s="136"/>
      <c r="CW214" s="136"/>
      <c r="CX214" s="136"/>
      <c r="CY214" s="136"/>
      <c r="CZ214" s="136"/>
      <c r="DA214" s="136"/>
      <c r="DB214" s="136"/>
      <c r="DC214" s="136"/>
      <c r="DD214" s="136"/>
      <c r="DE214" s="136"/>
      <c r="DF214" s="136"/>
      <c r="DG214" s="136"/>
      <c r="DH214" s="136"/>
      <c r="DI214" s="136"/>
      <c r="DJ214" s="136"/>
      <c r="DK214" s="136"/>
      <c r="DL214" s="136"/>
      <c r="DM214" s="136"/>
      <c r="DN214" s="136"/>
      <c r="DO214" s="136"/>
      <c r="DP214" s="136"/>
      <c r="DQ214" s="136"/>
      <c r="DR214" s="136"/>
      <c r="DS214" s="136"/>
      <c r="DT214" s="136"/>
      <c r="DU214" s="136"/>
      <c r="DV214" s="136"/>
      <c r="DW214" s="136"/>
      <c r="DX214" s="136"/>
      <c r="DY214" s="136"/>
      <c r="DZ214" s="136"/>
      <c r="EA214" s="136"/>
      <c r="EB214" s="136"/>
      <c r="EC214" s="136"/>
      <c r="ED214" s="136"/>
      <c r="EE214" s="136"/>
      <c r="EF214" s="136"/>
      <c r="EG214" s="136"/>
      <c r="EH214" s="136"/>
      <c r="EI214" s="136"/>
      <c r="EJ214" s="136"/>
      <c r="EK214" s="136"/>
      <c r="EL214" s="136"/>
      <c r="EM214" s="136"/>
      <c r="EN214" s="136"/>
      <c r="EO214" s="136"/>
      <c r="EP214" s="136"/>
      <c r="EQ214" s="136"/>
      <c r="ER214" s="136"/>
      <c r="ES214" s="136"/>
      <c r="ET214" s="136"/>
      <c r="EU214" s="136"/>
      <c r="EV214" s="136"/>
      <c r="EW214" s="136"/>
      <c r="EX214" s="136"/>
      <c r="EY214" s="136"/>
      <c r="EZ214" s="136"/>
      <c r="FA214" s="136"/>
      <c r="FB214" s="136"/>
      <c r="FC214" s="136"/>
      <c r="FD214" s="136"/>
      <c r="FE214" s="136"/>
      <c r="FF214" s="136"/>
      <c r="FG214" s="136"/>
      <c r="FH214" s="136"/>
      <c r="FI214" s="136"/>
      <c r="FJ214" s="136"/>
      <c r="FK214" s="136"/>
      <c r="FL214" s="136"/>
      <c r="FM214" s="136"/>
      <c r="FN214" s="136"/>
      <c r="FO214" s="136"/>
      <c r="FP214" s="136"/>
      <c r="FQ214" s="136"/>
      <c r="FR214" s="136"/>
      <c r="FS214" s="136"/>
      <c r="FT214" s="136"/>
      <c r="FU214" s="136"/>
      <c r="FV214" s="136"/>
      <c r="FW214" s="136"/>
      <c r="FX214" s="136"/>
      <c r="FY214" s="136"/>
      <c r="FZ214" s="136"/>
      <c r="GA214" s="136"/>
      <c r="GB214" s="136"/>
      <c r="GC214" s="136"/>
      <c r="GD214" s="136"/>
      <c r="GE214" s="136"/>
      <c r="GF214" s="136"/>
      <c r="GG214" s="136"/>
      <c r="GH214" s="136"/>
      <c r="GI214" s="136"/>
      <c r="GJ214" s="136"/>
      <c r="GK214" s="136"/>
      <c r="GL214" s="136"/>
      <c r="GM214" s="136"/>
      <c r="GN214" s="136"/>
    </row>
    <row r="215" spans="1:196" s="132" customFormat="1" ht="15.75" customHeight="1">
      <c r="A215" s="133"/>
      <c r="B215" s="134"/>
      <c r="CU215" s="135"/>
      <c r="CV215" s="136"/>
      <c r="CW215" s="136"/>
      <c r="CX215" s="136"/>
      <c r="CY215" s="136"/>
      <c r="CZ215" s="136"/>
      <c r="DA215" s="136"/>
      <c r="DB215" s="136"/>
      <c r="DC215" s="136"/>
      <c r="DD215" s="136"/>
      <c r="DE215" s="136"/>
      <c r="DF215" s="136"/>
      <c r="DG215" s="136"/>
      <c r="DH215" s="136"/>
      <c r="DI215" s="136"/>
      <c r="DJ215" s="136"/>
      <c r="DK215" s="136"/>
      <c r="DL215" s="136"/>
      <c r="DM215" s="136"/>
      <c r="DN215" s="136"/>
      <c r="DO215" s="136"/>
      <c r="DP215" s="136"/>
      <c r="DQ215" s="136"/>
      <c r="DR215" s="136"/>
      <c r="DS215" s="136"/>
      <c r="DT215" s="136"/>
      <c r="DU215" s="136"/>
      <c r="DV215" s="136"/>
      <c r="DW215" s="136"/>
      <c r="DX215" s="136"/>
      <c r="DY215" s="136"/>
      <c r="DZ215" s="136"/>
      <c r="EA215" s="136"/>
      <c r="EB215" s="136"/>
      <c r="EC215" s="136"/>
      <c r="ED215" s="136"/>
      <c r="EE215" s="136"/>
      <c r="EF215" s="136"/>
      <c r="EG215" s="136"/>
      <c r="EH215" s="136"/>
      <c r="EI215" s="136"/>
      <c r="EJ215" s="136"/>
      <c r="EK215" s="136"/>
      <c r="EL215" s="136"/>
      <c r="EM215" s="136"/>
      <c r="EN215" s="136"/>
      <c r="EO215" s="136"/>
      <c r="EP215" s="136"/>
      <c r="EQ215" s="136"/>
      <c r="ER215" s="136"/>
      <c r="ES215" s="136"/>
      <c r="ET215" s="136"/>
      <c r="EU215" s="136"/>
      <c r="EV215" s="136"/>
      <c r="EW215" s="136"/>
      <c r="EX215" s="136"/>
      <c r="EY215" s="136"/>
      <c r="EZ215" s="136"/>
      <c r="FA215" s="136"/>
      <c r="FB215" s="136"/>
      <c r="FC215" s="136"/>
      <c r="FD215" s="136"/>
      <c r="FE215" s="136"/>
      <c r="FF215" s="136"/>
      <c r="FG215" s="136"/>
      <c r="FH215" s="136"/>
      <c r="FI215" s="136"/>
      <c r="FJ215" s="136"/>
      <c r="FK215" s="136"/>
      <c r="FL215" s="136"/>
      <c r="FM215" s="136"/>
      <c r="FN215" s="136"/>
      <c r="FO215" s="136"/>
      <c r="FP215" s="136"/>
      <c r="FQ215" s="136"/>
      <c r="FR215" s="136"/>
      <c r="FS215" s="136"/>
      <c r="FT215" s="136"/>
      <c r="FU215" s="136"/>
      <c r="FV215" s="136"/>
      <c r="FW215" s="136"/>
      <c r="FX215" s="136"/>
      <c r="FY215" s="136"/>
      <c r="FZ215" s="136"/>
      <c r="GA215" s="136"/>
      <c r="GB215" s="136"/>
      <c r="GC215" s="136"/>
      <c r="GD215" s="136"/>
      <c r="GE215" s="136"/>
      <c r="GF215" s="136"/>
      <c r="GG215" s="136"/>
      <c r="GH215" s="136"/>
      <c r="GI215" s="136"/>
      <c r="GJ215" s="136"/>
      <c r="GK215" s="136"/>
      <c r="GL215" s="136"/>
      <c r="GM215" s="136"/>
      <c r="GN215" s="136"/>
    </row>
    <row r="216" spans="1:196" s="132" customFormat="1" ht="12.75">
      <c r="A216" s="133"/>
      <c r="B216" s="134"/>
      <c r="CU216" s="135"/>
      <c r="CV216" s="136"/>
      <c r="CW216" s="136"/>
      <c r="CX216" s="136"/>
      <c r="CY216" s="136"/>
      <c r="CZ216" s="136"/>
      <c r="DA216" s="136"/>
      <c r="DB216" s="136"/>
      <c r="DC216" s="136"/>
      <c r="DD216" s="136"/>
      <c r="DE216" s="136"/>
      <c r="DF216" s="136"/>
      <c r="DG216" s="136"/>
      <c r="DH216" s="136"/>
      <c r="DI216" s="136"/>
      <c r="DJ216" s="136"/>
      <c r="DK216" s="136"/>
      <c r="DL216" s="136"/>
      <c r="DM216" s="136"/>
      <c r="DN216" s="136"/>
      <c r="DO216" s="136"/>
      <c r="DP216" s="136"/>
      <c r="DQ216" s="136"/>
      <c r="DR216" s="136"/>
      <c r="DS216" s="136"/>
      <c r="DT216" s="136"/>
      <c r="DU216" s="136"/>
      <c r="DV216" s="136"/>
      <c r="DW216" s="136"/>
      <c r="DX216" s="136"/>
      <c r="DY216" s="136"/>
      <c r="DZ216" s="136"/>
      <c r="EA216" s="136"/>
      <c r="EB216" s="136"/>
      <c r="EC216" s="136"/>
      <c r="ED216" s="136"/>
      <c r="EE216" s="136"/>
      <c r="EF216" s="136"/>
      <c r="EG216" s="136"/>
      <c r="EH216" s="136"/>
      <c r="EI216" s="136"/>
      <c r="EJ216" s="136"/>
      <c r="EK216" s="136"/>
      <c r="EL216" s="136"/>
      <c r="EM216" s="136"/>
      <c r="EN216" s="136"/>
      <c r="EO216" s="136"/>
      <c r="EP216" s="136"/>
      <c r="EQ216" s="136"/>
      <c r="ER216" s="136"/>
      <c r="ES216" s="136"/>
      <c r="ET216" s="136"/>
      <c r="EU216" s="136"/>
      <c r="EV216" s="136"/>
      <c r="EW216" s="136"/>
      <c r="EX216" s="136"/>
      <c r="EY216" s="136"/>
      <c r="EZ216" s="136"/>
      <c r="FA216" s="136"/>
      <c r="FB216" s="136"/>
      <c r="FC216" s="136"/>
      <c r="FD216" s="136"/>
      <c r="FE216" s="136"/>
      <c r="FF216" s="136"/>
      <c r="FG216" s="136"/>
      <c r="FH216" s="136"/>
      <c r="FI216" s="136"/>
      <c r="FJ216" s="136"/>
      <c r="FK216" s="136"/>
      <c r="FL216" s="136"/>
      <c r="FM216" s="136"/>
      <c r="FN216" s="136"/>
      <c r="FO216" s="136"/>
      <c r="FP216" s="136"/>
      <c r="FQ216" s="136"/>
      <c r="FR216" s="136"/>
      <c r="FS216" s="136"/>
      <c r="FT216" s="136"/>
      <c r="FU216" s="136"/>
      <c r="FV216" s="136"/>
      <c r="FW216" s="136"/>
      <c r="FX216" s="136"/>
      <c r="FY216" s="136"/>
      <c r="FZ216" s="136"/>
      <c r="GA216" s="136"/>
      <c r="GB216" s="136"/>
      <c r="GC216" s="136"/>
      <c r="GD216" s="136"/>
      <c r="GE216" s="136"/>
      <c r="GF216" s="136"/>
      <c r="GG216" s="136"/>
      <c r="GH216" s="136"/>
      <c r="GI216" s="136"/>
      <c r="GJ216" s="136"/>
      <c r="GK216" s="136"/>
      <c r="GL216" s="136"/>
      <c r="GM216" s="136"/>
      <c r="GN216" s="136"/>
    </row>
    <row r="217" spans="1:196" s="132" customFormat="1" ht="12.75">
      <c r="A217" s="133"/>
      <c r="B217" s="134"/>
      <c r="CU217" s="135"/>
      <c r="CV217" s="136"/>
      <c r="CW217" s="136"/>
      <c r="CX217" s="136"/>
      <c r="CY217" s="136"/>
      <c r="CZ217" s="136"/>
      <c r="DA217" s="136"/>
      <c r="DB217" s="136"/>
      <c r="DC217" s="136"/>
      <c r="DD217" s="136"/>
      <c r="DE217" s="136"/>
      <c r="DF217" s="136"/>
      <c r="DG217" s="136"/>
      <c r="DH217" s="136"/>
      <c r="DI217" s="136"/>
      <c r="DJ217" s="136"/>
      <c r="DK217" s="136"/>
      <c r="DL217" s="136"/>
      <c r="DM217" s="136"/>
      <c r="DN217" s="136"/>
      <c r="DO217" s="136"/>
      <c r="DP217" s="136"/>
      <c r="DQ217" s="136"/>
      <c r="DR217" s="136"/>
      <c r="DS217" s="136"/>
      <c r="DT217" s="136"/>
      <c r="DU217" s="136"/>
      <c r="DV217" s="136"/>
      <c r="DW217" s="136"/>
      <c r="DX217" s="136"/>
      <c r="DY217" s="136"/>
      <c r="DZ217" s="136"/>
      <c r="EA217" s="136"/>
      <c r="EB217" s="136"/>
      <c r="EC217" s="136"/>
      <c r="ED217" s="136"/>
      <c r="EE217" s="136"/>
      <c r="EF217" s="136"/>
      <c r="EG217" s="136"/>
      <c r="EH217" s="136"/>
      <c r="EI217" s="136"/>
      <c r="EJ217" s="136"/>
      <c r="EK217" s="136"/>
      <c r="EL217" s="136"/>
      <c r="EM217" s="136"/>
      <c r="EN217" s="136"/>
      <c r="EO217" s="136"/>
      <c r="EP217" s="136"/>
      <c r="EQ217" s="136"/>
      <c r="ER217" s="136"/>
      <c r="ES217" s="136"/>
      <c r="ET217" s="136"/>
      <c r="EU217" s="136"/>
      <c r="EV217" s="136"/>
      <c r="EW217" s="136"/>
      <c r="EX217" s="136"/>
      <c r="EY217" s="136"/>
      <c r="EZ217" s="136"/>
      <c r="FA217" s="136"/>
      <c r="FB217" s="136"/>
      <c r="FC217" s="136"/>
      <c r="FD217" s="136"/>
      <c r="FE217" s="136"/>
      <c r="FF217" s="136"/>
      <c r="FG217" s="136"/>
      <c r="FH217" s="136"/>
      <c r="FI217" s="136"/>
      <c r="FJ217" s="136"/>
      <c r="FK217" s="136"/>
      <c r="FL217" s="136"/>
      <c r="FM217" s="136"/>
      <c r="FN217" s="136"/>
      <c r="FO217" s="136"/>
      <c r="FP217" s="136"/>
      <c r="FQ217" s="136"/>
      <c r="FR217" s="136"/>
      <c r="FS217" s="136"/>
      <c r="FT217" s="136"/>
      <c r="FU217" s="136"/>
      <c r="FV217" s="136"/>
      <c r="FW217" s="136"/>
      <c r="FX217" s="136"/>
      <c r="FY217" s="136"/>
      <c r="FZ217" s="136"/>
      <c r="GA217" s="136"/>
      <c r="GB217" s="136"/>
      <c r="GC217" s="136"/>
      <c r="GD217" s="136"/>
      <c r="GE217" s="136"/>
      <c r="GF217" s="136"/>
      <c r="GG217" s="136"/>
      <c r="GH217" s="136"/>
      <c r="GI217" s="136"/>
      <c r="GJ217" s="136"/>
      <c r="GK217" s="136"/>
      <c r="GL217" s="136"/>
      <c r="GM217" s="136"/>
      <c r="GN217" s="136"/>
    </row>
    <row r="218" spans="1:196" s="132" customFormat="1" ht="12.75">
      <c r="A218" s="133"/>
      <c r="B218" s="134"/>
      <c r="CU218" s="135"/>
      <c r="CV218" s="136"/>
      <c r="CW218" s="136"/>
      <c r="CX218" s="136"/>
      <c r="CY218" s="136"/>
      <c r="CZ218" s="136"/>
      <c r="DA218" s="136"/>
      <c r="DB218" s="136"/>
      <c r="DC218" s="136"/>
      <c r="DD218" s="136"/>
      <c r="DE218" s="136"/>
      <c r="DF218" s="136"/>
      <c r="DG218" s="136"/>
      <c r="DH218" s="136"/>
      <c r="DI218" s="136"/>
      <c r="DJ218" s="136"/>
      <c r="DK218" s="136"/>
      <c r="DL218" s="136"/>
      <c r="DM218" s="136"/>
      <c r="DN218" s="136"/>
      <c r="DO218" s="136"/>
      <c r="DP218" s="136"/>
      <c r="DQ218" s="136"/>
      <c r="DR218" s="136"/>
      <c r="DS218" s="136"/>
      <c r="DT218" s="136"/>
      <c r="DU218" s="136"/>
      <c r="DV218" s="136"/>
      <c r="DW218" s="136"/>
      <c r="DX218" s="136"/>
      <c r="DY218" s="136"/>
      <c r="DZ218" s="136"/>
      <c r="EA218" s="136"/>
      <c r="EB218" s="136"/>
      <c r="EC218" s="136"/>
      <c r="ED218" s="136"/>
      <c r="EE218" s="136"/>
      <c r="EF218" s="136"/>
      <c r="EG218" s="136"/>
      <c r="EH218" s="136"/>
      <c r="EI218" s="136"/>
      <c r="EJ218" s="136"/>
      <c r="EK218" s="136"/>
      <c r="EL218" s="136"/>
      <c r="EM218" s="136"/>
      <c r="EN218" s="136"/>
      <c r="EO218" s="136"/>
      <c r="EP218" s="136"/>
      <c r="EQ218" s="136"/>
      <c r="ER218" s="136"/>
      <c r="ES218" s="136"/>
      <c r="ET218" s="136"/>
      <c r="EU218" s="136"/>
      <c r="EV218" s="136"/>
      <c r="EW218" s="136"/>
      <c r="EX218" s="136"/>
      <c r="EY218" s="136"/>
      <c r="EZ218" s="136"/>
      <c r="FA218" s="136"/>
      <c r="FB218" s="136"/>
      <c r="FC218" s="136"/>
      <c r="FD218" s="136"/>
      <c r="FE218" s="136"/>
      <c r="FF218" s="136"/>
      <c r="FG218" s="136"/>
      <c r="FH218" s="136"/>
      <c r="FI218" s="136"/>
      <c r="FJ218" s="136"/>
      <c r="FK218" s="136"/>
      <c r="FL218" s="136"/>
      <c r="FM218" s="136"/>
      <c r="FN218" s="136"/>
      <c r="FO218" s="136"/>
      <c r="FP218" s="136"/>
      <c r="FQ218" s="136"/>
      <c r="FR218" s="136"/>
      <c r="FS218" s="136"/>
      <c r="FT218" s="136"/>
      <c r="FU218" s="136"/>
      <c r="FV218" s="136"/>
      <c r="FW218" s="136"/>
      <c r="FX218" s="136"/>
      <c r="FY218" s="136"/>
      <c r="FZ218" s="136"/>
      <c r="GA218" s="136"/>
      <c r="GB218" s="136"/>
      <c r="GC218" s="136"/>
      <c r="GD218" s="136"/>
      <c r="GE218" s="136"/>
      <c r="GF218" s="136"/>
      <c r="GG218" s="136"/>
      <c r="GH218" s="136"/>
      <c r="GI218" s="136"/>
      <c r="GJ218" s="136"/>
      <c r="GK218" s="136"/>
      <c r="GL218" s="136"/>
      <c r="GM218" s="136"/>
      <c r="GN218" s="136"/>
    </row>
    <row r="219" spans="1:196" s="132" customFormat="1" ht="15.75" customHeight="1">
      <c r="A219" s="133"/>
      <c r="B219" s="134"/>
      <c r="CU219" s="135"/>
      <c r="CV219" s="136"/>
      <c r="CW219" s="136"/>
      <c r="CX219" s="136"/>
      <c r="CY219" s="136"/>
      <c r="CZ219" s="136"/>
      <c r="DA219" s="136"/>
      <c r="DB219" s="136"/>
      <c r="DC219" s="136"/>
      <c r="DD219" s="136"/>
      <c r="DE219" s="136"/>
      <c r="DF219" s="136"/>
      <c r="DG219" s="136"/>
      <c r="DH219" s="136"/>
      <c r="DI219" s="136"/>
      <c r="DJ219" s="136"/>
      <c r="DK219" s="136"/>
      <c r="DL219" s="136"/>
      <c r="DM219" s="136"/>
      <c r="DN219" s="136"/>
      <c r="DO219" s="136"/>
      <c r="DP219" s="136"/>
      <c r="DQ219" s="136"/>
      <c r="DR219" s="136"/>
      <c r="DS219" s="136"/>
      <c r="DT219" s="136"/>
      <c r="DU219" s="136"/>
      <c r="DV219" s="136"/>
      <c r="DW219" s="136"/>
      <c r="DX219" s="136"/>
      <c r="DY219" s="136"/>
      <c r="DZ219" s="136"/>
      <c r="EA219" s="136"/>
      <c r="EB219" s="136"/>
      <c r="EC219" s="136"/>
      <c r="ED219" s="136"/>
      <c r="EE219" s="136"/>
      <c r="EF219" s="136"/>
      <c r="EG219" s="136"/>
      <c r="EH219" s="136"/>
      <c r="EI219" s="136"/>
      <c r="EJ219" s="136"/>
      <c r="EK219" s="136"/>
      <c r="EL219" s="136"/>
      <c r="EM219" s="136"/>
      <c r="EN219" s="136"/>
      <c r="EO219" s="136"/>
      <c r="EP219" s="136"/>
      <c r="EQ219" s="136"/>
      <c r="ER219" s="136"/>
      <c r="ES219" s="136"/>
      <c r="ET219" s="136"/>
      <c r="EU219" s="136"/>
      <c r="EV219" s="136"/>
      <c r="EW219" s="136"/>
      <c r="EX219" s="136"/>
      <c r="EY219" s="136"/>
      <c r="EZ219" s="136"/>
      <c r="FA219" s="136"/>
      <c r="FB219" s="136"/>
      <c r="FC219" s="136"/>
      <c r="FD219" s="136"/>
      <c r="FE219" s="136"/>
      <c r="FF219" s="136"/>
      <c r="FG219" s="136"/>
      <c r="FH219" s="136"/>
      <c r="FI219" s="136"/>
      <c r="FJ219" s="136"/>
      <c r="FK219" s="136"/>
      <c r="FL219" s="136"/>
      <c r="FM219" s="136"/>
      <c r="FN219" s="136"/>
      <c r="FO219" s="136"/>
      <c r="FP219" s="136"/>
      <c r="FQ219" s="136"/>
      <c r="FR219" s="136"/>
      <c r="FS219" s="136"/>
      <c r="FT219" s="136"/>
      <c r="FU219" s="136"/>
      <c r="FV219" s="136"/>
      <c r="FW219" s="136"/>
      <c r="FX219" s="136"/>
      <c r="FY219" s="136"/>
      <c r="FZ219" s="136"/>
      <c r="GA219" s="136"/>
      <c r="GB219" s="136"/>
      <c r="GC219" s="136"/>
      <c r="GD219" s="136"/>
      <c r="GE219" s="136"/>
      <c r="GF219" s="136"/>
      <c r="GG219" s="136"/>
      <c r="GH219" s="136"/>
      <c r="GI219" s="136"/>
      <c r="GJ219" s="136"/>
      <c r="GK219" s="136"/>
      <c r="GL219" s="136"/>
      <c r="GM219" s="136"/>
      <c r="GN219" s="136"/>
    </row>
    <row r="220" spans="1:196" s="132" customFormat="1" ht="12.75">
      <c r="A220" s="133"/>
      <c r="B220" s="134"/>
      <c r="CU220" s="135"/>
      <c r="CV220" s="136"/>
      <c r="CW220" s="136"/>
      <c r="CX220" s="136"/>
      <c r="CY220" s="136"/>
      <c r="CZ220" s="136"/>
      <c r="DA220" s="136"/>
      <c r="DB220" s="136"/>
      <c r="DC220" s="136"/>
      <c r="DD220" s="136"/>
      <c r="DE220" s="136"/>
      <c r="DF220" s="136"/>
      <c r="DG220" s="136"/>
      <c r="DH220" s="136"/>
      <c r="DI220" s="136"/>
      <c r="DJ220" s="136"/>
      <c r="DK220" s="136"/>
      <c r="DL220" s="136"/>
      <c r="DM220" s="136"/>
      <c r="DN220" s="136"/>
      <c r="DO220" s="136"/>
      <c r="DP220" s="136"/>
      <c r="DQ220" s="136"/>
      <c r="DR220" s="136"/>
      <c r="DS220" s="136"/>
      <c r="DT220" s="136"/>
      <c r="DU220" s="136"/>
      <c r="DV220" s="136"/>
      <c r="DW220" s="136"/>
      <c r="DX220" s="136"/>
      <c r="DY220" s="136"/>
      <c r="DZ220" s="136"/>
      <c r="EA220" s="136"/>
      <c r="EB220" s="136"/>
      <c r="EC220" s="136"/>
      <c r="ED220" s="136"/>
      <c r="EE220" s="136"/>
      <c r="EF220" s="136"/>
      <c r="EG220" s="136"/>
      <c r="EH220" s="136"/>
      <c r="EI220" s="136"/>
      <c r="EJ220" s="136"/>
      <c r="EK220" s="136"/>
      <c r="EL220" s="136"/>
      <c r="EM220" s="136"/>
      <c r="EN220" s="136"/>
      <c r="EO220" s="136"/>
      <c r="EP220" s="136"/>
      <c r="EQ220" s="136"/>
      <c r="ER220" s="136"/>
      <c r="ES220" s="136"/>
      <c r="ET220" s="136"/>
      <c r="EU220" s="136"/>
      <c r="EV220" s="136"/>
      <c r="EW220" s="136"/>
      <c r="EX220" s="136"/>
      <c r="EY220" s="136"/>
      <c r="EZ220" s="136"/>
      <c r="FA220" s="136"/>
      <c r="FB220" s="136"/>
      <c r="FC220" s="136"/>
      <c r="FD220" s="136"/>
      <c r="FE220" s="136"/>
      <c r="FF220" s="136"/>
      <c r="FG220" s="136"/>
      <c r="FH220" s="136"/>
      <c r="FI220" s="136"/>
      <c r="FJ220" s="136"/>
      <c r="FK220" s="136"/>
      <c r="FL220" s="136"/>
      <c r="FM220" s="136"/>
      <c r="FN220" s="136"/>
      <c r="FO220" s="136"/>
      <c r="FP220" s="136"/>
      <c r="FQ220" s="136"/>
      <c r="FR220" s="136"/>
      <c r="FS220" s="136"/>
      <c r="FT220" s="136"/>
      <c r="FU220" s="136"/>
      <c r="FV220" s="136"/>
      <c r="FW220" s="136"/>
      <c r="FX220" s="136"/>
      <c r="FY220" s="136"/>
      <c r="FZ220" s="136"/>
      <c r="GA220" s="136"/>
      <c r="GB220" s="136"/>
      <c r="GC220" s="136"/>
      <c r="GD220" s="136"/>
      <c r="GE220" s="136"/>
      <c r="GF220" s="136"/>
      <c r="GG220" s="136"/>
      <c r="GH220" s="136"/>
      <c r="GI220" s="136"/>
      <c r="GJ220" s="136"/>
      <c r="GK220" s="136"/>
      <c r="GL220" s="136"/>
      <c r="GM220" s="136"/>
      <c r="GN220" s="136"/>
    </row>
    <row r="221" spans="1:196" s="132" customFormat="1" ht="12.75">
      <c r="A221" s="133"/>
      <c r="B221" s="134"/>
      <c r="CU221" s="135"/>
      <c r="CV221" s="136"/>
      <c r="CW221" s="136"/>
      <c r="CX221" s="136"/>
      <c r="CY221" s="136"/>
      <c r="CZ221" s="136"/>
      <c r="DA221" s="136"/>
      <c r="DB221" s="136"/>
      <c r="DC221" s="136"/>
      <c r="DD221" s="136"/>
      <c r="DE221" s="136"/>
      <c r="DF221" s="136"/>
      <c r="DG221" s="136"/>
      <c r="DH221" s="136"/>
      <c r="DI221" s="136"/>
      <c r="DJ221" s="136"/>
      <c r="DK221" s="136"/>
      <c r="DL221" s="136"/>
      <c r="DM221" s="136"/>
      <c r="DN221" s="136"/>
      <c r="DO221" s="136"/>
      <c r="DP221" s="136"/>
      <c r="DQ221" s="136"/>
      <c r="DR221" s="136"/>
      <c r="DS221" s="136"/>
      <c r="DT221" s="136"/>
      <c r="DU221" s="136"/>
      <c r="DV221" s="136"/>
      <c r="DW221" s="136"/>
      <c r="DX221" s="136"/>
      <c r="DY221" s="136"/>
      <c r="DZ221" s="136"/>
      <c r="EA221" s="136"/>
      <c r="EB221" s="136"/>
      <c r="EC221" s="136"/>
      <c r="ED221" s="136"/>
      <c r="EE221" s="136"/>
      <c r="EF221" s="136"/>
      <c r="EG221" s="136"/>
      <c r="EH221" s="136"/>
      <c r="EI221" s="136"/>
      <c r="EJ221" s="136"/>
      <c r="EK221" s="136"/>
      <c r="EL221" s="136"/>
      <c r="EM221" s="136"/>
      <c r="EN221" s="136"/>
      <c r="EO221" s="136"/>
      <c r="EP221" s="136"/>
      <c r="EQ221" s="136"/>
      <c r="ER221" s="136"/>
      <c r="ES221" s="136"/>
      <c r="ET221" s="136"/>
      <c r="EU221" s="136"/>
      <c r="EV221" s="136"/>
      <c r="EW221" s="136"/>
      <c r="EX221" s="136"/>
      <c r="EY221" s="136"/>
      <c r="EZ221" s="136"/>
      <c r="FA221" s="136"/>
      <c r="FB221" s="136"/>
      <c r="FC221" s="136"/>
      <c r="FD221" s="136"/>
      <c r="FE221" s="136"/>
      <c r="FF221" s="136"/>
      <c r="FG221" s="136"/>
      <c r="FH221" s="136"/>
      <c r="FI221" s="136"/>
      <c r="FJ221" s="136"/>
      <c r="FK221" s="136"/>
      <c r="FL221" s="136"/>
      <c r="FM221" s="136"/>
      <c r="FN221" s="136"/>
      <c r="FO221" s="136"/>
      <c r="FP221" s="136"/>
      <c r="FQ221" s="136"/>
      <c r="FR221" s="136"/>
      <c r="FS221" s="136"/>
      <c r="FT221" s="136"/>
      <c r="FU221" s="136"/>
      <c r="FV221" s="136"/>
      <c r="FW221" s="136"/>
      <c r="FX221" s="136"/>
      <c r="FY221" s="136"/>
      <c r="FZ221" s="136"/>
      <c r="GA221" s="136"/>
      <c r="GB221" s="136"/>
      <c r="GC221" s="136"/>
      <c r="GD221" s="136"/>
      <c r="GE221" s="136"/>
      <c r="GF221" s="136"/>
      <c r="GG221" s="136"/>
      <c r="GH221" s="136"/>
      <c r="GI221" s="136"/>
      <c r="GJ221" s="136"/>
      <c r="GK221" s="136"/>
      <c r="GL221" s="136"/>
      <c r="GM221" s="136"/>
      <c r="GN221" s="136"/>
    </row>
    <row r="222" spans="1:196" s="132" customFormat="1" ht="12.75">
      <c r="A222" s="133"/>
      <c r="B222" s="134"/>
      <c r="CU222" s="135"/>
      <c r="CV222" s="136"/>
      <c r="CW222" s="136"/>
      <c r="CX222" s="136"/>
      <c r="CY222" s="136"/>
      <c r="CZ222" s="136"/>
      <c r="DA222" s="136"/>
      <c r="DB222" s="136"/>
      <c r="DC222" s="136"/>
      <c r="DD222" s="136"/>
      <c r="DE222" s="136"/>
      <c r="DF222" s="136"/>
      <c r="DG222" s="136"/>
      <c r="DH222" s="136"/>
      <c r="DI222" s="136"/>
      <c r="DJ222" s="136"/>
      <c r="DK222" s="136"/>
      <c r="DL222" s="136"/>
      <c r="DM222" s="136"/>
      <c r="DN222" s="136"/>
      <c r="DO222" s="136"/>
      <c r="DP222" s="136"/>
      <c r="DQ222" s="136"/>
      <c r="DR222" s="136"/>
      <c r="DS222" s="136"/>
      <c r="DT222" s="136"/>
      <c r="DU222" s="136"/>
      <c r="DV222" s="136"/>
      <c r="DW222" s="136"/>
      <c r="DX222" s="136"/>
      <c r="DY222" s="136"/>
      <c r="DZ222" s="136"/>
      <c r="EA222" s="136"/>
      <c r="EB222" s="136"/>
      <c r="EC222" s="136"/>
      <c r="ED222" s="136"/>
      <c r="EE222" s="136"/>
      <c r="EF222" s="136"/>
      <c r="EG222" s="136"/>
      <c r="EH222" s="136"/>
      <c r="EI222" s="136"/>
      <c r="EJ222" s="136"/>
      <c r="EK222" s="136"/>
      <c r="EL222" s="136"/>
      <c r="EM222" s="136"/>
      <c r="EN222" s="136"/>
      <c r="EO222" s="136"/>
      <c r="EP222" s="136"/>
      <c r="EQ222" s="136"/>
      <c r="ER222" s="136"/>
      <c r="ES222" s="136"/>
      <c r="ET222" s="136"/>
      <c r="EU222" s="136"/>
      <c r="EV222" s="136"/>
      <c r="EW222" s="136"/>
      <c r="EX222" s="136"/>
      <c r="EY222" s="136"/>
      <c r="EZ222" s="136"/>
      <c r="FA222" s="136"/>
      <c r="FB222" s="136"/>
      <c r="FC222" s="136"/>
      <c r="FD222" s="136"/>
      <c r="FE222" s="136"/>
      <c r="FF222" s="136"/>
      <c r="FG222" s="136"/>
      <c r="FH222" s="136"/>
      <c r="FI222" s="136"/>
      <c r="FJ222" s="136"/>
      <c r="FK222" s="136"/>
      <c r="FL222" s="136"/>
      <c r="FM222" s="136"/>
      <c r="FN222" s="136"/>
      <c r="FO222" s="136"/>
      <c r="FP222" s="136"/>
      <c r="FQ222" s="136"/>
      <c r="FR222" s="136"/>
      <c r="FS222" s="136"/>
      <c r="FT222" s="136"/>
      <c r="FU222" s="136"/>
      <c r="FV222" s="136"/>
      <c r="FW222" s="136"/>
      <c r="FX222" s="136"/>
      <c r="FY222" s="136"/>
      <c r="FZ222" s="136"/>
      <c r="GA222" s="136"/>
      <c r="GB222" s="136"/>
      <c r="GC222" s="136"/>
      <c r="GD222" s="136"/>
      <c r="GE222" s="136"/>
      <c r="GF222" s="136"/>
      <c r="GG222" s="136"/>
      <c r="GH222" s="136"/>
      <c r="GI222" s="136"/>
      <c r="GJ222" s="136"/>
      <c r="GK222" s="136"/>
      <c r="GL222" s="136"/>
      <c r="GM222" s="136"/>
      <c r="GN222" s="136"/>
    </row>
    <row r="223" spans="1:196" s="132" customFormat="1" ht="15.75" customHeight="1">
      <c r="A223" s="133"/>
      <c r="B223" s="134"/>
      <c r="CU223" s="135"/>
      <c r="CV223" s="136"/>
      <c r="CW223" s="136"/>
      <c r="CX223" s="136"/>
      <c r="CY223" s="136"/>
      <c r="CZ223" s="136"/>
      <c r="DA223" s="136"/>
      <c r="DB223" s="136"/>
      <c r="DC223" s="136"/>
      <c r="DD223" s="136"/>
      <c r="DE223" s="136"/>
      <c r="DF223" s="136"/>
      <c r="DG223" s="136"/>
      <c r="DH223" s="136"/>
      <c r="DI223" s="136"/>
      <c r="DJ223" s="136"/>
      <c r="DK223" s="136"/>
      <c r="DL223" s="136"/>
      <c r="DM223" s="136"/>
      <c r="DN223" s="136"/>
      <c r="DO223" s="136"/>
      <c r="DP223" s="136"/>
      <c r="DQ223" s="136"/>
      <c r="DR223" s="136"/>
      <c r="DS223" s="136"/>
      <c r="DT223" s="136"/>
      <c r="DU223" s="136"/>
      <c r="DV223" s="136"/>
      <c r="DW223" s="136"/>
      <c r="DX223" s="136"/>
      <c r="DY223" s="136"/>
      <c r="DZ223" s="136"/>
      <c r="EA223" s="136"/>
      <c r="EB223" s="136"/>
      <c r="EC223" s="136"/>
      <c r="ED223" s="136"/>
      <c r="EE223" s="136"/>
      <c r="EF223" s="136"/>
      <c r="EG223" s="136"/>
      <c r="EH223" s="136"/>
      <c r="EI223" s="136"/>
      <c r="EJ223" s="136"/>
      <c r="EK223" s="136"/>
      <c r="EL223" s="136"/>
      <c r="EM223" s="136"/>
      <c r="EN223" s="136"/>
      <c r="EO223" s="136"/>
      <c r="EP223" s="136"/>
      <c r="EQ223" s="136"/>
      <c r="ER223" s="136"/>
      <c r="ES223" s="136"/>
      <c r="ET223" s="136"/>
      <c r="EU223" s="136"/>
      <c r="EV223" s="136"/>
      <c r="EW223" s="136"/>
      <c r="EX223" s="136"/>
      <c r="EY223" s="136"/>
      <c r="EZ223" s="136"/>
      <c r="FA223" s="136"/>
      <c r="FB223" s="136"/>
      <c r="FC223" s="136"/>
      <c r="FD223" s="136"/>
      <c r="FE223" s="136"/>
      <c r="FF223" s="136"/>
      <c r="FG223" s="136"/>
      <c r="FH223" s="136"/>
      <c r="FI223" s="136"/>
      <c r="FJ223" s="136"/>
      <c r="FK223" s="136"/>
      <c r="FL223" s="136"/>
      <c r="FM223" s="136"/>
      <c r="FN223" s="136"/>
      <c r="FO223" s="136"/>
      <c r="FP223" s="136"/>
      <c r="FQ223" s="136"/>
      <c r="FR223" s="136"/>
      <c r="FS223" s="136"/>
      <c r="FT223" s="136"/>
      <c r="FU223" s="136"/>
      <c r="FV223" s="136"/>
      <c r="FW223" s="136"/>
      <c r="FX223" s="136"/>
      <c r="FY223" s="136"/>
      <c r="FZ223" s="136"/>
      <c r="GA223" s="136"/>
      <c r="GB223" s="136"/>
      <c r="GC223" s="136"/>
      <c r="GD223" s="136"/>
      <c r="GE223" s="136"/>
      <c r="GF223" s="136"/>
      <c r="GG223" s="136"/>
      <c r="GH223" s="136"/>
      <c r="GI223" s="136"/>
      <c r="GJ223" s="136"/>
      <c r="GK223" s="136"/>
      <c r="GL223" s="136"/>
      <c r="GM223" s="136"/>
      <c r="GN223" s="136"/>
    </row>
    <row r="224" spans="1:196" s="132" customFormat="1" ht="12.75">
      <c r="A224" s="133"/>
      <c r="B224" s="134"/>
      <c r="CU224" s="135"/>
      <c r="CV224" s="136"/>
      <c r="CW224" s="136"/>
      <c r="CX224" s="136"/>
      <c r="CY224" s="136"/>
      <c r="CZ224" s="136"/>
      <c r="DA224" s="136"/>
      <c r="DB224" s="136"/>
      <c r="DC224" s="136"/>
      <c r="DD224" s="136"/>
      <c r="DE224" s="136"/>
      <c r="DF224" s="136"/>
      <c r="DG224" s="136"/>
      <c r="DH224" s="136"/>
      <c r="DI224" s="136"/>
      <c r="DJ224" s="136"/>
      <c r="DK224" s="136"/>
      <c r="DL224" s="136"/>
      <c r="DM224" s="136"/>
      <c r="DN224" s="136"/>
      <c r="DO224" s="136"/>
      <c r="DP224" s="136"/>
      <c r="DQ224" s="136"/>
      <c r="DR224" s="136"/>
      <c r="DS224" s="136"/>
      <c r="DT224" s="136"/>
      <c r="DU224" s="136"/>
      <c r="DV224" s="136"/>
      <c r="DW224" s="136"/>
      <c r="DX224" s="136"/>
      <c r="DY224" s="136"/>
      <c r="DZ224" s="136"/>
      <c r="EA224" s="136"/>
      <c r="EB224" s="136"/>
      <c r="EC224" s="136"/>
      <c r="ED224" s="136"/>
      <c r="EE224" s="136"/>
      <c r="EF224" s="136"/>
      <c r="EG224" s="136"/>
      <c r="EH224" s="136"/>
      <c r="EI224" s="136"/>
      <c r="EJ224" s="136"/>
      <c r="EK224" s="136"/>
      <c r="EL224" s="136"/>
      <c r="EM224" s="136"/>
      <c r="EN224" s="136"/>
      <c r="EO224" s="136"/>
      <c r="EP224" s="136"/>
      <c r="EQ224" s="136"/>
      <c r="ER224" s="136"/>
      <c r="ES224" s="136"/>
      <c r="ET224" s="136"/>
      <c r="EU224" s="136"/>
      <c r="EV224" s="136"/>
      <c r="EW224" s="136"/>
      <c r="EX224" s="136"/>
      <c r="EY224" s="136"/>
      <c r="EZ224" s="136"/>
      <c r="FA224" s="136"/>
      <c r="FB224" s="136"/>
      <c r="FC224" s="136"/>
      <c r="FD224" s="136"/>
      <c r="FE224" s="136"/>
      <c r="FF224" s="136"/>
      <c r="FG224" s="136"/>
      <c r="FH224" s="136"/>
      <c r="FI224" s="136"/>
      <c r="FJ224" s="136"/>
      <c r="FK224" s="136"/>
      <c r="FL224" s="136"/>
      <c r="FM224" s="136"/>
      <c r="FN224" s="136"/>
      <c r="FO224" s="136"/>
      <c r="FP224" s="136"/>
      <c r="FQ224" s="136"/>
      <c r="FR224" s="136"/>
      <c r="FS224" s="136"/>
      <c r="FT224" s="136"/>
      <c r="FU224" s="136"/>
      <c r="FV224" s="136"/>
      <c r="FW224" s="136"/>
      <c r="FX224" s="136"/>
      <c r="FY224" s="136"/>
      <c r="FZ224" s="136"/>
      <c r="GA224" s="136"/>
      <c r="GB224" s="136"/>
      <c r="GC224" s="136"/>
      <c r="GD224" s="136"/>
      <c r="GE224" s="136"/>
      <c r="GF224" s="136"/>
      <c r="GG224" s="136"/>
      <c r="GH224" s="136"/>
      <c r="GI224" s="136"/>
      <c r="GJ224" s="136"/>
      <c r="GK224" s="136"/>
      <c r="GL224" s="136"/>
      <c r="GM224" s="136"/>
      <c r="GN224" s="136"/>
    </row>
    <row r="225" spans="1:196" s="132" customFormat="1" ht="12.75">
      <c r="A225" s="133"/>
      <c r="B225" s="134"/>
      <c r="CU225" s="135"/>
      <c r="CV225" s="136"/>
      <c r="CW225" s="136"/>
      <c r="CX225" s="136"/>
      <c r="CY225" s="136"/>
      <c r="CZ225" s="136"/>
      <c r="DA225" s="136"/>
      <c r="DB225" s="136"/>
      <c r="DC225" s="136"/>
      <c r="DD225" s="136"/>
      <c r="DE225" s="136"/>
      <c r="DF225" s="136"/>
      <c r="DG225" s="136"/>
      <c r="DH225" s="136"/>
      <c r="DI225" s="136"/>
      <c r="DJ225" s="136"/>
      <c r="DK225" s="136"/>
      <c r="DL225" s="136"/>
      <c r="DM225" s="136"/>
      <c r="DN225" s="136"/>
      <c r="DO225" s="136"/>
      <c r="DP225" s="136"/>
      <c r="DQ225" s="136"/>
      <c r="DR225" s="136"/>
      <c r="DS225" s="136"/>
      <c r="DT225" s="136"/>
      <c r="DU225" s="136"/>
      <c r="DV225" s="136"/>
      <c r="DW225" s="136"/>
      <c r="DX225" s="136"/>
      <c r="DY225" s="136"/>
      <c r="DZ225" s="136"/>
      <c r="EA225" s="136"/>
      <c r="EB225" s="136"/>
      <c r="EC225" s="136"/>
      <c r="ED225" s="136"/>
      <c r="EE225" s="136"/>
      <c r="EF225" s="136"/>
      <c r="EG225" s="136"/>
      <c r="EH225" s="136"/>
      <c r="EI225" s="136"/>
      <c r="EJ225" s="136"/>
      <c r="EK225" s="136"/>
      <c r="EL225" s="136"/>
      <c r="EM225" s="136"/>
      <c r="EN225" s="136"/>
      <c r="EO225" s="136"/>
      <c r="EP225" s="136"/>
      <c r="EQ225" s="136"/>
      <c r="ER225" s="136"/>
      <c r="ES225" s="136"/>
      <c r="ET225" s="136"/>
      <c r="EU225" s="136"/>
      <c r="EV225" s="136"/>
      <c r="EW225" s="136"/>
      <c r="EX225" s="136"/>
      <c r="EY225" s="136"/>
      <c r="EZ225" s="136"/>
      <c r="FA225" s="136"/>
      <c r="FB225" s="136"/>
      <c r="FC225" s="136"/>
      <c r="FD225" s="136"/>
      <c r="FE225" s="136"/>
      <c r="FF225" s="136"/>
      <c r="FG225" s="136"/>
      <c r="FH225" s="136"/>
      <c r="FI225" s="136"/>
      <c r="FJ225" s="136"/>
      <c r="FK225" s="136"/>
      <c r="FL225" s="136"/>
      <c r="FM225" s="136"/>
      <c r="FN225" s="136"/>
      <c r="FO225" s="136"/>
      <c r="FP225" s="136"/>
      <c r="FQ225" s="136"/>
      <c r="FR225" s="136"/>
      <c r="FS225" s="136"/>
      <c r="FT225" s="136"/>
      <c r="FU225" s="136"/>
      <c r="FV225" s="136"/>
      <c r="FW225" s="136"/>
      <c r="FX225" s="136"/>
      <c r="FY225" s="136"/>
      <c r="FZ225" s="136"/>
      <c r="GA225" s="136"/>
      <c r="GB225" s="136"/>
      <c r="GC225" s="136"/>
      <c r="GD225" s="136"/>
      <c r="GE225" s="136"/>
      <c r="GF225" s="136"/>
      <c r="GG225" s="136"/>
      <c r="GH225" s="136"/>
      <c r="GI225" s="136"/>
      <c r="GJ225" s="136"/>
      <c r="GK225" s="136"/>
      <c r="GL225" s="136"/>
      <c r="GM225" s="136"/>
      <c r="GN225" s="136"/>
    </row>
    <row r="226" spans="1:196" s="132" customFormat="1" ht="12.75">
      <c r="A226" s="133"/>
      <c r="B226" s="134"/>
      <c r="CU226" s="135"/>
      <c r="CV226" s="136"/>
      <c r="CW226" s="136"/>
      <c r="CX226" s="136"/>
      <c r="CY226" s="136"/>
      <c r="CZ226" s="136"/>
      <c r="DA226" s="136"/>
      <c r="DB226" s="136"/>
      <c r="DC226" s="136"/>
      <c r="DD226" s="136"/>
      <c r="DE226" s="136"/>
      <c r="DF226" s="136"/>
      <c r="DG226" s="136"/>
      <c r="DH226" s="136"/>
      <c r="DI226" s="136"/>
      <c r="DJ226" s="136"/>
      <c r="DK226" s="136"/>
      <c r="DL226" s="136"/>
      <c r="DM226" s="136"/>
      <c r="DN226" s="136"/>
      <c r="DO226" s="136"/>
      <c r="DP226" s="136"/>
      <c r="DQ226" s="136"/>
      <c r="DR226" s="136"/>
      <c r="DS226" s="136"/>
      <c r="DT226" s="136"/>
      <c r="DU226" s="136"/>
      <c r="DV226" s="136"/>
      <c r="DW226" s="136"/>
      <c r="DX226" s="136"/>
      <c r="DY226" s="136"/>
      <c r="DZ226" s="136"/>
      <c r="EA226" s="136"/>
      <c r="EB226" s="136"/>
      <c r="EC226" s="136"/>
      <c r="ED226" s="136"/>
      <c r="EE226" s="136"/>
      <c r="EF226" s="136"/>
      <c r="EG226" s="136"/>
      <c r="EH226" s="136"/>
      <c r="EI226" s="136"/>
      <c r="EJ226" s="136"/>
      <c r="EK226" s="136"/>
      <c r="EL226" s="136"/>
      <c r="EM226" s="136"/>
      <c r="EN226" s="136"/>
      <c r="EO226" s="136"/>
      <c r="EP226" s="136"/>
      <c r="EQ226" s="136"/>
      <c r="ER226" s="136"/>
      <c r="ES226" s="136"/>
      <c r="ET226" s="136"/>
      <c r="EU226" s="136"/>
      <c r="EV226" s="136"/>
      <c r="EW226" s="136"/>
      <c r="EX226" s="136"/>
      <c r="EY226" s="136"/>
      <c r="EZ226" s="136"/>
      <c r="FA226" s="136"/>
      <c r="FB226" s="136"/>
      <c r="FC226" s="136"/>
      <c r="FD226" s="136"/>
      <c r="FE226" s="136"/>
      <c r="FF226" s="136"/>
      <c r="FG226" s="136"/>
      <c r="FH226" s="136"/>
      <c r="FI226" s="136"/>
      <c r="FJ226" s="136"/>
      <c r="FK226" s="136"/>
      <c r="FL226" s="136"/>
      <c r="FM226" s="136"/>
      <c r="FN226" s="136"/>
      <c r="FO226" s="136"/>
      <c r="FP226" s="136"/>
      <c r="FQ226" s="136"/>
      <c r="FR226" s="136"/>
      <c r="FS226" s="136"/>
      <c r="FT226" s="136"/>
      <c r="FU226" s="136"/>
      <c r="FV226" s="136"/>
      <c r="FW226" s="136"/>
      <c r="FX226" s="136"/>
      <c r="FY226" s="136"/>
      <c r="FZ226" s="136"/>
      <c r="GA226" s="136"/>
      <c r="GB226" s="136"/>
      <c r="GC226" s="136"/>
      <c r="GD226" s="136"/>
      <c r="GE226" s="136"/>
      <c r="GF226" s="136"/>
      <c r="GG226" s="136"/>
      <c r="GH226" s="136"/>
      <c r="GI226" s="136"/>
      <c r="GJ226" s="136"/>
      <c r="GK226" s="136"/>
      <c r="GL226" s="136"/>
      <c r="GM226" s="136"/>
      <c r="GN226" s="136"/>
    </row>
    <row r="227" spans="1:196" s="132" customFormat="1" ht="15.75" customHeight="1">
      <c r="A227" s="133"/>
      <c r="B227" s="134"/>
      <c r="CU227" s="135"/>
      <c r="CV227" s="136"/>
      <c r="CW227" s="136"/>
      <c r="CX227" s="136"/>
      <c r="CY227" s="136"/>
      <c r="CZ227" s="136"/>
      <c r="DA227" s="136"/>
      <c r="DB227" s="136"/>
      <c r="DC227" s="136"/>
      <c r="DD227" s="136"/>
      <c r="DE227" s="136"/>
      <c r="DF227" s="136"/>
      <c r="DG227" s="136"/>
      <c r="DH227" s="136"/>
      <c r="DI227" s="136"/>
      <c r="DJ227" s="136"/>
      <c r="DK227" s="136"/>
      <c r="DL227" s="136"/>
      <c r="DM227" s="136"/>
      <c r="DN227" s="136"/>
      <c r="DO227" s="136"/>
      <c r="DP227" s="136"/>
      <c r="DQ227" s="136"/>
      <c r="DR227" s="136"/>
      <c r="DS227" s="136"/>
      <c r="DT227" s="136"/>
      <c r="DU227" s="136"/>
      <c r="DV227" s="136"/>
      <c r="DW227" s="136"/>
      <c r="DX227" s="136"/>
      <c r="DY227" s="136"/>
      <c r="DZ227" s="136"/>
      <c r="EA227" s="136"/>
      <c r="EB227" s="136"/>
      <c r="EC227" s="136"/>
      <c r="ED227" s="136"/>
      <c r="EE227" s="136"/>
      <c r="EF227" s="136"/>
      <c r="EG227" s="136"/>
      <c r="EH227" s="136"/>
      <c r="EI227" s="136"/>
      <c r="EJ227" s="136"/>
      <c r="EK227" s="136"/>
      <c r="EL227" s="136"/>
      <c r="EM227" s="136"/>
      <c r="EN227" s="136"/>
      <c r="EO227" s="136"/>
      <c r="EP227" s="136"/>
      <c r="EQ227" s="136"/>
      <c r="ER227" s="136"/>
      <c r="ES227" s="136"/>
      <c r="ET227" s="136"/>
      <c r="EU227" s="136"/>
      <c r="EV227" s="136"/>
      <c r="EW227" s="136"/>
      <c r="EX227" s="136"/>
      <c r="EY227" s="136"/>
      <c r="EZ227" s="136"/>
      <c r="FA227" s="136"/>
      <c r="FB227" s="136"/>
      <c r="FC227" s="136"/>
      <c r="FD227" s="136"/>
      <c r="FE227" s="136"/>
      <c r="FF227" s="136"/>
      <c r="FG227" s="136"/>
      <c r="FH227" s="136"/>
      <c r="FI227" s="136"/>
      <c r="FJ227" s="136"/>
      <c r="FK227" s="136"/>
      <c r="FL227" s="136"/>
      <c r="FM227" s="136"/>
      <c r="FN227" s="136"/>
      <c r="FO227" s="136"/>
      <c r="FP227" s="136"/>
      <c r="FQ227" s="136"/>
      <c r="FR227" s="136"/>
      <c r="FS227" s="136"/>
      <c r="FT227" s="136"/>
      <c r="FU227" s="136"/>
      <c r="FV227" s="136"/>
      <c r="FW227" s="136"/>
      <c r="FX227" s="136"/>
      <c r="FY227" s="136"/>
      <c r="FZ227" s="136"/>
      <c r="GA227" s="136"/>
      <c r="GB227" s="136"/>
      <c r="GC227" s="136"/>
      <c r="GD227" s="136"/>
      <c r="GE227" s="136"/>
      <c r="GF227" s="136"/>
      <c r="GG227" s="136"/>
      <c r="GH227" s="136"/>
      <c r="GI227" s="136"/>
      <c r="GJ227" s="136"/>
      <c r="GK227" s="136"/>
      <c r="GL227" s="136"/>
      <c r="GM227" s="136"/>
      <c r="GN227" s="136"/>
    </row>
    <row r="228" spans="1:196" s="132" customFormat="1" ht="12.75">
      <c r="A228" s="133"/>
      <c r="B228" s="134"/>
      <c r="CU228" s="135"/>
      <c r="CV228" s="136"/>
      <c r="CW228" s="136"/>
      <c r="CX228" s="136"/>
      <c r="CY228" s="136"/>
      <c r="CZ228" s="136"/>
      <c r="DA228" s="136"/>
      <c r="DB228" s="136"/>
      <c r="DC228" s="136"/>
      <c r="DD228" s="136"/>
      <c r="DE228" s="136"/>
      <c r="DF228" s="136"/>
      <c r="DG228" s="136"/>
      <c r="DH228" s="136"/>
      <c r="DI228" s="136"/>
      <c r="DJ228" s="136"/>
      <c r="DK228" s="136"/>
      <c r="DL228" s="136"/>
      <c r="DM228" s="136"/>
      <c r="DN228" s="136"/>
      <c r="DO228" s="136"/>
      <c r="DP228" s="136"/>
      <c r="DQ228" s="136"/>
      <c r="DR228" s="136"/>
      <c r="DS228" s="136"/>
      <c r="DT228" s="136"/>
      <c r="DU228" s="136"/>
      <c r="DV228" s="136"/>
      <c r="DW228" s="136"/>
      <c r="DX228" s="136"/>
      <c r="DY228" s="136"/>
      <c r="DZ228" s="136"/>
      <c r="EA228" s="136"/>
      <c r="EB228" s="136"/>
      <c r="EC228" s="136"/>
      <c r="ED228" s="136"/>
      <c r="EE228" s="136"/>
      <c r="EF228" s="136"/>
      <c r="EG228" s="136"/>
      <c r="EH228" s="136"/>
      <c r="EI228" s="136"/>
      <c r="EJ228" s="136"/>
      <c r="EK228" s="136"/>
      <c r="EL228" s="136"/>
      <c r="EM228" s="136"/>
      <c r="EN228" s="136"/>
      <c r="EO228" s="136"/>
      <c r="EP228" s="136"/>
      <c r="EQ228" s="136"/>
      <c r="ER228" s="136"/>
      <c r="ES228" s="136"/>
      <c r="ET228" s="136"/>
      <c r="EU228" s="136"/>
      <c r="EV228" s="136"/>
      <c r="EW228" s="136"/>
      <c r="EX228" s="136"/>
      <c r="EY228" s="136"/>
      <c r="EZ228" s="136"/>
      <c r="FA228" s="136"/>
      <c r="FB228" s="136"/>
      <c r="FC228" s="136"/>
      <c r="FD228" s="136"/>
      <c r="FE228" s="136"/>
      <c r="FF228" s="136"/>
      <c r="FG228" s="136"/>
      <c r="FH228" s="136"/>
      <c r="FI228" s="136"/>
      <c r="FJ228" s="136"/>
      <c r="FK228" s="136"/>
      <c r="FL228" s="136"/>
      <c r="FM228" s="136"/>
      <c r="FN228" s="136"/>
      <c r="FO228" s="136"/>
      <c r="FP228" s="136"/>
      <c r="FQ228" s="136"/>
      <c r="FR228" s="136"/>
      <c r="FS228" s="136"/>
      <c r="FT228" s="136"/>
      <c r="FU228" s="136"/>
      <c r="FV228" s="136"/>
      <c r="FW228" s="136"/>
      <c r="FX228" s="136"/>
      <c r="FY228" s="136"/>
      <c r="FZ228" s="136"/>
      <c r="GA228" s="136"/>
      <c r="GB228" s="136"/>
      <c r="GC228" s="136"/>
      <c r="GD228" s="136"/>
      <c r="GE228" s="136"/>
      <c r="GF228" s="136"/>
      <c r="GG228" s="136"/>
      <c r="GH228" s="136"/>
      <c r="GI228" s="136"/>
      <c r="GJ228" s="136"/>
      <c r="GK228" s="136"/>
      <c r="GL228" s="136"/>
      <c r="GM228" s="136"/>
      <c r="GN228" s="136"/>
    </row>
    <row r="229" spans="1:196" s="132" customFormat="1" ht="12.75">
      <c r="A229" s="133"/>
      <c r="B229" s="134"/>
      <c r="CU229" s="135"/>
      <c r="CV229" s="136"/>
      <c r="CW229" s="136"/>
      <c r="CX229" s="136"/>
      <c r="CY229" s="136"/>
      <c r="CZ229" s="136"/>
      <c r="DA229" s="136"/>
      <c r="DB229" s="136"/>
      <c r="DC229" s="136"/>
      <c r="DD229" s="136"/>
      <c r="DE229" s="136"/>
      <c r="DF229" s="136"/>
      <c r="DG229" s="136"/>
      <c r="DH229" s="136"/>
      <c r="DI229" s="136"/>
      <c r="DJ229" s="136"/>
      <c r="DK229" s="136"/>
      <c r="DL229" s="136"/>
      <c r="DM229" s="136"/>
      <c r="DN229" s="136"/>
      <c r="DO229" s="136"/>
      <c r="DP229" s="136"/>
      <c r="DQ229" s="136"/>
      <c r="DR229" s="136"/>
      <c r="DS229" s="136"/>
      <c r="DT229" s="136"/>
      <c r="DU229" s="136"/>
      <c r="DV229" s="136"/>
      <c r="DW229" s="136"/>
      <c r="DX229" s="136"/>
      <c r="DY229" s="136"/>
      <c r="DZ229" s="136"/>
      <c r="EA229" s="136"/>
      <c r="EB229" s="136"/>
      <c r="EC229" s="136"/>
      <c r="ED229" s="136"/>
      <c r="EE229" s="136"/>
      <c r="EF229" s="136"/>
      <c r="EG229" s="136"/>
      <c r="EH229" s="136"/>
      <c r="EI229" s="136"/>
      <c r="EJ229" s="136"/>
      <c r="EK229" s="136"/>
      <c r="EL229" s="136"/>
      <c r="EM229" s="136"/>
      <c r="EN229" s="136"/>
      <c r="EO229" s="136"/>
      <c r="EP229" s="136"/>
      <c r="EQ229" s="136"/>
      <c r="ER229" s="136"/>
      <c r="ES229" s="136"/>
      <c r="ET229" s="136"/>
      <c r="EU229" s="136"/>
      <c r="EV229" s="136"/>
      <c r="EW229" s="136"/>
      <c r="EX229" s="136"/>
      <c r="EY229" s="136"/>
      <c r="EZ229" s="136"/>
      <c r="FA229" s="136"/>
      <c r="FB229" s="136"/>
      <c r="FC229" s="136"/>
      <c r="FD229" s="136"/>
      <c r="FE229" s="136"/>
      <c r="FF229" s="136"/>
      <c r="FG229" s="136"/>
      <c r="FH229" s="136"/>
      <c r="FI229" s="136"/>
      <c r="FJ229" s="136"/>
      <c r="FK229" s="136"/>
      <c r="FL229" s="136"/>
      <c r="FM229" s="136"/>
      <c r="FN229" s="136"/>
      <c r="FO229" s="136"/>
      <c r="FP229" s="136"/>
      <c r="FQ229" s="136"/>
      <c r="FR229" s="136"/>
      <c r="FS229" s="136"/>
      <c r="FT229" s="136"/>
      <c r="FU229" s="136"/>
      <c r="FV229" s="136"/>
      <c r="FW229" s="136"/>
      <c r="FX229" s="136"/>
      <c r="FY229" s="136"/>
      <c r="FZ229" s="136"/>
      <c r="GA229" s="136"/>
      <c r="GB229" s="136"/>
      <c r="GC229" s="136"/>
      <c r="GD229" s="136"/>
      <c r="GE229" s="136"/>
      <c r="GF229" s="136"/>
      <c r="GG229" s="136"/>
      <c r="GH229" s="136"/>
      <c r="GI229" s="136"/>
      <c r="GJ229" s="136"/>
      <c r="GK229" s="136"/>
      <c r="GL229" s="136"/>
      <c r="GM229" s="136"/>
      <c r="GN229" s="136"/>
    </row>
    <row r="230" spans="1:196" s="132" customFormat="1" ht="12.75">
      <c r="A230" s="133"/>
      <c r="B230" s="134"/>
      <c r="CU230" s="135"/>
      <c r="CV230" s="136"/>
      <c r="CW230" s="136"/>
      <c r="CX230" s="136"/>
      <c r="CY230" s="136"/>
      <c r="CZ230" s="136"/>
      <c r="DA230" s="136"/>
      <c r="DB230" s="136"/>
      <c r="DC230" s="136"/>
      <c r="DD230" s="136"/>
      <c r="DE230" s="136"/>
      <c r="DF230" s="136"/>
      <c r="DG230" s="136"/>
      <c r="DH230" s="136"/>
      <c r="DI230" s="136"/>
      <c r="DJ230" s="136"/>
      <c r="DK230" s="136"/>
      <c r="DL230" s="136"/>
      <c r="DM230" s="136"/>
      <c r="DN230" s="136"/>
      <c r="DO230" s="136"/>
      <c r="DP230" s="136"/>
      <c r="DQ230" s="136"/>
      <c r="DR230" s="136"/>
      <c r="DS230" s="136"/>
      <c r="DT230" s="136"/>
      <c r="DU230" s="136"/>
      <c r="DV230" s="136"/>
      <c r="DW230" s="136"/>
      <c r="DX230" s="136"/>
      <c r="DY230" s="136"/>
      <c r="DZ230" s="136"/>
      <c r="EA230" s="136"/>
      <c r="EB230" s="136"/>
      <c r="EC230" s="136"/>
      <c r="ED230" s="136"/>
      <c r="EE230" s="136"/>
      <c r="EF230" s="136"/>
      <c r="EG230" s="136"/>
      <c r="EH230" s="136"/>
      <c r="EI230" s="136"/>
      <c r="EJ230" s="136"/>
      <c r="EK230" s="136"/>
      <c r="EL230" s="136"/>
      <c r="EM230" s="136"/>
      <c r="EN230" s="136"/>
      <c r="EO230" s="136"/>
      <c r="EP230" s="136"/>
      <c r="EQ230" s="136"/>
      <c r="ER230" s="136"/>
      <c r="ES230" s="136"/>
      <c r="ET230" s="136"/>
      <c r="EU230" s="136"/>
      <c r="EV230" s="136"/>
      <c r="EW230" s="136"/>
      <c r="EX230" s="136"/>
      <c r="EY230" s="136"/>
      <c r="EZ230" s="136"/>
      <c r="FA230" s="136"/>
      <c r="FB230" s="136"/>
      <c r="FC230" s="136"/>
      <c r="FD230" s="136"/>
      <c r="FE230" s="136"/>
      <c r="FF230" s="136"/>
      <c r="FG230" s="136"/>
      <c r="FH230" s="136"/>
      <c r="FI230" s="136"/>
      <c r="FJ230" s="136"/>
      <c r="FK230" s="136"/>
      <c r="FL230" s="136"/>
      <c r="FM230" s="136"/>
      <c r="FN230" s="136"/>
      <c r="FO230" s="136"/>
      <c r="FP230" s="136"/>
      <c r="FQ230" s="136"/>
      <c r="FR230" s="136"/>
      <c r="FS230" s="136"/>
      <c r="FT230" s="136"/>
      <c r="FU230" s="136"/>
      <c r="FV230" s="136"/>
      <c r="FW230" s="136"/>
      <c r="FX230" s="136"/>
      <c r="FY230" s="136"/>
      <c r="FZ230" s="136"/>
      <c r="GA230" s="136"/>
      <c r="GB230" s="136"/>
      <c r="GC230" s="136"/>
      <c r="GD230" s="136"/>
      <c r="GE230" s="136"/>
      <c r="GF230" s="136"/>
      <c r="GG230" s="136"/>
      <c r="GH230" s="136"/>
      <c r="GI230" s="136"/>
      <c r="GJ230" s="136"/>
      <c r="GK230" s="136"/>
      <c r="GL230" s="136"/>
      <c r="GM230" s="136"/>
      <c r="GN230" s="136"/>
    </row>
    <row r="231" spans="1:196" s="132" customFormat="1" ht="15.75" customHeight="1">
      <c r="A231" s="133"/>
      <c r="B231" s="134"/>
      <c r="CU231" s="135"/>
      <c r="CV231" s="136"/>
      <c r="CW231" s="136"/>
      <c r="CX231" s="136"/>
      <c r="CY231" s="136"/>
      <c r="CZ231" s="136"/>
      <c r="DA231" s="136"/>
      <c r="DB231" s="136"/>
      <c r="DC231" s="136"/>
      <c r="DD231" s="136"/>
      <c r="DE231" s="136"/>
      <c r="DF231" s="136"/>
      <c r="DG231" s="136"/>
      <c r="DH231" s="136"/>
      <c r="DI231" s="136"/>
      <c r="DJ231" s="136"/>
      <c r="DK231" s="136"/>
      <c r="DL231" s="136"/>
      <c r="DM231" s="136"/>
      <c r="DN231" s="136"/>
      <c r="DO231" s="136"/>
      <c r="DP231" s="136"/>
      <c r="DQ231" s="136"/>
      <c r="DR231" s="136"/>
      <c r="DS231" s="136"/>
      <c r="DT231" s="136"/>
      <c r="DU231" s="136"/>
      <c r="DV231" s="136"/>
      <c r="DW231" s="136"/>
      <c r="DX231" s="136"/>
      <c r="DY231" s="136"/>
      <c r="DZ231" s="136"/>
      <c r="EA231" s="136"/>
      <c r="EB231" s="136"/>
      <c r="EC231" s="136"/>
      <c r="ED231" s="136"/>
      <c r="EE231" s="136"/>
      <c r="EF231" s="136"/>
      <c r="EG231" s="136"/>
      <c r="EH231" s="136"/>
      <c r="EI231" s="136"/>
      <c r="EJ231" s="136"/>
      <c r="EK231" s="136"/>
      <c r="EL231" s="136"/>
      <c r="EM231" s="136"/>
      <c r="EN231" s="136"/>
      <c r="EO231" s="136"/>
      <c r="EP231" s="136"/>
      <c r="EQ231" s="136"/>
      <c r="ER231" s="136"/>
      <c r="ES231" s="136"/>
      <c r="ET231" s="136"/>
      <c r="EU231" s="136"/>
      <c r="EV231" s="136"/>
      <c r="EW231" s="136"/>
      <c r="EX231" s="136"/>
      <c r="EY231" s="136"/>
      <c r="EZ231" s="136"/>
      <c r="FA231" s="136"/>
      <c r="FB231" s="136"/>
      <c r="FC231" s="136"/>
      <c r="FD231" s="136"/>
      <c r="FE231" s="136"/>
      <c r="FF231" s="136"/>
      <c r="FG231" s="136"/>
      <c r="FH231" s="136"/>
      <c r="FI231" s="136"/>
      <c r="FJ231" s="136"/>
      <c r="FK231" s="136"/>
      <c r="FL231" s="136"/>
      <c r="FM231" s="136"/>
      <c r="FN231" s="136"/>
      <c r="FO231" s="136"/>
      <c r="FP231" s="136"/>
      <c r="FQ231" s="136"/>
      <c r="FR231" s="136"/>
      <c r="FS231" s="136"/>
      <c r="FT231" s="136"/>
      <c r="FU231" s="136"/>
      <c r="FV231" s="136"/>
      <c r="FW231" s="136"/>
      <c r="FX231" s="136"/>
      <c r="FY231" s="136"/>
      <c r="FZ231" s="136"/>
      <c r="GA231" s="136"/>
      <c r="GB231" s="136"/>
      <c r="GC231" s="136"/>
      <c r="GD231" s="136"/>
      <c r="GE231" s="136"/>
      <c r="GF231" s="136"/>
      <c r="GG231" s="136"/>
      <c r="GH231" s="136"/>
      <c r="GI231" s="136"/>
      <c r="GJ231" s="136"/>
      <c r="GK231" s="136"/>
      <c r="GL231" s="136"/>
      <c r="GM231" s="136"/>
      <c r="GN231" s="136"/>
    </row>
    <row r="232" spans="1:196" s="132" customFormat="1" ht="12.75">
      <c r="A232" s="133"/>
      <c r="B232" s="134"/>
      <c r="CU232" s="135"/>
      <c r="CV232" s="136"/>
      <c r="CW232" s="136"/>
      <c r="CX232" s="136"/>
      <c r="CY232" s="136"/>
      <c r="CZ232" s="136"/>
      <c r="DA232" s="136"/>
      <c r="DB232" s="136"/>
      <c r="DC232" s="136"/>
      <c r="DD232" s="136"/>
      <c r="DE232" s="136"/>
      <c r="DF232" s="136"/>
      <c r="DG232" s="136"/>
      <c r="DH232" s="136"/>
      <c r="DI232" s="136"/>
      <c r="DJ232" s="136"/>
      <c r="DK232" s="136"/>
      <c r="DL232" s="136"/>
      <c r="DM232" s="136"/>
      <c r="DN232" s="136"/>
      <c r="DO232" s="136"/>
      <c r="DP232" s="136"/>
      <c r="DQ232" s="136"/>
      <c r="DR232" s="136"/>
      <c r="DS232" s="136"/>
      <c r="DT232" s="136"/>
      <c r="DU232" s="136"/>
      <c r="DV232" s="136"/>
      <c r="DW232" s="136"/>
      <c r="DX232" s="136"/>
      <c r="DY232" s="136"/>
      <c r="DZ232" s="136"/>
      <c r="EA232" s="136"/>
      <c r="EB232" s="136"/>
      <c r="EC232" s="136"/>
      <c r="ED232" s="136"/>
      <c r="EE232" s="136"/>
      <c r="EF232" s="136"/>
      <c r="EG232" s="136"/>
      <c r="EH232" s="136"/>
      <c r="EI232" s="136"/>
      <c r="EJ232" s="136"/>
      <c r="EK232" s="136"/>
      <c r="EL232" s="136"/>
      <c r="EM232" s="136"/>
      <c r="EN232" s="136"/>
      <c r="EO232" s="136"/>
      <c r="EP232" s="136"/>
      <c r="EQ232" s="136"/>
      <c r="ER232" s="136"/>
      <c r="ES232" s="136"/>
      <c r="ET232" s="136"/>
      <c r="EU232" s="136"/>
      <c r="EV232" s="136"/>
      <c r="EW232" s="136"/>
      <c r="EX232" s="136"/>
      <c r="EY232" s="136"/>
      <c r="EZ232" s="136"/>
      <c r="FA232" s="136"/>
      <c r="FB232" s="136"/>
      <c r="FC232" s="136"/>
      <c r="FD232" s="136"/>
      <c r="FE232" s="136"/>
      <c r="FF232" s="136"/>
      <c r="FG232" s="136"/>
      <c r="FH232" s="136"/>
      <c r="FI232" s="136"/>
      <c r="FJ232" s="136"/>
      <c r="FK232" s="136"/>
      <c r="FL232" s="136"/>
      <c r="FM232" s="136"/>
      <c r="FN232" s="136"/>
      <c r="FO232" s="136"/>
      <c r="FP232" s="136"/>
      <c r="FQ232" s="136"/>
      <c r="FR232" s="136"/>
      <c r="FS232" s="136"/>
      <c r="FT232" s="136"/>
      <c r="FU232" s="136"/>
      <c r="FV232" s="136"/>
      <c r="FW232" s="136"/>
      <c r="FX232" s="136"/>
      <c r="FY232" s="136"/>
      <c r="FZ232" s="136"/>
      <c r="GA232" s="136"/>
      <c r="GB232" s="136"/>
      <c r="GC232" s="136"/>
      <c r="GD232" s="136"/>
      <c r="GE232" s="136"/>
      <c r="GF232" s="136"/>
      <c r="GG232" s="136"/>
      <c r="GH232" s="136"/>
      <c r="GI232" s="136"/>
      <c r="GJ232" s="136"/>
      <c r="GK232" s="136"/>
      <c r="GL232" s="136"/>
      <c r="GM232" s="136"/>
      <c r="GN232" s="136"/>
    </row>
    <row r="233" spans="1:196" s="132" customFormat="1" ht="12.75">
      <c r="A233" s="133"/>
      <c r="B233" s="134"/>
      <c r="CU233" s="135"/>
      <c r="CV233" s="136"/>
      <c r="CW233" s="136"/>
      <c r="CX233" s="136"/>
      <c r="CY233" s="136"/>
      <c r="CZ233" s="136"/>
      <c r="DA233" s="136"/>
      <c r="DB233" s="136"/>
      <c r="DC233" s="136"/>
      <c r="DD233" s="136"/>
      <c r="DE233" s="136"/>
      <c r="DF233" s="136"/>
      <c r="DG233" s="136"/>
      <c r="DH233" s="136"/>
      <c r="DI233" s="136"/>
      <c r="DJ233" s="136"/>
      <c r="DK233" s="136"/>
      <c r="DL233" s="136"/>
      <c r="DM233" s="136"/>
      <c r="DN233" s="136"/>
      <c r="DO233" s="136"/>
      <c r="DP233" s="136"/>
      <c r="DQ233" s="136"/>
      <c r="DR233" s="136"/>
      <c r="DS233" s="136"/>
      <c r="DT233" s="136"/>
      <c r="DU233" s="136"/>
      <c r="DV233" s="136"/>
      <c r="DW233" s="136"/>
      <c r="DX233" s="136"/>
      <c r="DY233" s="136"/>
      <c r="DZ233" s="136"/>
      <c r="EA233" s="136"/>
      <c r="EB233" s="136"/>
      <c r="EC233" s="136"/>
      <c r="ED233" s="136"/>
      <c r="EE233" s="136"/>
      <c r="EF233" s="136"/>
      <c r="EG233" s="136"/>
      <c r="EH233" s="136"/>
      <c r="EI233" s="136"/>
      <c r="EJ233" s="136"/>
      <c r="EK233" s="136"/>
      <c r="EL233" s="136"/>
      <c r="EM233" s="136"/>
      <c r="EN233" s="136"/>
      <c r="EO233" s="136"/>
      <c r="EP233" s="136"/>
      <c r="EQ233" s="136"/>
      <c r="ER233" s="136"/>
      <c r="ES233" s="136"/>
      <c r="ET233" s="136"/>
      <c r="EU233" s="136"/>
      <c r="EV233" s="136"/>
      <c r="EW233" s="136"/>
      <c r="EX233" s="136"/>
      <c r="EY233" s="136"/>
      <c r="EZ233" s="136"/>
      <c r="FA233" s="136"/>
      <c r="FB233" s="136"/>
      <c r="FC233" s="136"/>
      <c r="FD233" s="136"/>
      <c r="FE233" s="136"/>
      <c r="FF233" s="136"/>
      <c r="FG233" s="136"/>
      <c r="FH233" s="136"/>
      <c r="FI233" s="136"/>
      <c r="FJ233" s="136"/>
      <c r="FK233" s="136"/>
      <c r="FL233" s="136"/>
      <c r="FM233" s="136"/>
      <c r="FN233" s="136"/>
      <c r="FO233" s="136"/>
      <c r="FP233" s="136"/>
      <c r="FQ233" s="136"/>
      <c r="FR233" s="136"/>
      <c r="FS233" s="136"/>
      <c r="FT233" s="136"/>
      <c r="FU233" s="136"/>
      <c r="FV233" s="136"/>
      <c r="FW233" s="136"/>
      <c r="FX233" s="136"/>
      <c r="FY233" s="136"/>
      <c r="FZ233" s="136"/>
      <c r="GA233" s="136"/>
      <c r="GB233" s="136"/>
      <c r="GC233" s="136"/>
      <c r="GD233" s="136"/>
      <c r="GE233" s="136"/>
      <c r="GF233" s="136"/>
      <c r="GG233" s="136"/>
      <c r="GH233" s="136"/>
      <c r="GI233" s="136"/>
      <c r="GJ233" s="136"/>
      <c r="GK233" s="136"/>
      <c r="GL233" s="136"/>
      <c r="GM233" s="136"/>
      <c r="GN233" s="136"/>
    </row>
    <row r="234" spans="1:196" s="132" customFormat="1" ht="12.75">
      <c r="A234" s="133"/>
      <c r="B234" s="134"/>
      <c r="CU234" s="135"/>
      <c r="CV234" s="136"/>
      <c r="CW234" s="136"/>
      <c r="CX234" s="136"/>
      <c r="CY234" s="136"/>
      <c r="CZ234" s="136"/>
      <c r="DA234" s="136"/>
      <c r="DB234" s="136"/>
      <c r="DC234" s="136"/>
      <c r="DD234" s="136"/>
      <c r="DE234" s="136"/>
      <c r="DF234" s="136"/>
      <c r="DG234" s="136"/>
      <c r="DH234" s="136"/>
      <c r="DI234" s="136"/>
      <c r="DJ234" s="136"/>
      <c r="DK234" s="136"/>
      <c r="DL234" s="136"/>
      <c r="DM234" s="136"/>
      <c r="DN234" s="136"/>
      <c r="DO234" s="136"/>
      <c r="DP234" s="136"/>
      <c r="DQ234" s="136"/>
      <c r="DR234" s="136"/>
      <c r="DS234" s="136"/>
      <c r="DT234" s="136"/>
      <c r="DU234" s="136"/>
      <c r="DV234" s="136"/>
      <c r="DW234" s="136"/>
      <c r="DX234" s="136"/>
      <c r="DY234" s="136"/>
      <c r="DZ234" s="136"/>
      <c r="EA234" s="136"/>
      <c r="EB234" s="136"/>
      <c r="EC234" s="136"/>
      <c r="ED234" s="136"/>
      <c r="EE234" s="136"/>
      <c r="EF234" s="136"/>
      <c r="EG234" s="136"/>
      <c r="EH234" s="136"/>
      <c r="EI234" s="136"/>
      <c r="EJ234" s="136"/>
      <c r="EK234" s="136"/>
      <c r="EL234" s="136"/>
      <c r="EM234" s="136"/>
      <c r="EN234" s="136"/>
      <c r="EO234" s="136"/>
      <c r="EP234" s="136"/>
      <c r="EQ234" s="136"/>
      <c r="ER234" s="136"/>
      <c r="ES234" s="136"/>
      <c r="ET234" s="136"/>
      <c r="EU234" s="136"/>
      <c r="EV234" s="136"/>
      <c r="EW234" s="136"/>
      <c r="EX234" s="136"/>
      <c r="EY234" s="136"/>
      <c r="EZ234" s="136"/>
      <c r="FA234" s="136"/>
      <c r="FB234" s="136"/>
      <c r="FC234" s="136"/>
      <c r="FD234" s="136"/>
      <c r="FE234" s="136"/>
      <c r="FF234" s="136"/>
      <c r="FG234" s="136"/>
      <c r="FH234" s="136"/>
      <c r="FI234" s="136"/>
      <c r="FJ234" s="136"/>
      <c r="FK234" s="136"/>
      <c r="FL234" s="136"/>
      <c r="FM234" s="136"/>
      <c r="FN234" s="136"/>
      <c r="FO234" s="136"/>
      <c r="FP234" s="136"/>
      <c r="FQ234" s="136"/>
      <c r="FR234" s="136"/>
      <c r="FS234" s="136"/>
      <c r="FT234" s="136"/>
      <c r="FU234" s="136"/>
      <c r="FV234" s="136"/>
      <c r="FW234" s="136"/>
      <c r="FX234" s="136"/>
      <c r="FY234" s="136"/>
      <c r="FZ234" s="136"/>
      <c r="GA234" s="136"/>
      <c r="GB234" s="136"/>
      <c r="GC234" s="136"/>
      <c r="GD234" s="136"/>
      <c r="GE234" s="136"/>
      <c r="GF234" s="136"/>
      <c r="GG234" s="136"/>
      <c r="GH234" s="136"/>
      <c r="GI234" s="136"/>
      <c r="GJ234" s="136"/>
      <c r="GK234" s="136"/>
      <c r="GL234" s="136"/>
      <c r="GM234" s="136"/>
      <c r="GN234" s="136"/>
    </row>
    <row r="235" spans="1:196" s="132" customFormat="1" ht="15.75" customHeight="1">
      <c r="A235" s="133"/>
      <c r="B235" s="134"/>
      <c r="CU235" s="135"/>
      <c r="CV235" s="136"/>
      <c r="CW235" s="136"/>
      <c r="CX235" s="136"/>
      <c r="CY235" s="136"/>
      <c r="CZ235" s="136"/>
      <c r="DA235" s="136"/>
      <c r="DB235" s="136"/>
      <c r="DC235" s="136"/>
      <c r="DD235" s="136"/>
      <c r="DE235" s="136"/>
      <c r="DF235" s="136"/>
      <c r="DG235" s="136"/>
      <c r="DH235" s="136"/>
      <c r="DI235" s="136"/>
      <c r="DJ235" s="136"/>
      <c r="DK235" s="136"/>
      <c r="DL235" s="136"/>
      <c r="DM235" s="136"/>
      <c r="DN235" s="136"/>
      <c r="DO235" s="136"/>
      <c r="DP235" s="136"/>
      <c r="DQ235" s="136"/>
      <c r="DR235" s="136"/>
      <c r="DS235" s="136"/>
      <c r="DT235" s="136"/>
      <c r="DU235" s="136"/>
      <c r="DV235" s="136"/>
      <c r="DW235" s="136"/>
      <c r="DX235" s="136"/>
      <c r="DY235" s="136"/>
      <c r="DZ235" s="136"/>
      <c r="EA235" s="136"/>
      <c r="EB235" s="136"/>
      <c r="EC235" s="136"/>
      <c r="ED235" s="136"/>
      <c r="EE235" s="136"/>
      <c r="EF235" s="136"/>
      <c r="EG235" s="136"/>
      <c r="EH235" s="136"/>
      <c r="EI235" s="136"/>
      <c r="EJ235" s="136"/>
      <c r="EK235" s="136"/>
      <c r="EL235" s="136"/>
      <c r="EM235" s="136"/>
      <c r="EN235" s="136"/>
      <c r="EO235" s="136"/>
      <c r="EP235" s="136"/>
      <c r="EQ235" s="136"/>
      <c r="ER235" s="136"/>
      <c r="ES235" s="136"/>
      <c r="ET235" s="136"/>
      <c r="EU235" s="136"/>
      <c r="EV235" s="136"/>
      <c r="EW235" s="136"/>
      <c r="EX235" s="136"/>
      <c r="EY235" s="136"/>
      <c r="EZ235" s="136"/>
      <c r="FA235" s="136"/>
      <c r="FB235" s="136"/>
      <c r="FC235" s="136"/>
      <c r="FD235" s="136"/>
      <c r="FE235" s="136"/>
      <c r="FF235" s="136"/>
      <c r="FG235" s="136"/>
      <c r="FH235" s="136"/>
      <c r="FI235" s="136"/>
      <c r="FJ235" s="136"/>
      <c r="FK235" s="136"/>
      <c r="FL235" s="136"/>
      <c r="FM235" s="136"/>
      <c r="FN235" s="136"/>
      <c r="FO235" s="136"/>
      <c r="FP235" s="136"/>
      <c r="FQ235" s="136"/>
      <c r="FR235" s="136"/>
      <c r="FS235" s="136"/>
      <c r="FT235" s="136"/>
      <c r="FU235" s="136"/>
      <c r="FV235" s="136"/>
      <c r="FW235" s="136"/>
      <c r="FX235" s="136"/>
      <c r="FY235" s="136"/>
      <c r="FZ235" s="136"/>
      <c r="GA235" s="136"/>
      <c r="GB235" s="136"/>
      <c r="GC235" s="136"/>
      <c r="GD235" s="136"/>
      <c r="GE235" s="136"/>
      <c r="GF235" s="136"/>
      <c r="GG235" s="136"/>
      <c r="GH235" s="136"/>
      <c r="GI235" s="136"/>
      <c r="GJ235" s="136"/>
      <c r="GK235" s="136"/>
      <c r="GL235" s="136"/>
      <c r="GM235" s="136"/>
      <c r="GN235" s="136"/>
    </row>
    <row r="236" spans="1:196" s="132" customFormat="1" ht="12.75">
      <c r="A236" s="133"/>
      <c r="B236" s="134"/>
      <c r="CU236" s="135"/>
      <c r="CV236" s="136"/>
      <c r="CW236" s="136"/>
      <c r="CX236" s="136"/>
      <c r="CY236" s="136"/>
      <c r="CZ236" s="136"/>
      <c r="DA236" s="136"/>
      <c r="DB236" s="136"/>
      <c r="DC236" s="136"/>
      <c r="DD236" s="136"/>
      <c r="DE236" s="136"/>
      <c r="DF236" s="136"/>
      <c r="DG236" s="136"/>
      <c r="DH236" s="136"/>
      <c r="DI236" s="136"/>
      <c r="DJ236" s="136"/>
      <c r="DK236" s="136"/>
      <c r="DL236" s="136"/>
      <c r="DM236" s="136"/>
      <c r="DN236" s="136"/>
      <c r="DO236" s="136"/>
      <c r="DP236" s="136"/>
      <c r="DQ236" s="136"/>
      <c r="DR236" s="136"/>
      <c r="DS236" s="136"/>
      <c r="DT236" s="136"/>
      <c r="DU236" s="136"/>
      <c r="DV236" s="136"/>
      <c r="DW236" s="136"/>
      <c r="DX236" s="136"/>
      <c r="DY236" s="136"/>
      <c r="DZ236" s="136"/>
      <c r="EA236" s="136"/>
      <c r="EB236" s="136"/>
      <c r="EC236" s="136"/>
      <c r="ED236" s="136"/>
      <c r="EE236" s="136"/>
      <c r="EF236" s="136"/>
      <c r="EG236" s="136"/>
      <c r="EH236" s="136"/>
      <c r="EI236" s="136"/>
      <c r="EJ236" s="136"/>
      <c r="EK236" s="136"/>
      <c r="EL236" s="136"/>
      <c r="EM236" s="136"/>
      <c r="EN236" s="136"/>
      <c r="EO236" s="136"/>
      <c r="EP236" s="136"/>
      <c r="EQ236" s="136"/>
      <c r="ER236" s="136"/>
      <c r="ES236" s="136"/>
      <c r="ET236" s="136"/>
      <c r="EU236" s="136"/>
      <c r="EV236" s="136"/>
      <c r="EW236" s="136"/>
      <c r="EX236" s="136"/>
      <c r="EY236" s="136"/>
      <c r="EZ236" s="136"/>
      <c r="FA236" s="136"/>
      <c r="FB236" s="136"/>
      <c r="FC236" s="136"/>
      <c r="FD236" s="136"/>
      <c r="FE236" s="136"/>
      <c r="FF236" s="136"/>
      <c r="FG236" s="136"/>
      <c r="FH236" s="136"/>
      <c r="FI236" s="136"/>
      <c r="FJ236" s="136"/>
      <c r="FK236" s="136"/>
      <c r="FL236" s="136"/>
      <c r="FM236" s="136"/>
      <c r="FN236" s="136"/>
      <c r="FO236" s="136"/>
      <c r="FP236" s="136"/>
      <c r="FQ236" s="136"/>
      <c r="FR236" s="136"/>
      <c r="FS236" s="136"/>
      <c r="FT236" s="136"/>
      <c r="FU236" s="136"/>
      <c r="FV236" s="136"/>
      <c r="FW236" s="136"/>
      <c r="FX236" s="136"/>
      <c r="FY236" s="136"/>
      <c r="FZ236" s="136"/>
      <c r="GA236" s="136"/>
      <c r="GB236" s="136"/>
      <c r="GC236" s="136"/>
      <c r="GD236" s="136"/>
      <c r="GE236" s="136"/>
      <c r="GF236" s="136"/>
      <c r="GG236" s="136"/>
      <c r="GH236" s="136"/>
      <c r="GI236" s="136"/>
      <c r="GJ236" s="136"/>
      <c r="GK236" s="136"/>
      <c r="GL236" s="136"/>
      <c r="GM236" s="136"/>
      <c r="GN236" s="136"/>
    </row>
    <row r="237" spans="1:196" s="132" customFormat="1" ht="12.75">
      <c r="A237" s="133"/>
      <c r="B237" s="134"/>
      <c r="CU237" s="135"/>
      <c r="CV237" s="136"/>
      <c r="CW237" s="136"/>
      <c r="CX237" s="136"/>
      <c r="CY237" s="136"/>
      <c r="CZ237" s="136"/>
      <c r="DA237" s="136"/>
      <c r="DB237" s="136"/>
      <c r="DC237" s="136"/>
      <c r="DD237" s="136"/>
      <c r="DE237" s="136"/>
      <c r="DF237" s="136"/>
      <c r="DG237" s="136"/>
      <c r="DH237" s="136"/>
      <c r="DI237" s="136"/>
      <c r="DJ237" s="136"/>
      <c r="DK237" s="136"/>
      <c r="DL237" s="136"/>
      <c r="DM237" s="136"/>
      <c r="DN237" s="136"/>
      <c r="DO237" s="136"/>
      <c r="DP237" s="136"/>
      <c r="DQ237" s="136"/>
      <c r="DR237" s="136"/>
      <c r="DS237" s="136"/>
      <c r="DT237" s="136"/>
      <c r="DU237" s="136"/>
      <c r="DV237" s="136"/>
      <c r="DW237" s="136"/>
      <c r="DX237" s="136"/>
      <c r="DY237" s="136"/>
      <c r="DZ237" s="136"/>
      <c r="EA237" s="136"/>
      <c r="EB237" s="136"/>
      <c r="EC237" s="136"/>
      <c r="ED237" s="136"/>
      <c r="EE237" s="136"/>
      <c r="EF237" s="136"/>
      <c r="EG237" s="136"/>
      <c r="EH237" s="136"/>
      <c r="EI237" s="136"/>
      <c r="EJ237" s="136"/>
      <c r="EK237" s="136"/>
      <c r="EL237" s="136"/>
      <c r="EM237" s="136"/>
      <c r="EN237" s="136"/>
      <c r="EO237" s="136"/>
      <c r="EP237" s="136"/>
      <c r="EQ237" s="136"/>
      <c r="ER237" s="136"/>
      <c r="ES237" s="136"/>
      <c r="ET237" s="136"/>
      <c r="EU237" s="136"/>
      <c r="EV237" s="136"/>
      <c r="EW237" s="136"/>
      <c r="EX237" s="136"/>
      <c r="EY237" s="136"/>
      <c r="EZ237" s="136"/>
      <c r="FA237" s="136"/>
      <c r="FB237" s="136"/>
      <c r="FC237" s="136"/>
      <c r="FD237" s="136"/>
      <c r="FE237" s="136"/>
      <c r="FF237" s="136"/>
      <c r="FG237" s="136"/>
      <c r="FH237" s="136"/>
      <c r="FI237" s="136"/>
      <c r="FJ237" s="136"/>
      <c r="FK237" s="136"/>
      <c r="FL237" s="136"/>
      <c r="FM237" s="136"/>
      <c r="FN237" s="136"/>
      <c r="FO237" s="136"/>
      <c r="FP237" s="136"/>
      <c r="FQ237" s="136"/>
      <c r="FR237" s="136"/>
      <c r="FS237" s="136"/>
      <c r="FT237" s="136"/>
      <c r="FU237" s="136"/>
      <c r="FV237" s="136"/>
      <c r="FW237" s="136"/>
      <c r="FX237" s="136"/>
      <c r="FY237" s="136"/>
      <c r="FZ237" s="136"/>
      <c r="GA237" s="136"/>
      <c r="GB237" s="136"/>
      <c r="GC237" s="136"/>
      <c r="GD237" s="136"/>
      <c r="GE237" s="136"/>
      <c r="GF237" s="136"/>
      <c r="GG237" s="136"/>
      <c r="GH237" s="136"/>
      <c r="GI237" s="136"/>
      <c r="GJ237" s="136"/>
      <c r="GK237" s="136"/>
      <c r="GL237" s="136"/>
      <c r="GM237" s="136"/>
      <c r="GN237" s="136"/>
    </row>
    <row r="238" spans="1:196" s="132" customFormat="1" ht="12.75">
      <c r="A238" s="133"/>
      <c r="B238" s="134"/>
      <c r="CU238" s="135"/>
      <c r="CV238" s="136"/>
      <c r="CW238" s="136"/>
      <c r="CX238" s="136"/>
      <c r="CY238" s="136"/>
      <c r="CZ238" s="136"/>
      <c r="DA238" s="136"/>
      <c r="DB238" s="136"/>
      <c r="DC238" s="136"/>
      <c r="DD238" s="136"/>
      <c r="DE238" s="136"/>
      <c r="DF238" s="136"/>
      <c r="DG238" s="136"/>
      <c r="DH238" s="136"/>
      <c r="DI238" s="136"/>
      <c r="DJ238" s="136"/>
      <c r="DK238" s="136"/>
      <c r="DL238" s="136"/>
      <c r="DM238" s="136"/>
      <c r="DN238" s="136"/>
      <c r="DO238" s="136"/>
      <c r="DP238" s="136"/>
      <c r="DQ238" s="136"/>
      <c r="DR238" s="136"/>
      <c r="DS238" s="136"/>
      <c r="DT238" s="136"/>
      <c r="DU238" s="136"/>
      <c r="DV238" s="136"/>
      <c r="DW238" s="136"/>
      <c r="DX238" s="136"/>
      <c r="DY238" s="136"/>
      <c r="DZ238" s="136"/>
      <c r="EA238" s="136"/>
      <c r="EB238" s="136"/>
      <c r="EC238" s="136"/>
      <c r="ED238" s="136"/>
      <c r="EE238" s="136"/>
      <c r="EF238" s="136"/>
      <c r="EG238" s="136"/>
      <c r="EH238" s="136"/>
      <c r="EI238" s="136"/>
      <c r="EJ238" s="136"/>
      <c r="EK238" s="136"/>
      <c r="EL238" s="136"/>
      <c r="EM238" s="136"/>
      <c r="EN238" s="136"/>
      <c r="EO238" s="136"/>
      <c r="EP238" s="136"/>
      <c r="EQ238" s="136"/>
      <c r="ER238" s="136"/>
      <c r="ES238" s="136"/>
      <c r="ET238" s="136"/>
      <c r="EU238" s="136"/>
      <c r="EV238" s="136"/>
      <c r="EW238" s="136"/>
      <c r="EX238" s="136"/>
      <c r="EY238" s="136"/>
      <c r="EZ238" s="136"/>
      <c r="FA238" s="136"/>
      <c r="FB238" s="136"/>
      <c r="FC238" s="136"/>
      <c r="FD238" s="136"/>
      <c r="FE238" s="136"/>
      <c r="FF238" s="136"/>
      <c r="FG238" s="136"/>
      <c r="FH238" s="136"/>
      <c r="FI238" s="136"/>
      <c r="FJ238" s="136"/>
      <c r="FK238" s="136"/>
      <c r="FL238" s="136"/>
      <c r="FM238" s="136"/>
      <c r="FN238" s="136"/>
      <c r="FO238" s="136"/>
      <c r="FP238" s="136"/>
      <c r="FQ238" s="136"/>
      <c r="FR238" s="136"/>
      <c r="FS238" s="136"/>
      <c r="FT238" s="136"/>
      <c r="FU238" s="136"/>
      <c r="FV238" s="136"/>
      <c r="FW238" s="136"/>
      <c r="FX238" s="136"/>
      <c r="FY238" s="136"/>
      <c r="FZ238" s="136"/>
      <c r="GA238" s="136"/>
      <c r="GB238" s="136"/>
      <c r="GC238" s="136"/>
      <c r="GD238" s="136"/>
      <c r="GE238" s="136"/>
      <c r="GF238" s="136"/>
      <c r="GG238" s="136"/>
      <c r="GH238" s="136"/>
      <c r="GI238" s="136"/>
      <c r="GJ238" s="136"/>
      <c r="GK238" s="136"/>
      <c r="GL238" s="136"/>
      <c r="GM238" s="136"/>
      <c r="GN238" s="136"/>
    </row>
    <row r="239" spans="1:196" s="132" customFormat="1" ht="15.75" customHeight="1">
      <c r="A239" s="133"/>
      <c r="B239" s="134"/>
      <c r="CU239" s="135"/>
      <c r="CV239" s="136"/>
      <c r="CW239" s="136"/>
      <c r="CX239" s="136"/>
      <c r="CY239" s="136"/>
      <c r="CZ239" s="136"/>
      <c r="DA239" s="136"/>
      <c r="DB239" s="136"/>
      <c r="DC239" s="136"/>
      <c r="DD239" s="136"/>
      <c r="DE239" s="136"/>
      <c r="DF239" s="136"/>
      <c r="DG239" s="136"/>
      <c r="DH239" s="136"/>
      <c r="DI239" s="136"/>
      <c r="DJ239" s="136"/>
      <c r="DK239" s="136"/>
      <c r="DL239" s="136"/>
      <c r="DM239" s="136"/>
      <c r="DN239" s="136"/>
      <c r="DO239" s="136"/>
      <c r="DP239" s="136"/>
      <c r="DQ239" s="136"/>
      <c r="DR239" s="136"/>
      <c r="DS239" s="136"/>
      <c r="DT239" s="136"/>
      <c r="DU239" s="136"/>
      <c r="DV239" s="136"/>
      <c r="DW239" s="136"/>
      <c r="DX239" s="136"/>
      <c r="DY239" s="136"/>
      <c r="DZ239" s="136"/>
      <c r="EA239" s="136"/>
      <c r="EB239" s="136"/>
      <c r="EC239" s="136"/>
      <c r="ED239" s="136"/>
      <c r="EE239" s="136"/>
      <c r="EF239" s="136"/>
      <c r="EG239" s="136"/>
      <c r="EH239" s="136"/>
      <c r="EI239" s="136"/>
      <c r="EJ239" s="136"/>
      <c r="EK239" s="136"/>
      <c r="EL239" s="136"/>
      <c r="EM239" s="136"/>
      <c r="EN239" s="136"/>
      <c r="EO239" s="136"/>
      <c r="EP239" s="136"/>
      <c r="EQ239" s="136"/>
      <c r="ER239" s="136"/>
      <c r="ES239" s="136"/>
      <c r="ET239" s="136"/>
      <c r="EU239" s="136"/>
      <c r="EV239" s="136"/>
      <c r="EW239" s="136"/>
      <c r="EX239" s="136"/>
      <c r="EY239" s="136"/>
      <c r="EZ239" s="136"/>
      <c r="FA239" s="136"/>
      <c r="FB239" s="136"/>
      <c r="FC239" s="136"/>
      <c r="FD239" s="136"/>
      <c r="FE239" s="136"/>
      <c r="FF239" s="136"/>
      <c r="FG239" s="136"/>
      <c r="FH239" s="136"/>
      <c r="FI239" s="136"/>
      <c r="FJ239" s="136"/>
      <c r="FK239" s="136"/>
      <c r="FL239" s="136"/>
      <c r="FM239" s="136"/>
      <c r="FN239" s="136"/>
      <c r="FO239" s="136"/>
      <c r="FP239" s="136"/>
      <c r="FQ239" s="136"/>
      <c r="FR239" s="136"/>
      <c r="FS239" s="136"/>
      <c r="FT239" s="136"/>
      <c r="FU239" s="136"/>
      <c r="FV239" s="136"/>
      <c r="FW239" s="136"/>
      <c r="FX239" s="136"/>
      <c r="FY239" s="136"/>
      <c r="FZ239" s="136"/>
      <c r="GA239" s="136"/>
      <c r="GB239" s="136"/>
      <c r="GC239" s="136"/>
      <c r="GD239" s="136"/>
      <c r="GE239" s="136"/>
      <c r="GF239" s="136"/>
      <c r="GG239" s="136"/>
      <c r="GH239" s="136"/>
      <c r="GI239" s="136"/>
      <c r="GJ239" s="136"/>
      <c r="GK239" s="136"/>
      <c r="GL239" s="136"/>
      <c r="GM239" s="136"/>
      <c r="GN239" s="136"/>
    </row>
    <row r="240" spans="1:196" s="132" customFormat="1" ht="12.75">
      <c r="A240" s="133"/>
      <c r="B240" s="134"/>
      <c r="CU240" s="135"/>
      <c r="CV240" s="136"/>
      <c r="CW240" s="136"/>
      <c r="CX240" s="136"/>
      <c r="CY240" s="136"/>
      <c r="CZ240" s="136"/>
      <c r="DA240" s="136"/>
      <c r="DB240" s="136"/>
      <c r="DC240" s="136"/>
      <c r="DD240" s="136"/>
      <c r="DE240" s="136"/>
      <c r="DF240" s="136"/>
      <c r="DG240" s="136"/>
      <c r="DH240" s="136"/>
      <c r="DI240" s="136"/>
      <c r="DJ240" s="136"/>
      <c r="DK240" s="136"/>
      <c r="DL240" s="136"/>
      <c r="DM240" s="136"/>
      <c r="DN240" s="136"/>
      <c r="DO240" s="136"/>
      <c r="DP240" s="136"/>
      <c r="DQ240" s="136"/>
      <c r="DR240" s="136"/>
      <c r="DS240" s="136"/>
      <c r="DT240" s="136"/>
      <c r="DU240" s="136"/>
      <c r="DV240" s="136"/>
      <c r="DW240" s="136"/>
      <c r="DX240" s="136"/>
      <c r="DY240" s="136"/>
      <c r="DZ240" s="136"/>
      <c r="EA240" s="136"/>
      <c r="EB240" s="136"/>
      <c r="EC240" s="136"/>
      <c r="ED240" s="136"/>
      <c r="EE240" s="136"/>
      <c r="EF240" s="136"/>
      <c r="EG240" s="136"/>
      <c r="EH240" s="136"/>
      <c r="EI240" s="136"/>
      <c r="EJ240" s="136"/>
      <c r="EK240" s="136"/>
      <c r="EL240" s="136"/>
      <c r="EM240" s="136"/>
      <c r="EN240" s="136"/>
      <c r="EO240" s="136"/>
      <c r="EP240" s="136"/>
      <c r="EQ240" s="136"/>
      <c r="ER240" s="136"/>
      <c r="ES240" s="136"/>
      <c r="ET240" s="136"/>
      <c r="EU240" s="136"/>
      <c r="EV240" s="136"/>
      <c r="EW240" s="136"/>
      <c r="EX240" s="136"/>
      <c r="EY240" s="136"/>
      <c r="EZ240" s="136"/>
      <c r="FA240" s="136"/>
      <c r="FB240" s="136"/>
      <c r="FC240" s="136"/>
      <c r="FD240" s="136"/>
      <c r="FE240" s="136"/>
      <c r="FF240" s="136"/>
      <c r="FG240" s="136"/>
      <c r="FH240" s="136"/>
      <c r="FI240" s="136"/>
      <c r="FJ240" s="136"/>
      <c r="FK240" s="136"/>
      <c r="FL240" s="136"/>
      <c r="FM240" s="136"/>
      <c r="FN240" s="136"/>
      <c r="FO240" s="136"/>
      <c r="FP240" s="136"/>
      <c r="FQ240" s="136"/>
      <c r="FR240" s="136"/>
      <c r="FS240" s="136"/>
      <c r="FT240" s="136"/>
      <c r="FU240" s="136"/>
      <c r="FV240" s="136"/>
      <c r="FW240" s="136"/>
      <c r="FX240" s="136"/>
      <c r="FY240" s="136"/>
      <c r="FZ240" s="136"/>
      <c r="GA240" s="136"/>
      <c r="GB240" s="136"/>
      <c r="GC240" s="136"/>
      <c r="GD240" s="136"/>
      <c r="GE240" s="136"/>
      <c r="GF240" s="136"/>
      <c r="GG240" s="136"/>
      <c r="GH240" s="136"/>
      <c r="GI240" s="136"/>
      <c r="GJ240" s="136"/>
      <c r="GK240" s="136"/>
      <c r="GL240" s="136"/>
      <c r="GM240" s="136"/>
      <c r="GN240" s="136"/>
    </row>
    <row r="241" spans="1:196" s="132" customFormat="1" ht="12.75">
      <c r="A241" s="133"/>
      <c r="B241" s="134"/>
      <c r="CU241" s="135"/>
      <c r="CV241" s="136"/>
      <c r="CW241" s="136"/>
      <c r="CX241" s="136"/>
      <c r="CY241" s="136"/>
      <c r="CZ241" s="136"/>
      <c r="DA241" s="136"/>
      <c r="DB241" s="136"/>
      <c r="DC241" s="136"/>
      <c r="DD241" s="136"/>
      <c r="DE241" s="136"/>
      <c r="DF241" s="136"/>
      <c r="DG241" s="136"/>
      <c r="DH241" s="136"/>
      <c r="DI241" s="136"/>
      <c r="DJ241" s="136"/>
      <c r="DK241" s="136"/>
      <c r="DL241" s="136"/>
      <c r="DM241" s="136"/>
      <c r="DN241" s="136"/>
      <c r="DO241" s="136"/>
      <c r="DP241" s="136"/>
      <c r="DQ241" s="136"/>
      <c r="DR241" s="136"/>
      <c r="DS241" s="136"/>
      <c r="DT241" s="136"/>
      <c r="DU241" s="136"/>
      <c r="DV241" s="136"/>
      <c r="DW241" s="136"/>
      <c r="DX241" s="136"/>
      <c r="DY241" s="136"/>
      <c r="DZ241" s="136"/>
      <c r="EA241" s="136"/>
      <c r="EB241" s="136"/>
      <c r="EC241" s="136"/>
      <c r="ED241" s="136"/>
      <c r="EE241" s="136"/>
      <c r="EF241" s="136"/>
      <c r="EG241" s="136"/>
      <c r="EH241" s="136"/>
      <c r="EI241" s="136"/>
      <c r="EJ241" s="136"/>
      <c r="EK241" s="136"/>
      <c r="EL241" s="136"/>
      <c r="EM241" s="136"/>
      <c r="EN241" s="136"/>
      <c r="EO241" s="136"/>
      <c r="EP241" s="136"/>
      <c r="EQ241" s="136"/>
      <c r="ER241" s="136"/>
      <c r="ES241" s="136"/>
      <c r="ET241" s="136"/>
      <c r="EU241" s="136"/>
      <c r="EV241" s="136"/>
      <c r="EW241" s="136"/>
      <c r="EX241" s="136"/>
      <c r="EY241" s="136"/>
      <c r="EZ241" s="136"/>
      <c r="FA241" s="136"/>
      <c r="FB241" s="136"/>
      <c r="FC241" s="136"/>
      <c r="FD241" s="136"/>
      <c r="FE241" s="136"/>
      <c r="FF241" s="136"/>
      <c r="FG241" s="136"/>
      <c r="FH241" s="136"/>
      <c r="FI241" s="136"/>
      <c r="FJ241" s="136"/>
      <c r="FK241" s="136"/>
      <c r="FL241" s="136"/>
      <c r="FM241" s="136"/>
      <c r="FN241" s="136"/>
      <c r="FO241" s="136"/>
      <c r="FP241" s="136"/>
      <c r="FQ241" s="136"/>
      <c r="FR241" s="136"/>
      <c r="FS241" s="136"/>
      <c r="FT241" s="136"/>
      <c r="FU241" s="136"/>
      <c r="FV241" s="136"/>
      <c r="FW241" s="136"/>
      <c r="FX241" s="136"/>
      <c r="FY241" s="136"/>
      <c r="FZ241" s="136"/>
      <c r="GA241" s="136"/>
      <c r="GB241" s="136"/>
      <c r="GC241" s="136"/>
      <c r="GD241" s="136"/>
      <c r="GE241" s="136"/>
      <c r="GF241" s="136"/>
      <c r="GG241" s="136"/>
      <c r="GH241" s="136"/>
      <c r="GI241" s="136"/>
      <c r="GJ241" s="136"/>
      <c r="GK241" s="136"/>
      <c r="GL241" s="136"/>
      <c r="GM241" s="136"/>
      <c r="GN241" s="136"/>
    </row>
    <row r="242" spans="1:196" s="132" customFormat="1" ht="12.75">
      <c r="A242" s="133"/>
      <c r="B242" s="134"/>
      <c r="CU242" s="135"/>
      <c r="CV242" s="136"/>
      <c r="CW242" s="136"/>
      <c r="CX242" s="136"/>
      <c r="CY242" s="136"/>
      <c r="CZ242" s="136"/>
      <c r="DA242" s="136"/>
      <c r="DB242" s="136"/>
      <c r="DC242" s="136"/>
      <c r="DD242" s="136"/>
      <c r="DE242" s="136"/>
      <c r="DF242" s="136"/>
      <c r="DG242" s="136"/>
      <c r="DH242" s="136"/>
      <c r="DI242" s="136"/>
      <c r="DJ242" s="136"/>
      <c r="DK242" s="136"/>
      <c r="DL242" s="136"/>
      <c r="DM242" s="136"/>
      <c r="DN242" s="136"/>
      <c r="DO242" s="136"/>
      <c r="DP242" s="136"/>
      <c r="DQ242" s="136"/>
      <c r="DR242" s="136"/>
      <c r="DS242" s="136"/>
      <c r="DT242" s="136"/>
      <c r="DU242" s="136"/>
      <c r="DV242" s="136"/>
      <c r="DW242" s="136"/>
      <c r="DX242" s="136"/>
      <c r="DY242" s="136"/>
      <c r="DZ242" s="136"/>
      <c r="EA242" s="136"/>
      <c r="EB242" s="136"/>
      <c r="EC242" s="136"/>
      <c r="ED242" s="136"/>
      <c r="EE242" s="136"/>
      <c r="EF242" s="136"/>
      <c r="EG242" s="136"/>
      <c r="EH242" s="136"/>
      <c r="EI242" s="136"/>
      <c r="EJ242" s="136"/>
      <c r="EK242" s="136"/>
      <c r="EL242" s="136"/>
      <c r="EM242" s="136"/>
      <c r="EN242" s="136"/>
      <c r="EO242" s="136"/>
      <c r="EP242" s="136"/>
      <c r="EQ242" s="136"/>
      <c r="ER242" s="136"/>
      <c r="ES242" s="136"/>
      <c r="ET242" s="136"/>
      <c r="EU242" s="136"/>
      <c r="EV242" s="136"/>
      <c r="EW242" s="136"/>
      <c r="EX242" s="136"/>
      <c r="EY242" s="136"/>
      <c r="EZ242" s="136"/>
      <c r="FA242" s="136"/>
      <c r="FB242" s="136"/>
      <c r="FC242" s="136"/>
      <c r="FD242" s="136"/>
      <c r="FE242" s="136"/>
      <c r="FF242" s="136"/>
      <c r="FG242" s="136"/>
      <c r="FH242" s="136"/>
      <c r="FI242" s="136"/>
      <c r="FJ242" s="136"/>
      <c r="FK242" s="136"/>
      <c r="FL242" s="136"/>
      <c r="FM242" s="136"/>
      <c r="FN242" s="136"/>
      <c r="FO242" s="136"/>
      <c r="FP242" s="136"/>
      <c r="FQ242" s="136"/>
      <c r="FR242" s="136"/>
      <c r="FS242" s="136"/>
      <c r="FT242" s="136"/>
      <c r="FU242" s="136"/>
      <c r="FV242" s="136"/>
      <c r="FW242" s="136"/>
      <c r="FX242" s="136"/>
      <c r="FY242" s="136"/>
      <c r="FZ242" s="136"/>
      <c r="GA242" s="136"/>
      <c r="GB242" s="136"/>
      <c r="GC242" s="136"/>
      <c r="GD242" s="136"/>
      <c r="GE242" s="136"/>
      <c r="GF242" s="136"/>
      <c r="GG242" s="136"/>
      <c r="GH242" s="136"/>
      <c r="GI242" s="136"/>
      <c r="GJ242" s="136"/>
      <c r="GK242" s="136"/>
      <c r="GL242" s="136"/>
      <c r="GM242" s="136"/>
      <c r="GN242" s="136"/>
    </row>
    <row r="243" spans="1:196" s="132" customFormat="1" ht="15.75" customHeight="1">
      <c r="A243" s="133"/>
      <c r="B243" s="134"/>
      <c r="CU243" s="135"/>
      <c r="CV243" s="136"/>
      <c r="CW243" s="136"/>
      <c r="CX243" s="136"/>
      <c r="CY243" s="136"/>
      <c r="CZ243" s="136"/>
      <c r="DA243" s="136"/>
      <c r="DB243" s="136"/>
      <c r="DC243" s="136"/>
      <c r="DD243" s="136"/>
      <c r="DE243" s="136"/>
      <c r="DF243" s="136"/>
      <c r="DG243" s="136"/>
      <c r="DH243" s="136"/>
      <c r="DI243" s="136"/>
      <c r="DJ243" s="136"/>
      <c r="DK243" s="136"/>
      <c r="DL243" s="136"/>
      <c r="DM243" s="136"/>
      <c r="DN243" s="136"/>
      <c r="DO243" s="136"/>
      <c r="DP243" s="136"/>
      <c r="DQ243" s="136"/>
      <c r="DR243" s="136"/>
      <c r="DS243" s="136"/>
      <c r="DT243" s="136"/>
      <c r="DU243" s="136"/>
      <c r="DV243" s="136"/>
      <c r="DW243" s="136"/>
      <c r="DX243" s="136"/>
      <c r="DY243" s="136"/>
      <c r="DZ243" s="136"/>
      <c r="EA243" s="136"/>
      <c r="EB243" s="136"/>
      <c r="EC243" s="136"/>
      <c r="ED243" s="136"/>
      <c r="EE243" s="136"/>
      <c r="EF243" s="136"/>
      <c r="EG243" s="136"/>
      <c r="EH243" s="136"/>
      <c r="EI243" s="136"/>
      <c r="EJ243" s="136"/>
      <c r="EK243" s="136"/>
      <c r="EL243" s="136"/>
      <c r="EM243" s="136"/>
      <c r="EN243" s="136"/>
      <c r="EO243" s="136"/>
      <c r="EP243" s="136"/>
      <c r="EQ243" s="136"/>
      <c r="ER243" s="136"/>
      <c r="ES243" s="136"/>
      <c r="ET243" s="136"/>
      <c r="EU243" s="136"/>
      <c r="EV243" s="136"/>
      <c r="EW243" s="136"/>
      <c r="EX243" s="136"/>
      <c r="EY243" s="136"/>
      <c r="EZ243" s="136"/>
      <c r="FA243" s="136"/>
      <c r="FB243" s="136"/>
      <c r="FC243" s="136"/>
      <c r="FD243" s="136"/>
      <c r="FE243" s="136"/>
      <c r="FF243" s="136"/>
      <c r="FG243" s="136"/>
      <c r="FH243" s="136"/>
      <c r="FI243" s="136"/>
      <c r="FJ243" s="136"/>
      <c r="FK243" s="136"/>
      <c r="FL243" s="136"/>
      <c r="FM243" s="136"/>
      <c r="FN243" s="136"/>
      <c r="FO243" s="136"/>
      <c r="FP243" s="136"/>
      <c r="FQ243" s="136"/>
      <c r="FR243" s="136"/>
      <c r="FS243" s="136"/>
      <c r="FT243" s="136"/>
      <c r="FU243" s="136"/>
      <c r="FV243" s="136"/>
      <c r="FW243" s="136"/>
      <c r="FX243" s="136"/>
      <c r="FY243" s="136"/>
      <c r="FZ243" s="136"/>
      <c r="GA243" s="136"/>
      <c r="GB243" s="136"/>
      <c r="GC243" s="136"/>
      <c r="GD243" s="136"/>
      <c r="GE243" s="136"/>
      <c r="GF243" s="136"/>
      <c r="GG243" s="136"/>
      <c r="GH243" s="136"/>
      <c r="GI243" s="136"/>
      <c r="GJ243" s="136"/>
      <c r="GK243" s="136"/>
      <c r="GL243" s="136"/>
      <c r="GM243" s="136"/>
      <c r="GN243" s="136"/>
    </row>
    <row r="244" spans="1:196" s="132" customFormat="1" ht="12.75">
      <c r="A244" s="133"/>
      <c r="B244" s="134"/>
      <c r="CU244" s="135"/>
      <c r="CV244" s="136"/>
      <c r="CW244" s="136"/>
      <c r="CX244" s="136"/>
      <c r="CY244" s="136"/>
      <c r="CZ244" s="136"/>
      <c r="DA244" s="136"/>
      <c r="DB244" s="136"/>
      <c r="DC244" s="136"/>
      <c r="DD244" s="136"/>
      <c r="DE244" s="136"/>
      <c r="DF244" s="136"/>
      <c r="DG244" s="136"/>
      <c r="DH244" s="136"/>
      <c r="DI244" s="136"/>
      <c r="DJ244" s="136"/>
      <c r="DK244" s="136"/>
      <c r="DL244" s="136"/>
      <c r="DM244" s="136"/>
      <c r="DN244" s="136"/>
      <c r="DO244" s="136"/>
      <c r="DP244" s="136"/>
      <c r="DQ244" s="136"/>
      <c r="DR244" s="136"/>
      <c r="DS244" s="136"/>
      <c r="DT244" s="136"/>
      <c r="DU244" s="136"/>
      <c r="DV244" s="136"/>
      <c r="DW244" s="136"/>
      <c r="DX244" s="136"/>
      <c r="DY244" s="136"/>
      <c r="DZ244" s="136"/>
      <c r="EA244" s="136"/>
      <c r="EB244" s="136"/>
      <c r="EC244" s="136"/>
      <c r="ED244" s="136"/>
      <c r="EE244" s="136"/>
      <c r="EF244" s="136"/>
      <c r="EG244" s="136"/>
      <c r="EH244" s="136"/>
      <c r="EI244" s="136"/>
      <c r="EJ244" s="136"/>
      <c r="EK244" s="136"/>
      <c r="EL244" s="136"/>
      <c r="EM244" s="136"/>
      <c r="EN244" s="136"/>
      <c r="EO244" s="136"/>
      <c r="EP244" s="136"/>
      <c r="EQ244" s="136"/>
      <c r="ER244" s="136"/>
      <c r="ES244" s="136"/>
      <c r="ET244" s="136"/>
      <c r="EU244" s="136"/>
      <c r="EV244" s="136"/>
      <c r="EW244" s="136"/>
      <c r="EX244" s="136"/>
      <c r="EY244" s="136"/>
      <c r="EZ244" s="136"/>
      <c r="FA244" s="136"/>
      <c r="FB244" s="136"/>
      <c r="FC244" s="136"/>
      <c r="FD244" s="136"/>
      <c r="FE244" s="136"/>
      <c r="FF244" s="136"/>
      <c r="FG244" s="136"/>
      <c r="FH244" s="136"/>
      <c r="FI244" s="136"/>
      <c r="FJ244" s="136"/>
      <c r="FK244" s="136"/>
      <c r="FL244" s="136"/>
      <c r="FM244" s="136"/>
      <c r="FN244" s="136"/>
      <c r="FO244" s="136"/>
      <c r="FP244" s="136"/>
      <c r="FQ244" s="136"/>
      <c r="FR244" s="136"/>
      <c r="FS244" s="136"/>
      <c r="FT244" s="136"/>
      <c r="FU244" s="136"/>
      <c r="FV244" s="136"/>
      <c r="FW244" s="136"/>
      <c r="FX244" s="136"/>
      <c r="FY244" s="136"/>
      <c r="FZ244" s="136"/>
      <c r="GA244" s="136"/>
      <c r="GB244" s="136"/>
      <c r="GC244" s="136"/>
      <c r="GD244" s="136"/>
      <c r="GE244" s="136"/>
      <c r="GF244" s="136"/>
      <c r="GG244" s="136"/>
      <c r="GH244" s="136"/>
      <c r="GI244" s="136"/>
      <c r="GJ244" s="136"/>
      <c r="GK244" s="136"/>
      <c r="GL244" s="136"/>
      <c r="GM244" s="136"/>
      <c r="GN244" s="136"/>
    </row>
    <row r="245" spans="1:196" s="132" customFormat="1" ht="12.75">
      <c r="A245" s="133"/>
      <c r="B245" s="134"/>
      <c r="CU245" s="135"/>
      <c r="CV245" s="136"/>
      <c r="CW245" s="136"/>
      <c r="CX245" s="136"/>
      <c r="CY245" s="136"/>
      <c r="CZ245" s="136"/>
      <c r="DA245" s="136"/>
      <c r="DB245" s="136"/>
      <c r="DC245" s="136"/>
      <c r="DD245" s="136"/>
      <c r="DE245" s="136"/>
      <c r="DF245" s="136"/>
      <c r="DG245" s="136"/>
      <c r="DH245" s="136"/>
      <c r="DI245" s="136"/>
      <c r="DJ245" s="136"/>
      <c r="DK245" s="136"/>
      <c r="DL245" s="136"/>
      <c r="DM245" s="136"/>
      <c r="DN245" s="136"/>
      <c r="DO245" s="136"/>
      <c r="DP245" s="136"/>
      <c r="DQ245" s="136"/>
      <c r="DR245" s="136"/>
      <c r="DS245" s="136"/>
      <c r="DT245" s="136"/>
      <c r="DU245" s="136"/>
      <c r="DV245" s="136"/>
      <c r="DW245" s="136"/>
      <c r="DX245" s="136"/>
      <c r="DY245" s="136"/>
      <c r="DZ245" s="136"/>
      <c r="EA245" s="136"/>
      <c r="EB245" s="136"/>
      <c r="EC245" s="136"/>
      <c r="ED245" s="136"/>
      <c r="EE245" s="136"/>
      <c r="EF245" s="136"/>
      <c r="EG245" s="136"/>
      <c r="EH245" s="136"/>
      <c r="EI245" s="136"/>
      <c r="EJ245" s="136"/>
      <c r="EK245" s="136"/>
      <c r="EL245" s="136"/>
      <c r="EM245" s="136"/>
      <c r="EN245" s="136"/>
      <c r="EO245" s="136"/>
      <c r="EP245" s="136"/>
      <c r="EQ245" s="136"/>
      <c r="ER245" s="136"/>
      <c r="ES245" s="136"/>
      <c r="ET245" s="136"/>
      <c r="EU245" s="136"/>
      <c r="EV245" s="136"/>
      <c r="EW245" s="136"/>
      <c r="EX245" s="136"/>
      <c r="EY245" s="136"/>
      <c r="EZ245" s="136"/>
      <c r="FA245" s="136"/>
      <c r="FB245" s="136"/>
      <c r="FC245" s="136"/>
      <c r="FD245" s="136"/>
      <c r="FE245" s="136"/>
      <c r="FF245" s="136"/>
      <c r="FG245" s="136"/>
      <c r="FH245" s="136"/>
      <c r="FI245" s="136"/>
      <c r="FJ245" s="136"/>
      <c r="FK245" s="136"/>
      <c r="FL245" s="136"/>
      <c r="FM245" s="136"/>
      <c r="FN245" s="136"/>
      <c r="FO245" s="136"/>
      <c r="FP245" s="136"/>
      <c r="FQ245" s="136"/>
      <c r="FR245" s="136"/>
      <c r="FS245" s="136"/>
      <c r="FT245" s="136"/>
      <c r="FU245" s="136"/>
      <c r="FV245" s="136"/>
      <c r="FW245" s="136"/>
      <c r="FX245" s="136"/>
      <c r="FY245" s="136"/>
      <c r="FZ245" s="136"/>
      <c r="GA245" s="136"/>
      <c r="GB245" s="136"/>
      <c r="GC245" s="136"/>
      <c r="GD245" s="136"/>
      <c r="GE245" s="136"/>
      <c r="GF245" s="136"/>
      <c r="GG245" s="136"/>
      <c r="GH245" s="136"/>
      <c r="GI245" s="136"/>
      <c r="GJ245" s="136"/>
      <c r="GK245" s="136"/>
      <c r="GL245" s="136"/>
      <c r="GM245" s="136"/>
      <c r="GN245" s="136"/>
    </row>
    <row r="246" spans="1:196" s="132" customFormat="1" ht="12.75">
      <c r="A246" s="133"/>
      <c r="B246" s="134"/>
      <c r="CU246" s="135"/>
      <c r="CV246" s="136"/>
      <c r="CW246" s="136"/>
      <c r="CX246" s="136"/>
      <c r="CY246" s="136"/>
      <c r="CZ246" s="136"/>
      <c r="DA246" s="136"/>
      <c r="DB246" s="136"/>
      <c r="DC246" s="136"/>
      <c r="DD246" s="136"/>
      <c r="DE246" s="136"/>
      <c r="DF246" s="136"/>
      <c r="DG246" s="136"/>
      <c r="DH246" s="136"/>
      <c r="DI246" s="136"/>
      <c r="DJ246" s="136"/>
      <c r="DK246" s="136"/>
      <c r="DL246" s="136"/>
      <c r="DM246" s="136"/>
      <c r="DN246" s="136"/>
      <c r="DO246" s="136"/>
      <c r="DP246" s="136"/>
      <c r="DQ246" s="136"/>
      <c r="DR246" s="136"/>
      <c r="DS246" s="136"/>
      <c r="DT246" s="136"/>
      <c r="DU246" s="136"/>
      <c r="DV246" s="136"/>
      <c r="DW246" s="136"/>
      <c r="DX246" s="136"/>
      <c r="DY246" s="136"/>
      <c r="DZ246" s="136"/>
      <c r="EA246" s="136"/>
      <c r="EB246" s="136"/>
      <c r="EC246" s="136"/>
      <c r="ED246" s="136"/>
      <c r="EE246" s="136"/>
      <c r="EF246" s="136"/>
      <c r="EG246" s="136"/>
      <c r="EH246" s="136"/>
      <c r="EI246" s="136"/>
      <c r="EJ246" s="136"/>
      <c r="EK246" s="136"/>
      <c r="EL246" s="136"/>
      <c r="EM246" s="136"/>
      <c r="EN246" s="136"/>
      <c r="EO246" s="136"/>
      <c r="EP246" s="136"/>
      <c r="EQ246" s="136"/>
      <c r="ER246" s="136"/>
      <c r="ES246" s="136"/>
      <c r="ET246" s="136"/>
      <c r="EU246" s="136"/>
      <c r="EV246" s="136"/>
      <c r="EW246" s="136"/>
      <c r="EX246" s="136"/>
      <c r="EY246" s="136"/>
      <c r="EZ246" s="136"/>
      <c r="FA246" s="136"/>
      <c r="FB246" s="136"/>
      <c r="FC246" s="136"/>
      <c r="FD246" s="136"/>
      <c r="FE246" s="136"/>
      <c r="FF246" s="136"/>
      <c r="FG246" s="136"/>
      <c r="FH246" s="136"/>
      <c r="FI246" s="136"/>
      <c r="FJ246" s="136"/>
      <c r="FK246" s="136"/>
      <c r="FL246" s="136"/>
      <c r="FM246" s="136"/>
      <c r="FN246" s="136"/>
      <c r="FO246" s="136"/>
      <c r="FP246" s="136"/>
      <c r="FQ246" s="136"/>
      <c r="FR246" s="136"/>
      <c r="FS246" s="136"/>
      <c r="FT246" s="136"/>
      <c r="FU246" s="136"/>
      <c r="FV246" s="136"/>
      <c r="FW246" s="136"/>
      <c r="FX246" s="136"/>
      <c r="FY246" s="136"/>
      <c r="FZ246" s="136"/>
      <c r="GA246" s="136"/>
      <c r="GB246" s="136"/>
      <c r="GC246" s="136"/>
      <c r="GD246" s="136"/>
      <c r="GE246" s="136"/>
      <c r="GF246" s="136"/>
      <c r="GG246" s="136"/>
      <c r="GH246" s="136"/>
      <c r="GI246" s="136"/>
      <c r="GJ246" s="136"/>
      <c r="GK246" s="136"/>
      <c r="GL246" s="136"/>
      <c r="GM246" s="136"/>
      <c r="GN246" s="136"/>
    </row>
    <row r="247" spans="1:196" s="132" customFormat="1" ht="15.75" customHeight="1">
      <c r="A247" s="133"/>
      <c r="B247" s="134"/>
      <c r="CU247" s="135"/>
      <c r="CV247" s="136"/>
      <c r="CW247" s="136"/>
      <c r="CX247" s="136"/>
      <c r="CY247" s="136"/>
      <c r="CZ247" s="136"/>
      <c r="DA247" s="136"/>
      <c r="DB247" s="136"/>
      <c r="DC247" s="136"/>
      <c r="DD247" s="136"/>
      <c r="DE247" s="136"/>
      <c r="DF247" s="136"/>
      <c r="DG247" s="136"/>
      <c r="DH247" s="136"/>
      <c r="DI247" s="136"/>
      <c r="DJ247" s="136"/>
      <c r="DK247" s="136"/>
      <c r="DL247" s="136"/>
      <c r="DM247" s="136"/>
      <c r="DN247" s="136"/>
      <c r="DO247" s="136"/>
      <c r="DP247" s="136"/>
      <c r="DQ247" s="136"/>
      <c r="DR247" s="136"/>
      <c r="DS247" s="136"/>
      <c r="DT247" s="136"/>
      <c r="DU247" s="136"/>
      <c r="DV247" s="136"/>
      <c r="DW247" s="136"/>
      <c r="DX247" s="136"/>
      <c r="DY247" s="136"/>
      <c r="DZ247" s="136"/>
      <c r="EA247" s="136"/>
      <c r="EB247" s="136"/>
      <c r="EC247" s="136"/>
      <c r="ED247" s="136"/>
      <c r="EE247" s="136"/>
      <c r="EF247" s="136"/>
      <c r="EG247" s="136"/>
      <c r="EH247" s="136"/>
      <c r="EI247" s="136"/>
      <c r="EJ247" s="136"/>
      <c r="EK247" s="136"/>
      <c r="EL247" s="136"/>
      <c r="EM247" s="136"/>
      <c r="EN247" s="136"/>
      <c r="EO247" s="136"/>
      <c r="EP247" s="136"/>
      <c r="EQ247" s="136"/>
      <c r="ER247" s="136"/>
      <c r="ES247" s="136"/>
      <c r="ET247" s="136"/>
      <c r="EU247" s="136"/>
      <c r="EV247" s="136"/>
      <c r="EW247" s="136"/>
      <c r="EX247" s="136"/>
      <c r="EY247" s="136"/>
      <c r="EZ247" s="136"/>
      <c r="FA247" s="136"/>
      <c r="FB247" s="136"/>
      <c r="FC247" s="136"/>
      <c r="FD247" s="136"/>
      <c r="FE247" s="136"/>
      <c r="FF247" s="136"/>
      <c r="FG247" s="136"/>
      <c r="FH247" s="136"/>
      <c r="FI247" s="136"/>
      <c r="FJ247" s="136"/>
      <c r="FK247" s="136"/>
      <c r="FL247" s="136"/>
      <c r="FM247" s="136"/>
      <c r="FN247" s="136"/>
      <c r="FO247" s="136"/>
      <c r="FP247" s="136"/>
      <c r="FQ247" s="136"/>
      <c r="FR247" s="136"/>
      <c r="FS247" s="136"/>
      <c r="FT247" s="136"/>
      <c r="FU247" s="136"/>
      <c r="FV247" s="136"/>
      <c r="FW247" s="136"/>
      <c r="FX247" s="136"/>
      <c r="FY247" s="136"/>
      <c r="FZ247" s="136"/>
      <c r="GA247" s="136"/>
      <c r="GB247" s="136"/>
      <c r="GC247" s="136"/>
      <c r="GD247" s="136"/>
      <c r="GE247" s="136"/>
      <c r="GF247" s="136"/>
      <c r="GG247" s="136"/>
      <c r="GH247" s="136"/>
      <c r="GI247" s="136"/>
      <c r="GJ247" s="136"/>
      <c r="GK247" s="136"/>
      <c r="GL247" s="136"/>
      <c r="GM247" s="136"/>
      <c r="GN247" s="136"/>
    </row>
    <row r="248" spans="1:196" s="132" customFormat="1" ht="12.75">
      <c r="A248" s="133"/>
      <c r="B248" s="134"/>
      <c r="CU248" s="135"/>
      <c r="CV248" s="136"/>
      <c r="CW248" s="136"/>
      <c r="CX248" s="136"/>
      <c r="CY248" s="136"/>
      <c r="CZ248" s="136"/>
      <c r="DA248" s="136"/>
      <c r="DB248" s="136"/>
      <c r="DC248" s="136"/>
      <c r="DD248" s="136"/>
      <c r="DE248" s="136"/>
      <c r="DF248" s="136"/>
      <c r="DG248" s="136"/>
      <c r="DH248" s="136"/>
      <c r="DI248" s="136"/>
      <c r="DJ248" s="136"/>
      <c r="DK248" s="136"/>
      <c r="DL248" s="136"/>
      <c r="DM248" s="136"/>
      <c r="DN248" s="136"/>
      <c r="DO248" s="136"/>
      <c r="DP248" s="136"/>
      <c r="DQ248" s="136"/>
      <c r="DR248" s="136"/>
      <c r="DS248" s="136"/>
      <c r="DT248" s="136"/>
      <c r="DU248" s="136"/>
      <c r="DV248" s="136"/>
      <c r="DW248" s="136"/>
      <c r="DX248" s="136"/>
      <c r="DY248" s="136"/>
      <c r="DZ248" s="136"/>
      <c r="EA248" s="136"/>
      <c r="EB248" s="136"/>
      <c r="EC248" s="136"/>
      <c r="ED248" s="136"/>
      <c r="EE248" s="136"/>
      <c r="EF248" s="136"/>
      <c r="EG248" s="136"/>
      <c r="EH248" s="136"/>
      <c r="EI248" s="136"/>
      <c r="EJ248" s="136"/>
      <c r="EK248" s="136"/>
      <c r="EL248" s="136"/>
      <c r="EM248" s="136"/>
      <c r="EN248" s="136"/>
      <c r="EO248" s="136"/>
      <c r="EP248" s="136"/>
      <c r="EQ248" s="136"/>
      <c r="ER248" s="136"/>
      <c r="ES248" s="136"/>
      <c r="ET248" s="136"/>
      <c r="EU248" s="136"/>
      <c r="EV248" s="136"/>
      <c r="EW248" s="136"/>
      <c r="EX248" s="136"/>
      <c r="EY248" s="136"/>
      <c r="EZ248" s="136"/>
      <c r="FA248" s="136"/>
      <c r="FB248" s="136"/>
      <c r="FC248" s="136"/>
      <c r="FD248" s="136"/>
      <c r="FE248" s="136"/>
      <c r="FF248" s="136"/>
      <c r="FG248" s="136"/>
      <c r="FH248" s="136"/>
      <c r="FI248" s="136"/>
      <c r="FJ248" s="136"/>
      <c r="FK248" s="136"/>
      <c r="FL248" s="136"/>
      <c r="FM248" s="136"/>
      <c r="FN248" s="136"/>
      <c r="FO248" s="136"/>
      <c r="FP248" s="136"/>
      <c r="FQ248" s="136"/>
      <c r="FR248" s="136"/>
      <c r="FS248" s="136"/>
      <c r="FT248" s="136"/>
      <c r="FU248" s="136"/>
      <c r="FV248" s="136"/>
      <c r="FW248" s="136"/>
      <c r="FX248" s="136"/>
      <c r="FY248" s="136"/>
      <c r="FZ248" s="136"/>
      <c r="GA248" s="136"/>
      <c r="GB248" s="136"/>
      <c r="GC248" s="136"/>
      <c r="GD248" s="136"/>
      <c r="GE248" s="136"/>
      <c r="GF248" s="136"/>
      <c r="GG248" s="136"/>
      <c r="GH248" s="136"/>
      <c r="GI248" s="136"/>
      <c r="GJ248" s="136"/>
      <c r="GK248" s="136"/>
      <c r="GL248" s="136"/>
      <c r="GM248" s="136"/>
      <c r="GN248" s="136"/>
    </row>
    <row r="249" spans="1:196" s="132" customFormat="1" ht="12.75">
      <c r="A249" s="133"/>
      <c r="B249" s="134"/>
      <c r="CU249" s="135"/>
      <c r="CV249" s="136"/>
      <c r="CW249" s="136"/>
      <c r="CX249" s="136"/>
      <c r="CY249" s="136"/>
      <c r="CZ249" s="136"/>
      <c r="DA249" s="136"/>
      <c r="DB249" s="136"/>
      <c r="DC249" s="136"/>
      <c r="DD249" s="136"/>
      <c r="DE249" s="136"/>
      <c r="DF249" s="136"/>
      <c r="DG249" s="136"/>
      <c r="DH249" s="136"/>
      <c r="DI249" s="136"/>
      <c r="DJ249" s="136"/>
      <c r="DK249" s="136"/>
      <c r="DL249" s="136"/>
      <c r="DM249" s="136"/>
      <c r="DN249" s="136"/>
      <c r="DO249" s="136"/>
      <c r="DP249" s="136"/>
      <c r="DQ249" s="136"/>
      <c r="DR249" s="136"/>
      <c r="DS249" s="136"/>
      <c r="DT249" s="136"/>
      <c r="DU249" s="136"/>
      <c r="DV249" s="136"/>
      <c r="DW249" s="136"/>
      <c r="DX249" s="136"/>
      <c r="DY249" s="136"/>
      <c r="DZ249" s="136"/>
      <c r="EA249" s="136"/>
      <c r="EB249" s="136"/>
      <c r="EC249" s="136"/>
      <c r="ED249" s="136"/>
      <c r="EE249" s="136"/>
      <c r="EF249" s="136"/>
      <c r="EG249" s="136"/>
      <c r="EH249" s="136"/>
      <c r="EI249" s="136"/>
      <c r="EJ249" s="136"/>
      <c r="EK249" s="136"/>
      <c r="EL249" s="136"/>
      <c r="EM249" s="136"/>
      <c r="EN249" s="136"/>
      <c r="EO249" s="136"/>
      <c r="EP249" s="136"/>
      <c r="EQ249" s="136"/>
      <c r="ER249" s="136"/>
      <c r="ES249" s="136"/>
      <c r="ET249" s="136"/>
      <c r="EU249" s="136"/>
      <c r="EV249" s="136"/>
      <c r="EW249" s="136"/>
      <c r="EX249" s="136"/>
      <c r="EY249" s="136"/>
      <c r="EZ249" s="136"/>
      <c r="FA249" s="136"/>
      <c r="FB249" s="136"/>
      <c r="FC249" s="136"/>
      <c r="FD249" s="136"/>
      <c r="FE249" s="136"/>
      <c r="FF249" s="136"/>
      <c r="FG249" s="136"/>
      <c r="FH249" s="136"/>
      <c r="FI249" s="136"/>
      <c r="FJ249" s="136"/>
      <c r="FK249" s="136"/>
      <c r="FL249" s="136"/>
      <c r="FM249" s="136"/>
      <c r="FN249" s="136"/>
      <c r="FO249" s="136"/>
      <c r="FP249" s="136"/>
      <c r="FQ249" s="136"/>
      <c r="FR249" s="136"/>
      <c r="FS249" s="136"/>
      <c r="FT249" s="136"/>
      <c r="FU249" s="136"/>
      <c r="FV249" s="136"/>
      <c r="FW249" s="136"/>
      <c r="FX249" s="136"/>
      <c r="FY249" s="136"/>
      <c r="FZ249" s="136"/>
      <c r="GA249" s="136"/>
      <c r="GB249" s="136"/>
      <c r="GC249" s="136"/>
      <c r="GD249" s="136"/>
      <c r="GE249" s="136"/>
      <c r="GF249" s="136"/>
      <c r="GG249" s="136"/>
      <c r="GH249" s="136"/>
      <c r="GI249" s="136"/>
      <c r="GJ249" s="136"/>
      <c r="GK249" s="136"/>
      <c r="GL249" s="136"/>
      <c r="GM249" s="136"/>
      <c r="GN249" s="136"/>
    </row>
    <row r="250" spans="1:196" s="132" customFormat="1" ht="12.75">
      <c r="A250" s="133"/>
      <c r="B250" s="134"/>
      <c r="CU250" s="135"/>
      <c r="CV250" s="136"/>
      <c r="CW250" s="136"/>
      <c r="CX250" s="136"/>
      <c r="CY250" s="136"/>
      <c r="CZ250" s="136"/>
      <c r="DA250" s="136"/>
      <c r="DB250" s="136"/>
      <c r="DC250" s="136"/>
      <c r="DD250" s="136"/>
      <c r="DE250" s="136"/>
      <c r="DF250" s="136"/>
      <c r="DG250" s="136"/>
      <c r="DH250" s="136"/>
      <c r="DI250" s="136"/>
      <c r="DJ250" s="136"/>
      <c r="DK250" s="136"/>
      <c r="DL250" s="136"/>
      <c r="DM250" s="136"/>
      <c r="DN250" s="136"/>
      <c r="DO250" s="136"/>
      <c r="DP250" s="136"/>
      <c r="DQ250" s="136"/>
      <c r="DR250" s="136"/>
      <c r="DS250" s="136"/>
      <c r="DT250" s="136"/>
      <c r="DU250" s="136"/>
      <c r="DV250" s="136"/>
      <c r="DW250" s="136"/>
      <c r="DX250" s="136"/>
      <c r="DY250" s="136"/>
      <c r="DZ250" s="136"/>
      <c r="EA250" s="136"/>
      <c r="EB250" s="136"/>
      <c r="EC250" s="136"/>
      <c r="ED250" s="136"/>
      <c r="EE250" s="136"/>
      <c r="EF250" s="136"/>
      <c r="EG250" s="136"/>
      <c r="EH250" s="136"/>
      <c r="EI250" s="136"/>
      <c r="EJ250" s="136"/>
      <c r="EK250" s="136"/>
      <c r="EL250" s="136"/>
      <c r="EM250" s="136"/>
      <c r="EN250" s="136"/>
      <c r="EO250" s="136"/>
      <c r="EP250" s="136"/>
      <c r="EQ250" s="136"/>
      <c r="ER250" s="136"/>
      <c r="ES250" s="136"/>
      <c r="ET250" s="136"/>
      <c r="EU250" s="136"/>
      <c r="EV250" s="136"/>
      <c r="EW250" s="136"/>
      <c r="EX250" s="136"/>
      <c r="EY250" s="136"/>
      <c r="EZ250" s="136"/>
      <c r="FA250" s="136"/>
      <c r="FB250" s="136"/>
      <c r="FC250" s="136"/>
      <c r="FD250" s="136"/>
      <c r="FE250" s="136"/>
      <c r="FF250" s="136"/>
      <c r="FG250" s="136"/>
      <c r="FH250" s="136"/>
      <c r="FI250" s="136"/>
      <c r="FJ250" s="136"/>
      <c r="FK250" s="136"/>
      <c r="FL250" s="136"/>
      <c r="FM250" s="136"/>
      <c r="FN250" s="136"/>
      <c r="FO250" s="136"/>
      <c r="FP250" s="136"/>
      <c r="FQ250" s="136"/>
      <c r="FR250" s="136"/>
      <c r="FS250" s="136"/>
      <c r="FT250" s="136"/>
      <c r="FU250" s="136"/>
      <c r="FV250" s="136"/>
      <c r="FW250" s="136"/>
      <c r="FX250" s="136"/>
      <c r="FY250" s="136"/>
      <c r="FZ250" s="136"/>
      <c r="GA250" s="136"/>
      <c r="GB250" s="136"/>
      <c r="GC250" s="136"/>
      <c r="GD250" s="136"/>
      <c r="GE250" s="136"/>
      <c r="GF250" s="136"/>
      <c r="GG250" s="136"/>
      <c r="GH250" s="136"/>
      <c r="GI250" s="136"/>
      <c r="GJ250" s="136"/>
      <c r="GK250" s="136"/>
      <c r="GL250" s="136"/>
      <c r="GM250" s="136"/>
      <c r="GN250" s="136"/>
    </row>
    <row r="251" spans="1:196" s="132" customFormat="1" ht="15.75" customHeight="1">
      <c r="A251" s="133"/>
      <c r="B251" s="134"/>
      <c r="CU251" s="135"/>
      <c r="CV251" s="136"/>
      <c r="CW251" s="136"/>
      <c r="CX251" s="136"/>
      <c r="CY251" s="136"/>
      <c r="CZ251" s="136"/>
      <c r="DA251" s="136"/>
      <c r="DB251" s="136"/>
      <c r="DC251" s="136"/>
      <c r="DD251" s="136"/>
      <c r="DE251" s="136"/>
      <c r="DF251" s="136"/>
      <c r="DG251" s="136"/>
      <c r="DH251" s="136"/>
      <c r="DI251" s="136"/>
      <c r="DJ251" s="136"/>
      <c r="DK251" s="136"/>
      <c r="DL251" s="136"/>
      <c r="DM251" s="136"/>
      <c r="DN251" s="136"/>
      <c r="DO251" s="136"/>
      <c r="DP251" s="136"/>
      <c r="DQ251" s="136"/>
      <c r="DR251" s="136"/>
      <c r="DS251" s="136"/>
      <c r="DT251" s="136"/>
      <c r="DU251" s="136"/>
      <c r="DV251" s="136"/>
      <c r="DW251" s="136"/>
      <c r="DX251" s="136"/>
      <c r="DY251" s="136"/>
      <c r="DZ251" s="136"/>
      <c r="EA251" s="136"/>
      <c r="EB251" s="136"/>
      <c r="EC251" s="136"/>
      <c r="ED251" s="136"/>
      <c r="EE251" s="136"/>
      <c r="EF251" s="136"/>
      <c r="EG251" s="136"/>
      <c r="EH251" s="136"/>
      <c r="EI251" s="136"/>
      <c r="EJ251" s="136"/>
      <c r="EK251" s="136"/>
      <c r="EL251" s="136"/>
      <c r="EM251" s="136"/>
      <c r="EN251" s="136"/>
      <c r="EO251" s="136"/>
      <c r="EP251" s="136"/>
      <c r="EQ251" s="136"/>
      <c r="ER251" s="136"/>
      <c r="ES251" s="136"/>
      <c r="ET251" s="136"/>
      <c r="EU251" s="136"/>
      <c r="EV251" s="136"/>
      <c r="EW251" s="136"/>
      <c r="EX251" s="136"/>
      <c r="EY251" s="136"/>
      <c r="EZ251" s="136"/>
      <c r="FA251" s="136"/>
      <c r="FB251" s="136"/>
      <c r="FC251" s="136"/>
      <c r="FD251" s="136"/>
      <c r="FE251" s="136"/>
      <c r="FF251" s="136"/>
      <c r="FG251" s="136"/>
      <c r="FH251" s="136"/>
      <c r="FI251" s="136"/>
      <c r="FJ251" s="136"/>
      <c r="FK251" s="136"/>
      <c r="FL251" s="136"/>
      <c r="FM251" s="136"/>
      <c r="FN251" s="136"/>
      <c r="FO251" s="136"/>
      <c r="FP251" s="136"/>
      <c r="FQ251" s="136"/>
      <c r="FR251" s="136"/>
      <c r="FS251" s="136"/>
      <c r="FT251" s="136"/>
      <c r="FU251" s="136"/>
      <c r="FV251" s="136"/>
      <c r="FW251" s="136"/>
      <c r="FX251" s="136"/>
      <c r="FY251" s="136"/>
      <c r="FZ251" s="136"/>
      <c r="GA251" s="136"/>
      <c r="GB251" s="136"/>
      <c r="GC251" s="136"/>
      <c r="GD251" s="136"/>
      <c r="GE251" s="136"/>
      <c r="GF251" s="136"/>
      <c r="GG251" s="136"/>
      <c r="GH251" s="136"/>
      <c r="GI251" s="136"/>
      <c r="GJ251" s="136"/>
      <c r="GK251" s="136"/>
      <c r="GL251" s="136"/>
      <c r="GM251" s="136"/>
      <c r="GN251" s="136"/>
    </row>
    <row r="252" spans="1:196" s="132" customFormat="1" ht="12.75">
      <c r="A252" s="133"/>
      <c r="B252" s="134"/>
      <c r="CU252" s="135"/>
      <c r="CV252" s="136"/>
      <c r="CW252" s="136"/>
      <c r="CX252" s="136"/>
      <c r="CY252" s="136"/>
      <c r="CZ252" s="136"/>
      <c r="DA252" s="136"/>
      <c r="DB252" s="136"/>
      <c r="DC252" s="136"/>
      <c r="DD252" s="136"/>
      <c r="DE252" s="136"/>
      <c r="DF252" s="136"/>
      <c r="DG252" s="136"/>
      <c r="DH252" s="136"/>
      <c r="DI252" s="136"/>
      <c r="DJ252" s="136"/>
      <c r="DK252" s="136"/>
      <c r="DL252" s="136"/>
      <c r="DM252" s="136"/>
      <c r="DN252" s="136"/>
      <c r="DO252" s="136"/>
      <c r="DP252" s="136"/>
      <c r="DQ252" s="136"/>
      <c r="DR252" s="136"/>
      <c r="DS252" s="136"/>
      <c r="DT252" s="136"/>
      <c r="DU252" s="136"/>
      <c r="DV252" s="136"/>
      <c r="DW252" s="136"/>
      <c r="DX252" s="136"/>
      <c r="DY252" s="136"/>
      <c r="DZ252" s="136"/>
      <c r="EA252" s="136"/>
      <c r="EB252" s="136"/>
      <c r="EC252" s="136"/>
      <c r="ED252" s="136"/>
      <c r="EE252" s="136"/>
      <c r="EF252" s="136"/>
      <c r="EG252" s="136"/>
      <c r="EH252" s="136"/>
      <c r="EI252" s="136"/>
      <c r="EJ252" s="136"/>
      <c r="EK252" s="136"/>
      <c r="EL252" s="136"/>
      <c r="EM252" s="136"/>
      <c r="EN252" s="136"/>
      <c r="EO252" s="136"/>
      <c r="EP252" s="136"/>
      <c r="EQ252" s="136"/>
      <c r="ER252" s="136"/>
      <c r="ES252" s="136"/>
      <c r="ET252" s="136"/>
      <c r="EU252" s="136"/>
      <c r="EV252" s="136"/>
      <c r="EW252" s="136"/>
      <c r="EX252" s="136"/>
      <c r="EY252" s="136"/>
      <c r="EZ252" s="136"/>
      <c r="FA252" s="136"/>
      <c r="FB252" s="136"/>
      <c r="FC252" s="136"/>
      <c r="FD252" s="136"/>
      <c r="FE252" s="136"/>
      <c r="FF252" s="136"/>
      <c r="FG252" s="136"/>
      <c r="FH252" s="136"/>
      <c r="FI252" s="136"/>
      <c r="FJ252" s="136"/>
      <c r="FK252" s="136"/>
      <c r="FL252" s="136"/>
      <c r="FM252" s="136"/>
      <c r="FN252" s="136"/>
      <c r="FO252" s="136"/>
      <c r="FP252" s="136"/>
      <c r="FQ252" s="136"/>
      <c r="FR252" s="136"/>
      <c r="FS252" s="136"/>
      <c r="FT252" s="136"/>
      <c r="FU252" s="136"/>
      <c r="FV252" s="136"/>
      <c r="FW252" s="136"/>
      <c r="FX252" s="136"/>
      <c r="FY252" s="136"/>
      <c r="FZ252" s="136"/>
      <c r="GA252" s="136"/>
      <c r="GB252" s="136"/>
      <c r="GC252" s="136"/>
      <c r="GD252" s="136"/>
      <c r="GE252" s="136"/>
      <c r="GF252" s="136"/>
      <c r="GG252" s="136"/>
      <c r="GH252" s="136"/>
      <c r="GI252" s="136"/>
      <c r="GJ252" s="136"/>
      <c r="GK252" s="136"/>
      <c r="GL252" s="136"/>
      <c r="GM252" s="136"/>
      <c r="GN252" s="136"/>
    </row>
    <row r="253" spans="1:196" s="132" customFormat="1" ht="12.75">
      <c r="A253" s="133"/>
      <c r="B253" s="134"/>
      <c r="CU253" s="135"/>
      <c r="CV253" s="136"/>
      <c r="CW253" s="136"/>
      <c r="CX253" s="136"/>
      <c r="CY253" s="136"/>
      <c r="CZ253" s="136"/>
      <c r="DA253" s="136"/>
      <c r="DB253" s="136"/>
      <c r="DC253" s="136"/>
      <c r="DD253" s="136"/>
      <c r="DE253" s="136"/>
      <c r="DF253" s="136"/>
      <c r="DG253" s="136"/>
      <c r="DH253" s="136"/>
      <c r="DI253" s="136"/>
      <c r="DJ253" s="136"/>
      <c r="DK253" s="136"/>
      <c r="DL253" s="136"/>
      <c r="DM253" s="136"/>
      <c r="DN253" s="136"/>
      <c r="DO253" s="136"/>
      <c r="DP253" s="136"/>
      <c r="DQ253" s="136"/>
      <c r="DR253" s="136"/>
      <c r="DS253" s="136"/>
      <c r="DT253" s="136"/>
      <c r="DU253" s="136"/>
      <c r="DV253" s="136"/>
      <c r="DW253" s="136"/>
      <c r="DX253" s="136"/>
      <c r="DY253" s="136"/>
      <c r="DZ253" s="136"/>
      <c r="EA253" s="136"/>
      <c r="EB253" s="136"/>
      <c r="EC253" s="136"/>
      <c r="ED253" s="136"/>
      <c r="EE253" s="136"/>
      <c r="EF253" s="136"/>
      <c r="EG253" s="136"/>
      <c r="EH253" s="136"/>
      <c r="EI253" s="136"/>
      <c r="EJ253" s="136"/>
      <c r="EK253" s="136"/>
      <c r="EL253" s="136"/>
      <c r="EM253" s="136"/>
      <c r="EN253" s="136"/>
      <c r="EO253" s="136"/>
      <c r="EP253" s="136"/>
      <c r="EQ253" s="136"/>
      <c r="ER253" s="136"/>
      <c r="ES253" s="136"/>
      <c r="ET253" s="136"/>
      <c r="EU253" s="136"/>
      <c r="EV253" s="136"/>
      <c r="EW253" s="136"/>
      <c r="EX253" s="136"/>
      <c r="EY253" s="136"/>
      <c r="EZ253" s="136"/>
      <c r="FA253" s="136"/>
      <c r="FB253" s="136"/>
      <c r="FC253" s="136"/>
      <c r="FD253" s="136"/>
      <c r="FE253" s="136"/>
      <c r="FF253" s="136"/>
      <c r="FG253" s="136"/>
      <c r="FH253" s="136"/>
      <c r="FI253" s="136"/>
      <c r="FJ253" s="136"/>
      <c r="FK253" s="136"/>
      <c r="FL253" s="136"/>
      <c r="FM253" s="136"/>
      <c r="FN253" s="136"/>
      <c r="FO253" s="136"/>
      <c r="FP253" s="136"/>
      <c r="FQ253" s="136"/>
      <c r="FR253" s="136"/>
      <c r="FS253" s="136"/>
      <c r="FT253" s="136"/>
      <c r="FU253" s="136"/>
      <c r="FV253" s="136"/>
      <c r="FW253" s="136"/>
      <c r="FX253" s="136"/>
      <c r="FY253" s="136"/>
      <c r="FZ253" s="136"/>
      <c r="GA253" s="136"/>
      <c r="GB253" s="136"/>
      <c r="GC253" s="136"/>
      <c r="GD253" s="136"/>
      <c r="GE253" s="136"/>
      <c r="GF253" s="136"/>
      <c r="GG253" s="136"/>
      <c r="GH253" s="136"/>
      <c r="GI253" s="136"/>
      <c r="GJ253" s="136"/>
      <c r="GK253" s="136"/>
      <c r="GL253" s="136"/>
      <c r="GM253" s="136"/>
      <c r="GN253" s="136"/>
    </row>
    <row r="254" spans="1:196" s="132" customFormat="1" ht="12.75">
      <c r="A254" s="133"/>
      <c r="B254" s="134"/>
      <c r="CU254" s="135"/>
      <c r="CV254" s="136"/>
      <c r="CW254" s="136"/>
      <c r="CX254" s="136"/>
      <c r="CY254" s="136"/>
      <c r="CZ254" s="136"/>
      <c r="DA254" s="136"/>
      <c r="DB254" s="136"/>
      <c r="DC254" s="136"/>
      <c r="DD254" s="136"/>
      <c r="DE254" s="136"/>
      <c r="DF254" s="136"/>
      <c r="DG254" s="136"/>
      <c r="DH254" s="136"/>
      <c r="DI254" s="136"/>
      <c r="DJ254" s="136"/>
      <c r="DK254" s="136"/>
      <c r="DL254" s="136"/>
      <c r="DM254" s="136"/>
      <c r="DN254" s="136"/>
      <c r="DO254" s="136"/>
      <c r="DP254" s="136"/>
      <c r="DQ254" s="136"/>
      <c r="DR254" s="136"/>
      <c r="DS254" s="136"/>
      <c r="DT254" s="136"/>
      <c r="DU254" s="136"/>
      <c r="DV254" s="136"/>
      <c r="DW254" s="136"/>
      <c r="DX254" s="136"/>
      <c r="DY254" s="136"/>
      <c r="DZ254" s="136"/>
      <c r="EA254" s="136"/>
      <c r="EB254" s="136"/>
      <c r="EC254" s="136"/>
      <c r="ED254" s="136"/>
      <c r="EE254" s="136"/>
      <c r="EF254" s="136"/>
      <c r="EG254" s="136"/>
      <c r="EH254" s="136"/>
      <c r="EI254" s="136"/>
      <c r="EJ254" s="136"/>
      <c r="EK254" s="136"/>
      <c r="EL254" s="136"/>
      <c r="EM254" s="136"/>
      <c r="EN254" s="136"/>
      <c r="EO254" s="136"/>
      <c r="EP254" s="136"/>
      <c r="EQ254" s="136"/>
      <c r="ER254" s="136"/>
      <c r="ES254" s="136"/>
      <c r="ET254" s="136"/>
      <c r="EU254" s="136"/>
      <c r="EV254" s="136"/>
      <c r="EW254" s="136"/>
      <c r="EX254" s="136"/>
      <c r="EY254" s="136"/>
      <c r="EZ254" s="136"/>
      <c r="FA254" s="136"/>
      <c r="FB254" s="136"/>
      <c r="FC254" s="136"/>
      <c r="FD254" s="136"/>
      <c r="FE254" s="136"/>
      <c r="FF254" s="136"/>
      <c r="FG254" s="136"/>
      <c r="FH254" s="136"/>
      <c r="FI254" s="136"/>
      <c r="FJ254" s="136"/>
      <c r="FK254" s="136"/>
      <c r="FL254" s="136"/>
      <c r="FM254" s="136"/>
      <c r="FN254" s="136"/>
      <c r="FO254" s="136"/>
      <c r="FP254" s="136"/>
      <c r="FQ254" s="136"/>
      <c r="FR254" s="136"/>
      <c r="FS254" s="136"/>
      <c r="FT254" s="136"/>
      <c r="FU254" s="136"/>
      <c r="FV254" s="136"/>
      <c r="FW254" s="136"/>
      <c r="FX254" s="136"/>
      <c r="FY254" s="136"/>
      <c r="FZ254" s="136"/>
      <c r="GA254" s="136"/>
      <c r="GB254" s="136"/>
      <c r="GC254" s="136"/>
      <c r="GD254" s="136"/>
      <c r="GE254" s="136"/>
      <c r="GF254" s="136"/>
      <c r="GG254" s="136"/>
      <c r="GH254" s="136"/>
      <c r="GI254" s="136"/>
      <c r="GJ254" s="136"/>
      <c r="GK254" s="136"/>
      <c r="GL254" s="136"/>
      <c r="GM254" s="136"/>
      <c r="GN254" s="136"/>
    </row>
    <row r="255" spans="1:196" s="132" customFormat="1" ht="15.75" customHeight="1">
      <c r="A255" s="133"/>
      <c r="B255" s="134"/>
      <c r="CU255" s="135"/>
      <c r="CV255" s="136"/>
      <c r="CW255" s="136"/>
      <c r="CX255" s="136"/>
      <c r="CY255" s="136"/>
      <c r="CZ255" s="136"/>
      <c r="DA255" s="136"/>
      <c r="DB255" s="136"/>
      <c r="DC255" s="136"/>
      <c r="DD255" s="136"/>
      <c r="DE255" s="136"/>
      <c r="DF255" s="136"/>
      <c r="DG255" s="136"/>
      <c r="DH255" s="136"/>
      <c r="DI255" s="136"/>
      <c r="DJ255" s="136"/>
      <c r="DK255" s="136"/>
      <c r="DL255" s="136"/>
      <c r="DM255" s="136"/>
      <c r="DN255" s="136"/>
      <c r="DO255" s="136"/>
      <c r="DP255" s="136"/>
      <c r="DQ255" s="136"/>
      <c r="DR255" s="136"/>
      <c r="DS255" s="136"/>
      <c r="DT255" s="136"/>
      <c r="DU255" s="136"/>
      <c r="DV255" s="136"/>
      <c r="DW255" s="136"/>
      <c r="DX255" s="136"/>
      <c r="DY255" s="136"/>
      <c r="DZ255" s="136"/>
      <c r="EA255" s="136"/>
      <c r="EB255" s="136"/>
      <c r="EC255" s="136"/>
      <c r="ED255" s="136"/>
      <c r="EE255" s="136"/>
      <c r="EF255" s="136"/>
      <c r="EG255" s="136"/>
      <c r="EH255" s="136"/>
      <c r="EI255" s="136"/>
      <c r="EJ255" s="136"/>
      <c r="EK255" s="136"/>
      <c r="EL255" s="136"/>
      <c r="EM255" s="136"/>
      <c r="EN255" s="136"/>
      <c r="EO255" s="136"/>
      <c r="EP255" s="136"/>
      <c r="EQ255" s="136"/>
      <c r="ER255" s="136"/>
      <c r="ES255" s="136"/>
      <c r="ET255" s="136"/>
      <c r="EU255" s="136"/>
      <c r="EV255" s="136"/>
      <c r="EW255" s="136"/>
      <c r="EX255" s="136"/>
      <c r="EY255" s="136"/>
      <c r="EZ255" s="136"/>
      <c r="FA255" s="136"/>
      <c r="FB255" s="136"/>
      <c r="FC255" s="136"/>
      <c r="FD255" s="136"/>
      <c r="FE255" s="136"/>
      <c r="FF255" s="136"/>
      <c r="FG255" s="136"/>
      <c r="FH255" s="136"/>
      <c r="FI255" s="136"/>
      <c r="FJ255" s="136"/>
      <c r="FK255" s="136"/>
      <c r="FL255" s="136"/>
      <c r="FM255" s="136"/>
      <c r="FN255" s="136"/>
      <c r="FO255" s="136"/>
      <c r="FP255" s="136"/>
      <c r="FQ255" s="136"/>
      <c r="FR255" s="136"/>
      <c r="FS255" s="136"/>
      <c r="FT255" s="136"/>
      <c r="FU255" s="136"/>
      <c r="FV255" s="136"/>
      <c r="FW255" s="136"/>
      <c r="FX255" s="136"/>
      <c r="FY255" s="136"/>
      <c r="FZ255" s="136"/>
      <c r="GA255" s="136"/>
      <c r="GB255" s="136"/>
      <c r="GC255" s="136"/>
      <c r="GD255" s="136"/>
      <c r="GE255" s="136"/>
      <c r="GF255" s="136"/>
      <c r="GG255" s="136"/>
      <c r="GH255" s="136"/>
      <c r="GI255" s="136"/>
      <c r="GJ255" s="136"/>
      <c r="GK255" s="136"/>
      <c r="GL255" s="136"/>
      <c r="GM255" s="136"/>
      <c r="GN255" s="136"/>
    </row>
    <row r="256" spans="1:196" s="132" customFormat="1" ht="12.75">
      <c r="A256" s="133"/>
      <c r="B256" s="134"/>
      <c r="CU256" s="135"/>
      <c r="CV256" s="136"/>
      <c r="CW256" s="136"/>
      <c r="CX256" s="136"/>
      <c r="CY256" s="136"/>
      <c r="CZ256" s="136"/>
      <c r="DA256" s="136"/>
      <c r="DB256" s="136"/>
      <c r="DC256" s="136"/>
      <c r="DD256" s="136"/>
      <c r="DE256" s="136"/>
      <c r="DF256" s="136"/>
      <c r="DG256" s="136"/>
      <c r="DH256" s="136"/>
      <c r="DI256" s="136"/>
      <c r="DJ256" s="136"/>
      <c r="DK256" s="136"/>
      <c r="DL256" s="136"/>
      <c r="DM256" s="136"/>
      <c r="DN256" s="136"/>
      <c r="DO256" s="136"/>
      <c r="DP256" s="136"/>
      <c r="DQ256" s="136"/>
      <c r="DR256" s="136"/>
      <c r="DS256" s="136"/>
      <c r="DT256" s="136"/>
      <c r="DU256" s="136"/>
      <c r="DV256" s="136"/>
      <c r="DW256" s="136"/>
      <c r="DX256" s="136"/>
      <c r="DY256" s="136"/>
      <c r="DZ256" s="136"/>
      <c r="EA256" s="136"/>
      <c r="EB256" s="136"/>
      <c r="EC256" s="136"/>
      <c r="ED256" s="136"/>
      <c r="EE256" s="136"/>
      <c r="EF256" s="136"/>
      <c r="EG256" s="136"/>
      <c r="EH256" s="136"/>
      <c r="EI256" s="136"/>
      <c r="EJ256" s="136"/>
      <c r="EK256" s="136"/>
      <c r="EL256" s="136"/>
      <c r="EM256" s="136"/>
      <c r="EN256" s="136"/>
      <c r="EO256" s="136"/>
      <c r="EP256" s="136"/>
      <c r="EQ256" s="136"/>
      <c r="ER256" s="136"/>
      <c r="ES256" s="136"/>
      <c r="ET256" s="136"/>
      <c r="EU256" s="136"/>
      <c r="EV256" s="136"/>
      <c r="EW256" s="136"/>
      <c r="EX256" s="136"/>
      <c r="EY256" s="136"/>
      <c r="EZ256" s="136"/>
      <c r="FA256" s="136"/>
      <c r="FB256" s="136"/>
      <c r="FC256" s="136"/>
      <c r="FD256" s="136"/>
      <c r="FE256" s="136"/>
      <c r="FF256" s="136"/>
      <c r="FG256" s="136"/>
      <c r="FH256" s="136"/>
      <c r="FI256" s="136"/>
      <c r="FJ256" s="136"/>
      <c r="FK256" s="136"/>
      <c r="FL256" s="136"/>
      <c r="FM256" s="136"/>
      <c r="FN256" s="136"/>
      <c r="FO256" s="136"/>
      <c r="FP256" s="136"/>
      <c r="FQ256" s="136"/>
      <c r="FR256" s="136"/>
      <c r="FS256" s="136"/>
      <c r="FT256" s="136"/>
      <c r="FU256" s="136"/>
      <c r="FV256" s="136"/>
      <c r="FW256" s="136"/>
      <c r="FX256" s="136"/>
      <c r="FY256" s="136"/>
      <c r="FZ256" s="136"/>
      <c r="GA256" s="136"/>
      <c r="GB256" s="136"/>
      <c r="GC256" s="136"/>
      <c r="GD256" s="136"/>
      <c r="GE256" s="136"/>
      <c r="GF256" s="136"/>
      <c r="GG256" s="136"/>
      <c r="GH256" s="136"/>
      <c r="GI256" s="136"/>
      <c r="GJ256" s="136"/>
      <c r="GK256" s="136"/>
      <c r="GL256" s="136"/>
      <c r="GM256" s="136"/>
      <c r="GN256" s="136"/>
    </row>
    <row r="257" spans="1:196" s="132" customFormat="1" ht="12.75">
      <c r="A257" s="133"/>
      <c r="B257" s="134"/>
      <c r="CU257" s="135"/>
      <c r="CV257" s="136"/>
      <c r="CW257" s="136"/>
      <c r="CX257" s="136"/>
      <c r="CY257" s="136"/>
      <c r="CZ257" s="136"/>
      <c r="DA257" s="136"/>
      <c r="DB257" s="136"/>
      <c r="DC257" s="136"/>
      <c r="DD257" s="136"/>
      <c r="DE257" s="136"/>
      <c r="DF257" s="136"/>
      <c r="DG257" s="136"/>
      <c r="DH257" s="136"/>
      <c r="DI257" s="136"/>
      <c r="DJ257" s="136"/>
      <c r="DK257" s="136"/>
      <c r="DL257" s="136"/>
      <c r="DM257" s="136"/>
      <c r="DN257" s="136"/>
      <c r="DO257" s="136"/>
      <c r="DP257" s="136"/>
      <c r="DQ257" s="136"/>
      <c r="DR257" s="136"/>
      <c r="DS257" s="136"/>
      <c r="DT257" s="136"/>
      <c r="DU257" s="136"/>
      <c r="DV257" s="136"/>
      <c r="DW257" s="136"/>
      <c r="DX257" s="136"/>
      <c r="DY257" s="136"/>
      <c r="DZ257" s="136"/>
      <c r="EA257" s="136"/>
      <c r="EB257" s="136"/>
      <c r="EC257" s="136"/>
      <c r="ED257" s="136"/>
      <c r="EE257" s="136"/>
      <c r="EF257" s="136"/>
      <c r="EG257" s="136"/>
      <c r="EH257" s="136"/>
      <c r="EI257" s="136"/>
      <c r="EJ257" s="136"/>
      <c r="EK257" s="136"/>
      <c r="EL257" s="136"/>
      <c r="EM257" s="136"/>
      <c r="EN257" s="136"/>
      <c r="EO257" s="136"/>
      <c r="EP257" s="136"/>
      <c r="EQ257" s="136"/>
      <c r="ER257" s="136"/>
      <c r="ES257" s="136"/>
      <c r="ET257" s="136"/>
      <c r="EU257" s="136"/>
      <c r="EV257" s="136"/>
      <c r="EW257" s="136"/>
      <c r="EX257" s="136"/>
      <c r="EY257" s="136"/>
      <c r="EZ257" s="136"/>
      <c r="FA257" s="136"/>
      <c r="FB257" s="136"/>
      <c r="FC257" s="136"/>
      <c r="FD257" s="136"/>
      <c r="FE257" s="136"/>
      <c r="FF257" s="136"/>
      <c r="FG257" s="136"/>
      <c r="FH257" s="136"/>
      <c r="FI257" s="136"/>
      <c r="FJ257" s="136"/>
      <c r="FK257" s="136"/>
      <c r="FL257" s="136"/>
      <c r="FM257" s="136"/>
      <c r="FN257" s="136"/>
      <c r="FO257" s="136"/>
      <c r="FP257" s="136"/>
      <c r="FQ257" s="136"/>
      <c r="FR257" s="136"/>
      <c r="FS257" s="136"/>
      <c r="FT257" s="136"/>
      <c r="FU257" s="136"/>
      <c r="FV257" s="136"/>
      <c r="FW257" s="136"/>
      <c r="FX257" s="136"/>
      <c r="FY257" s="136"/>
      <c r="FZ257" s="136"/>
      <c r="GA257" s="136"/>
      <c r="GB257" s="136"/>
      <c r="GC257" s="136"/>
      <c r="GD257" s="136"/>
      <c r="GE257" s="136"/>
      <c r="GF257" s="136"/>
      <c r="GG257" s="136"/>
      <c r="GH257" s="136"/>
      <c r="GI257" s="136"/>
      <c r="GJ257" s="136"/>
      <c r="GK257" s="136"/>
      <c r="GL257" s="136"/>
      <c r="GM257" s="136"/>
      <c r="GN257" s="136"/>
    </row>
    <row r="258" spans="1:196" s="132" customFormat="1" ht="12.75">
      <c r="A258" s="133"/>
      <c r="B258" s="134"/>
      <c r="CU258" s="135"/>
      <c r="CV258" s="136"/>
      <c r="CW258" s="136"/>
      <c r="CX258" s="136"/>
      <c r="CY258" s="136"/>
      <c r="CZ258" s="136"/>
      <c r="DA258" s="136"/>
      <c r="DB258" s="136"/>
      <c r="DC258" s="136"/>
      <c r="DD258" s="136"/>
      <c r="DE258" s="136"/>
      <c r="DF258" s="136"/>
      <c r="DG258" s="136"/>
      <c r="DH258" s="136"/>
      <c r="DI258" s="136"/>
      <c r="DJ258" s="136"/>
      <c r="DK258" s="136"/>
      <c r="DL258" s="136"/>
      <c r="DM258" s="136"/>
      <c r="DN258" s="136"/>
      <c r="DO258" s="136"/>
      <c r="DP258" s="136"/>
      <c r="DQ258" s="136"/>
      <c r="DR258" s="136"/>
      <c r="DS258" s="136"/>
      <c r="DT258" s="136"/>
      <c r="DU258" s="136"/>
      <c r="DV258" s="136"/>
      <c r="DW258" s="136"/>
      <c r="DX258" s="136"/>
      <c r="DY258" s="136"/>
      <c r="DZ258" s="136"/>
      <c r="EA258" s="136"/>
      <c r="EB258" s="136"/>
      <c r="EC258" s="136"/>
      <c r="ED258" s="136"/>
      <c r="EE258" s="136"/>
      <c r="EF258" s="136"/>
      <c r="EG258" s="136"/>
      <c r="EH258" s="136"/>
      <c r="EI258" s="136"/>
      <c r="EJ258" s="136"/>
      <c r="EK258" s="136"/>
      <c r="EL258" s="136"/>
      <c r="EM258" s="136"/>
      <c r="EN258" s="136"/>
      <c r="EO258" s="136"/>
      <c r="EP258" s="136"/>
      <c r="EQ258" s="136"/>
      <c r="ER258" s="136"/>
      <c r="ES258" s="136"/>
      <c r="ET258" s="136"/>
      <c r="EU258" s="136"/>
      <c r="EV258" s="136"/>
      <c r="EW258" s="136"/>
      <c r="EX258" s="136"/>
      <c r="EY258" s="136"/>
      <c r="EZ258" s="136"/>
      <c r="FA258" s="136"/>
      <c r="FB258" s="136"/>
      <c r="FC258" s="136"/>
      <c r="FD258" s="136"/>
      <c r="FE258" s="136"/>
      <c r="FF258" s="136"/>
      <c r="FG258" s="136"/>
      <c r="FH258" s="136"/>
      <c r="FI258" s="136"/>
      <c r="FJ258" s="136"/>
      <c r="FK258" s="136"/>
      <c r="FL258" s="136"/>
      <c r="FM258" s="136"/>
      <c r="FN258" s="136"/>
      <c r="FO258" s="136"/>
      <c r="FP258" s="136"/>
      <c r="FQ258" s="136"/>
      <c r="FR258" s="136"/>
      <c r="FS258" s="136"/>
      <c r="FT258" s="136"/>
      <c r="FU258" s="136"/>
      <c r="FV258" s="136"/>
      <c r="FW258" s="136"/>
      <c r="FX258" s="136"/>
      <c r="FY258" s="136"/>
      <c r="FZ258" s="136"/>
      <c r="GA258" s="136"/>
      <c r="GB258" s="136"/>
      <c r="GC258" s="136"/>
      <c r="GD258" s="136"/>
      <c r="GE258" s="136"/>
      <c r="GF258" s="136"/>
      <c r="GG258" s="136"/>
      <c r="GH258" s="136"/>
      <c r="GI258" s="136"/>
      <c r="GJ258" s="136"/>
      <c r="GK258" s="136"/>
      <c r="GL258" s="136"/>
      <c r="GM258" s="136"/>
      <c r="GN258" s="136"/>
    </row>
    <row r="259" spans="1:196" s="132" customFormat="1" ht="15.75" customHeight="1">
      <c r="A259" s="133"/>
      <c r="B259" s="134"/>
      <c r="CU259" s="135"/>
      <c r="CV259" s="136"/>
      <c r="CW259" s="136"/>
      <c r="CX259" s="136"/>
      <c r="CY259" s="136"/>
      <c r="CZ259" s="136"/>
      <c r="DA259" s="136"/>
      <c r="DB259" s="136"/>
      <c r="DC259" s="136"/>
      <c r="DD259" s="136"/>
      <c r="DE259" s="136"/>
      <c r="DF259" s="136"/>
      <c r="DG259" s="136"/>
      <c r="DH259" s="136"/>
      <c r="DI259" s="136"/>
      <c r="DJ259" s="136"/>
      <c r="DK259" s="136"/>
      <c r="DL259" s="136"/>
      <c r="DM259" s="136"/>
      <c r="DN259" s="136"/>
      <c r="DO259" s="136"/>
      <c r="DP259" s="136"/>
      <c r="DQ259" s="136"/>
      <c r="DR259" s="136"/>
      <c r="DS259" s="136"/>
      <c r="DT259" s="136"/>
      <c r="DU259" s="136"/>
      <c r="DV259" s="136"/>
      <c r="DW259" s="136"/>
      <c r="DX259" s="136"/>
      <c r="DY259" s="136"/>
      <c r="DZ259" s="136"/>
      <c r="EA259" s="136"/>
      <c r="EB259" s="136"/>
      <c r="EC259" s="136"/>
      <c r="ED259" s="136"/>
      <c r="EE259" s="136"/>
      <c r="EF259" s="136"/>
      <c r="EG259" s="136"/>
      <c r="EH259" s="136"/>
      <c r="EI259" s="136"/>
      <c r="EJ259" s="136"/>
      <c r="EK259" s="136"/>
      <c r="EL259" s="136"/>
      <c r="EM259" s="136"/>
      <c r="EN259" s="136"/>
      <c r="EO259" s="136"/>
      <c r="EP259" s="136"/>
      <c r="EQ259" s="136"/>
      <c r="ER259" s="136"/>
      <c r="ES259" s="136"/>
      <c r="ET259" s="136"/>
      <c r="EU259" s="136"/>
      <c r="EV259" s="136"/>
      <c r="EW259" s="136"/>
      <c r="EX259" s="136"/>
      <c r="EY259" s="136"/>
      <c r="EZ259" s="136"/>
      <c r="FA259" s="136"/>
      <c r="FB259" s="136"/>
      <c r="FC259" s="136"/>
      <c r="FD259" s="136"/>
      <c r="FE259" s="136"/>
      <c r="FF259" s="136"/>
      <c r="FG259" s="136"/>
      <c r="FH259" s="136"/>
      <c r="FI259" s="136"/>
      <c r="FJ259" s="136"/>
      <c r="FK259" s="136"/>
      <c r="FL259" s="136"/>
      <c r="FM259" s="136"/>
      <c r="FN259" s="136"/>
      <c r="FO259" s="136"/>
      <c r="FP259" s="136"/>
      <c r="FQ259" s="136"/>
      <c r="FR259" s="136"/>
      <c r="FS259" s="136"/>
      <c r="FT259" s="136"/>
      <c r="FU259" s="136"/>
      <c r="FV259" s="136"/>
      <c r="FW259" s="136"/>
      <c r="FX259" s="136"/>
      <c r="FY259" s="136"/>
      <c r="FZ259" s="136"/>
      <c r="GA259" s="136"/>
      <c r="GB259" s="136"/>
      <c r="GC259" s="136"/>
      <c r="GD259" s="136"/>
      <c r="GE259" s="136"/>
      <c r="GF259" s="136"/>
      <c r="GG259" s="136"/>
      <c r="GH259" s="136"/>
      <c r="GI259" s="136"/>
      <c r="GJ259" s="136"/>
      <c r="GK259" s="136"/>
      <c r="GL259" s="136"/>
      <c r="GM259" s="136"/>
      <c r="GN259" s="136"/>
    </row>
    <row r="260" spans="1:196" s="132" customFormat="1" ht="12.75">
      <c r="A260" s="133"/>
      <c r="B260" s="134"/>
      <c r="CU260" s="135"/>
      <c r="CV260" s="136"/>
      <c r="CW260" s="136"/>
      <c r="CX260" s="136"/>
      <c r="CY260" s="136"/>
      <c r="CZ260" s="136"/>
      <c r="DA260" s="136"/>
      <c r="DB260" s="136"/>
      <c r="DC260" s="136"/>
      <c r="DD260" s="136"/>
      <c r="DE260" s="136"/>
      <c r="DF260" s="136"/>
      <c r="DG260" s="136"/>
      <c r="DH260" s="136"/>
      <c r="DI260" s="136"/>
      <c r="DJ260" s="136"/>
      <c r="DK260" s="136"/>
      <c r="DL260" s="136"/>
      <c r="DM260" s="136"/>
      <c r="DN260" s="136"/>
      <c r="DO260" s="136"/>
      <c r="DP260" s="136"/>
      <c r="DQ260" s="136"/>
      <c r="DR260" s="136"/>
      <c r="DS260" s="136"/>
      <c r="DT260" s="136"/>
      <c r="DU260" s="136"/>
      <c r="DV260" s="136"/>
      <c r="DW260" s="136"/>
      <c r="DX260" s="136"/>
      <c r="DY260" s="136"/>
      <c r="DZ260" s="136"/>
      <c r="EA260" s="136"/>
      <c r="EB260" s="136"/>
      <c r="EC260" s="136"/>
      <c r="ED260" s="136"/>
      <c r="EE260" s="136"/>
      <c r="EF260" s="136"/>
      <c r="EG260" s="136"/>
      <c r="EH260" s="136"/>
      <c r="EI260" s="136"/>
      <c r="EJ260" s="136"/>
      <c r="EK260" s="136"/>
      <c r="EL260" s="136"/>
      <c r="EM260" s="136"/>
      <c r="EN260" s="136"/>
      <c r="EO260" s="136"/>
      <c r="EP260" s="136"/>
      <c r="EQ260" s="136"/>
      <c r="ER260" s="136"/>
      <c r="ES260" s="136"/>
      <c r="ET260" s="136"/>
      <c r="EU260" s="136"/>
      <c r="EV260" s="136"/>
      <c r="EW260" s="136"/>
      <c r="EX260" s="136"/>
      <c r="EY260" s="136"/>
      <c r="EZ260" s="136"/>
      <c r="FA260" s="136"/>
      <c r="FB260" s="136"/>
      <c r="FC260" s="136"/>
      <c r="FD260" s="136"/>
      <c r="FE260" s="136"/>
      <c r="FF260" s="136"/>
      <c r="FG260" s="136"/>
      <c r="FH260" s="136"/>
      <c r="FI260" s="136"/>
      <c r="FJ260" s="136"/>
      <c r="FK260" s="136"/>
      <c r="FL260" s="136"/>
      <c r="FM260" s="136"/>
      <c r="FN260" s="136"/>
      <c r="FO260" s="136"/>
      <c r="FP260" s="136"/>
      <c r="FQ260" s="136"/>
      <c r="FR260" s="136"/>
      <c r="FS260" s="136"/>
      <c r="FT260" s="136"/>
      <c r="FU260" s="136"/>
      <c r="FV260" s="136"/>
      <c r="FW260" s="136"/>
      <c r="FX260" s="136"/>
      <c r="FY260" s="136"/>
      <c r="FZ260" s="136"/>
      <c r="GA260" s="136"/>
      <c r="GB260" s="136"/>
      <c r="GC260" s="136"/>
      <c r="GD260" s="136"/>
      <c r="GE260" s="136"/>
      <c r="GF260" s="136"/>
      <c r="GG260" s="136"/>
      <c r="GH260" s="136"/>
      <c r="GI260" s="136"/>
      <c r="GJ260" s="136"/>
      <c r="GK260" s="136"/>
      <c r="GL260" s="136"/>
      <c r="GM260" s="136"/>
      <c r="GN260" s="136"/>
    </row>
    <row r="261" spans="1:196" s="132" customFormat="1" ht="12.75">
      <c r="A261" s="133"/>
      <c r="B261" s="134"/>
      <c r="CU261" s="135"/>
      <c r="CV261" s="136"/>
      <c r="CW261" s="136"/>
      <c r="CX261" s="136"/>
      <c r="CY261" s="136"/>
      <c r="CZ261" s="136"/>
      <c r="DA261" s="136"/>
      <c r="DB261" s="136"/>
      <c r="DC261" s="136"/>
      <c r="DD261" s="136"/>
      <c r="DE261" s="136"/>
      <c r="DF261" s="136"/>
      <c r="DG261" s="136"/>
      <c r="DH261" s="136"/>
      <c r="DI261" s="136"/>
      <c r="DJ261" s="136"/>
      <c r="DK261" s="136"/>
      <c r="DL261" s="136"/>
      <c r="DM261" s="136"/>
      <c r="DN261" s="136"/>
      <c r="DO261" s="136"/>
      <c r="DP261" s="136"/>
      <c r="DQ261" s="136"/>
      <c r="DR261" s="136"/>
      <c r="DS261" s="136"/>
      <c r="DT261" s="136"/>
      <c r="DU261" s="136"/>
      <c r="DV261" s="136"/>
      <c r="DW261" s="136"/>
      <c r="DX261" s="136"/>
      <c r="DY261" s="136"/>
      <c r="DZ261" s="136"/>
      <c r="EA261" s="136"/>
      <c r="EB261" s="136"/>
      <c r="EC261" s="136"/>
      <c r="ED261" s="136"/>
      <c r="EE261" s="136"/>
      <c r="EF261" s="136"/>
      <c r="EG261" s="136"/>
      <c r="EH261" s="136"/>
      <c r="EI261" s="136"/>
      <c r="EJ261" s="136"/>
      <c r="EK261" s="136"/>
      <c r="EL261" s="136"/>
      <c r="EM261" s="136"/>
      <c r="EN261" s="136"/>
      <c r="EO261" s="136"/>
      <c r="EP261" s="136"/>
      <c r="EQ261" s="136"/>
      <c r="ER261" s="136"/>
      <c r="ES261" s="136"/>
      <c r="ET261" s="136"/>
      <c r="EU261" s="136"/>
      <c r="EV261" s="136"/>
      <c r="EW261" s="136"/>
      <c r="EX261" s="136"/>
      <c r="EY261" s="136"/>
      <c r="EZ261" s="136"/>
      <c r="FA261" s="136"/>
      <c r="FB261" s="136"/>
      <c r="FC261" s="136"/>
      <c r="FD261" s="136"/>
      <c r="FE261" s="136"/>
      <c r="FF261" s="136"/>
      <c r="FG261" s="136"/>
      <c r="FH261" s="136"/>
      <c r="FI261" s="136"/>
      <c r="FJ261" s="136"/>
      <c r="FK261" s="136"/>
      <c r="FL261" s="136"/>
      <c r="FM261" s="136"/>
      <c r="FN261" s="136"/>
      <c r="FO261" s="136"/>
      <c r="FP261" s="136"/>
      <c r="FQ261" s="136"/>
      <c r="FR261" s="136"/>
      <c r="FS261" s="136"/>
      <c r="FT261" s="136"/>
      <c r="FU261" s="136"/>
      <c r="FV261" s="136"/>
      <c r="FW261" s="136"/>
      <c r="FX261" s="136"/>
      <c r="FY261" s="136"/>
      <c r="FZ261" s="136"/>
      <c r="GA261" s="136"/>
      <c r="GB261" s="136"/>
      <c r="GC261" s="136"/>
      <c r="GD261" s="136"/>
      <c r="GE261" s="136"/>
      <c r="GF261" s="136"/>
      <c r="GG261" s="136"/>
      <c r="GH261" s="136"/>
      <c r="GI261" s="136"/>
      <c r="GJ261" s="136"/>
      <c r="GK261" s="136"/>
      <c r="GL261" s="136"/>
      <c r="GM261" s="136"/>
      <c r="GN261" s="136"/>
    </row>
    <row r="262" spans="1:196" s="132" customFormat="1" ht="12.75">
      <c r="A262" s="133"/>
      <c r="B262" s="134"/>
      <c r="CU262" s="135"/>
      <c r="CV262" s="136"/>
      <c r="CW262" s="136"/>
      <c r="CX262" s="136"/>
      <c r="CY262" s="136"/>
      <c r="CZ262" s="136"/>
      <c r="DA262" s="136"/>
      <c r="DB262" s="136"/>
      <c r="DC262" s="136"/>
      <c r="DD262" s="136"/>
      <c r="DE262" s="136"/>
      <c r="DF262" s="136"/>
      <c r="DG262" s="136"/>
      <c r="DH262" s="136"/>
      <c r="DI262" s="136"/>
      <c r="DJ262" s="136"/>
      <c r="DK262" s="136"/>
      <c r="DL262" s="136"/>
      <c r="DM262" s="136"/>
      <c r="DN262" s="136"/>
      <c r="DO262" s="136"/>
      <c r="DP262" s="136"/>
      <c r="DQ262" s="136"/>
      <c r="DR262" s="136"/>
      <c r="DS262" s="136"/>
      <c r="DT262" s="136"/>
      <c r="DU262" s="136"/>
      <c r="DV262" s="136"/>
      <c r="DW262" s="136"/>
      <c r="DX262" s="136"/>
      <c r="DY262" s="136"/>
      <c r="DZ262" s="136"/>
      <c r="EA262" s="136"/>
      <c r="EB262" s="136"/>
      <c r="EC262" s="136"/>
      <c r="ED262" s="136"/>
      <c r="EE262" s="136"/>
      <c r="EF262" s="136"/>
      <c r="EG262" s="136"/>
      <c r="EH262" s="136"/>
      <c r="EI262" s="136"/>
      <c r="EJ262" s="136"/>
      <c r="EK262" s="136"/>
      <c r="EL262" s="136"/>
      <c r="EM262" s="136"/>
      <c r="EN262" s="136"/>
      <c r="EO262" s="136"/>
      <c r="EP262" s="136"/>
      <c r="EQ262" s="136"/>
      <c r="ER262" s="136"/>
      <c r="ES262" s="136"/>
      <c r="ET262" s="136"/>
      <c r="EU262" s="136"/>
      <c r="EV262" s="136"/>
      <c r="EW262" s="136"/>
      <c r="EX262" s="136"/>
      <c r="EY262" s="136"/>
      <c r="EZ262" s="136"/>
      <c r="FA262" s="136"/>
      <c r="FB262" s="136"/>
      <c r="FC262" s="136"/>
      <c r="FD262" s="136"/>
      <c r="FE262" s="136"/>
      <c r="FF262" s="136"/>
      <c r="FG262" s="136"/>
      <c r="FH262" s="136"/>
      <c r="FI262" s="136"/>
      <c r="FJ262" s="136"/>
      <c r="FK262" s="136"/>
      <c r="FL262" s="136"/>
      <c r="FM262" s="136"/>
      <c r="FN262" s="136"/>
      <c r="FO262" s="136"/>
      <c r="FP262" s="136"/>
      <c r="FQ262" s="136"/>
      <c r="FR262" s="136"/>
      <c r="FS262" s="136"/>
      <c r="FT262" s="136"/>
      <c r="FU262" s="136"/>
      <c r="FV262" s="136"/>
      <c r="FW262" s="136"/>
      <c r="FX262" s="136"/>
      <c r="FY262" s="136"/>
      <c r="FZ262" s="136"/>
      <c r="GA262" s="136"/>
      <c r="GB262" s="136"/>
      <c r="GC262" s="136"/>
      <c r="GD262" s="136"/>
      <c r="GE262" s="136"/>
      <c r="GF262" s="136"/>
      <c r="GG262" s="136"/>
      <c r="GH262" s="136"/>
      <c r="GI262" s="136"/>
      <c r="GJ262" s="136"/>
      <c r="GK262" s="136"/>
      <c r="GL262" s="136"/>
      <c r="GM262" s="136"/>
      <c r="GN262" s="136"/>
    </row>
    <row r="263" spans="1:196" s="132" customFormat="1" ht="15.75" customHeight="1">
      <c r="A263" s="133"/>
      <c r="B263" s="134"/>
      <c r="CU263" s="135"/>
      <c r="CV263" s="136"/>
      <c r="CW263" s="136"/>
      <c r="CX263" s="136"/>
      <c r="CY263" s="136"/>
      <c r="CZ263" s="136"/>
      <c r="DA263" s="136"/>
      <c r="DB263" s="136"/>
      <c r="DC263" s="136"/>
      <c r="DD263" s="136"/>
      <c r="DE263" s="136"/>
      <c r="DF263" s="136"/>
      <c r="DG263" s="136"/>
      <c r="DH263" s="136"/>
      <c r="DI263" s="136"/>
      <c r="DJ263" s="136"/>
      <c r="DK263" s="136"/>
      <c r="DL263" s="136"/>
      <c r="DM263" s="136"/>
      <c r="DN263" s="136"/>
      <c r="DO263" s="136"/>
      <c r="DP263" s="136"/>
      <c r="DQ263" s="136"/>
      <c r="DR263" s="136"/>
      <c r="DS263" s="136"/>
      <c r="DT263" s="136"/>
      <c r="DU263" s="136"/>
      <c r="DV263" s="136"/>
      <c r="DW263" s="136"/>
      <c r="DX263" s="136"/>
      <c r="DY263" s="136"/>
      <c r="DZ263" s="136"/>
      <c r="EA263" s="136"/>
      <c r="EB263" s="136"/>
      <c r="EC263" s="136"/>
      <c r="ED263" s="136"/>
      <c r="EE263" s="136"/>
      <c r="EF263" s="136"/>
      <c r="EG263" s="136"/>
      <c r="EH263" s="136"/>
      <c r="EI263" s="136"/>
      <c r="EJ263" s="136"/>
      <c r="EK263" s="136"/>
      <c r="EL263" s="136"/>
      <c r="EM263" s="136"/>
      <c r="EN263" s="136"/>
      <c r="EO263" s="136"/>
      <c r="EP263" s="136"/>
      <c r="EQ263" s="136"/>
      <c r="ER263" s="136"/>
      <c r="ES263" s="136"/>
      <c r="ET263" s="136"/>
      <c r="EU263" s="136"/>
      <c r="EV263" s="136"/>
      <c r="EW263" s="136"/>
      <c r="EX263" s="136"/>
      <c r="EY263" s="136"/>
      <c r="EZ263" s="136"/>
      <c r="FA263" s="136"/>
      <c r="FB263" s="136"/>
      <c r="FC263" s="136"/>
      <c r="FD263" s="136"/>
      <c r="FE263" s="136"/>
      <c r="FF263" s="136"/>
      <c r="FG263" s="136"/>
      <c r="FH263" s="136"/>
      <c r="FI263" s="136"/>
      <c r="FJ263" s="136"/>
      <c r="FK263" s="136"/>
      <c r="FL263" s="136"/>
      <c r="FM263" s="136"/>
      <c r="FN263" s="136"/>
      <c r="FO263" s="136"/>
      <c r="FP263" s="136"/>
      <c r="FQ263" s="136"/>
      <c r="FR263" s="136"/>
      <c r="FS263" s="136"/>
      <c r="FT263" s="136"/>
      <c r="FU263" s="136"/>
      <c r="FV263" s="136"/>
      <c r="FW263" s="136"/>
      <c r="FX263" s="136"/>
      <c r="FY263" s="136"/>
      <c r="FZ263" s="136"/>
      <c r="GA263" s="136"/>
      <c r="GB263" s="136"/>
      <c r="GC263" s="136"/>
      <c r="GD263" s="136"/>
      <c r="GE263" s="136"/>
      <c r="GF263" s="136"/>
      <c r="GG263" s="136"/>
      <c r="GH263" s="136"/>
      <c r="GI263" s="136"/>
      <c r="GJ263" s="136"/>
      <c r="GK263" s="136"/>
      <c r="GL263" s="136"/>
      <c r="GM263" s="136"/>
      <c r="GN263" s="136"/>
    </row>
    <row r="264" spans="1:196" s="132" customFormat="1" ht="12.75">
      <c r="A264" s="133"/>
      <c r="B264" s="134"/>
      <c r="CU264" s="135"/>
      <c r="CV264" s="136"/>
      <c r="CW264" s="136"/>
      <c r="CX264" s="136"/>
      <c r="CY264" s="136"/>
      <c r="CZ264" s="136"/>
      <c r="DA264" s="136"/>
      <c r="DB264" s="136"/>
      <c r="DC264" s="136"/>
      <c r="DD264" s="136"/>
      <c r="DE264" s="136"/>
      <c r="DF264" s="136"/>
      <c r="DG264" s="136"/>
      <c r="DH264" s="136"/>
      <c r="DI264" s="136"/>
      <c r="DJ264" s="136"/>
      <c r="DK264" s="136"/>
      <c r="DL264" s="136"/>
      <c r="DM264" s="136"/>
      <c r="DN264" s="136"/>
      <c r="DO264" s="136"/>
      <c r="DP264" s="136"/>
      <c r="DQ264" s="136"/>
      <c r="DR264" s="136"/>
      <c r="DS264" s="136"/>
      <c r="DT264" s="136"/>
      <c r="DU264" s="136"/>
      <c r="DV264" s="136"/>
      <c r="DW264" s="136"/>
      <c r="DX264" s="136"/>
      <c r="DY264" s="136"/>
      <c r="DZ264" s="136"/>
      <c r="EA264" s="136"/>
      <c r="EB264" s="136"/>
      <c r="EC264" s="136"/>
      <c r="ED264" s="136"/>
      <c r="EE264" s="136"/>
      <c r="EF264" s="136"/>
      <c r="EG264" s="136"/>
      <c r="EH264" s="136"/>
      <c r="EI264" s="136"/>
      <c r="EJ264" s="136"/>
      <c r="EK264" s="136"/>
      <c r="EL264" s="136"/>
      <c r="EM264" s="136"/>
      <c r="EN264" s="136"/>
      <c r="EO264" s="136"/>
      <c r="EP264" s="136"/>
      <c r="EQ264" s="136"/>
      <c r="ER264" s="136"/>
      <c r="ES264" s="136"/>
      <c r="ET264" s="136"/>
      <c r="EU264" s="136"/>
      <c r="EV264" s="136"/>
      <c r="EW264" s="136"/>
      <c r="EX264" s="136"/>
      <c r="EY264" s="136"/>
      <c r="EZ264" s="136"/>
      <c r="FA264" s="136"/>
      <c r="FB264" s="136"/>
      <c r="FC264" s="136"/>
      <c r="FD264" s="136"/>
      <c r="FE264" s="136"/>
      <c r="FF264" s="136"/>
      <c r="FG264" s="136"/>
      <c r="FH264" s="136"/>
      <c r="FI264" s="136"/>
      <c r="FJ264" s="136"/>
      <c r="FK264" s="136"/>
      <c r="FL264" s="136"/>
      <c r="FM264" s="136"/>
      <c r="FN264" s="136"/>
      <c r="FO264" s="136"/>
      <c r="FP264" s="136"/>
      <c r="FQ264" s="136"/>
      <c r="FR264" s="136"/>
      <c r="FS264" s="136"/>
      <c r="FT264" s="136"/>
      <c r="FU264" s="136"/>
      <c r="FV264" s="136"/>
      <c r="FW264" s="136"/>
      <c r="FX264" s="136"/>
      <c r="FY264" s="136"/>
      <c r="FZ264" s="136"/>
      <c r="GA264" s="136"/>
      <c r="GB264" s="136"/>
      <c r="GC264" s="136"/>
      <c r="GD264" s="136"/>
      <c r="GE264" s="136"/>
      <c r="GF264" s="136"/>
      <c r="GG264" s="136"/>
      <c r="GH264" s="136"/>
      <c r="GI264" s="136"/>
      <c r="GJ264" s="136"/>
      <c r="GK264" s="136"/>
      <c r="GL264" s="136"/>
      <c r="GM264" s="136"/>
      <c r="GN264" s="136"/>
    </row>
    <row r="265" spans="1:196" s="132" customFormat="1" ht="12.75">
      <c r="A265" s="133"/>
      <c r="B265" s="134"/>
      <c r="CU265" s="135"/>
      <c r="CV265" s="136"/>
      <c r="CW265" s="136"/>
      <c r="CX265" s="136"/>
      <c r="CY265" s="136"/>
      <c r="CZ265" s="136"/>
      <c r="DA265" s="136"/>
      <c r="DB265" s="136"/>
      <c r="DC265" s="136"/>
      <c r="DD265" s="136"/>
      <c r="DE265" s="136"/>
      <c r="DF265" s="136"/>
      <c r="DG265" s="136"/>
      <c r="DH265" s="136"/>
      <c r="DI265" s="136"/>
      <c r="DJ265" s="136"/>
      <c r="DK265" s="136"/>
      <c r="DL265" s="136"/>
      <c r="DM265" s="136"/>
      <c r="DN265" s="136"/>
      <c r="DO265" s="136"/>
      <c r="DP265" s="136"/>
      <c r="DQ265" s="136"/>
      <c r="DR265" s="136"/>
      <c r="DS265" s="136"/>
      <c r="DT265" s="136"/>
      <c r="DU265" s="136"/>
      <c r="DV265" s="136"/>
      <c r="DW265" s="136"/>
      <c r="DX265" s="136"/>
      <c r="DY265" s="136"/>
      <c r="DZ265" s="136"/>
      <c r="EA265" s="136"/>
      <c r="EB265" s="136"/>
      <c r="EC265" s="136"/>
      <c r="ED265" s="136"/>
      <c r="EE265" s="136"/>
      <c r="EF265" s="136"/>
      <c r="EG265" s="136"/>
      <c r="EH265" s="136"/>
      <c r="EI265" s="136"/>
      <c r="EJ265" s="136"/>
      <c r="EK265" s="136"/>
      <c r="EL265" s="136"/>
      <c r="EM265" s="136"/>
      <c r="EN265" s="136"/>
      <c r="EO265" s="136"/>
      <c r="EP265" s="136"/>
      <c r="EQ265" s="136"/>
      <c r="ER265" s="136"/>
      <c r="ES265" s="136"/>
      <c r="ET265" s="136"/>
      <c r="EU265" s="136"/>
      <c r="EV265" s="136"/>
      <c r="EW265" s="136"/>
      <c r="EX265" s="136"/>
      <c r="EY265" s="136"/>
      <c r="EZ265" s="136"/>
      <c r="FA265" s="136"/>
      <c r="FB265" s="136"/>
      <c r="FC265" s="136"/>
      <c r="FD265" s="136"/>
      <c r="FE265" s="136"/>
      <c r="FF265" s="136"/>
      <c r="FG265" s="136"/>
      <c r="FH265" s="136"/>
      <c r="FI265" s="136"/>
      <c r="FJ265" s="136"/>
      <c r="FK265" s="136"/>
      <c r="FL265" s="136"/>
      <c r="FM265" s="136"/>
      <c r="FN265" s="136"/>
      <c r="FO265" s="136"/>
      <c r="FP265" s="136"/>
      <c r="FQ265" s="136"/>
      <c r="FR265" s="136"/>
      <c r="FS265" s="136"/>
      <c r="FT265" s="136"/>
      <c r="FU265" s="136"/>
      <c r="FV265" s="136"/>
      <c r="FW265" s="136"/>
      <c r="FX265" s="136"/>
      <c r="FY265" s="136"/>
      <c r="FZ265" s="136"/>
      <c r="GA265" s="136"/>
      <c r="GB265" s="136"/>
      <c r="GC265" s="136"/>
      <c r="GD265" s="136"/>
      <c r="GE265" s="136"/>
      <c r="GF265" s="136"/>
      <c r="GG265" s="136"/>
      <c r="GH265" s="136"/>
      <c r="GI265" s="136"/>
      <c r="GJ265" s="136"/>
      <c r="GK265" s="136"/>
      <c r="GL265" s="136"/>
      <c r="GM265" s="136"/>
      <c r="GN265" s="136"/>
    </row>
    <row r="266" spans="1:196" s="132" customFormat="1" ht="12.75">
      <c r="A266" s="133"/>
      <c r="B266" s="134"/>
      <c r="CU266" s="135"/>
      <c r="CV266" s="136"/>
      <c r="CW266" s="136"/>
      <c r="CX266" s="136"/>
      <c r="CY266" s="136"/>
      <c r="CZ266" s="136"/>
      <c r="DA266" s="136"/>
      <c r="DB266" s="136"/>
      <c r="DC266" s="136"/>
      <c r="DD266" s="136"/>
      <c r="DE266" s="136"/>
      <c r="DF266" s="136"/>
      <c r="DG266" s="136"/>
      <c r="DH266" s="136"/>
      <c r="DI266" s="136"/>
      <c r="DJ266" s="136"/>
      <c r="DK266" s="136"/>
      <c r="DL266" s="136"/>
      <c r="DM266" s="136"/>
      <c r="DN266" s="136"/>
      <c r="DO266" s="136"/>
      <c r="DP266" s="136"/>
      <c r="DQ266" s="136"/>
      <c r="DR266" s="136"/>
      <c r="DS266" s="136"/>
      <c r="DT266" s="136"/>
      <c r="DU266" s="136"/>
      <c r="DV266" s="136"/>
      <c r="DW266" s="136"/>
      <c r="DX266" s="136"/>
      <c r="DY266" s="136"/>
      <c r="DZ266" s="136"/>
      <c r="EA266" s="136"/>
      <c r="EB266" s="136"/>
      <c r="EC266" s="136"/>
      <c r="ED266" s="136"/>
      <c r="EE266" s="136"/>
      <c r="EF266" s="136"/>
      <c r="EG266" s="136"/>
      <c r="EH266" s="136"/>
      <c r="EI266" s="136"/>
      <c r="EJ266" s="136"/>
      <c r="EK266" s="136"/>
      <c r="EL266" s="136"/>
      <c r="EM266" s="136"/>
      <c r="EN266" s="136"/>
      <c r="EO266" s="136"/>
      <c r="EP266" s="136"/>
      <c r="EQ266" s="136"/>
      <c r="ER266" s="136"/>
      <c r="ES266" s="136"/>
      <c r="ET266" s="136"/>
      <c r="EU266" s="136"/>
      <c r="EV266" s="136"/>
      <c r="EW266" s="136"/>
      <c r="EX266" s="136"/>
      <c r="EY266" s="136"/>
      <c r="EZ266" s="136"/>
      <c r="FA266" s="136"/>
      <c r="FB266" s="136"/>
      <c r="FC266" s="136"/>
      <c r="FD266" s="136"/>
      <c r="FE266" s="136"/>
      <c r="FF266" s="136"/>
      <c r="FG266" s="136"/>
      <c r="FH266" s="136"/>
      <c r="FI266" s="136"/>
      <c r="FJ266" s="136"/>
      <c r="FK266" s="136"/>
      <c r="FL266" s="136"/>
      <c r="FM266" s="136"/>
      <c r="FN266" s="136"/>
      <c r="FO266" s="136"/>
      <c r="FP266" s="136"/>
      <c r="FQ266" s="136"/>
      <c r="FR266" s="136"/>
      <c r="FS266" s="136"/>
      <c r="FT266" s="136"/>
      <c r="FU266" s="136"/>
      <c r="FV266" s="136"/>
      <c r="FW266" s="136"/>
      <c r="FX266" s="136"/>
      <c r="FY266" s="136"/>
      <c r="FZ266" s="136"/>
      <c r="GA266" s="136"/>
      <c r="GB266" s="136"/>
      <c r="GC266" s="136"/>
      <c r="GD266" s="136"/>
      <c r="GE266" s="136"/>
      <c r="GF266" s="136"/>
      <c r="GG266" s="136"/>
      <c r="GH266" s="136"/>
      <c r="GI266" s="136"/>
      <c r="GJ266" s="136"/>
      <c r="GK266" s="136"/>
      <c r="GL266" s="136"/>
      <c r="GM266" s="136"/>
      <c r="GN266" s="136"/>
    </row>
    <row r="267" spans="1:196" s="132" customFormat="1" ht="15.75" customHeight="1">
      <c r="A267" s="133"/>
      <c r="B267" s="134"/>
      <c r="CU267" s="135"/>
      <c r="CV267" s="136"/>
      <c r="CW267" s="136"/>
      <c r="CX267" s="136"/>
      <c r="CY267" s="136"/>
      <c r="CZ267" s="136"/>
      <c r="DA267" s="136"/>
      <c r="DB267" s="136"/>
      <c r="DC267" s="136"/>
      <c r="DD267" s="136"/>
      <c r="DE267" s="136"/>
      <c r="DF267" s="136"/>
      <c r="DG267" s="136"/>
      <c r="DH267" s="136"/>
      <c r="DI267" s="136"/>
      <c r="DJ267" s="136"/>
      <c r="DK267" s="136"/>
      <c r="DL267" s="136"/>
      <c r="DM267" s="136"/>
      <c r="DN267" s="136"/>
      <c r="DO267" s="136"/>
      <c r="DP267" s="136"/>
      <c r="DQ267" s="136"/>
      <c r="DR267" s="136"/>
      <c r="DS267" s="136"/>
      <c r="DT267" s="136"/>
      <c r="DU267" s="136"/>
      <c r="DV267" s="136"/>
      <c r="DW267" s="136"/>
      <c r="DX267" s="136"/>
      <c r="DY267" s="136"/>
      <c r="DZ267" s="136"/>
      <c r="EA267" s="136"/>
      <c r="EB267" s="136"/>
      <c r="EC267" s="136"/>
      <c r="ED267" s="136"/>
      <c r="EE267" s="136"/>
      <c r="EF267" s="136"/>
      <c r="EG267" s="136"/>
      <c r="EH267" s="136"/>
      <c r="EI267" s="136"/>
      <c r="EJ267" s="136"/>
      <c r="EK267" s="136"/>
      <c r="EL267" s="136"/>
      <c r="EM267" s="136"/>
      <c r="EN267" s="136"/>
      <c r="EO267" s="136"/>
      <c r="EP267" s="136"/>
      <c r="EQ267" s="136"/>
      <c r="ER267" s="136"/>
      <c r="ES267" s="136"/>
      <c r="ET267" s="136"/>
      <c r="EU267" s="136"/>
      <c r="EV267" s="136"/>
      <c r="EW267" s="136"/>
      <c r="EX267" s="136"/>
      <c r="EY267" s="136"/>
      <c r="EZ267" s="136"/>
      <c r="FA267" s="136"/>
      <c r="FB267" s="136"/>
      <c r="FC267" s="136"/>
      <c r="FD267" s="136"/>
      <c r="FE267" s="136"/>
      <c r="FF267" s="136"/>
      <c r="FG267" s="136"/>
      <c r="FH267" s="136"/>
      <c r="FI267" s="136"/>
      <c r="FJ267" s="136"/>
      <c r="FK267" s="136"/>
      <c r="FL267" s="136"/>
      <c r="FM267" s="136"/>
      <c r="FN267" s="136"/>
      <c r="FO267" s="136"/>
      <c r="FP267" s="136"/>
      <c r="FQ267" s="136"/>
      <c r="FR267" s="136"/>
      <c r="FS267" s="136"/>
      <c r="FT267" s="136"/>
      <c r="FU267" s="136"/>
      <c r="FV267" s="136"/>
      <c r="FW267" s="136"/>
      <c r="FX267" s="136"/>
      <c r="FY267" s="136"/>
      <c r="FZ267" s="136"/>
      <c r="GA267" s="136"/>
      <c r="GB267" s="136"/>
      <c r="GC267" s="136"/>
      <c r="GD267" s="136"/>
      <c r="GE267" s="136"/>
      <c r="GF267" s="136"/>
      <c r="GG267" s="136"/>
      <c r="GH267" s="136"/>
      <c r="GI267" s="136"/>
      <c r="GJ267" s="136"/>
      <c r="GK267" s="136"/>
      <c r="GL267" s="136"/>
      <c r="GM267" s="136"/>
      <c r="GN267" s="136"/>
    </row>
    <row r="268" spans="1:196" s="132" customFormat="1" ht="12.75">
      <c r="A268" s="133"/>
      <c r="B268" s="134"/>
      <c r="CU268" s="135"/>
      <c r="CV268" s="136"/>
      <c r="CW268" s="136"/>
      <c r="CX268" s="136"/>
      <c r="CY268" s="136"/>
      <c r="CZ268" s="136"/>
      <c r="DA268" s="136"/>
      <c r="DB268" s="136"/>
      <c r="DC268" s="136"/>
      <c r="DD268" s="136"/>
      <c r="DE268" s="136"/>
      <c r="DF268" s="136"/>
      <c r="DG268" s="136"/>
      <c r="DH268" s="136"/>
      <c r="DI268" s="136"/>
      <c r="DJ268" s="136"/>
      <c r="DK268" s="136"/>
      <c r="DL268" s="136"/>
      <c r="DM268" s="136"/>
      <c r="DN268" s="136"/>
      <c r="DO268" s="136"/>
      <c r="DP268" s="136"/>
      <c r="DQ268" s="136"/>
      <c r="DR268" s="136"/>
      <c r="DS268" s="136"/>
      <c r="DT268" s="136"/>
      <c r="DU268" s="136"/>
      <c r="DV268" s="136"/>
      <c r="DW268" s="136"/>
      <c r="DX268" s="136"/>
      <c r="DY268" s="136"/>
      <c r="DZ268" s="136"/>
      <c r="EA268" s="136"/>
      <c r="EB268" s="136"/>
      <c r="EC268" s="136"/>
      <c r="ED268" s="136"/>
      <c r="EE268" s="136"/>
      <c r="EF268" s="136"/>
      <c r="EG268" s="136"/>
      <c r="EH268" s="136"/>
      <c r="EI268" s="136"/>
      <c r="EJ268" s="136"/>
      <c r="EK268" s="136"/>
      <c r="EL268" s="136"/>
      <c r="EM268" s="136"/>
      <c r="EN268" s="136"/>
      <c r="EO268" s="136"/>
      <c r="EP268" s="136"/>
      <c r="EQ268" s="136"/>
      <c r="ER268" s="136"/>
      <c r="ES268" s="136"/>
      <c r="ET268" s="136"/>
      <c r="EU268" s="136"/>
      <c r="EV268" s="136"/>
      <c r="EW268" s="136"/>
      <c r="EX268" s="136"/>
      <c r="EY268" s="136"/>
      <c r="EZ268" s="136"/>
      <c r="FA268" s="136"/>
      <c r="FB268" s="136"/>
      <c r="FC268" s="136"/>
      <c r="FD268" s="136"/>
      <c r="FE268" s="136"/>
      <c r="FF268" s="136"/>
      <c r="FG268" s="136"/>
      <c r="FH268" s="136"/>
      <c r="FI268" s="136"/>
      <c r="FJ268" s="136"/>
      <c r="FK268" s="136"/>
      <c r="FL268" s="136"/>
      <c r="FM268" s="136"/>
      <c r="FN268" s="136"/>
      <c r="FO268" s="136"/>
      <c r="FP268" s="136"/>
      <c r="FQ268" s="136"/>
      <c r="FR268" s="136"/>
      <c r="FS268" s="136"/>
      <c r="FT268" s="136"/>
      <c r="FU268" s="136"/>
      <c r="FV268" s="136"/>
      <c r="FW268" s="136"/>
      <c r="FX268" s="136"/>
      <c r="FY268" s="136"/>
      <c r="FZ268" s="136"/>
      <c r="GA268" s="136"/>
      <c r="GB268" s="136"/>
      <c r="GC268" s="136"/>
      <c r="GD268" s="136"/>
      <c r="GE268" s="136"/>
      <c r="GF268" s="136"/>
      <c r="GG268" s="136"/>
      <c r="GH268" s="136"/>
      <c r="GI268" s="136"/>
      <c r="GJ268" s="136"/>
      <c r="GK268" s="136"/>
      <c r="GL268" s="136"/>
      <c r="GM268" s="136"/>
      <c r="GN268" s="136"/>
    </row>
    <row r="269" spans="1:196" s="132" customFormat="1" ht="12.75">
      <c r="A269" s="133"/>
      <c r="B269" s="134"/>
      <c r="CU269" s="135"/>
      <c r="CV269" s="136"/>
      <c r="CW269" s="136"/>
      <c r="CX269" s="136"/>
      <c r="CY269" s="136"/>
      <c r="CZ269" s="136"/>
      <c r="DA269" s="136"/>
      <c r="DB269" s="136"/>
      <c r="DC269" s="136"/>
      <c r="DD269" s="136"/>
      <c r="DE269" s="136"/>
      <c r="DF269" s="136"/>
      <c r="DG269" s="136"/>
      <c r="DH269" s="136"/>
      <c r="DI269" s="136"/>
      <c r="DJ269" s="136"/>
      <c r="DK269" s="136"/>
      <c r="DL269" s="136"/>
      <c r="DM269" s="136"/>
      <c r="DN269" s="136"/>
      <c r="DO269" s="136"/>
      <c r="DP269" s="136"/>
      <c r="DQ269" s="136"/>
      <c r="DR269" s="136"/>
      <c r="DS269" s="136"/>
      <c r="DT269" s="136"/>
      <c r="DU269" s="136"/>
      <c r="DV269" s="136"/>
      <c r="DW269" s="136"/>
      <c r="DX269" s="136"/>
      <c r="DY269" s="136"/>
      <c r="DZ269" s="136"/>
      <c r="EA269" s="136"/>
      <c r="EB269" s="136"/>
      <c r="EC269" s="136"/>
      <c r="ED269" s="136"/>
      <c r="EE269" s="136"/>
      <c r="EF269" s="136"/>
      <c r="EG269" s="136"/>
      <c r="EH269" s="136"/>
      <c r="EI269" s="136"/>
      <c r="EJ269" s="136"/>
      <c r="EK269" s="136"/>
      <c r="EL269" s="136"/>
      <c r="EM269" s="136"/>
      <c r="EN269" s="136"/>
      <c r="EO269" s="136"/>
      <c r="EP269" s="136"/>
      <c r="EQ269" s="136"/>
      <c r="ER269" s="136"/>
      <c r="ES269" s="136"/>
      <c r="ET269" s="136"/>
      <c r="EU269" s="136"/>
      <c r="EV269" s="136"/>
      <c r="EW269" s="136"/>
      <c r="EX269" s="136"/>
      <c r="EY269" s="136"/>
      <c r="EZ269" s="136"/>
      <c r="FA269" s="136"/>
      <c r="FB269" s="136"/>
      <c r="FC269" s="136"/>
      <c r="FD269" s="136"/>
      <c r="FE269" s="136"/>
      <c r="FF269" s="136"/>
      <c r="FG269" s="136"/>
      <c r="FH269" s="136"/>
      <c r="FI269" s="136"/>
      <c r="FJ269" s="136"/>
      <c r="FK269" s="136"/>
      <c r="FL269" s="136"/>
      <c r="FM269" s="136"/>
      <c r="FN269" s="136"/>
      <c r="FO269" s="136"/>
      <c r="FP269" s="136"/>
      <c r="FQ269" s="136"/>
      <c r="FR269" s="136"/>
      <c r="FS269" s="136"/>
      <c r="FT269" s="136"/>
      <c r="FU269" s="136"/>
      <c r="FV269" s="136"/>
      <c r="FW269" s="136"/>
      <c r="FX269" s="136"/>
      <c r="FY269" s="136"/>
      <c r="FZ269" s="136"/>
      <c r="GA269" s="136"/>
      <c r="GB269" s="136"/>
      <c r="GC269" s="136"/>
      <c r="GD269" s="136"/>
      <c r="GE269" s="136"/>
      <c r="GF269" s="136"/>
      <c r="GG269" s="136"/>
      <c r="GH269" s="136"/>
      <c r="GI269" s="136"/>
      <c r="GJ269" s="136"/>
      <c r="GK269" s="136"/>
      <c r="GL269" s="136"/>
      <c r="GM269" s="136"/>
      <c r="GN269" s="136"/>
    </row>
    <row r="270" spans="1:196" s="132" customFormat="1" ht="12.75">
      <c r="A270" s="133"/>
      <c r="B270" s="134"/>
      <c r="CU270" s="135"/>
      <c r="CV270" s="136"/>
      <c r="CW270" s="136"/>
      <c r="CX270" s="136"/>
      <c r="CY270" s="136"/>
      <c r="CZ270" s="136"/>
      <c r="DA270" s="136"/>
      <c r="DB270" s="136"/>
      <c r="DC270" s="136"/>
      <c r="DD270" s="136"/>
      <c r="DE270" s="136"/>
      <c r="DF270" s="136"/>
      <c r="DG270" s="136"/>
      <c r="DH270" s="136"/>
      <c r="DI270" s="136"/>
      <c r="DJ270" s="136"/>
      <c r="DK270" s="136"/>
      <c r="DL270" s="136"/>
      <c r="DM270" s="136"/>
      <c r="DN270" s="136"/>
      <c r="DO270" s="136"/>
      <c r="DP270" s="136"/>
      <c r="DQ270" s="136"/>
      <c r="DR270" s="136"/>
      <c r="DS270" s="136"/>
      <c r="DT270" s="136"/>
      <c r="DU270" s="136"/>
      <c r="DV270" s="136"/>
      <c r="DW270" s="136"/>
      <c r="DX270" s="136"/>
      <c r="DY270" s="136"/>
      <c r="DZ270" s="136"/>
      <c r="EA270" s="136"/>
      <c r="EB270" s="136"/>
      <c r="EC270" s="136"/>
      <c r="ED270" s="136"/>
      <c r="EE270" s="136"/>
      <c r="EF270" s="136"/>
      <c r="EG270" s="136"/>
      <c r="EH270" s="136"/>
      <c r="EI270" s="136"/>
      <c r="EJ270" s="136"/>
      <c r="EK270" s="136"/>
      <c r="EL270" s="136"/>
      <c r="EM270" s="136"/>
      <c r="EN270" s="136"/>
      <c r="EO270" s="136"/>
      <c r="EP270" s="136"/>
      <c r="EQ270" s="136"/>
      <c r="ER270" s="136"/>
      <c r="ES270" s="136"/>
      <c r="ET270" s="136"/>
      <c r="EU270" s="136"/>
      <c r="EV270" s="136"/>
      <c r="EW270" s="136"/>
      <c r="EX270" s="136"/>
      <c r="EY270" s="136"/>
      <c r="EZ270" s="136"/>
      <c r="FA270" s="136"/>
      <c r="FB270" s="136"/>
      <c r="FC270" s="136"/>
      <c r="FD270" s="136"/>
      <c r="FE270" s="136"/>
      <c r="FF270" s="136"/>
      <c r="FG270" s="136"/>
      <c r="FH270" s="136"/>
      <c r="FI270" s="136"/>
      <c r="FJ270" s="136"/>
      <c r="FK270" s="136"/>
      <c r="FL270" s="136"/>
      <c r="FM270" s="136"/>
      <c r="FN270" s="136"/>
      <c r="FO270" s="136"/>
      <c r="FP270" s="136"/>
      <c r="FQ270" s="136"/>
      <c r="FR270" s="136"/>
      <c r="FS270" s="136"/>
      <c r="FT270" s="136"/>
      <c r="FU270" s="136"/>
      <c r="FV270" s="136"/>
      <c r="FW270" s="136"/>
      <c r="FX270" s="136"/>
      <c r="FY270" s="136"/>
      <c r="FZ270" s="136"/>
      <c r="GA270" s="136"/>
      <c r="GB270" s="136"/>
      <c r="GC270" s="136"/>
      <c r="GD270" s="136"/>
      <c r="GE270" s="136"/>
      <c r="GF270" s="136"/>
      <c r="GG270" s="136"/>
      <c r="GH270" s="136"/>
      <c r="GI270" s="136"/>
      <c r="GJ270" s="136"/>
      <c r="GK270" s="136"/>
      <c r="GL270" s="136"/>
      <c r="GM270" s="136"/>
      <c r="GN270" s="136"/>
    </row>
    <row r="271" spans="1:196" s="132" customFormat="1" ht="15.75" customHeight="1">
      <c r="A271" s="133"/>
      <c r="B271" s="134"/>
      <c r="CU271" s="135"/>
      <c r="CV271" s="136"/>
      <c r="CW271" s="136"/>
      <c r="CX271" s="136"/>
      <c r="CY271" s="136"/>
      <c r="CZ271" s="136"/>
      <c r="DA271" s="136"/>
      <c r="DB271" s="136"/>
      <c r="DC271" s="136"/>
      <c r="DD271" s="136"/>
      <c r="DE271" s="136"/>
      <c r="DF271" s="136"/>
      <c r="DG271" s="136"/>
      <c r="DH271" s="136"/>
      <c r="DI271" s="136"/>
      <c r="DJ271" s="136"/>
      <c r="DK271" s="136"/>
      <c r="DL271" s="136"/>
      <c r="DM271" s="136"/>
      <c r="DN271" s="136"/>
      <c r="DO271" s="136"/>
      <c r="DP271" s="136"/>
      <c r="DQ271" s="136"/>
      <c r="DR271" s="136"/>
      <c r="DS271" s="136"/>
      <c r="DT271" s="136"/>
      <c r="DU271" s="136"/>
      <c r="DV271" s="136"/>
      <c r="DW271" s="136"/>
      <c r="DX271" s="136"/>
      <c r="DY271" s="136"/>
      <c r="DZ271" s="136"/>
      <c r="EA271" s="136"/>
      <c r="EB271" s="136"/>
      <c r="EC271" s="136"/>
      <c r="ED271" s="136"/>
      <c r="EE271" s="136"/>
      <c r="EF271" s="136"/>
      <c r="EG271" s="136"/>
      <c r="EH271" s="136"/>
      <c r="EI271" s="136"/>
      <c r="EJ271" s="136"/>
      <c r="EK271" s="136"/>
      <c r="EL271" s="136"/>
      <c r="EM271" s="136"/>
      <c r="EN271" s="136"/>
      <c r="EO271" s="136"/>
      <c r="EP271" s="136"/>
      <c r="EQ271" s="136"/>
      <c r="ER271" s="136"/>
      <c r="ES271" s="136"/>
      <c r="ET271" s="136"/>
      <c r="EU271" s="136"/>
      <c r="EV271" s="136"/>
      <c r="EW271" s="136"/>
      <c r="EX271" s="136"/>
      <c r="EY271" s="136"/>
      <c r="EZ271" s="136"/>
      <c r="FA271" s="136"/>
      <c r="FB271" s="136"/>
      <c r="FC271" s="136"/>
      <c r="FD271" s="136"/>
      <c r="FE271" s="136"/>
      <c r="FF271" s="136"/>
      <c r="FG271" s="136"/>
      <c r="FH271" s="136"/>
      <c r="FI271" s="136"/>
      <c r="FJ271" s="136"/>
      <c r="FK271" s="136"/>
      <c r="FL271" s="136"/>
      <c r="FM271" s="136"/>
      <c r="FN271" s="136"/>
      <c r="FO271" s="136"/>
      <c r="FP271" s="136"/>
      <c r="FQ271" s="136"/>
      <c r="FR271" s="136"/>
      <c r="FS271" s="136"/>
      <c r="FT271" s="136"/>
      <c r="FU271" s="136"/>
      <c r="FV271" s="136"/>
      <c r="FW271" s="136"/>
      <c r="FX271" s="136"/>
      <c r="FY271" s="136"/>
      <c r="FZ271" s="136"/>
      <c r="GA271" s="136"/>
      <c r="GB271" s="136"/>
      <c r="GC271" s="136"/>
      <c r="GD271" s="136"/>
      <c r="GE271" s="136"/>
      <c r="GF271" s="136"/>
      <c r="GG271" s="136"/>
      <c r="GH271" s="136"/>
      <c r="GI271" s="136"/>
      <c r="GJ271" s="136"/>
      <c r="GK271" s="136"/>
      <c r="GL271" s="136"/>
      <c r="GM271" s="136"/>
      <c r="GN271" s="136"/>
    </row>
    <row r="272" spans="1:196" s="132" customFormat="1" ht="12.75">
      <c r="A272" s="133"/>
      <c r="B272" s="134"/>
      <c r="CU272" s="135"/>
      <c r="CV272" s="136"/>
      <c r="CW272" s="136"/>
      <c r="CX272" s="136"/>
      <c r="CY272" s="136"/>
      <c r="CZ272" s="136"/>
      <c r="DA272" s="136"/>
      <c r="DB272" s="136"/>
      <c r="DC272" s="136"/>
      <c r="DD272" s="136"/>
      <c r="DE272" s="136"/>
      <c r="DF272" s="136"/>
      <c r="DG272" s="136"/>
      <c r="DH272" s="136"/>
      <c r="DI272" s="136"/>
      <c r="DJ272" s="136"/>
      <c r="DK272" s="136"/>
      <c r="DL272" s="136"/>
      <c r="DM272" s="136"/>
      <c r="DN272" s="136"/>
      <c r="DO272" s="136"/>
      <c r="DP272" s="136"/>
      <c r="DQ272" s="136"/>
      <c r="DR272" s="136"/>
      <c r="DS272" s="136"/>
      <c r="DT272" s="136"/>
      <c r="DU272" s="136"/>
      <c r="DV272" s="136"/>
      <c r="DW272" s="136"/>
      <c r="DX272" s="136"/>
      <c r="DY272" s="136"/>
      <c r="DZ272" s="136"/>
      <c r="EA272" s="136"/>
      <c r="EB272" s="136"/>
      <c r="EC272" s="136"/>
      <c r="ED272" s="136"/>
      <c r="EE272" s="136"/>
      <c r="EF272" s="136"/>
      <c r="EG272" s="136"/>
      <c r="EH272" s="136"/>
      <c r="EI272" s="136"/>
      <c r="EJ272" s="136"/>
      <c r="EK272" s="136"/>
      <c r="EL272" s="136"/>
      <c r="EM272" s="136"/>
      <c r="EN272" s="136"/>
      <c r="EO272" s="136"/>
      <c r="EP272" s="136"/>
      <c r="EQ272" s="136"/>
      <c r="ER272" s="136"/>
      <c r="ES272" s="136"/>
      <c r="ET272" s="136"/>
      <c r="EU272" s="136"/>
      <c r="EV272" s="136"/>
      <c r="EW272" s="136"/>
      <c r="EX272" s="136"/>
      <c r="EY272" s="136"/>
      <c r="EZ272" s="136"/>
      <c r="FA272" s="136"/>
      <c r="FB272" s="136"/>
      <c r="FC272" s="136"/>
      <c r="FD272" s="136"/>
      <c r="FE272" s="136"/>
      <c r="FF272" s="136"/>
      <c r="FG272" s="136"/>
      <c r="FH272" s="136"/>
      <c r="FI272" s="136"/>
      <c r="FJ272" s="136"/>
      <c r="FK272" s="136"/>
      <c r="FL272" s="136"/>
      <c r="FM272" s="136"/>
      <c r="FN272" s="136"/>
      <c r="FO272" s="136"/>
      <c r="FP272" s="136"/>
      <c r="FQ272" s="136"/>
      <c r="FR272" s="136"/>
      <c r="FS272" s="136"/>
      <c r="FT272" s="136"/>
      <c r="FU272" s="136"/>
      <c r="FV272" s="136"/>
      <c r="FW272" s="136"/>
      <c r="FX272" s="136"/>
      <c r="FY272" s="136"/>
      <c r="FZ272" s="136"/>
      <c r="GA272" s="136"/>
      <c r="GB272" s="136"/>
      <c r="GC272" s="136"/>
      <c r="GD272" s="136"/>
      <c r="GE272" s="136"/>
      <c r="GF272" s="136"/>
      <c r="GG272" s="136"/>
      <c r="GH272" s="136"/>
      <c r="GI272" s="136"/>
      <c r="GJ272" s="136"/>
      <c r="GK272" s="136"/>
      <c r="GL272" s="136"/>
      <c r="GM272" s="136"/>
      <c r="GN272" s="136"/>
    </row>
    <row r="273" spans="1:196" s="132" customFormat="1" ht="12.75">
      <c r="A273" s="133"/>
      <c r="B273" s="134"/>
      <c r="CU273" s="135"/>
      <c r="CV273" s="136"/>
      <c r="CW273" s="136"/>
      <c r="CX273" s="136"/>
      <c r="CY273" s="136"/>
      <c r="CZ273" s="136"/>
      <c r="DA273" s="136"/>
      <c r="DB273" s="136"/>
      <c r="DC273" s="136"/>
      <c r="DD273" s="136"/>
      <c r="DE273" s="136"/>
      <c r="DF273" s="136"/>
      <c r="DG273" s="136"/>
      <c r="DH273" s="136"/>
      <c r="DI273" s="136"/>
      <c r="DJ273" s="136"/>
      <c r="DK273" s="136"/>
      <c r="DL273" s="136"/>
      <c r="DM273" s="136"/>
      <c r="DN273" s="136"/>
      <c r="DO273" s="136"/>
      <c r="DP273" s="136"/>
      <c r="DQ273" s="136"/>
      <c r="DR273" s="136"/>
      <c r="DS273" s="136"/>
      <c r="DT273" s="136"/>
      <c r="DU273" s="136"/>
      <c r="DV273" s="136"/>
      <c r="DW273" s="136"/>
      <c r="DX273" s="136"/>
      <c r="DY273" s="136"/>
      <c r="DZ273" s="136"/>
      <c r="EA273" s="136"/>
      <c r="EB273" s="136"/>
      <c r="EC273" s="136"/>
      <c r="ED273" s="136"/>
      <c r="EE273" s="136"/>
      <c r="EF273" s="136"/>
      <c r="EG273" s="136"/>
      <c r="EH273" s="136"/>
      <c r="EI273" s="136"/>
      <c r="EJ273" s="136"/>
      <c r="EK273" s="136"/>
      <c r="EL273" s="136"/>
      <c r="EM273" s="136"/>
      <c r="EN273" s="136"/>
      <c r="EO273" s="136"/>
      <c r="EP273" s="136"/>
      <c r="EQ273" s="136"/>
      <c r="ER273" s="136"/>
      <c r="ES273" s="136"/>
      <c r="ET273" s="136"/>
      <c r="EU273" s="136"/>
      <c r="EV273" s="136"/>
      <c r="EW273" s="136"/>
      <c r="EX273" s="136"/>
      <c r="EY273" s="136"/>
      <c r="EZ273" s="136"/>
      <c r="FA273" s="136"/>
      <c r="FB273" s="136"/>
      <c r="FC273" s="136"/>
      <c r="FD273" s="136"/>
      <c r="FE273" s="136"/>
      <c r="FF273" s="136"/>
      <c r="FG273" s="136"/>
      <c r="FH273" s="136"/>
      <c r="FI273" s="136"/>
      <c r="FJ273" s="136"/>
      <c r="FK273" s="136"/>
      <c r="FL273" s="136"/>
      <c r="FM273" s="136"/>
      <c r="FN273" s="136"/>
      <c r="FO273" s="136"/>
      <c r="FP273" s="136"/>
      <c r="FQ273" s="136"/>
      <c r="FR273" s="136"/>
      <c r="FS273" s="136"/>
      <c r="FT273" s="136"/>
      <c r="FU273" s="136"/>
      <c r="FV273" s="136"/>
      <c r="FW273" s="136"/>
      <c r="FX273" s="136"/>
      <c r="FY273" s="136"/>
      <c r="FZ273" s="136"/>
      <c r="GA273" s="136"/>
      <c r="GB273" s="136"/>
      <c r="GC273" s="136"/>
      <c r="GD273" s="136"/>
      <c r="GE273" s="136"/>
      <c r="GF273" s="136"/>
      <c r="GG273" s="136"/>
      <c r="GH273" s="136"/>
      <c r="GI273" s="136"/>
      <c r="GJ273" s="136"/>
      <c r="GK273" s="136"/>
      <c r="GL273" s="136"/>
      <c r="GM273" s="136"/>
      <c r="GN273" s="136"/>
    </row>
    <row r="274" spans="1:196" s="132" customFormat="1" ht="12.75">
      <c r="A274" s="133"/>
      <c r="B274" s="134"/>
      <c r="CU274" s="135"/>
      <c r="CV274" s="136"/>
      <c r="CW274" s="136"/>
      <c r="CX274" s="136"/>
      <c r="CY274" s="136"/>
      <c r="CZ274" s="136"/>
      <c r="DA274" s="136"/>
      <c r="DB274" s="136"/>
      <c r="DC274" s="136"/>
      <c r="DD274" s="136"/>
      <c r="DE274" s="136"/>
      <c r="DF274" s="136"/>
      <c r="DG274" s="136"/>
      <c r="DH274" s="136"/>
      <c r="DI274" s="136"/>
      <c r="DJ274" s="136"/>
      <c r="DK274" s="136"/>
      <c r="DL274" s="136"/>
      <c r="DM274" s="136"/>
      <c r="DN274" s="136"/>
      <c r="DO274" s="136"/>
      <c r="DP274" s="136"/>
      <c r="DQ274" s="136"/>
      <c r="DR274" s="136"/>
      <c r="DS274" s="136"/>
      <c r="DT274" s="136"/>
      <c r="DU274" s="136"/>
      <c r="DV274" s="136"/>
      <c r="DW274" s="136"/>
      <c r="DX274" s="136"/>
      <c r="DY274" s="136"/>
      <c r="DZ274" s="136"/>
      <c r="EA274" s="136"/>
      <c r="EB274" s="136"/>
      <c r="EC274" s="136"/>
      <c r="ED274" s="136"/>
      <c r="EE274" s="136"/>
      <c r="EF274" s="136"/>
      <c r="EG274" s="136"/>
      <c r="EH274" s="136"/>
      <c r="EI274" s="136"/>
      <c r="EJ274" s="136"/>
      <c r="EK274" s="136"/>
      <c r="EL274" s="136"/>
      <c r="EM274" s="136"/>
      <c r="EN274" s="136"/>
      <c r="EO274" s="136"/>
      <c r="EP274" s="136"/>
      <c r="EQ274" s="136"/>
      <c r="ER274" s="136"/>
      <c r="ES274" s="136"/>
      <c r="ET274" s="136"/>
      <c r="EU274" s="136"/>
      <c r="EV274" s="136"/>
      <c r="EW274" s="136"/>
      <c r="EX274" s="136"/>
      <c r="EY274" s="136"/>
      <c r="EZ274" s="136"/>
      <c r="FA274" s="136"/>
      <c r="FB274" s="136"/>
      <c r="FC274" s="136"/>
      <c r="FD274" s="136"/>
      <c r="FE274" s="136"/>
      <c r="FF274" s="136"/>
      <c r="FG274" s="136"/>
      <c r="FH274" s="136"/>
      <c r="FI274" s="136"/>
      <c r="FJ274" s="136"/>
      <c r="FK274" s="136"/>
      <c r="FL274" s="136"/>
      <c r="FM274" s="136"/>
      <c r="FN274" s="136"/>
      <c r="FO274" s="136"/>
      <c r="FP274" s="136"/>
      <c r="FQ274" s="136"/>
      <c r="FR274" s="136"/>
      <c r="FS274" s="136"/>
      <c r="FT274" s="136"/>
      <c r="FU274" s="136"/>
      <c r="FV274" s="136"/>
      <c r="FW274" s="136"/>
      <c r="FX274" s="136"/>
      <c r="FY274" s="136"/>
      <c r="FZ274" s="136"/>
      <c r="GA274" s="136"/>
      <c r="GB274" s="136"/>
      <c r="GC274" s="136"/>
      <c r="GD274" s="136"/>
      <c r="GE274" s="136"/>
      <c r="GF274" s="136"/>
      <c r="GG274" s="136"/>
      <c r="GH274" s="136"/>
      <c r="GI274" s="136"/>
      <c r="GJ274" s="136"/>
      <c r="GK274" s="136"/>
      <c r="GL274" s="136"/>
      <c r="GM274" s="136"/>
      <c r="GN274" s="136"/>
    </row>
    <row r="275" spans="1:196" s="132" customFormat="1" ht="15.75" customHeight="1">
      <c r="A275" s="133"/>
      <c r="B275" s="134"/>
      <c r="CU275" s="135"/>
      <c r="CV275" s="136"/>
      <c r="CW275" s="136"/>
      <c r="CX275" s="136"/>
      <c r="CY275" s="136"/>
      <c r="CZ275" s="136"/>
      <c r="DA275" s="136"/>
      <c r="DB275" s="136"/>
      <c r="DC275" s="136"/>
      <c r="DD275" s="136"/>
      <c r="DE275" s="136"/>
      <c r="DF275" s="136"/>
      <c r="DG275" s="136"/>
      <c r="DH275" s="136"/>
      <c r="DI275" s="136"/>
      <c r="DJ275" s="136"/>
      <c r="DK275" s="136"/>
      <c r="DL275" s="136"/>
      <c r="DM275" s="136"/>
      <c r="DN275" s="136"/>
      <c r="DO275" s="136"/>
      <c r="DP275" s="136"/>
      <c r="DQ275" s="136"/>
      <c r="DR275" s="136"/>
      <c r="DS275" s="136"/>
      <c r="DT275" s="136"/>
      <c r="DU275" s="136"/>
      <c r="DV275" s="136"/>
      <c r="DW275" s="136"/>
      <c r="DX275" s="136"/>
      <c r="DY275" s="136"/>
      <c r="DZ275" s="136"/>
      <c r="EA275" s="136"/>
      <c r="EB275" s="136"/>
      <c r="EC275" s="136"/>
      <c r="ED275" s="136"/>
      <c r="EE275" s="136"/>
      <c r="EF275" s="136"/>
      <c r="EG275" s="136"/>
      <c r="EH275" s="136"/>
      <c r="EI275" s="136"/>
      <c r="EJ275" s="136"/>
      <c r="EK275" s="136"/>
      <c r="EL275" s="136"/>
      <c r="EM275" s="136"/>
      <c r="EN275" s="136"/>
      <c r="EO275" s="136"/>
      <c r="EP275" s="136"/>
      <c r="EQ275" s="136"/>
      <c r="ER275" s="136"/>
      <c r="ES275" s="136"/>
      <c r="ET275" s="136"/>
      <c r="EU275" s="136"/>
      <c r="EV275" s="136"/>
      <c r="EW275" s="136"/>
      <c r="EX275" s="136"/>
      <c r="EY275" s="136"/>
      <c r="EZ275" s="136"/>
      <c r="FA275" s="136"/>
      <c r="FB275" s="136"/>
      <c r="FC275" s="136"/>
      <c r="FD275" s="136"/>
      <c r="FE275" s="136"/>
      <c r="FF275" s="136"/>
      <c r="FG275" s="136"/>
      <c r="FH275" s="136"/>
      <c r="FI275" s="136"/>
      <c r="FJ275" s="136"/>
      <c r="FK275" s="136"/>
      <c r="FL275" s="136"/>
      <c r="FM275" s="136"/>
      <c r="FN275" s="136"/>
      <c r="FO275" s="136"/>
      <c r="FP275" s="136"/>
      <c r="FQ275" s="136"/>
      <c r="FR275" s="136"/>
      <c r="FS275" s="136"/>
      <c r="FT275" s="136"/>
      <c r="FU275" s="136"/>
      <c r="FV275" s="136"/>
      <c r="FW275" s="136"/>
      <c r="FX275" s="136"/>
      <c r="FY275" s="136"/>
      <c r="FZ275" s="136"/>
      <c r="GA275" s="136"/>
      <c r="GB275" s="136"/>
      <c r="GC275" s="136"/>
      <c r="GD275" s="136"/>
      <c r="GE275" s="136"/>
      <c r="GF275" s="136"/>
      <c r="GG275" s="136"/>
      <c r="GH275" s="136"/>
      <c r="GI275" s="136"/>
      <c r="GJ275" s="136"/>
      <c r="GK275" s="136"/>
      <c r="GL275" s="136"/>
      <c r="GM275" s="136"/>
      <c r="GN275" s="136"/>
    </row>
    <row r="276" spans="1:196" s="132" customFormat="1" ht="12.75">
      <c r="A276" s="133"/>
      <c r="B276" s="134"/>
      <c r="CU276" s="135"/>
      <c r="CV276" s="136"/>
      <c r="CW276" s="136"/>
      <c r="CX276" s="136"/>
      <c r="CY276" s="136"/>
      <c r="CZ276" s="136"/>
      <c r="DA276" s="136"/>
      <c r="DB276" s="136"/>
      <c r="DC276" s="136"/>
      <c r="DD276" s="136"/>
      <c r="DE276" s="136"/>
      <c r="DF276" s="136"/>
      <c r="DG276" s="136"/>
      <c r="DH276" s="136"/>
      <c r="DI276" s="136"/>
      <c r="DJ276" s="136"/>
      <c r="DK276" s="136"/>
      <c r="DL276" s="136"/>
      <c r="DM276" s="136"/>
      <c r="DN276" s="136"/>
      <c r="DO276" s="136"/>
      <c r="DP276" s="136"/>
      <c r="DQ276" s="136"/>
      <c r="DR276" s="136"/>
      <c r="DS276" s="136"/>
      <c r="DT276" s="136"/>
      <c r="DU276" s="136"/>
      <c r="DV276" s="136"/>
      <c r="DW276" s="136"/>
      <c r="DX276" s="136"/>
      <c r="DY276" s="136"/>
      <c r="DZ276" s="136"/>
      <c r="EA276" s="136"/>
      <c r="EB276" s="136"/>
      <c r="EC276" s="136"/>
      <c r="ED276" s="136"/>
      <c r="EE276" s="136"/>
      <c r="EF276" s="136"/>
      <c r="EG276" s="136"/>
      <c r="EH276" s="136"/>
      <c r="EI276" s="136"/>
      <c r="EJ276" s="136"/>
      <c r="EK276" s="136"/>
      <c r="EL276" s="136"/>
      <c r="EM276" s="136"/>
      <c r="EN276" s="136"/>
      <c r="EO276" s="136"/>
      <c r="EP276" s="136"/>
      <c r="EQ276" s="136"/>
      <c r="ER276" s="136"/>
      <c r="ES276" s="136"/>
      <c r="ET276" s="136"/>
      <c r="EU276" s="136"/>
      <c r="EV276" s="136"/>
      <c r="EW276" s="136"/>
      <c r="EX276" s="136"/>
      <c r="EY276" s="136"/>
      <c r="EZ276" s="136"/>
      <c r="FA276" s="136"/>
      <c r="FB276" s="136"/>
      <c r="FC276" s="136"/>
      <c r="FD276" s="136"/>
      <c r="FE276" s="136"/>
      <c r="FF276" s="136"/>
      <c r="FG276" s="136"/>
      <c r="FH276" s="136"/>
      <c r="FI276" s="136"/>
      <c r="FJ276" s="136"/>
      <c r="FK276" s="136"/>
      <c r="FL276" s="136"/>
      <c r="FM276" s="136"/>
      <c r="FN276" s="136"/>
      <c r="FO276" s="136"/>
      <c r="FP276" s="136"/>
      <c r="FQ276" s="136"/>
      <c r="FR276" s="136"/>
      <c r="FS276" s="136"/>
      <c r="FT276" s="136"/>
      <c r="FU276" s="136"/>
      <c r="FV276" s="136"/>
      <c r="FW276" s="136"/>
      <c r="FX276" s="136"/>
      <c r="FY276" s="136"/>
      <c r="FZ276" s="136"/>
      <c r="GA276" s="136"/>
      <c r="GB276" s="136"/>
      <c r="GC276" s="136"/>
      <c r="GD276" s="136"/>
      <c r="GE276" s="136"/>
      <c r="GF276" s="136"/>
      <c r="GG276" s="136"/>
      <c r="GH276" s="136"/>
      <c r="GI276" s="136"/>
      <c r="GJ276" s="136"/>
      <c r="GK276" s="136"/>
      <c r="GL276" s="136"/>
      <c r="GM276" s="136"/>
      <c r="GN276" s="136"/>
    </row>
    <row r="277" spans="1:196" s="132" customFormat="1" ht="12.75">
      <c r="A277" s="133"/>
      <c r="B277" s="134"/>
      <c r="CU277" s="135"/>
      <c r="CV277" s="136"/>
      <c r="CW277" s="136"/>
      <c r="CX277" s="136"/>
      <c r="CY277" s="136"/>
      <c r="CZ277" s="136"/>
      <c r="DA277" s="136"/>
      <c r="DB277" s="136"/>
      <c r="DC277" s="136"/>
      <c r="DD277" s="136"/>
      <c r="DE277" s="136"/>
      <c r="DF277" s="136"/>
      <c r="DG277" s="136"/>
      <c r="DH277" s="136"/>
      <c r="DI277" s="136"/>
      <c r="DJ277" s="136"/>
      <c r="DK277" s="136"/>
      <c r="DL277" s="136"/>
      <c r="DM277" s="136"/>
      <c r="DN277" s="136"/>
      <c r="DO277" s="136"/>
      <c r="DP277" s="136"/>
      <c r="DQ277" s="136"/>
      <c r="DR277" s="136"/>
      <c r="DS277" s="136"/>
      <c r="DT277" s="136"/>
      <c r="DU277" s="136"/>
      <c r="DV277" s="136"/>
      <c r="DW277" s="136"/>
      <c r="DX277" s="136"/>
      <c r="DY277" s="136"/>
      <c r="DZ277" s="136"/>
      <c r="EA277" s="136"/>
      <c r="EB277" s="136"/>
      <c r="EC277" s="136"/>
      <c r="ED277" s="136"/>
      <c r="EE277" s="136"/>
      <c r="EF277" s="136"/>
      <c r="EG277" s="136"/>
      <c r="EH277" s="136"/>
      <c r="EI277" s="136"/>
      <c r="EJ277" s="136"/>
      <c r="EK277" s="136"/>
      <c r="EL277" s="136"/>
      <c r="EM277" s="136"/>
      <c r="EN277" s="136"/>
      <c r="EO277" s="136"/>
      <c r="EP277" s="136"/>
      <c r="EQ277" s="136"/>
      <c r="ER277" s="136"/>
      <c r="ES277" s="136"/>
      <c r="ET277" s="136"/>
      <c r="EU277" s="136"/>
      <c r="EV277" s="136"/>
      <c r="EW277" s="136"/>
      <c r="EX277" s="136"/>
      <c r="EY277" s="136"/>
      <c r="EZ277" s="136"/>
      <c r="FA277" s="136"/>
      <c r="FB277" s="136"/>
      <c r="FC277" s="136"/>
      <c r="FD277" s="136"/>
      <c r="FE277" s="136"/>
      <c r="FF277" s="136"/>
      <c r="FG277" s="136"/>
      <c r="FH277" s="136"/>
      <c r="FI277" s="136"/>
      <c r="FJ277" s="136"/>
      <c r="FK277" s="136"/>
      <c r="FL277" s="136"/>
      <c r="FM277" s="136"/>
      <c r="FN277" s="136"/>
      <c r="FO277" s="136"/>
      <c r="FP277" s="136"/>
      <c r="FQ277" s="136"/>
      <c r="FR277" s="136"/>
      <c r="FS277" s="136"/>
      <c r="FT277" s="136"/>
      <c r="FU277" s="136"/>
      <c r="FV277" s="136"/>
      <c r="FW277" s="136"/>
      <c r="FX277" s="136"/>
      <c r="FY277" s="136"/>
      <c r="FZ277" s="136"/>
      <c r="GA277" s="136"/>
      <c r="GB277" s="136"/>
      <c r="GC277" s="136"/>
      <c r="GD277" s="136"/>
      <c r="GE277" s="136"/>
      <c r="GF277" s="136"/>
      <c r="GG277" s="136"/>
      <c r="GH277" s="136"/>
      <c r="GI277" s="136"/>
      <c r="GJ277" s="136"/>
      <c r="GK277" s="136"/>
      <c r="GL277" s="136"/>
      <c r="GM277" s="136"/>
      <c r="GN277" s="136"/>
    </row>
    <row r="278" spans="1:196" s="132" customFormat="1" ht="12.75">
      <c r="A278" s="133"/>
      <c r="B278" s="134"/>
      <c r="CU278" s="135"/>
      <c r="CV278" s="136"/>
      <c r="CW278" s="136"/>
      <c r="CX278" s="136"/>
      <c r="CY278" s="136"/>
      <c r="CZ278" s="136"/>
      <c r="DA278" s="136"/>
      <c r="DB278" s="136"/>
      <c r="DC278" s="136"/>
      <c r="DD278" s="136"/>
      <c r="DE278" s="136"/>
      <c r="DF278" s="136"/>
      <c r="DG278" s="136"/>
      <c r="DH278" s="136"/>
      <c r="DI278" s="136"/>
      <c r="DJ278" s="136"/>
      <c r="DK278" s="136"/>
      <c r="DL278" s="136"/>
      <c r="DM278" s="136"/>
      <c r="DN278" s="136"/>
      <c r="DO278" s="136"/>
      <c r="DP278" s="136"/>
      <c r="DQ278" s="136"/>
      <c r="DR278" s="136"/>
      <c r="DS278" s="136"/>
      <c r="DT278" s="136"/>
      <c r="DU278" s="136"/>
      <c r="DV278" s="136"/>
      <c r="DW278" s="136"/>
      <c r="DX278" s="136"/>
      <c r="DY278" s="136"/>
      <c r="DZ278" s="136"/>
      <c r="EA278" s="136"/>
      <c r="EB278" s="136"/>
      <c r="EC278" s="136"/>
      <c r="ED278" s="136"/>
      <c r="EE278" s="136"/>
      <c r="EF278" s="136"/>
      <c r="EG278" s="136"/>
      <c r="EH278" s="136"/>
      <c r="EI278" s="136"/>
      <c r="EJ278" s="136"/>
      <c r="EK278" s="136"/>
      <c r="EL278" s="136"/>
      <c r="EM278" s="136"/>
      <c r="EN278" s="136"/>
      <c r="EO278" s="136"/>
      <c r="EP278" s="136"/>
      <c r="EQ278" s="136"/>
      <c r="ER278" s="136"/>
      <c r="ES278" s="136"/>
      <c r="ET278" s="136"/>
      <c r="EU278" s="136"/>
      <c r="EV278" s="136"/>
      <c r="EW278" s="136"/>
      <c r="EX278" s="136"/>
      <c r="EY278" s="136"/>
      <c r="EZ278" s="136"/>
      <c r="FA278" s="136"/>
      <c r="FB278" s="136"/>
      <c r="FC278" s="136"/>
      <c r="FD278" s="136"/>
      <c r="FE278" s="136"/>
      <c r="FF278" s="136"/>
      <c r="FG278" s="136"/>
      <c r="FH278" s="136"/>
      <c r="FI278" s="136"/>
      <c r="FJ278" s="136"/>
      <c r="FK278" s="136"/>
      <c r="FL278" s="136"/>
      <c r="FM278" s="136"/>
      <c r="FN278" s="136"/>
      <c r="FO278" s="136"/>
      <c r="FP278" s="136"/>
      <c r="FQ278" s="136"/>
      <c r="FR278" s="136"/>
      <c r="FS278" s="136"/>
      <c r="FT278" s="136"/>
      <c r="FU278" s="136"/>
      <c r="FV278" s="136"/>
      <c r="FW278" s="136"/>
      <c r="FX278" s="136"/>
      <c r="FY278" s="136"/>
      <c r="FZ278" s="136"/>
      <c r="GA278" s="136"/>
      <c r="GB278" s="136"/>
      <c r="GC278" s="136"/>
      <c r="GD278" s="136"/>
      <c r="GE278" s="136"/>
      <c r="GF278" s="136"/>
      <c r="GG278" s="136"/>
      <c r="GH278" s="136"/>
      <c r="GI278" s="136"/>
      <c r="GJ278" s="136"/>
      <c r="GK278" s="136"/>
      <c r="GL278" s="136"/>
      <c r="GM278" s="136"/>
      <c r="GN278" s="136"/>
    </row>
    <row r="279" spans="1:196" s="132" customFormat="1" ht="15.75" customHeight="1">
      <c r="A279" s="133"/>
      <c r="B279" s="134"/>
      <c r="CU279" s="135"/>
      <c r="CV279" s="136"/>
      <c r="CW279" s="136"/>
      <c r="CX279" s="136"/>
      <c r="CY279" s="136"/>
      <c r="CZ279" s="136"/>
      <c r="DA279" s="136"/>
      <c r="DB279" s="136"/>
      <c r="DC279" s="136"/>
      <c r="DD279" s="136"/>
      <c r="DE279" s="136"/>
      <c r="DF279" s="136"/>
      <c r="DG279" s="136"/>
      <c r="DH279" s="136"/>
      <c r="DI279" s="136"/>
      <c r="DJ279" s="136"/>
      <c r="DK279" s="136"/>
      <c r="DL279" s="136"/>
      <c r="DM279" s="136"/>
      <c r="DN279" s="136"/>
      <c r="DO279" s="136"/>
      <c r="DP279" s="136"/>
      <c r="DQ279" s="136"/>
      <c r="DR279" s="136"/>
      <c r="DS279" s="136"/>
      <c r="DT279" s="136"/>
      <c r="DU279" s="136"/>
      <c r="DV279" s="136"/>
      <c r="DW279" s="136"/>
      <c r="DX279" s="136"/>
      <c r="DY279" s="136"/>
      <c r="DZ279" s="136"/>
      <c r="EA279" s="136"/>
      <c r="EB279" s="136"/>
      <c r="EC279" s="136"/>
      <c r="ED279" s="136"/>
      <c r="EE279" s="136"/>
      <c r="EF279" s="136"/>
      <c r="EG279" s="136"/>
      <c r="EH279" s="136"/>
      <c r="EI279" s="136"/>
      <c r="EJ279" s="136"/>
      <c r="EK279" s="136"/>
      <c r="EL279" s="136"/>
      <c r="EM279" s="136"/>
      <c r="EN279" s="136"/>
      <c r="EO279" s="136"/>
      <c r="EP279" s="136"/>
      <c r="EQ279" s="136"/>
      <c r="ER279" s="136"/>
      <c r="ES279" s="136"/>
      <c r="ET279" s="136"/>
      <c r="EU279" s="136"/>
      <c r="EV279" s="136"/>
      <c r="EW279" s="136"/>
      <c r="EX279" s="136"/>
      <c r="EY279" s="136"/>
      <c r="EZ279" s="136"/>
      <c r="FA279" s="136"/>
      <c r="FB279" s="136"/>
      <c r="FC279" s="136"/>
      <c r="FD279" s="136"/>
      <c r="FE279" s="136"/>
      <c r="FF279" s="136"/>
      <c r="FG279" s="136"/>
      <c r="FH279" s="136"/>
      <c r="FI279" s="136"/>
      <c r="FJ279" s="136"/>
      <c r="FK279" s="136"/>
      <c r="FL279" s="136"/>
      <c r="FM279" s="136"/>
      <c r="FN279" s="136"/>
      <c r="FO279" s="136"/>
      <c r="FP279" s="136"/>
      <c r="FQ279" s="136"/>
      <c r="FR279" s="136"/>
      <c r="FS279" s="136"/>
      <c r="FT279" s="136"/>
      <c r="FU279" s="136"/>
      <c r="FV279" s="136"/>
      <c r="FW279" s="136"/>
      <c r="FX279" s="136"/>
      <c r="FY279" s="136"/>
      <c r="FZ279" s="136"/>
      <c r="GA279" s="136"/>
      <c r="GB279" s="136"/>
      <c r="GC279" s="136"/>
      <c r="GD279" s="136"/>
      <c r="GE279" s="136"/>
      <c r="GF279" s="136"/>
      <c r="GG279" s="136"/>
      <c r="GH279" s="136"/>
      <c r="GI279" s="136"/>
      <c r="GJ279" s="136"/>
      <c r="GK279" s="136"/>
      <c r="GL279" s="136"/>
      <c r="GM279" s="136"/>
      <c r="GN279" s="136"/>
    </row>
    <row r="280" spans="1:196" s="132" customFormat="1" ht="12.75">
      <c r="A280" s="133"/>
      <c r="B280" s="134"/>
      <c r="CU280" s="135"/>
      <c r="CV280" s="136"/>
      <c r="CW280" s="136"/>
      <c r="CX280" s="136"/>
      <c r="CY280" s="136"/>
      <c r="CZ280" s="136"/>
      <c r="DA280" s="136"/>
      <c r="DB280" s="136"/>
      <c r="DC280" s="136"/>
      <c r="DD280" s="136"/>
      <c r="DE280" s="136"/>
      <c r="DF280" s="136"/>
      <c r="DG280" s="136"/>
      <c r="DH280" s="136"/>
      <c r="DI280" s="136"/>
      <c r="DJ280" s="136"/>
      <c r="DK280" s="136"/>
      <c r="DL280" s="136"/>
      <c r="DM280" s="136"/>
      <c r="DN280" s="136"/>
      <c r="DO280" s="136"/>
      <c r="DP280" s="136"/>
      <c r="DQ280" s="136"/>
      <c r="DR280" s="136"/>
      <c r="DS280" s="136"/>
      <c r="DT280" s="136"/>
      <c r="DU280" s="136"/>
      <c r="DV280" s="136"/>
      <c r="DW280" s="136"/>
      <c r="DX280" s="136"/>
      <c r="DY280" s="136"/>
      <c r="DZ280" s="136"/>
      <c r="EA280" s="136"/>
      <c r="EB280" s="136"/>
      <c r="EC280" s="136"/>
      <c r="ED280" s="136"/>
      <c r="EE280" s="136"/>
      <c r="EF280" s="136"/>
      <c r="EG280" s="136"/>
      <c r="EH280" s="136"/>
      <c r="EI280" s="136"/>
      <c r="EJ280" s="136"/>
      <c r="EK280" s="136"/>
      <c r="EL280" s="136"/>
      <c r="EM280" s="136"/>
      <c r="EN280" s="136"/>
      <c r="EO280" s="136"/>
      <c r="EP280" s="136"/>
      <c r="EQ280" s="136"/>
      <c r="ER280" s="136"/>
      <c r="ES280" s="136"/>
      <c r="ET280" s="136"/>
      <c r="EU280" s="136"/>
      <c r="EV280" s="136"/>
      <c r="EW280" s="136"/>
      <c r="EX280" s="136"/>
      <c r="EY280" s="136"/>
      <c r="EZ280" s="136"/>
      <c r="FA280" s="136"/>
      <c r="FB280" s="136"/>
      <c r="FC280" s="136"/>
      <c r="FD280" s="136"/>
      <c r="FE280" s="136"/>
      <c r="FF280" s="136"/>
      <c r="FG280" s="136"/>
      <c r="FH280" s="136"/>
      <c r="FI280" s="136"/>
      <c r="FJ280" s="136"/>
      <c r="FK280" s="136"/>
      <c r="FL280" s="136"/>
      <c r="FM280" s="136"/>
      <c r="FN280" s="136"/>
      <c r="FO280" s="136"/>
      <c r="FP280" s="136"/>
      <c r="FQ280" s="136"/>
      <c r="FR280" s="136"/>
      <c r="FS280" s="136"/>
      <c r="FT280" s="136"/>
      <c r="FU280" s="136"/>
      <c r="FV280" s="136"/>
      <c r="FW280" s="136"/>
      <c r="FX280" s="136"/>
      <c r="FY280" s="136"/>
      <c r="FZ280" s="136"/>
      <c r="GA280" s="136"/>
      <c r="GB280" s="136"/>
      <c r="GC280" s="136"/>
      <c r="GD280" s="136"/>
      <c r="GE280" s="136"/>
      <c r="GF280" s="136"/>
      <c r="GG280" s="136"/>
      <c r="GH280" s="136"/>
      <c r="GI280" s="136"/>
      <c r="GJ280" s="136"/>
      <c r="GK280" s="136"/>
      <c r="GL280" s="136"/>
      <c r="GM280" s="136"/>
      <c r="GN280" s="136"/>
    </row>
    <row r="281" spans="1:196" s="132" customFormat="1" ht="12.75">
      <c r="A281" s="133"/>
      <c r="B281" s="134"/>
      <c r="CU281" s="135"/>
      <c r="CV281" s="136"/>
      <c r="CW281" s="136"/>
      <c r="CX281" s="136"/>
      <c r="CY281" s="136"/>
      <c r="CZ281" s="136"/>
      <c r="DA281" s="136"/>
      <c r="DB281" s="136"/>
      <c r="DC281" s="136"/>
      <c r="DD281" s="136"/>
      <c r="DE281" s="136"/>
      <c r="DF281" s="136"/>
      <c r="DG281" s="136"/>
      <c r="DH281" s="136"/>
      <c r="DI281" s="136"/>
      <c r="DJ281" s="136"/>
      <c r="DK281" s="136"/>
      <c r="DL281" s="136"/>
      <c r="DM281" s="136"/>
      <c r="DN281" s="136"/>
      <c r="DO281" s="136"/>
      <c r="DP281" s="136"/>
      <c r="DQ281" s="136"/>
      <c r="DR281" s="136"/>
      <c r="DS281" s="136"/>
      <c r="DT281" s="136"/>
      <c r="DU281" s="136"/>
      <c r="DV281" s="136"/>
      <c r="DW281" s="136"/>
      <c r="DX281" s="136"/>
      <c r="DY281" s="136"/>
      <c r="DZ281" s="136"/>
      <c r="EA281" s="136"/>
      <c r="EB281" s="136"/>
      <c r="EC281" s="136"/>
      <c r="ED281" s="136"/>
      <c r="EE281" s="136"/>
      <c r="EF281" s="136"/>
      <c r="EG281" s="136"/>
      <c r="EH281" s="136"/>
      <c r="EI281" s="136"/>
      <c r="EJ281" s="136"/>
      <c r="EK281" s="136"/>
      <c r="EL281" s="136"/>
      <c r="EM281" s="136"/>
      <c r="EN281" s="136"/>
      <c r="EO281" s="136"/>
      <c r="EP281" s="136"/>
      <c r="EQ281" s="136"/>
      <c r="ER281" s="136"/>
      <c r="ES281" s="136"/>
      <c r="ET281" s="136"/>
      <c r="EU281" s="136"/>
      <c r="EV281" s="136"/>
      <c r="EW281" s="136"/>
      <c r="EX281" s="136"/>
      <c r="EY281" s="136"/>
      <c r="EZ281" s="136"/>
      <c r="FA281" s="136"/>
      <c r="FB281" s="136"/>
      <c r="FC281" s="136"/>
      <c r="FD281" s="136"/>
      <c r="FE281" s="136"/>
      <c r="FF281" s="136"/>
      <c r="FG281" s="136"/>
      <c r="FH281" s="136"/>
      <c r="FI281" s="136"/>
      <c r="FJ281" s="136"/>
      <c r="FK281" s="136"/>
      <c r="FL281" s="136"/>
      <c r="FM281" s="136"/>
      <c r="FN281" s="136"/>
      <c r="FO281" s="136"/>
      <c r="FP281" s="136"/>
      <c r="FQ281" s="136"/>
      <c r="FR281" s="136"/>
      <c r="FS281" s="136"/>
      <c r="FT281" s="136"/>
      <c r="FU281" s="136"/>
      <c r="FV281" s="136"/>
      <c r="FW281" s="136"/>
      <c r="FX281" s="136"/>
      <c r="FY281" s="136"/>
      <c r="FZ281" s="136"/>
      <c r="GA281" s="136"/>
      <c r="GB281" s="136"/>
      <c r="GC281" s="136"/>
      <c r="GD281" s="136"/>
      <c r="GE281" s="136"/>
      <c r="GF281" s="136"/>
      <c r="GG281" s="136"/>
      <c r="GH281" s="136"/>
      <c r="GI281" s="136"/>
      <c r="GJ281" s="136"/>
      <c r="GK281" s="136"/>
      <c r="GL281" s="136"/>
      <c r="GM281" s="136"/>
      <c r="GN281" s="136"/>
    </row>
    <row r="282" spans="1:196" s="132" customFormat="1" ht="12.75">
      <c r="A282" s="133"/>
      <c r="B282" s="134"/>
      <c r="CU282" s="135"/>
      <c r="CV282" s="136"/>
      <c r="CW282" s="136"/>
      <c r="CX282" s="136"/>
      <c r="CY282" s="136"/>
      <c r="CZ282" s="136"/>
      <c r="DA282" s="136"/>
      <c r="DB282" s="136"/>
      <c r="DC282" s="136"/>
      <c r="DD282" s="136"/>
      <c r="DE282" s="136"/>
      <c r="DF282" s="136"/>
      <c r="DG282" s="136"/>
      <c r="DH282" s="136"/>
      <c r="DI282" s="136"/>
      <c r="DJ282" s="136"/>
      <c r="DK282" s="136"/>
      <c r="DL282" s="136"/>
      <c r="DM282" s="136"/>
      <c r="DN282" s="136"/>
      <c r="DO282" s="136"/>
      <c r="DP282" s="136"/>
      <c r="DQ282" s="136"/>
      <c r="DR282" s="136"/>
      <c r="DS282" s="136"/>
      <c r="DT282" s="136"/>
      <c r="DU282" s="136"/>
      <c r="DV282" s="136"/>
      <c r="DW282" s="136"/>
      <c r="DX282" s="136"/>
      <c r="DY282" s="136"/>
      <c r="DZ282" s="136"/>
      <c r="EA282" s="136"/>
      <c r="EB282" s="136"/>
      <c r="EC282" s="136"/>
      <c r="ED282" s="136"/>
      <c r="EE282" s="136"/>
      <c r="EF282" s="136"/>
      <c r="EG282" s="136"/>
      <c r="EH282" s="136"/>
      <c r="EI282" s="136"/>
      <c r="EJ282" s="136"/>
      <c r="EK282" s="136"/>
      <c r="EL282" s="136"/>
      <c r="EM282" s="136"/>
      <c r="EN282" s="136"/>
      <c r="EO282" s="136"/>
      <c r="EP282" s="136"/>
      <c r="EQ282" s="136"/>
      <c r="ER282" s="136"/>
      <c r="ES282" s="136"/>
      <c r="ET282" s="136"/>
      <c r="EU282" s="136"/>
      <c r="EV282" s="136"/>
      <c r="EW282" s="136"/>
      <c r="EX282" s="136"/>
      <c r="EY282" s="136"/>
      <c r="EZ282" s="136"/>
      <c r="FA282" s="136"/>
      <c r="FB282" s="136"/>
      <c r="FC282" s="136"/>
      <c r="FD282" s="136"/>
      <c r="FE282" s="136"/>
      <c r="FF282" s="136"/>
      <c r="FG282" s="136"/>
      <c r="FH282" s="136"/>
      <c r="FI282" s="136"/>
      <c r="FJ282" s="136"/>
      <c r="FK282" s="136"/>
      <c r="FL282" s="136"/>
      <c r="FM282" s="136"/>
      <c r="FN282" s="136"/>
      <c r="FO282" s="136"/>
      <c r="FP282" s="136"/>
      <c r="FQ282" s="136"/>
      <c r="FR282" s="136"/>
      <c r="FS282" s="136"/>
      <c r="FT282" s="136"/>
      <c r="FU282" s="136"/>
      <c r="FV282" s="136"/>
      <c r="FW282" s="136"/>
      <c r="FX282" s="136"/>
      <c r="FY282" s="136"/>
      <c r="FZ282" s="136"/>
      <c r="GA282" s="136"/>
      <c r="GB282" s="136"/>
      <c r="GC282" s="136"/>
      <c r="GD282" s="136"/>
      <c r="GE282" s="136"/>
      <c r="GF282" s="136"/>
      <c r="GG282" s="136"/>
      <c r="GH282" s="136"/>
      <c r="GI282" s="136"/>
      <c r="GJ282" s="136"/>
      <c r="GK282" s="136"/>
      <c r="GL282" s="136"/>
      <c r="GM282" s="136"/>
      <c r="GN282" s="136"/>
    </row>
    <row r="283" spans="1:196" s="132" customFormat="1" ht="15.75" customHeight="1">
      <c r="A283" s="133"/>
      <c r="B283" s="134"/>
      <c r="CU283" s="135"/>
      <c r="CV283" s="136"/>
      <c r="CW283" s="136"/>
      <c r="CX283" s="136"/>
      <c r="CY283" s="136"/>
      <c r="CZ283" s="136"/>
      <c r="DA283" s="136"/>
      <c r="DB283" s="136"/>
      <c r="DC283" s="136"/>
      <c r="DD283" s="136"/>
      <c r="DE283" s="136"/>
      <c r="DF283" s="136"/>
      <c r="DG283" s="136"/>
      <c r="DH283" s="136"/>
      <c r="DI283" s="136"/>
      <c r="DJ283" s="136"/>
      <c r="DK283" s="136"/>
      <c r="DL283" s="136"/>
      <c r="DM283" s="136"/>
      <c r="DN283" s="136"/>
      <c r="DO283" s="136"/>
      <c r="DP283" s="136"/>
      <c r="DQ283" s="136"/>
      <c r="DR283" s="136"/>
      <c r="DS283" s="136"/>
      <c r="DT283" s="136"/>
      <c r="DU283" s="136"/>
      <c r="DV283" s="136"/>
      <c r="DW283" s="136"/>
      <c r="DX283" s="136"/>
      <c r="DY283" s="136"/>
      <c r="DZ283" s="136"/>
      <c r="EA283" s="136"/>
      <c r="EB283" s="136"/>
      <c r="EC283" s="136"/>
      <c r="ED283" s="136"/>
      <c r="EE283" s="136"/>
      <c r="EF283" s="136"/>
      <c r="EG283" s="136"/>
      <c r="EH283" s="136"/>
      <c r="EI283" s="136"/>
      <c r="EJ283" s="136"/>
      <c r="EK283" s="136"/>
      <c r="EL283" s="136"/>
      <c r="EM283" s="136"/>
      <c r="EN283" s="136"/>
      <c r="EO283" s="136"/>
      <c r="EP283" s="136"/>
      <c r="EQ283" s="136"/>
      <c r="ER283" s="136"/>
      <c r="ES283" s="136"/>
      <c r="ET283" s="136"/>
      <c r="EU283" s="136"/>
      <c r="EV283" s="136"/>
      <c r="EW283" s="136"/>
      <c r="EX283" s="136"/>
      <c r="EY283" s="136"/>
      <c r="EZ283" s="136"/>
      <c r="FA283" s="136"/>
      <c r="FB283" s="136"/>
      <c r="FC283" s="136"/>
      <c r="FD283" s="136"/>
      <c r="FE283" s="136"/>
      <c r="FF283" s="136"/>
      <c r="FG283" s="136"/>
      <c r="FH283" s="136"/>
      <c r="FI283" s="136"/>
      <c r="FJ283" s="136"/>
      <c r="FK283" s="136"/>
      <c r="FL283" s="136"/>
      <c r="FM283" s="136"/>
      <c r="FN283" s="136"/>
      <c r="FO283" s="136"/>
      <c r="FP283" s="136"/>
      <c r="FQ283" s="136"/>
      <c r="FR283" s="136"/>
      <c r="FS283" s="136"/>
      <c r="FT283" s="136"/>
      <c r="FU283" s="136"/>
      <c r="FV283" s="136"/>
      <c r="FW283" s="136"/>
      <c r="FX283" s="136"/>
      <c r="FY283" s="136"/>
      <c r="FZ283" s="136"/>
      <c r="GA283" s="136"/>
      <c r="GB283" s="136"/>
      <c r="GC283" s="136"/>
      <c r="GD283" s="136"/>
      <c r="GE283" s="136"/>
      <c r="GF283" s="136"/>
      <c r="GG283" s="136"/>
      <c r="GH283" s="136"/>
      <c r="GI283" s="136"/>
      <c r="GJ283" s="136"/>
      <c r="GK283" s="136"/>
      <c r="GL283" s="136"/>
      <c r="GM283" s="136"/>
      <c r="GN283" s="136"/>
    </row>
    <row r="284" spans="1:196" s="132" customFormat="1" ht="12.75">
      <c r="A284" s="133"/>
      <c r="B284" s="134"/>
      <c r="CU284" s="135"/>
      <c r="CV284" s="136"/>
      <c r="CW284" s="136"/>
      <c r="CX284" s="136"/>
      <c r="CY284" s="136"/>
      <c r="CZ284" s="136"/>
      <c r="DA284" s="136"/>
      <c r="DB284" s="136"/>
      <c r="DC284" s="136"/>
      <c r="DD284" s="136"/>
      <c r="DE284" s="136"/>
      <c r="DF284" s="136"/>
      <c r="DG284" s="136"/>
      <c r="DH284" s="136"/>
      <c r="DI284" s="136"/>
      <c r="DJ284" s="136"/>
      <c r="DK284" s="136"/>
      <c r="DL284" s="136"/>
      <c r="DM284" s="136"/>
      <c r="DN284" s="136"/>
      <c r="DO284" s="136"/>
      <c r="DP284" s="136"/>
      <c r="DQ284" s="136"/>
      <c r="DR284" s="136"/>
      <c r="DS284" s="136"/>
      <c r="DT284" s="136"/>
      <c r="DU284" s="136"/>
      <c r="DV284" s="136"/>
      <c r="DW284" s="136"/>
      <c r="DX284" s="136"/>
      <c r="DY284" s="136"/>
      <c r="DZ284" s="136"/>
      <c r="EA284" s="136"/>
      <c r="EB284" s="136"/>
      <c r="EC284" s="136"/>
      <c r="ED284" s="136"/>
      <c r="EE284" s="136"/>
      <c r="EF284" s="136"/>
      <c r="EG284" s="136"/>
      <c r="EH284" s="136"/>
      <c r="EI284" s="136"/>
      <c r="EJ284" s="136"/>
      <c r="EK284" s="136"/>
      <c r="EL284" s="136"/>
      <c r="EM284" s="136"/>
      <c r="EN284" s="136"/>
      <c r="EO284" s="136"/>
      <c r="EP284" s="136"/>
      <c r="EQ284" s="136"/>
      <c r="ER284" s="136"/>
      <c r="ES284" s="136"/>
      <c r="ET284" s="136"/>
      <c r="EU284" s="136"/>
      <c r="EV284" s="136"/>
      <c r="EW284" s="136"/>
      <c r="EX284" s="136"/>
      <c r="EY284" s="136"/>
      <c r="EZ284" s="136"/>
      <c r="FA284" s="136"/>
      <c r="FB284" s="136"/>
      <c r="FC284" s="136"/>
      <c r="FD284" s="136"/>
      <c r="FE284" s="136"/>
      <c r="FF284" s="136"/>
      <c r="FG284" s="136"/>
      <c r="FH284" s="136"/>
      <c r="FI284" s="136"/>
      <c r="FJ284" s="136"/>
      <c r="FK284" s="136"/>
      <c r="FL284" s="136"/>
      <c r="FM284" s="136"/>
      <c r="FN284" s="136"/>
      <c r="FO284" s="136"/>
      <c r="FP284" s="136"/>
      <c r="FQ284" s="136"/>
      <c r="FR284" s="136"/>
      <c r="FS284" s="136"/>
      <c r="FT284" s="136"/>
      <c r="FU284" s="136"/>
      <c r="FV284" s="136"/>
      <c r="FW284" s="136"/>
      <c r="FX284" s="136"/>
      <c r="FY284" s="136"/>
      <c r="FZ284" s="136"/>
      <c r="GA284" s="136"/>
      <c r="GB284" s="136"/>
      <c r="GC284" s="136"/>
      <c r="GD284" s="136"/>
      <c r="GE284" s="136"/>
      <c r="GF284" s="136"/>
      <c r="GG284" s="136"/>
      <c r="GH284" s="136"/>
      <c r="GI284" s="136"/>
      <c r="GJ284" s="136"/>
      <c r="GK284" s="136"/>
      <c r="GL284" s="136"/>
      <c r="GM284" s="136"/>
      <c r="GN284" s="136"/>
    </row>
    <row r="285" spans="1:196" s="132" customFormat="1" ht="12.75">
      <c r="A285" s="133"/>
      <c r="B285" s="134"/>
      <c r="CU285" s="135"/>
      <c r="CV285" s="136"/>
      <c r="CW285" s="136"/>
      <c r="CX285" s="136"/>
      <c r="CY285" s="136"/>
      <c r="CZ285" s="136"/>
      <c r="DA285" s="136"/>
      <c r="DB285" s="136"/>
      <c r="DC285" s="136"/>
      <c r="DD285" s="136"/>
      <c r="DE285" s="136"/>
      <c r="DF285" s="136"/>
      <c r="DG285" s="136"/>
      <c r="DH285" s="136"/>
      <c r="DI285" s="136"/>
      <c r="DJ285" s="136"/>
      <c r="DK285" s="136"/>
      <c r="DL285" s="136"/>
      <c r="DM285" s="136"/>
      <c r="DN285" s="136"/>
      <c r="DO285" s="136"/>
      <c r="DP285" s="136"/>
      <c r="DQ285" s="136"/>
      <c r="DR285" s="136"/>
      <c r="DS285" s="136"/>
      <c r="DT285" s="136"/>
      <c r="DU285" s="136"/>
      <c r="DV285" s="136"/>
      <c r="DW285" s="136"/>
      <c r="DX285" s="136"/>
      <c r="DY285" s="136"/>
      <c r="DZ285" s="136"/>
      <c r="EA285" s="136"/>
      <c r="EB285" s="136"/>
      <c r="EC285" s="136"/>
      <c r="ED285" s="136"/>
      <c r="EE285" s="136"/>
      <c r="EF285" s="136"/>
      <c r="EG285" s="136"/>
      <c r="EH285" s="136"/>
      <c r="EI285" s="136"/>
      <c r="EJ285" s="136"/>
      <c r="EK285" s="136"/>
      <c r="EL285" s="136"/>
      <c r="EM285" s="136"/>
      <c r="EN285" s="136"/>
      <c r="EO285" s="136"/>
      <c r="EP285" s="136"/>
      <c r="EQ285" s="136"/>
      <c r="ER285" s="136"/>
      <c r="ES285" s="136"/>
      <c r="ET285" s="136"/>
      <c r="EU285" s="136"/>
      <c r="EV285" s="136"/>
      <c r="EW285" s="136"/>
      <c r="EX285" s="136"/>
      <c r="EY285" s="136"/>
      <c r="EZ285" s="136"/>
      <c r="FA285" s="136"/>
      <c r="FB285" s="136"/>
      <c r="FC285" s="136"/>
      <c r="FD285" s="136"/>
      <c r="FE285" s="136"/>
      <c r="FF285" s="136"/>
      <c r="FG285" s="136"/>
      <c r="FH285" s="136"/>
      <c r="FI285" s="136"/>
      <c r="FJ285" s="136"/>
      <c r="FK285" s="136"/>
      <c r="FL285" s="136"/>
      <c r="FM285" s="136"/>
      <c r="FN285" s="136"/>
      <c r="FO285" s="136"/>
      <c r="FP285" s="136"/>
      <c r="FQ285" s="136"/>
      <c r="FR285" s="136"/>
      <c r="FS285" s="136"/>
      <c r="FT285" s="136"/>
      <c r="FU285" s="136"/>
      <c r="FV285" s="136"/>
      <c r="FW285" s="136"/>
      <c r="FX285" s="136"/>
      <c r="FY285" s="136"/>
      <c r="FZ285" s="136"/>
      <c r="GA285" s="136"/>
      <c r="GB285" s="136"/>
      <c r="GC285" s="136"/>
      <c r="GD285" s="136"/>
      <c r="GE285" s="136"/>
      <c r="GF285" s="136"/>
      <c r="GG285" s="136"/>
      <c r="GH285" s="136"/>
      <c r="GI285" s="136"/>
      <c r="GJ285" s="136"/>
      <c r="GK285" s="136"/>
      <c r="GL285" s="136"/>
      <c r="GM285" s="136"/>
      <c r="GN285" s="136"/>
    </row>
    <row r="286" spans="1:196" s="132" customFormat="1" ht="12.75">
      <c r="A286" s="133"/>
      <c r="B286" s="134"/>
      <c r="CU286" s="135"/>
      <c r="CV286" s="136"/>
      <c r="CW286" s="136"/>
      <c r="CX286" s="136"/>
      <c r="CY286" s="136"/>
      <c r="CZ286" s="136"/>
      <c r="DA286" s="136"/>
      <c r="DB286" s="136"/>
      <c r="DC286" s="136"/>
      <c r="DD286" s="136"/>
      <c r="DE286" s="136"/>
      <c r="DF286" s="136"/>
      <c r="DG286" s="136"/>
      <c r="DH286" s="136"/>
      <c r="DI286" s="136"/>
      <c r="DJ286" s="136"/>
      <c r="DK286" s="136"/>
      <c r="DL286" s="136"/>
      <c r="DM286" s="136"/>
      <c r="DN286" s="136"/>
      <c r="DO286" s="136"/>
      <c r="DP286" s="136"/>
      <c r="DQ286" s="136"/>
      <c r="DR286" s="136"/>
      <c r="DS286" s="136"/>
      <c r="DT286" s="136"/>
      <c r="DU286" s="136"/>
      <c r="DV286" s="136"/>
      <c r="DW286" s="136"/>
      <c r="DX286" s="136"/>
      <c r="DY286" s="136"/>
      <c r="DZ286" s="136"/>
      <c r="EA286" s="136"/>
      <c r="EB286" s="136"/>
      <c r="EC286" s="136"/>
      <c r="ED286" s="136"/>
      <c r="EE286" s="136"/>
      <c r="EF286" s="136"/>
      <c r="EG286" s="136"/>
      <c r="EH286" s="136"/>
      <c r="EI286" s="136"/>
      <c r="EJ286" s="136"/>
      <c r="EK286" s="136"/>
      <c r="EL286" s="136"/>
      <c r="EM286" s="136"/>
      <c r="EN286" s="136"/>
      <c r="EO286" s="136"/>
      <c r="EP286" s="136"/>
      <c r="EQ286" s="136"/>
      <c r="ER286" s="136"/>
      <c r="ES286" s="136"/>
      <c r="ET286" s="136"/>
      <c r="EU286" s="136"/>
      <c r="EV286" s="136"/>
      <c r="EW286" s="136"/>
      <c r="EX286" s="136"/>
      <c r="EY286" s="136"/>
      <c r="EZ286" s="136"/>
      <c r="FA286" s="136"/>
      <c r="FB286" s="136"/>
      <c r="FC286" s="136"/>
      <c r="FD286" s="136"/>
      <c r="FE286" s="136"/>
      <c r="FF286" s="136"/>
      <c r="FG286" s="136"/>
      <c r="FH286" s="136"/>
      <c r="FI286" s="136"/>
      <c r="FJ286" s="136"/>
      <c r="FK286" s="136"/>
      <c r="FL286" s="136"/>
      <c r="FM286" s="136"/>
      <c r="FN286" s="136"/>
      <c r="FO286" s="136"/>
      <c r="FP286" s="136"/>
      <c r="FQ286" s="136"/>
      <c r="FR286" s="136"/>
      <c r="FS286" s="136"/>
      <c r="FT286" s="136"/>
      <c r="FU286" s="136"/>
      <c r="FV286" s="136"/>
      <c r="FW286" s="136"/>
      <c r="FX286" s="136"/>
      <c r="FY286" s="136"/>
      <c r="FZ286" s="136"/>
      <c r="GA286" s="136"/>
      <c r="GB286" s="136"/>
      <c r="GC286" s="136"/>
      <c r="GD286" s="136"/>
      <c r="GE286" s="136"/>
      <c r="GF286" s="136"/>
      <c r="GG286" s="136"/>
      <c r="GH286" s="136"/>
      <c r="GI286" s="136"/>
      <c r="GJ286" s="136"/>
      <c r="GK286" s="136"/>
      <c r="GL286" s="136"/>
      <c r="GM286" s="136"/>
      <c r="GN286" s="136"/>
    </row>
    <row r="287" spans="1:196" s="132" customFormat="1" ht="15.75" customHeight="1">
      <c r="A287" s="133"/>
      <c r="B287" s="134"/>
      <c r="CU287" s="135"/>
      <c r="CV287" s="136"/>
      <c r="CW287" s="136"/>
      <c r="CX287" s="136"/>
      <c r="CY287" s="136"/>
      <c r="CZ287" s="136"/>
      <c r="DA287" s="136"/>
      <c r="DB287" s="136"/>
      <c r="DC287" s="136"/>
      <c r="DD287" s="136"/>
      <c r="DE287" s="136"/>
      <c r="DF287" s="136"/>
      <c r="DG287" s="136"/>
      <c r="DH287" s="136"/>
      <c r="DI287" s="136"/>
      <c r="DJ287" s="136"/>
      <c r="DK287" s="136"/>
      <c r="DL287" s="136"/>
      <c r="DM287" s="136"/>
      <c r="DN287" s="136"/>
      <c r="DO287" s="136"/>
      <c r="DP287" s="136"/>
      <c r="DQ287" s="136"/>
      <c r="DR287" s="136"/>
      <c r="DS287" s="136"/>
      <c r="DT287" s="136"/>
      <c r="DU287" s="136"/>
      <c r="DV287" s="136"/>
      <c r="DW287" s="136"/>
      <c r="DX287" s="136"/>
      <c r="DY287" s="136"/>
      <c r="DZ287" s="136"/>
      <c r="EA287" s="136"/>
      <c r="EB287" s="136"/>
      <c r="EC287" s="136"/>
      <c r="ED287" s="136"/>
      <c r="EE287" s="136"/>
      <c r="EF287" s="136"/>
      <c r="EG287" s="136"/>
      <c r="EH287" s="136"/>
      <c r="EI287" s="136"/>
      <c r="EJ287" s="136"/>
      <c r="EK287" s="136"/>
      <c r="EL287" s="136"/>
      <c r="EM287" s="136"/>
      <c r="EN287" s="136"/>
      <c r="EO287" s="136"/>
      <c r="EP287" s="136"/>
      <c r="EQ287" s="136"/>
      <c r="ER287" s="136"/>
      <c r="ES287" s="136"/>
      <c r="ET287" s="136"/>
      <c r="EU287" s="136"/>
      <c r="EV287" s="136"/>
      <c r="EW287" s="136"/>
      <c r="EX287" s="136"/>
      <c r="EY287" s="136"/>
      <c r="EZ287" s="136"/>
      <c r="FA287" s="136"/>
      <c r="FB287" s="136"/>
      <c r="FC287" s="136"/>
      <c r="FD287" s="136"/>
      <c r="FE287" s="136"/>
      <c r="FF287" s="136"/>
      <c r="FG287" s="136"/>
      <c r="FH287" s="136"/>
      <c r="FI287" s="136"/>
      <c r="FJ287" s="136"/>
      <c r="FK287" s="136"/>
      <c r="FL287" s="136"/>
      <c r="FM287" s="136"/>
      <c r="FN287" s="136"/>
      <c r="FO287" s="136"/>
      <c r="FP287" s="136"/>
      <c r="FQ287" s="136"/>
      <c r="FR287" s="136"/>
      <c r="FS287" s="136"/>
      <c r="FT287" s="136"/>
      <c r="FU287" s="136"/>
      <c r="FV287" s="136"/>
      <c r="FW287" s="136"/>
      <c r="FX287" s="136"/>
      <c r="FY287" s="136"/>
      <c r="FZ287" s="136"/>
      <c r="GA287" s="136"/>
      <c r="GB287" s="136"/>
      <c r="GC287" s="136"/>
      <c r="GD287" s="136"/>
      <c r="GE287" s="136"/>
      <c r="GF287" s="136"/>
      <c r="GG287" s="136"/>
      <c r="GH287" s="136"/>
      <c r="GI287" s="136"/>
      <c r="GJ287" s="136"/>
      <c r="GK287" s="136"/>
      <c r="GL287" s="136"/>
      <c r="GM287" s="136"/>
      <c r="GN287" s="136"/>
    </row>
    <row r="288" spans="1:196" s="132" customFormat="1" ht="12.75">
      <c r="A288" s="133"/>
      <c r="B288" s="134"/>
      <c r="CU288" s="135"/>
      <c r="CV288" s="136"/>
      <c r="CW288" s="136"/>
      <c r="CX288" s="136"/>
      <c r="CY288" s="136"/>
      <c r="CZ288" s="136"/>
      <c r="DA288" s="136"/>
      <c r="DB288" s="136"/>
      <c r="DC288" s="136"/>
      <c r="DD288" s="136"/>
      <c r="DE288" s="136"/>
      <c r="DF288" s="136"/>
      <c r="DG288" s="136"/>
      <c r="DH288" s="136"/>
      <c r="DI288" s="136"/>
      <c r="DJ288" s="136"/>
      <c r="DK288" s="136"/>
      <c r="DL288" s="136"/>
      <c r="DM288" s="136"/>
      <c r="DN288" s="136"/>
      <c r="DO288" s="136"/>
      <c r="DP288" s="136"/>
      <c r="DQ288" s="136"/>
      <c r="DR288" s="136"/>
      <c r="DS288" s="136"/>
      <c r="DT288" s="136"/>
      <c r="DU288" s="136"/>
      <c r="DV288" s="136"/>
      <c r="DW288" s="136"/>
      <c r="DX288" s="136"/>
      <c r="DY288" s="136"/>
      <c r="DZ288" s="136"/>
      <c r="EA288" s="136"/>
      <c r="EB288" s="136"/>
      <c r="EC288" s="136"/>
      <c r="ED288" s="136"/>
      <c r="EE288" s="136"/>
      <c r="EF288" s="136"/>
      <c r="EG288" s="136"/>
      <c r="EH288" s="136"/>
      <c r="EI288" s="136"/>
      <c r="EJ288" s="136"/>
      <c r="EK288" s="136"/>
      <c r="EL288" s="136"/>
      <c r="EM288" s="136"/>
      <c r="EN288" s="136"/>
      <c r="EO288" s="136"/>
      <c r="EP288" s="136"/>
      <c r="EQ288" s="136"/>
      <c r="ER288" s="136"/>
      <c r="ES288" s="136"/>
      <c r="ET288" s="136"/>
      <c r="EU288" s="136"/>
      <c r="EV288" s="136"/>
      <c r="EW288" s="136"/>
      <c r="EX288" s="136"/>
      <c r="EY288" s="136"/>
      <c r="EZ288" s="136"/>
      <c r="FA288" s="136"/>
      <c r="FB288" s="136"/>
      <c r="FC288" s="136"/>
      <c r="FD288" s="136"/>
      <c r="FE288" s="136"/>
      <c r="FF288" s="136"/>
      <c r="FG288" s="136"/>
      <c r="FH288" s="136"/>
      <c r="FI288" s="136"/>
      <c r="FJ288" s="136"/>
      <c r="FK288" s="136"/>
      <c r="FL288" s="136"/>
      <c r="FM288" s="136"/>
      <c r="FN288" s="136"/>
      <c r="FO288" s="136"/>
      <c r="FP288" s="136"/>
      <c r="FQ288" s="136"/>
      <c r="FR288" s="136"/>
      <c r="FS288" s="136"/>
      <c r="FT288" s="136"/>
      <c r="FU288" s="136"/>
      <c r="FV288" s="136"/>
      <c r="FW288" s="136"/>
      <c r="FX288" s="136"/>
      <c r="FY288" s="136"/>
      <c r="FZ288" s="136"/>
      <c r="GA288" s="136"/>
      <c r="GB288" s="136"/>
      <c r="GC288" s="136"/>
      <c r="GD288" s="136"/>
      <c r="GE288" s="136"/>
      <c r="GF288" s="136"/>
      <c r="GG288" s="136"/>
      <c r="GH288" s="136"/>
      <c r="GI288" s="136"/>
      <c r="GJ288" s="136"/>
      <c r="GK288" s="136"/>
      <c r="GL288" s="136"/>
      <c r="GM288" s="136"/>
      <c r="GN288" s="136"/>
    </row>
    <row r="289" spans="1:196" s="132" customFormat="1" ht="12.75">
      <c r="A289" s="133"/>
      <c r="B289" s="134"/>
      <c r="CU289" s="135"/>
      <c r="CV289" s="136"/>
      <c r="CW289" s="136"/>
      <c r="CX289" s="136"/>
      <c r="CY289" s="136"/>
      <c r="CZ289" s="136"/>
      <c r="DA289" s="136"/>
      <c r="DB289" s="136"/>
      <c r="DC289" s="136"/>
      <c r="DD289" s="136"/>
      <c r="DE289" s="136"/>
      <c r="DF289" s="136"/>
      <c r="DG289" s="136"/>
      <c r="DH289" s="136"/>
      <c r="DI289" s="136"/>
      <c r="DJ289" s="136"/>
      <c r="DK289" s="136"/>
      <c r="DL289" s="136"/>
      <c r="DM289" s="136"/>
      <c r="DN289" s="136"/>
      <c r="DO289" s="136"/>
      <c r="DP289" s="136"/>
      <c r="DQ289" s="136"/>
      <c r="DR289" s="136"/>
      <c r="DS289" s="136"/>
      <c r="DT289" s="136"/>
      <c r="DU289" s="136"/>
      <c r="DV289" s="136"/>
      <c r="DW289" s="136"/>
      <c r="DX289" s="136"/>
      <c r="DY289" s="136"/>
      <c r="DZ289" s="136"/>
      <c r="EA289" s="136"/>
      <c r="EB289" s="136"/>
      <c r="EC289" s="136"/>
      <c r="ED289" s="136"/>
      <c r="EE289" s="136"/>
      <c r="EF289" s="136"/>
      <c r="EG289" s="136"/>
      <c r="EH289" s="136"/>
      <c r="EI289" s="136"/>
      <c r="EJ289" s="136"/>
      <c r="EK289" s="136"/>
      <c r="EL289" s="136"/>
      <c r="EM289" s="136"/>
      <c r="EN289" s="136"/>
      <c r="EO289" s="136"/>
      <c r="EP289" s="136"/>
      <c r="EQ289" s="136"/>
      <c r="ER289" s="136"/>
      <c r="ES289" s="136"/>
      <c r="ET289" s="136"/>
      <c r="EU289" s="136"/>
      <c r="EV289" s="136"/>
      <c r="EW289" s="136"/>
      <c r="EX289" s="136"/>
      <c r="EY289" s="136"/>
      <c r="EZ289" s="136"/>
      <c r="FA289" s="136"/>
      <c r="FB289" s="136"/>
      <c r="FC289" s="136"/>
      <c r="FD289" s="136"/>
      <c r="FE289" s="136"/>
      <c r="FF289" s="136"/>
      <c r="FG289" s="136"/>
      <c r="FH289" s="136"/>
      <c r="FI289" s="136"/>
      <c r="FJ289" s="136"/>
      <c r="FK289" s="136"/>
      <c r="FL289" s="136"/>
      <c r="FM289" s="136"/>
      <c r="FN289" s="136"/>
      <c r="FO289" s="136"/>
      <c r="FP289" s="136"/>
      <c r="FQ289" s="136"/>
      <c r="FR289" s="136"/>
      <c r="FS289" s="136"/>
      <c r="FT289" s="136"/>
      <c r="FU289" s="136"/>
      <c r="FV289" s="136"/>
      <c r="FW289" s="136"/>
      <c r="FX289" s="136"/>
      <c r="FY289" s="136"/>
      <c r="FZ289" s="136"/>
      <c r="GA289" s="136"/>
      <c r="GB289" s="136"/>
      <c r="GC289" s="136"/>
      <c r="GD289" s="136"/>
      <c r="GE289" s="136"/>
      <c r="GF289" s="136"/>
      <c r="GG289" s="136"/>
      <c r="GH289" s="136"/>
      <c r="GI289" s="136"/>
      <c r="GJ289" s="136"/>
      <c r="GK289" s="136"/>
      <c r="GL289" s="136"/>
      <c r="GM289" s="136"/>
      <c r="GN289" s="136"/>
    </row>
    <row r="290" spans="1:196" s="132" customFormat="1" ht="12.75">
      <c r="A290" s="133"/>
      <c r="B290" s="134"/>
      <c r="CU290" s="135"/>
      <c r="CV290" s="136"/>
      <c r="CW290" s="136"/>
      <c r="CX290" s="136"/>
      <c r="CY290" s="136"/>
      <c r="CZ290" s="136"/>
      <c r="DA290" s="136"/>
      <c r="DB290" s="136"/>
      <c r="DC290" s="136"/>
      <c r="DD290" s="136"/>
      <c r="DE290" s="136"/>
      <c r="DF290" s="136"/>
      <c r="DG290" s="136"/>
      <c r="DH290" s="136"/>
      <c r="DI290" s="136"/>
      <c r="DJ290" s="136"/>
      <c r="DK290" s="136"/>
      <c r="DL290" s="136"/>
      <c r="DM290" s="136"/>
      <c r="DN290" s="136"/>
      <c r="DO290" s="136"/>
      <c r="DP290" s="136"/>
      <c r="DQ290" s="136"/>
      <c r="DR290" s="136"/>
      <c r="DS290" s="136"/>
      <c r="DT290" s="136"/>
      <c r="DU290" s="136"/>
      <c r="DV290" s="136"/>
      <c r="DW290" s="136"/>
      <c r="DX290" s="136"/>
      <c r="DY290" s="136"/>
      <c r="DZ290" s="136"/>
      <c r="EA290" s="136"/>
      <c r="EB290" s="136"/>
      <c r="EC290" s="136"/>
      <c r="ED290" s="136"/>
      <c r="EE290" s="136"/>
      <c r="EF290" s="136"/>
      <c r="EG290" s="136"/>
      <c r="EH290" s="136"/>
      <c r="EI290" s="136"/>
      <c r="EJ290" s="136"/>
      <c r="EK290" s="136"/>
      <c r="EL290" s="136"/>
      <c r="EM290" s="136"/>
      <c r="EN290" s="136"/>
      <c r="EO290" s="136"/>
      <c r="EP290" s="136"/>
      <c r="EQ290" s="136"/>
      <c r="ER290" s="136"/>
      <c r="ES290" s="136"/>
      <c r="ET290" s="136"/>
      <c r="EU290" s="136"/>
      <c r="EV290" s="136"/>
      <c r="EW290" s="136"/>
      <c r="EX290" s="136"/>
      <c r="EY290" s="136"/>
      <c r="EZ290" s="136"/>
      <c r="FA290" s="136"/>
      <c r="FB290" s="136"/>
      <c r="FC290" s="136"/>
      <c r="FD290" s="136"/>
      <c r="FE290" s="136"/>
      <c r="FF290" s="136"/>
      <c r="FG290" s="136"/>
      <c r="FH290" s="136"/>
      <c r="FI290" s="136"/>
      <c r="FJ290" s="136"/>
      <c r="FK290" s="136"/>
      <c r="FL290" s="136"/>
      <c r="FM290" s="136"/>
      <c r="FN290" s="136"/>
      <c r="FO290" s="136"/>
      <c r="FP290" s="136"/>
      <c r="FQ290" s="136"/>
      <c r="FR290" s="136"/>
      <c r="FS290" s="136"/>
      <c r="FT290" s="136"/>
      <c r="FU290" s="136"/>
      <c r="FV290" s="136"/>
      <c r="FW290" s="136"/>
      <c r="FX290" s="136"/>
      <c r="FY290" s="136"/>
      <c r="FZ290" s="136"/>
      <c r="GA290" s="136"/>
      <c r="GB290" s="136"/>
      <c r="GC290" s="136"/>
      <c r="GD290" s="136"/>
      <c r="GE290" s="136"/>
      <c r="GF290" s="136"/>
      <c r="GG290" s="136"/>
      <c r="GH290" s="136"/>
      <c r="GI290" s="136"/>
      <c r="GJ290" s="136"/>
      <c r="GK290" s="136"/>
      <c r="GL290" s="136"/>
      <c r="GM290" s="136"/>
      <c r="GN290" s="136"/>
    </row>
    <row r="291" spans="1:196" s="132" customFormat="1" ht="15.75" customHeight="1">
      <c r="A291" s="133"/>
      <c r="B291" s="134"/>
      <c r="CU291" s="135"/>
      <c r="CV291" s="136"/>
      <c r="CW291" s="136"/>
      <c r="CX291" s="136"/>
      <c r="CY291" s="136"/>
      <c r="CZ291" s="136"/>
      <c r="DA291" s="136"/>
      <c r="DB291" s="136"/>
      <c r="DC291" s="136"/>
      <c r="DD291" s="136"/>
      <c r="DE291" s="136"/>
      <c r="DF291" s="136"/>
      <c r="DG291" s="136"/>
      <c r="DH291" s="136"/>
      <c r="DI291" s="136"/>
      <c r="DJ291" s="136"/>
      <c r="DK291" s="136"/>
      <c r="DL291" s="136"/>
      <c r="DM291" s="136"/>
      <c r="DN291" s="136"/>
      <c r="DO291" s="136"/>
      <c r="DP291" s="136"/>
      <c r="DQ291" s="136"/>
      <c r="DR291" s="136"/>
      <c r="DS291" s="136"/>
      <c r="DT291" s="136"/>
      <c r="DU291" s="136"/>
      <c r="DV291" s="136"/>
      <c r="DW291" s="136"/>
      <c r="DX291" s="136"/>
      <c r="DY291" s="136"/>
      <c r="DZ291" s="136"/>
      <c r="EA291" s="136"/>
      <c r="EB291" s="136"/>
      <c r="EC291" s="136"/>
      <c r="ED291" s="136"/>
      <c r="EE291" s="136"/>
      <c r="EF291" s="136"/>
      <c r="EG291" s="136"/>
      <c r="EH291" s="136"/>
      <c r="EI291" s="136"/>
      <c r="EJ291" s="136"/>
      <c r="EK291" s="136"/>
      <c r="EL291" s="136"/>
      <c r="EM291" s="136"/>
      <c r="EN291" s="136"/>
      <c r="EO291" s="136"/>
      <c r="EP291" s="136"/>
      <c r="EQ291" s="136"/>
      <c r="ER291" s="136"/>
      <c r="ES291" s="136"/>
      <c r="ET291" s="136"/>
      <c r="EU291" s="136"/>
      <c r="EV291" s="136"/>
      <c r="EW291" s="136"/>
      <c r="EX291" s="136"/>
      <c r="EY291" s="136"/>
      <c r="EZ291" s="136"/>
      <c r="FA291" s="136"/>
      <c r="FB291" s="136"/>
      <c r="FC291" s="136"/>
      <c r="FD291" s="136"/>
      <c r="FE291" s="136"/>
      <c r="FF291" s="136"/>
      <c r="FG291" s="136"/>
      <c r="FH291" s="136"/>
      <c r="FI291" s="136"/>
      <c r="FJ291" s="136"/>
      <c r="FK291" s="136"/>
      <c r="FL291" s="136"/>
      <c r="FM291" s="136"/>
      <c r="FN291" s="136"/>
      <c r="FO291" s="136"/>
      <c r="FP291" s="136"/>
      <c r="FQ291" s="136"/>
      <c r="FR291" s="136"/>
      <c r="FS291" s="136"/>
      <c r="FT291" s="136"/>
      <c r="FU291" s="136"/>
      <c r="FV291" s="136"/>
      <c r="FW291" s="136"/>
      <c r="FX291" s="136"/>
      <c r="FY291" s="136"/>
      <c r="FZ291" s="136"/>
      <c r="GA291" s="136"/>
      <c r="GB291" s="136"/>
      <c r="GC291" s="136"/>
      <c r="GD291" s="136"/>
      <c r="GE291" s="136"/>
      <c r="GF291" s="136"/>
      <c r="GG291" s="136"/>
      <c r="GH291" s="136"/>
      <c r="GI291" s="136"/>
      <c r="GJ291" s="136"/>
      <c r="GK291" s="136"/>
      <c r="GL291" s="136"/>
      <c r="GM291" s="136"/>
      <c r="GN291" s="136"/>
    </row>
  </sheetData>
  <sheetProtection/>
  <mergeCells count="249">
    <mergeCell ref="GD9:GD10"/>
    <mergeCell ref="GE9:GE10"/>
    <mergeCell ref="GF9:GF10"/>
    <mergeCell ref="GG9:GG10"/>
    <mergeCell ref="GH9:GH10"/>
    <mergeCell ref="GI9:GI10"/>
    <mergeCell ref="FU9:FU10"/>
    <mergeCell ref="FV9:FV10"/>
    <mergeCell ref="FW9:FW10"/>
    <mergeCell ref="FX9:FX10"/>
    <mergeCell ref="FY9:FY10"/>
    <mergeCell ref="FZ9:FZ10"/>
    <mergeCell ref="FO9:FO10"/>
    <mergeCell ref="FP9:FP10"/>
    <mergeCell ref="FQ9:FQ10"/>
    <mergeCell ref="FR9:FR10"/>
    <mergeCell ref="FS9:FS10"/>
    <mergeCell ref="FT9:FT10"/>
    <mergeCell ref="FI9:FI10"/>
    <mergeCell ref="FJ9:FJ10"/>
    <mergeCell ref="FK9:FK10"/>
    <mergeCell ref="FL9:FL10"/>
    <mergeCell ref="FM9:FM10"/>
    <mergeCell ref="FN9:FN10"/>
    <mergeCell ref="EY9:EY10"/>
    <mergeCell ref="EZ9:EZ10"/>
    <mergeCell ref="FA9:FA10"/>
    <mergeCell ref="FB9:FB10"/>
    <mergeCell ref="FF9:FF10"/>
    <mergeCell ref="FH9:FH10"/>
    <mergeCell ref="FD7:FD10"/>
    <mergeCell ref="FE7:FE10"/>
    <mergeCell ref="EP9:EP10"/>
    <mergeCell ref="EQ9:EQ10"/>
    <mergeCell ref="ER9:ER10"/>
    <mergeCell ref="ES9:ES10"/>
    <mergeCell ref="ET9:ET10"/>
    <mergeCell ref="EU9:EU10"/>
    <mergeCell ref="EL9:EL10"/>
    <mergeCell ref="EM9:EM10"/>
    <mergeCell ref="EN9:EN10"/>
    <mergeCell ref="EO9:EO10"/>
    <mergeCell ref="EF8:EF10"/>
    <mergeCell ref="EG8:EG10"/>
    <mergeCell ref="EH8:EH10"/>
    <mergeCell ref="EI8:EI10"/>
    <mergeCell ref="EL8:EN8"/>
    <mergeCell ref="EO8:EP8"/>
    <mergeCell ref="CP9:CP10"/>
    <mergeCell ref="CQ9:CQ10"/>
    <mergeCell ref="CR9:CR10"/>
    <mergeCell ref="DO9:DO10"/>
    <mergeCell ref="DP9:DP10"/>
    <mergeCell ref="CU8:CU10"/>
    <mergeCell ref="DG8:DO8"/>
    <mergeCell ref="DP8:DU8"/>
    <mergeCell ref="DL9:DN9"/>
    <mergeCell ref="CJ9:CJ10"/>
    <mergeCell ref="CK9:CK10"/>
    <mergeCell ref="CL9:CL10"/>
    <mergeCell ref="CM9:CM10"/>
    <mergeCell ref="CN9:CN10"/>
    <mergeCell ref="CO9:CO10"/>
    <mergeCell ref="CH9:CH10"/>
    <mergeCell ref="CC9:CC10"/>
    <mergeCell ref="CD9:CD10"/>
    <mergeCell ref="CE9:CE10"/>
    <mergeCell ref="CF9:CF10"/>
    <mergeCell ref="CI9:CI10"/>
    <mergeCell ref="BX9:BX10"/>
    <mergeCell ref="BY9:BY10"/>
    <mergeCell ref="BZ9:BZ10"/>
    <mergeCell ref="CA9:CA10"/>
    <mergeCell ref="CB9:CB10"/>
    <mergeCell ref="CG9:CG10"/>
    <mergeCell ref="BN9:BN10"/>
    <mergeCell ref="BO9:BO10"/>
    <mergeCell ref="BP9:BP10"/>
    <mergeCell ref="BQ9:BQ10"/>
    <mergeCell ref="BR9:BR10"/>
    <mergeCell ref="BS9:BS10"/>
    <mergeCell ref="AS9:AS10"/>
    <mergeCell ref="AT9:AT10"/>
    <mergeCell ref="AU9:AU10"/>
    <mergeCell ref="AP8:AP10"/>
    <mergeCell ref="AQ8:AQ10"/>
    <mergeCell ref="AR8:AT8"/>
    <mergeCell ref="AU8:AV8"/>
    <mergeCell ref="AH9:AH10"/>
    <mergeCell ref="AI9:AI10"/>
    <mergeCell ref="AR9:AR10"/>
    <mergeCell ref="AM8:AM10"/>
    <mergeCell ref="AN8:AN10"/>
    <mergeCell ref="AO8:AO10"/>
    <mergeCell ref="U9:U10"/>
    <mergeCell ref="V9:V10"/>
    <mergeCell ref="W9:X9"/>
    <mergeCell ref="Y9:Y10"/>
    <mergeCell ref="Z9:Z10"/>
    <mergeCell ref="AA9:AA10"/>
    <mergeCell ref="J9:J10"/>
    <mergeCell ref="M9:M10"/>
    <mergeCell ref="N9:O9"/>
    <mergeCell ref="P9:P10"/>
    <mergeCell ref="Q9:Q10"/>
    <mergeCell ref="R9:T9"/>
    <mergeCell ref="D9:D10"/>
    <mergeCell ref="E9:E10"/>
    <mergeCell ref="F9:F10"/>
    <mergeCell ref="G9:G10"/>
    <mergeCell ref="H9:H10"/>
    <mergeCell ref="I9:I10"/>
    <mergeCell ref="EQ8:ER8"/>
    <mergeCell ref="ET8:FB8"/>
    <mergeCell ref="FK8:FL8"/>
    <mergeCell ref="FP8:FW8"/>
    <mergeCell ref="FG7:FG10"/>
    <mergeCell ref="FH7:FJ8"/>
    <mergeCell ref="FF7:FF8"/>
    <mergeCell ref="EV9:EV10"/>
    <mergeCell ref="EW9:EW10"/>
    <mergeCell ref="EX9:EX10"/>
    <mergeCell ref="AY9:AY10"/>
    <mergeCell ref="BN7:BP8"/>
    <mergeCell ref="DV8:DV10"/>
    <mergeCell ref="CX9:CX10"/>
    <mergeCell ref="CY9:CY10"/>
    <mergeCell ref="DQ9:DR9"/>
    <mergeCell ref="DS9:DS10"/>
    <mergeCell ref="DT9:DT10"/>
    <mergeCell ref="DU9:DU10"/>
    <mergeCell ref="DD9:DD10"/>
    <mergeCell ref="GS7:GS10"/>
    <mergeCell ref="GT7:GT10"/>
    <mergeCell ref="GU7:GU10"/>
    <mergeCell ref="M8:U8"/>
    <mergeCell ref="V8:AA8"/>
    <mergeCell ref="AB8:AB10"/>
    <mergeCell ref="AC8:AC10"/>
    <mergeCell ref="AD8:AD10"/>
    <mergeCell ref="AE8:AE10"/>
    <mergeCell ref="AF8:AF10"/>
    <mergeCell ref="FX7:GE7"/>
    <mergeCell ref="GF7:GI7"/>
    <mergeCell ref="GJ7:GL8"/>
    <mergeCell ref="GN7:GO7"/>
    <mergeCell ref="DV7:DZ7"/>
    <mergeCell ref="EA7:EA10"/>
    <mergeCell ref="EB7:EC8"/>
    <mergeCell ref="EF7:EK7"/>
    <mergeCell ref="EL7:FB7"/>
    <mergeCell ref="FC7:FC10"/>
    <mergeCell ref="GP7:GP10"/>
    <mergeCell ref="GQ7:GQ10"/>
    <mergeCell ref="FY8:GE8"/>
    <mergeCell ref="GG8:GI8"/>
    <mergeCell ref="GM8:GM10"/>
    <mergeCell ref="GN8:GN9"/>
    <mergeCell ref="GA9:GA10"/>
    <mergeCell ref="GB9:GB10"/>
    <mergeCell ref="GC9:GC10"/>
    <mergeCell ref="GL9:GL10"/>
    <mergeCell ref="DX8:DX10"/>
    <mergeCell ref="DY8:DY10"/>
    <mergeCell ref="DZ8:DZ10"/>
    <mergeCell ref="EJ8:EJ10"/>
    <mergeCell ref="EK8:EK10"/>
    <mergeCell ref="EB9:EB10"/>
    <mergeCell ref="EC9:EC10"/>
    <mergeCell ref="DG7:DU7"/>
    <mergeCell ref="DB9:DB10"/>
    <mergeCell ref="DC9:DC10"/>
    <mergeCell ref="CT8:CT9"/>
    <mergeCell ref="DG9:DG10"/>
    <mergeCell ref="DW8:DW10"/>
    <mergeCell ref="DK9:DK10"/>
    <mergeCell ref="BQ8:BR8"/>
    <mergeCell ref="CT7:CU7"/>
    <mergeCell ref="CW7:CW10"/>
    <mergeCell ref="CX7:DD8"/>
    <mergeCell ref="DE7:DE10"/>
    <mergeCell ref="DF7:DF10"/>
    <mergeCell ref="BT9:BT10"/>
    <mergeCell ref="BU9:BU10"/>
    <mergeCell ref="BV9:BV10"/>
    <mergeCell ref="BW9:BW10"/>
    <mergeCell ref="BS7:BT7"/>
    <mergeCell ref="BU7:CC7"/>
    <mergeCell ref="CD7:CK7"/>
    <mergeCell ref="CL7:CO7"/>
    <mergeCell ref="BV8:CC8"/>
    <mergeCell ref="CE8:CK8"/>
    <mergeCell ref="CM8:CO8"/>
    <mergeCell ref="BA9:BA10"/>
    <mergeCell ref="BB9:BB10"/>
    <mergeCell ref="BC9:BC10"/>
    <mergeCell ref="AZ8:BH8"/>
    <mergeCell ref="BG9:BG10"/>
    <mergeCell ref="BH9:BH10"/>
    <mergeCell ref="AR7:BH7"/>
    <mergeCell ref="BI7:BI10"/>
    <mergeCell ref="BJ7:BJ10"/>
    <mergeCell ref="AW8:AX8"/>
    <mergeCell ref="AV9:AV10"/>
    <mergeCell ref="AW9:AW10"/>
    <mergeCell ref="AX9:AX10"/>
    <mergeCell ref="BE9:BE10"/>
    <mergeCell ref="BF9:BF10"/>
    <mergeCell ref="AZ9:AZ10"/>
    <mergeCell ref="GQ6:GU6"/>
    <mergeCell ref="C7:C10"/>
    <mergeCell ref="D7:J8"/>
    <mergeCell ref="K7:K10"/>
    <mergeCell ref="L7:L10"/>
    <mergeCell ref="M7:AA7"/>
    <mergeCell ref="AB7:AF7"/>
    <mergeCell ref="AG7:AG10"/>
    <mergeCell ref="AH7:AI8"/>
    <mergeCell ref="AK7:AK10"/>
    <mergeCell ref="FM7:FN7"/>
    <mergeCell ref="FO7:FW7"/>
    <mergeCell ref="A6:A10"/>
    <mergeCell ref="B6:B10"/>
    <mergeCell ref="C6:CU6"/>
    <mergeCell ref="CV6:CV10"/>
    <mergeCell ref="CW6:GP6"/>
    <mergeCell ref="AL7:AQ7"/>
    <mergeCell ref="AL8:AL10"/>
    <mergeCell ref="BD9:BD10"/>
    <mergeCell ref="DH9:DI9"/>
    <mergeCell ref="DJ9:DJ10"/>
    <mergeCell ref="CZ9:CZ10"/>
    <mergeCell ref="DA9:DA10"/>
    <mergeCell ref="CS8:CS10"/>
    <mergeCell ref="BK7:BK10"/>
    <mergeCell ref="BL7:BL8"/>
    <mergeCell ref="BM7:BM10"/>
    <mergeCell ref="BL9:BL10"/>
    <mergeCell ref="BQ7:BR7"/>
    <mergeCell ref="A3:GS3"/>
    <mergeCell ref="A2:GS2"/>
    <mergeCell ref="A4:GS4"/>
    <mergeCell ref="CN5:CO5"/>
    <mergeCell ref="GR7:GR10"/>
    <mergeCell ref="GO8:GO10"/>
    <mergeCell ref="GJ9:GJ10"/>
    <mergeCell ref="GK9:GK10"/>
    <mergeCell ref="FK7:FL7"/>
    <mergeCell ref="CP7:CR8"/>
  </mergeCells>
  <printOptions/>
  <pageMargins left="0.2362204724409449" right="0.1968503937007874" top="0.4330708661417323" bottom="0.5118110236220472" header="0.31496062992125984" footer="0.31496062992125984"/>
  <pageSetup fitToHeight="0" fitToWidth="1" horizontalDpi="600" verticalDpi="600" orientation="landscape" paperSize="9" scale="44"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AB45"/>
  <sheetViews>
    <sheetView view="pageBreakPreview" zoomScale="70" zoomScaleNormal="70" zoomScaleSheetLayoutView="70" zoomScalePageLayoutView="0" workbookViewId="0" topLeftCell="C1">
      <selection activeCell="A3" sqref="A3:IV3"/>
    </sheetView>
  </sheetViews>
  <sheetFormatPr defaultColWidth="8.796875" defaultRowHeight="15"/>
  <cols>
    <col min="1" max="1" width="5.09765625" style="18" customWidth="1"/>
    <col min="2" max="2" width="14.3984375" style="18" customWidth="1"/>
    <col min="3" max="3" width="12.69921875" style="18" customWidth="1"/>
    <col min="4" max="4" width="14.5" style="18" bestFit="1" customWidth="1"/>
    <col min="5" max="5" width="10.3984375" style="18" customWidth="1"/>
    <col min="6" max="6" width="7" style="18" customWidth="1"/>
    <col min="7" max="7" width="7.69921875" style="18" customWidth="1"/>
    <col min="8" max="8" width="10.8984375" style="18" customWidth="1"/>
    <col min="9" max="9" width="10.3984375" style="18" customWidth="1"/>
    <col min="10" max="10" width="8.5" style="18" customWidth="1"/>
    <col min="11" max="11" width="13" style="18" customWidth="1"/>
    <col min="12" max="12" width="14.5" style="18" bestFit="1" customWidth="1"/>
    <col min="13" max="13" width="12.69921875" style="18" bestFit="1" customWidth="1"/>
    <col min="14" max="14" width="6.59765625" style="18" customWidth="1"/>
    <col min="15" max="15" width="13.59765625" style="18" bestFit="1" customWidth="1"/>
    <col min="16" max="16" width="11.09765625" style="18" customWidth="1"/>
    <col min="17" max="17" width="12.19921875" style="18" customWidth="1"/>
    <col min="18" max="18" width="12.3984375" style="18" customWidth="1"/>
    <col min="19" max="19" width="5.59765625" style="18" customWidth="1"/>
    <col min="20" max="20" width="5.3984375" style="18" customWidth="1"/>
    <col min="21" max="21" width="5.19921875" style="18" customWidth="1"/>
    <col min="22" max="22" width="5.59765625" style="18" customWidth="1"/>
    <col min="23" max="23" width="5.19921875" style="18" customWidth="1"/>
    <col min="24" max="24" width="6.19921875" style="18" customWidth="1"/>
    <col min="25" max="25" width="5.5" style="18" customWidth="1"/>
    <col min="26" max="26" width="6.3984375" style="18" customWidth="1"/>
    <col min="27" max="33" width="0" style="18" hidden="1" customWidth="1"/>
    <col min="34" max="16384" width="9" style="18" customWidth="1"/>
  </cols>
  <sheetData>
    <row r="1" spans="1:28" ht="20.25" customHeight="1">
      <c r="A1" s="364"/>
      <c r="B1" s="364"/>
      <c r="C1" s="364"/>
      <c r="D1" s="20"/>
      <c r="E1" s="21"/>
      <c r="F1" s="21"/>
      <c r="G1" s="21"/>
      <c r="H1" s="21"/>
      <c r="L1" s="31"/>
      <c r="M1" s="21"/>
      <c r="N1" s="21"/>
      <c r="O1" s="21"/>
      <c r="P1" s="21"/>
      <c r="Q1" s="21"/>
      <c r="R1" s="20"/>
      <c r="S1" s="20"/>
      <c r="T1" s="21"/>
      <c r="U1" s="365" t="s">
        <v>236</v>
      </c>
      <c r="V1" s="365"/>
      <c r="W1" s="365"/>
      <c r="X1" s="365"/>
      <c r="Y1" s="365"/>
      <c r="Z1" s="365"/>
      <c r="AB1" s="45" t="s">
        <v>241</v>
      </c>
    </row>
    <row r="2" spans="1:26" s="32" customFormat="1" ht="25.5" customHeight="1">
      <c r="A2" s="363" t="s">
        <v>513</v>
      </c>
      <c r="B2" s="363"/>
      <c r="C2" s="363"/>
      <c r="D2" s="363"/>
      <c r="E2" s="363"/>
      <c r="F2" s="363"/>
      <c r="G2" s="363"/>
      <c r="H2" s="363"/>
      <c r="I2" s="363"/>
      <c r="J2" s="363"/>
      <c r="K2" s="363"/>
      <c r="L2" s="363"/>
      <c r="M2" s="363"/>
      <c r="N2" s="363"/>
      <c r="O2" s="363"/>
      <c r="P2" s="363"/>
      <c r="Q2" s="363"/>
      <c r="R2" s="363"/>
      <c r="S2" s="363"/>
      <c r="T2" s="363"/>
      <c r="U2" s="363"/>
      <c r="V2" s="363"/>
      <c r="W2" s="363"/>
      <c r="X2" s="363"/>
      <c r="Y2" s="363"/>
      <c r="Z2" s="363"/>
    </row>
    <row r="3" spans="1:26" s="32" customFormat="1" ht="25.5" customHeight="1" hidden="1">
      <c r="A3" s="356" t="str">
        <f>'Biểu 96'!A3:E3</f>
        <v>(Kèm theo Tờ trình số  42/TTr-TCKH ngày 04 / 8 /2023 của phòng Tài chính - Kế hoạch)</v>
      </c>
      <c r="B3" s="356"/>
      <c r="C3" s="356"/>
      <c r="D3" s="356"/>
      <c r="E3" s="356"/>
      <c r="F3" s="356"/>
      <c r="G3" s="356"/>
      <c r="H3" s="356"/>
      <c r="I3" s="356"/>
      <c r="J3" s="356"/>
      <c r="K3" s="356"/>
      <c r="L3" s="356"/>
      <c r="M3" s="356"/>
      <c r="N3" s="356"/>
      <c r="O3" s="356"/>
      <c r="P3" s="356"/>
      <c r="Q3" s="356"/>
      <c r="R3" s="356"/>
      <c r="S3" s="356"/>
      <c r="T3" s="356"/>
      <c r="U3" s="356"/>
      <c r="V3" s="356"/>
      <c r="W3" s="356"/>
      <c r="X3" s="356"/>
      <c r="Y3" s="356"/>
      <c r="Z3" s="356"/>
    </row>
    <row r="4" spans="1:28" ht="24.75" customHeight="1">
      <c r="A4" s="356" t="str">
        <f>'Biểu 96'!A4:E4</f>
        <v>(Kèm theo Quyết định số          /QĐ-UBND ngày      / 8 /2023 của UBND huyện Tuần Giáo)</v>
      </c>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B4" s="21"/>
    </row>
    <row r="5" spans="1:26" ht="21.75" customHeight="1">
      <c r="A5" s="23"/>
      <c r="B5" s="23"/>
      <c r="C5" s="33"/>
      <c r="D5" s="33"/>
      <c r="E5" s="34"/>
      <c r="F5" s="35"/>
      <c r="G5" s="35"/>
      <c r="H5" s="35"/>
      <c r="I5" s="35"/>
      <c r="K5" s="36"/>
      <c r="L5" s="37"/>
      <c r="M5" s="35"/>
      <c r="N5" s="35"/>
      <c r="O5" s="35"/>
      <c r="P5" s="35"/>
      <c r="Q5" s="35"/>
      <c r="R5" s="35"/>
      <c r="S5" s="11"/>
      <c r="T5" s="37"/>
      <c r="U5" s="37"/>
      <c r="V5" s="37"/>
      <c r="W5" s="37"/>
      <c r="X5" s="49" t="s">
        <v>179</v>
      </c>
      <c r="Z5" s="37"/>
    </row>
    <row r="6" spans="1:26" s="82" customFormat="1" ht="26.25" customHeight="1">
      <c r="A6" s="358" t="s">
        <v>35</v>
      </c>
      <c r="B6" s="358" t="s">
        <v>113</v>
      </c>
      <c r="C6" s="357" t="s">
        <v>1</v>
      </c>
      <c r="D6" s="357"/>
      <c r="E6" s="357"/>
      <c r="F6" s="357"/>
      <c r="G6" s="357"/>
      <c r="H6" s="357"/>
      <c r="I6" s="357"/>
      <c r="J6" s="357"/>
      <c r="K6" s="357" t="s">
        <v>34</v>
      </c>
      <c r="L6" s="357"/>
      <c r="M6" s="357"/>
      <c r="N6" s="357"/>
      <c r="O6" s="357"/>
      <c r="P6" s="357"/>
      <c r="Q6" s="357"/>
      <c r="R6" s="357"/>
      <c r="S6" s="357" t="s">
        <v>46</v>
      </c>
      <c r="T6" s="357"/>
      <c r="U6" s="357"/>
      <c r="V6" s="357"/>
      <c r="W6" s="357"/>
      <c r="X6" s="357"/>
      <c r="Y6" s="357"/>
      <c r="Z6" s="357"/>
    </row>
    <row r="7" spans="1:26" s="83" customFormat="1" ht="26.25" customHeight="1">
      <c r="A7" s="358"/>
      <c r="B7" s="358"/>
      <c r="C7" s="358" t="s">
        <v>115</v>
      </c>
      <c r="D7" s="358" t="s">
        <v>180</v>
      </c>
      <c r="E7" s="358" t="s">
        <v>47</v>
      </c>
      <c r="F7" s="358"/>
      <c r="G7" s="358"/>
      <c r="H7" s="358"/>
      <c r="I7" s="358"/>
      <c r="J7" s="358"/>
      <c r="K7" s="358" t="s">
        <v>115</v>
      </c>
      <c r="L7" s="358" t="s">
        <v>180</v>
      </c>
      <c r="M7" s="358" t="s">
        <v>47</v>
      </c>
      <c r="N7" s="358"/>
      <c r="O7" s="358"/>
      <c r="P7" s="358"/>
      <c r="Q7" s="358"/>
      <c r="R7" s="358"/>
      <c r="S7" s="358" t="s">
        <v>115</v>
      </c>
      <c r="T7" s="358" t="s">
        <v>180</v>
      </c>
      <c r="U7" s="358" t="s">
        <v>47</v>
      </c>
      <c r="V7" s="358"/>
      <c r="W7" s="358"/>
      <c r="X7" s="358"/>
      <c r="Y7" s="358"/>
      <c r="Z7" s="358"/>
    </row>
    <row r="8" spans="1:26" s="83" customFormat="1" ht="26.25" customHeight="1">
      <c r="A8" s="358"/>
      <c r="B8" s="358"/>
      <c r="C8" s="358"/>
      <c r="D8" s="358"/>
      <c r="E8" s="358" t="s">
        <v>115</v>
      </c>
      <c r="F8" s="358" t="s">
        <v>181</v>
      </c>
      <c r="G8" s="358"/>
      <c r="H8" s="358" t="s">
        <v>296</v>
      </c>
      <c r="I8" s="358" t="s">
        <v>182</v>
      </c>
      <c r="J8" s="358" t="s">
        <v>183</v>
      </c>
      <c r="K8" s="358"/>
      <c r="L8" s="358"/>
      <c r="M8" s="358" t="s">
        <v>115</v>
      </c>
      <c r="N8" s="358" t="s">
        <v>181</v>
      </c>
      <c r="O8" s="358"/>
      <c r="P8" s="358" t="s">
        <v>296</v>
      </c>
      <c r="Q8" s="358" t="s">
        <v>182</v>
      </c>
      <c r="R8" s="358" t="s">
        <v>183</v>
      </c>
      <c r="S8" s="358"/>
      <c r="T8" s="358"/>
      <c r="U8" s="358" t="s">
        <v>115</v>
      </c>
      <c r="V8" s="358" t="s">
        <v>181</v>
      </c>
      <c r="W8" s="358"/>
      <c r="X8" s="360" t="s">
        <v>296</v>
      </c>
      <c r="Y8" s="359" t="s">
        <v>182</v>
      </c>
      <c r="Z8" s="359" t="s">
        <v>183</v>
      </c>
    </row>
    <row r="9" spans="1:26" s="83" customFormat="1" ht="16.5">
      <c r="A9" s="358"/>
      <c r="B9" s="358"/>
      <c r="C9" s="358"/>
      <c r="D9" s="358"/>
      <c r="E9" s="358"/>
      <c r="F9" s="358" t="s">
        <v>184</v>
      </c>
      <c r="G9" s="358" t="s">
        <v>185</v>
      </c>
      <c r="H9" s="358"/>
      <c r="I9" s="358"/>
      <c r="J9" s="358"/>
      <c r="K9" s="358"/>
      <c r="L9" s="358"/>
      <c r="M9" s="358"/>
      <c r="N9" s="358" t="s">
        <v>184</v>
      </c>
      <c r="O9" s="358" t="s">
        <v>185</v>
      </c>
      <c r="P9" s="358"/>
      <c r="Q9" s="358"/>
      <c r="R9" s="358"/>
      <c r="S9" s="358"/>
      <c r="T9" s="358"/>
      <c r="U9" s="358"/>
      <c r="V9" s="358" t="s">
        <v>184</v>
      </c>
      <c r="W9" s="358" t="s">
        <v>185</v>
      </c>
      <c r="X9" s="361"/>
      <c r="Y9" s="359"/>
      <c r="Z9" s="359"/>
    </row>
    <row r="10" spans="1:26" s="83" customFormat="1" ht="16.5">
      <c r="A10" s="358"/>
      <c r="B10" s="358"/>
      <c r="C10" s="358"/>
      <c r="D10" s="358"/>
      <c r="E10" s="358"/>
      <c r="F10" s="358"/>
      <c r="G10" s="358"/>
      <c r="H10" s="358"/>
      <c r="I10" s="358"/>
      <c r="J10" s="358"/>
      <c r="K10" s="358"/>
      <c r="L10" s="358"/>
      <c r="M10" s="358"/>
      <c r="N10" s="358"/>
      <c r="O10" s="358"/>
      <c r="P10" s="358"/>
      <c r="Q10" s="358"/>
      <c r="R10" s="358"/>
      <c r="S10" s="358"/>
      <c r="T10" s="358"/>
      <c r="U10" s="358"/>
      <c r="V10" s="358"/>
      <c r="W10" s="358"/>
      <c r="X10" s="361"/>
      <c r="Y10" s="359"/>
      <c r="Z10" s="359"/>
    </row>
    <row r="11" spans="1:26" s="83" customFormat="1" ht="16.5">
      <c r="A11" s="358"/>
      <c r="B11" s="358"/>
      <c r="C11" s="358"/>
      <c r="D11" s="358"/>
      <c r="E11" s="358"/>
      <c r="F11" s="358"/>
      <c r="G11" s="358"/>
      <c r="H11" s="358"/>
      <c r="I11" s="358"/>
      <c r="J11" s="358"/>
      <c r="K11" s="358"/>
      <c r="L11" s="358"/>
      <c r="M11" s="358"/>
      <c r="N11" s="358"/>
      <c r="O11" s="358"/>
      <c r="P11" s="358"/>
      <c r="Q11" s="358"/>
      <c r="R11" s="358"/>
      <c r="S11" s="358"/>
      <c r="T11" s="358"/>
      <c r="U11" s="358"/>
      <c r="V11" s="358"/>
      <c r="W11" s="358"/>
      <c r="X11" s="361"/>
      <c r="Y11" s="359"/>
      <c r="Z11" s="359"/>
    </row>
    <row r="12" spans="1:26" s="83" customFormat="1" ht="16.5">
      <c r="A12" s="358"/>
      <c r="B12" s="358"/>
      <c r="C12" s="358"/>
      <c r="D12" s="358"/>
      <c r="E12" s="358"/>
      <c r="F12" s="358"/>
      <c r="G12" s="358"/>
      <c r="H12" s="358"/>
      <c r="I12" s="358"/>
      <c r="J12" s="358"/>
      <c r="K12" s="358"/>
      <c r="L12" s="358"/>
      <c r="M12" s="358"/>
      <c r="N12" s="358"/>
      <c r="O12" s="358"/>
      <c r="P12" s="358"/>
      <c r="Q12" s="358"/>
      <c r="R12" s="358"/>
      <c r="S12" s="358"/>
      <c r="T12" s="358"/>
      <c r="U12" s="358"/>
      <c r="V12" s="358"/>
      <c r="W12" s="358"/>
      <c r="X12" s="361"/>
      <c r="Y12" s="359"/>
      <c r="Z12" s="359"/>
    </row>
    <row r="13" spans="1:26" s="83" customFormat="1" ht="26.25" customHeight="1">
      <c r="A13" s="358"/>
      <c r="B13" s="358"/>
      <c r="C13" s="358"/>
      <c r="D13" s="358"/>
      <c r="E13" s="358"/>
      <c r="F13" s="358"/>
      <c r="G13" s="358"/>
      <c r="H13" s="358"/>
      <c r="I13" s="358"/>
      <c r="J13" s="358"/>
      <c r="K13" s="358"/>
      <c r="L13" s="358"/>
      <c r="M13" s="358"/>
      <c r="N13" s="358"/>
      <c r="O13" s="358"/>
      <c r="P13" s="358"/>
      <c r="Q13" s="358"/>
      <c r="R13" s="358"/>
      <c r="S13" s="358"/>
      <c r="T13" s="358"/>
      <c r="U13" s="358"/>
      <c r="V13" s="358"/>
      <c r="W13" s="358"/>
      <c r="X13" s="362"/>
      <c r="Y13" s="359"/>
      <c r="Z13" s="359"/>
    </row>
    <row r="14" spans="1:26" s="87" customFormat="1" ht="36.75" customHeight="1">
      <c r="A14" s="84" t="s">
        <v>2</v>
      </c>
      <c r="B14" s="84" t="s">
        <v>3</v>
      </c>
      <c r="C14" s="84">
        <v>1</v>
      </c>
      <c r="D14" s="84">
        <f>C14+1</f>
        <v>2</v>
      </c>
      <c r="E14" s="84" t="s">
        <v>297</v>
      </c>
      <c r="F14" s="84">
        <v>4</v>
      </c>
      <c r="G14" s="84">
        <f aca="true" t="shared" si="0" ref="G14:L14">F14+1</f>
        <v>5</v>
      </c>
      <c r="H14" s="84">
        <f t="shared" si="0"/>
        <v>6</v>
      </c>
      <c r="I14" s="84">
        <f>H14+1</f>
        <v>7</v>
      </c>
      <c r="J14" s="84">
        <f>I14+1</f>
        <v>8</v>
      </c>
      <c r="K14" s="84">
        <f t="shared" si="0"/>
        <v>9</v>
      </c>
      <c r="L14" s="84">
        <f t="shared" si="0"/>
        <v>10</v>
      </c>
      <c r="M14" s="84" t="s">
        <v>298</v>
      </c>
      <c r="N14" s="84">
        <v>12</v>
      </c>
      <c r="O14" s="85">
        <f>N14+1</f>
        <v>13</v>
      </c>
      <c r="P14" s="85">
        <f>O14+1</f>
        <v>14</v>
      </c>
      <c r="Q14" s="85">
        <f>P14+1</f>
        <v>15</v>
      </c>
      <c r="R14" s="85">
        <f>Q14+1</f>
        <v>16</v>
      </c>
      <c r="S14" s="86" t="s">
        <v>299</v>
      </c>
      <c r="T14" s="86" t="s">
        <v>300</v>
      </c>
      <c r="U14" s="86" t="s">
        <v>301</v>
      </c>
      <c r="V14" s="86" t="s">
        <v>186</v>
      </c>
      <c r="W14" s="86" t="s">
        <v>187</v>
      </c>
      <c r="X14" s="86" t="s">
        <v>302</v>
      </c>
      <c r="Y14" s="86" t="s">
        <v>303</v>
      </c>
      <c r="Z14" s="86" t="s">
        <v>304</v>
      </c>
    </row>
    <row r="15" spans="1:26" s="92" customFormat="1" ht="24.75" customHeight="1">
      <c r="A15" s="88"/>
      <c r="B15" s="89" t="s">
        <v>153</v>
      </c>
      <c r="C15" s="90">
        <f>SUM(C16:C34)</f>
        <v>84287000000</v>
      </c>
      <c r="D15" s="90">
        <f>SUM(D16:D34)</f>
        <v>84287000000</v>
      </c>
      <c r="E15" s="90">
        <f aca="true" t="shared" si="1" ref="E15:N15">SUM(E16:E34)</f>
        <v>0</v>
      </c>
      <c r="F15" s="90">
        <f t="shared" si="1"/>
        <v>0</v>
      </c>
      <c r="G15" s="90">
        <f t="shared" si="1"/>
        <v>0</v>
      </c>
      <c r="H15" s="90">
        <f t="shared" si="1"/>
        <v>0</v>
      </c>
      <c r="I15" s="90">
        <f t="shared" si="1"/>
        <v>0</v>
      </c>
      <c r="J15" s="90">
        <f t="shared" si="1"/>
        <v>0</v>
      </c>
      <c r="K15" s="90">
        <f t="shared" si="1"/>
        <v>99476464298</v>
      </c>
      <c r="L15" s="90">
        <f>SUM(L16:L34)</f>
        <v>83365152465</v>
      </c>
      <c r="M15" s="90">
        <f t="shared" si="1"/>
        <v>16111311833</v>
      </c>
      <c r="N15" s="90">
        <f t="shared" si="1"/>
        <v>0</v>
      </c>
      <c r="O15" s="90">
        <f>SUM(O16:O34)</f>
        <v>16111311833</v>
      </c>
      <c r="P15" s="90">
        <f>SUM(P16:P34)</f>
        <v>0</v>
      </c>
      <c r="Q15" s="90">
        <f>SUM(Q16:Q34)</f>
        <v>6925912833</v>
      </c>
      <c r="R15" s="90">
        <f>SUM(R16:R34)</f>
        <v>9185399000</v>
      </c>
      <c r="S15" s="91">
        <f aca="true" t="shared" si="2" ref="S15:S30">K15/C15</f>
        <v>1.1802112342116815</v>
      </c>
      <c r="T15" s="91">
        <f aca="true" t="shared" si="3" ref="T15:T30">L15/D15</f>
        <v>0.9890629926916369</v>
      </c>
      <c r="U15" s="91"/>
      <c r="V15" s="93"/>
      <c r="W15" s="93"/>
      <c r="X15" s="93"/>
      <c r="Y15" s="93"/>
      <c r="Z15" s="93"/>
    </row>
    <row r="16" spans="1:26" s="145" customFormat="1" ht="18.75">
      <c r="A16" s="266" t="s">
        <v>188</v>
      </c>
      <c r="B16" s="267" t="s">
        <v>189</v>
      </c>
      <c r="C16" s="268">
        <f>D16+E16</f>
        <v>5871000000</v>
      </c>
      <c r="D16" s="268">
        <v>5871000000</v>
      </c>
      <c r="E16" s="268">
        <f>+F16+G16</f>
        <v>0</v>
      </c>
      <c r="F16" s="268"/>
      <c r="G16" s="268">
        <f>SUM(H16:J16)</f>
        <v>0</v>
      </c>
      <c r="H16" s="268"/>
      <c r="I16" s="268"/>
      <c r="J16" s="268"/>
      <c r="K16" s="268">
        <f>L16+M16</f>
        <v>7094292800</v>
      </c>
      <c r="L16" s="268">
        <v>5871000000</v>
      </c>
      <c r="M16" s="268">
        <f>+N16+O16</f>
        <v>1223292800</v>
      </c>
      <c r="N16" s="268"/>
      <c r="O16" s="268">
        <f>SUM(P16:R16)</f>
        <v>1223292800</v>
      </c>
      <c r="P16" s="268"/>
      <c r="Q16" s="268">
        <v>739292800</v>
      </c>
      <c r="R16" s="268">
        <v>484000000</v>
      </c>
      <c r="S16" s="269">
        <f t="shared" si="2"/>
        <v>1.2083619144949753</v>
      </c>
      <c r="T16" s="269">
        <f t="shared" si="3"/>
        <v>1</v>
      </c>
      <c r="U16" s="269"/>
      <c r="V16" s="269"/>
      <c r="W16" s="269"/>
      <c r="X16" s="269"/>
      <c r="Y16" s="269"/>
      <c r="Z16" s="269"/>
    </row>
    <row r="17" spans="1:26" s="145" customFormat="1" ht="18.75">
      <c r="A17" s="266" t="s">
        <v>190</v>
      </c>
      <c r="B17" s="267" t="s">
        <v>191</v>
      </c>
      <c r="C17" s="268">
        <f aca="true" t="shared" si="4" ref="C17:C34">D17+E17</f>
        <v>4175000000</v>
      </c>
      <c r="D17" s="268">
        <v>4175000000</v>
      </c>
      <c r="E17" s="268">
        <f aca="true" t="shared" si="5" ref="E17:E34">+F17+G17</f>
        <v>0</v>
      </c>
      <c r="F17" s="268"/>
      <c r="G17" s="268">
        <f aca="true" t="shared" si="6" ref="G17:G34">SUM(H17:J17)</f>
        <v>0</v>
      </c>
      <c r="H17" s="268"/>
      <c r="I17" s="268"/>
      <c r="J17" s="268"/>
      <c r="K17" s="268">
        <f aca="true" t="shared" si="7" ref="K17:K34">L17+M17</f>
        <v>5188133460</v>
      </c>
      <c r="L17" s="268">
        <v>4173195560</v>
      </c>
      <c r="M17" s="268">
        <f>+N17+O17</f>
        <v>1014937900</v>
      </c>
      <c r="N17" s="268"/>
      <c r="O17" s="268">
        <f aca="true" t="shared" si="8" ref="O17:O34">SUM(P17:R17)</f>
        <v>1014937900</v>
      </c>
      <c r="P17" s="268"/>
      <c r="Q17" s="268">
        <v>590937900</v>
      </c>
      <c r="R17" s="268">
        <v>424000000</v>
      </c>
      <c r="S17" s="269">
        <f t="shared" si="2"/>
        <v>1.242666697005988</v>
      </c>
      <c r="T17" s="269">
        <f t="shared" si="3"/>
        <v>0.9995677988023952</v>
      </c>
      <c r="U17" s="269"/>
      <c r="V17" s="269"/>
      <c r="W17" s="269"/>
      <c r="X17" s="269"/>
      <c r="Y17" s="269"/>
      <c r="Z17" s="269"/>
    </row>
    <row r="18" spans="1:26" s="145" customFormat="1" ht="18.75">
      <c r="A18" s="266" t="s">
        <v>192</v>
      </c>
      <c r="B18" s="267" t="s">
        <v>193</v>
      </c>
      <c r="C18" s="268">
        <f t="shared" si="4"/>
        <v>4252000000</v>
      </c>
      <c r="D18" s="268">
        <v>4252000000</v>
      </c>
      <c r="E18" s="268">
        <f>+F18+G18</f>
        <v>0</v>
      </c>
      <c r="F18" s="268"/>
      <c r="G18" s="268">
        <f t="shared" si="6"/>
        <v>0</v>
      </c>
      <c r="H18" s="268"/>
      <c r="I18" s="268"/>
      <c r="J18" s="268"/>
      <c r="K18" s="268">
        <f t="shared" si="7"/>
        <v>5070340200</v>
      </c>
      <c r="L18" s="268">
        <v>4238420000</v>
      </c>
      <c r="M18" s="268">
        <f>+N18+O18</f>
        <v>831920200</v>
      </c>
      <c r="N18" s="268"/>
      <c r="O18" s="268">
        <f t="shared" si="8"/>
        <v>831920200</v>
      </c>
      <c r="P18" s="268"/>
      <c r="Q18" s="268">
        <v>247285200</v>
      </c>
      <c r="R18" s="268">
        <v>584635000</v>
      </c>
      <c r="S18" s="269">
        <f t="shared" si="2"/>
        <v>1.192460065851364</v>
      </c>
      <c r="T18" s="269">
        <f t="shared" si="3"/>
        <v>0.9968062088428975</v>
      </c>
      <c r="U18" s="269"/>
      <c r="V18" s="269"/>
      <c r="W18" s="269"/>
      <c r="X18" s="269"/>
      <c r="Y18" s="269"/>
      <c r="Z18" s="269"/>
    </row>
    <row r="19" spans="1:26" s="145" customFormat="1" ht="18.75">
      <c r="A19" s="266" t="s">
        <v>194</v>
      </c>
      <c r="B19" s="267" t="s">
        <v>195</v>
      </c>
      <c r="C19" s="268">
        <f t="shared" si="4"/>
        <v>4833000000</v>
      </c>
      <c r="D19" s="268">
        <v>4833000000</v>
      </c>
      <c r="E19" s="268">
        <f t="shared" si="5"/>
        <v>0</v>
      </c>
      <c r="F19" s="268"/>
      <c r="G19" s="268">
        <f t="shared" si="6"/>
        <v>0</v>
      </c>
      <c r="H19" s="268"/>
      <c r="I19" s="268"/>
      <c r="J19" s="268"/>
      <c r="K19" s="268">
        <f t="shared" si="7"/>
        <v>5784283600</v>
      </c>
      <c r="L19" s="268">
        <v>4778715700</v>
      </c>
      <c r="M19" s="268">
        <f aca="true" t="shared" si="9" ref="M19:M34">+N19+O19</f>
        <v>1005567900</v>
      </c>
      <c r="N19" s="268"/>
      <c r="O19" s="268">
        <f t="shared" si="8"/>
        <v>1005567900</v>
      </c>
      <c r="P19" s="268"/>
      <c r="Q19" s="268">
        <v>421853900</v>
      </c>
      <c r="R19" s="268">
        <v>583714000</v>
      </c>
      <c r="S19" s="269">
        <f t="shared" si="2"/>
        <v>1.1968308710945583</v>
      </c>
      <c r="T19" s="269">
        <f t="shared" si="3"/>
        <v>0.9887679908959238</v>
      </c>
      <c r="U19" s="269"/>
      <c r="V19" s="269"/>
      <c r="W19" s="269"/>
      <c r="X19" s="269"/>
      <c r="Y19" s="269"/>
      <c r="Z19" s="269"/>
    </row>
    <row r="20" spans="1:26" s="145" customFormat="1" ht="18.75">
      <c r="A20" s="266" t="s">
        <v>196</v>
      </c>
      <c r="B20" s="267" t="s">
        <v>197</v>
      </c>
      <c r="C20" s="268">
        <f t="shared" si="4"/>
        <v>4345000000</v>
      </c>
      <c r="D20" s="268">
        <v>4345000000</v>
      </c>
      <c r="E20" s="268">
        <f t="shared" si="5"/>
        <v>0</v>
      </c>
      <c r="F20" s="268"/>
      <c r="G20" s="268">
        <f t="shared" si="6"/>
        <v>0</v>
      </c>
      <c r="H20" s="268"/>
      <c r="I20" s="268"/>
      <c r="J20" s="268"/>
      <c r="K20" s="268">
        <f t="shared" si="7"/>
        <v>4955501300</v>
      </c>
      <c r="L20" s="268">
        <v>4314882700</v>
      </c>
      <c r="M20" s="268">
        <f t="shared" si="9"/>
        <v>640618600</v>
      </c>
      <c r="N20" s="268"/>
      <c r="O20" s="268">
        <f t="shared" si="8"/>
        <v>640618600</v>
      </c>
      <c r="P20" s="268"/>
      <c r="Q20" s="268">
        <v>177618600</v>
      </c>
      <c r="R20" s="268">
        <v>463000000</v>
      </c>
      <c r="S20" s="269">
        <f t="shared" si="2"/>
        <v>1.1405066283084004</v>
      </c>
      <c r="T20" s="269">
        <f t="shared" si="3"/>
        <v>0.9930685155350978</v>
      </c>
      <c r="U20" s="269"/>
      <c r="V20" s="269"/>
      <c r="W20" s="269"/>
      <c r="X20" s="269"/>
      <c r="Y20" s="269"/>
      <c r="Z20" s="269"/>
    </row>
    <row r="21" spans="1:26" s="145" customFormat="1" ht="18.75">
      <c r="A21" s="266" t="s">
        <v>198</v>
      </c>
      <c r="B21" s="267" t="s">
        <v>199</v>
      </c>
      <c r="C21" s="268">
        <f t="shared" si="4"/>
        <v>4423000000</v>
      </c>
      <c r="D21" s="268">
        <v>4423000000</v>
      </c>
      <c r="E21" s="268">
        <f t="shared" si="5"/>
        <v>0</v>
      </c>
      <c r="F21" s="268"/>
      <c r="G21" s="268">
        <f t="shared" si="6"/>
        <v>0</v>
      </c>
      <c r="H21" s="268"/>
      <c r="I21" s="268"/>
      <c r="J21" s="268"/>
      <c r="K21" s="268">
        <f t="shared" si="7"/>
        <v>4949076040</v>
      </c>
      <c r="L21" s="268">
        <v>4417529240</v>
      </c>
      <c r="M21" s="268">
        <f t="shared" si="9"/>
        <v>531546800</v>
      </c>
      <c r="N21" s="268"/>
      <c r="O21" s="268">
        <f t="shared" si="8"/>
        <v>531546800</v>
      </c>
      <c r="P21" s="268"/>
      <c r="Q21" s="268">
        <v>300546800</v>
      </c>
      <c r="R21" s="268">
        <v>231000000</v>
      </c>
      <c r="S21" s="269">
        <f t="shared" si="2"/>
        <v>1.1189409993217274</v>
      </c>
      <c r="T21" s="269">
        <f t="shared" si="3"/>
        <v>0.9987631110106263</v>
      </c>
      <c r="U21" s="269"/>
      <c r="V21" s="269"/>
      <c r="W21" s="269"/>
      <c r="X21" s="269"/>
      <c r="Y21" s="269"/>
      <c r="Z21" s="269"/>
    </row>
    <row r="22" spans="1:26" s="145" customFormat="1" ht="18.75">
      <c r="A22" s="266" t="s">
        <v>200</v>
      </c>
      <c r="B22" s="267" t="s">
        <v>201</v>
      </c>
      <c r="C22" s="268">
        <f t="shared" si="4"/>
        <v>4841000000</v>
      </c>
      <c r="D22" s="268">
        <v>4841000000</v>
      </c>
      <c r="E22" s="268">
        <f t="shared" si="5"/>
        <v>0</v>
      </c>
      <c r="F22" s="268"/>
      <c r="G22" s="268">
        <f t="shared" si="6"/>
        <v>0</v>
      </c>
      <c r="H22" s="268"/>
      <c r="I22" s="268"/>
      <c r="J22" s="268"/>
      <c r="K22" s="268">
        <f t="shared" si="7"/>
        <v>5599952909</v>
      </c>
      <c r="L22" s="268">
        <v>4676380109</v>
      </c>
      <c r="M22" s="268">
        <f t="shared" si="9"/>
        <v>923572800</v>
      </c>
      <c r="N22" s="268"/>
      <c r="O22" s="268">
        <f t="shared" si="8"/>
        <v>923572800</v>
      </c>
      <c r="P22" s="268"/>
      <c r="Q22" s="268">
        <v>468572800</v>
      </c>
      <c r="R22" s="268">
        <v>455000000</v>
      </c>
      <c r="S22" s="269">
        <f t="shared" si="2"/>
        <v>1.156776060524685</v>
      </c>
      <c r="T22" s="269">
        <f t="shared" si="3"/>
        <v>0.9659946517248502</v>
      </c>
      <c r="U22" s="269"/>
      <c r="V22" s="269"/>
      <c r="W22" s="269"/>
      <c r="X22" s="269"/>
      <c r="Y22" s="269"/>
      <c r="Z22" s="269"/>
    </row>
    <row r="23" spans="1:26" s="145" customFormat="1" ht="18.75">
      <c r="A23" s="266" t="s">
        <v>202</v>
      </c>
      <c r="B23" s="267" t="s">
        <v>203</v>
      </c>
      <c r="C23" s="268">
        <f t="shared" si="4"/>
        <v>4787000000</v>
      </c>
      <c r="D23" s="268">
        <v>4787000000</v>
      </c>
      <c r="E23" s="268">
        <f t="shared" si="5"/>
        <v>0</v>
      </c>
      <c r="F23" s="268"/>
      <c r="G23" s="268">
        <f t="shared" si="6"/>
        <v>0</v>
      </c>
      <c r="H23" s="268"/>
      <c r="I23" s="268"/>
      <c r="J23" s="268"/>
      <c r="K23" s="268">
        <f t="shared" si="7"/>
        <v>5381874614</v>
      </c>
      <c r="L23" s="268">
        <v>4581552014</v>
      </c>
      <c r="M23" s="268">
        <f t="shared" si="9"/>
        <v>800322600</v>
      </c>
      <c r="N23" s="268"/>
      <c r="O23" s="268">
        <f t="shared" si="8"/>
        <v>800322600</v>
      </c>
      <c r="P23" s="268"/>
      <c r="Q23" s="268">
        <v>294322600</v>
      </c>
      <c r="R23" s="268">
        <v>506000000</v>
      </c>
      <c r="S23" s="269">
        <f t="shared" si="2"/>
        <v>1.1242687725088782</v>
      </c>
      <c r="T23" s="269">
        <f t="shared" si="3"/>
        <v>0.9570821002715688</v>
      </c>
      <c r="U23" s="269"/>
      <c r="V23" s="269"/>
      <c r="W23" s="269"/>
      <c r="X23" s="269"/>
      <c r="Y23" s="269"/>
      <c r="Z23" s="269"/>
    </row>
    <row r="24" spans="1:26" s="145" customFormat="1" ht="18.75">
      <c r="A24" s="266" t="s">
        <v>204</v>
      </c>
      <c r="B24" s="267" t="s">
        <v>205</v>
      </c>
      <c r="C24" s="268">
        <f t="shared" si="4"/>
        <v>4411000000</v>
      </c>
      <c r="D24" s="268">
        <v>4411000000</v>
      </c>
      <c r="E24" s="268">
        <f t="shared" si="5"/>
        <v>0</v>
      </c>
      <c r="F24" s="268"/>
      <c r="G24" s="268">
        <f t="shared" si="6"/>
        <v>0</v>
      </c>
      <c r="H24" s="268"/>
      <c r="I24" s="268"/>
      <c r="J24" s="268"/>
      <c r="K24" s="268">
        <f t="shared" si="7"/>
        <v>5386421700</v>
      </c>
      <c r="L24" s="268">
        <v>4454929000</v>
      </c>
      <c r="M24" s="268">
        <f t="shared" si="9"/>
        <v>931492700</v>
      </c>
      <c r="N24" s="268"/>
      <c r="O24" s="268">
        <f t="shared" si="8"/>
        <v>931492700</v>
      </c>
      <c r="P24" s="268"/>
      <c r="Q24" s="268">
        <v>461492700</v>
      </c>
      <c r="R24" s="268">
        <v>470000000</v>
      </c>
      <c r="S24" s="269">
        <f t="shared" si="2"/>
        <v>1.22113391521197</v>
      </c>
      <c r="T24" s="269">
        <f t="shared" si="3"/>
        <v>1.0099589662208117</v>
      </c>
      <c r="U24" s="269"/>
      <c r="V24" s="269"/>
      <c r="W24" s="269"/>
      <c r="X24" s="269"/>
      <c r="Y24" s="269"/>
      <c r="Z24" s="269"/>
    </row>
    <row r="25" spans="1:26" s="145" customFormat="1" ht="18.75">
      <c r="A25" s="266" t="s">
        <v>206</v>
      </c>
      <c r="B25" s="267" t="s">
        <v>207</v>
      </c>
      <c r="C25" s="268">
        <f t="shared" si="4"/>
        <v>4123000000</v>
      </c>
      <c r="D25" s="268">
        <v>4123000000</v>
      </c>
      <c r="E25" s="268">
        <f t="shared" si="5"/>
        <v>0</v>
      </c>
      <c r="F25" s="268"/>
      <c r="G25" s="268">
        <f t="shared" si="6"/>
        <v>0</v>
      </c>
      <c r="H25" s="268"/>
      <c r="I25" s="268"/>
      <c r="J25" s="268"/>
      <c r="K25" s="268">
        <f t="shared" si="7"/>
        <v>5669573700</v>
      </c>
      <c r="L25" s="268">
        <v>4088178400</v>
      </c>
      <c r="M25" s="268">
        <f t="shared" si="9"/>
        <v>1581395300</v>
      </c>
      <c r="N25" s="268"/>
      <c r="O25" s="268">
        <f t="shared" si="8"/>
        <v>1581395300</v>
      </c>
      <c r="P25" s="268"/>
      <c r="Q25" s="268">
        <v>632345300</v>
      </c>
      <c r="R25" s="268">
        <v>949050000</v>
      </c>
      <c r="S25" s="269">
        <f t="shared" si="2"/>
        <v>1.3751088285229203</v>
      </c>
      <c r="T25" s="269">
        <f t="shared" si="3"/>
        <v>0.9915543051176328</v>
      </c>
      <c r="U25" s="269"/>
      <c r="V25" s="269"/>
      <c r="W25" s="269"/>
      <c r="X25" s="269"/>
      <c r="Y25" s="269"/>
      <c r="Z25" s="269"/>
    </row>
    <row r="26" spans="1:26" s="145" customFormat="1" ht="18.75">
      <c r="A26" s="266" t="s">
        <v>208</v>
      </c>
      <c r="B26" s="267" t="s">
        <v>209</v>
      </c>
      <c r="C26" s="268">
        <f t="shared" si="4"/>
        <v>4110000000</v>
      </c>
      <c r="D26" s="268">
        <v>4110000000</v>
      </c>
      <c r="E26" s="268">
        <f t="shared" si="5"/>
        <v>0</v>
      </c>
      <c r="F26" s="268"/>
      <c r="G26" s="268">
        <f t="shared" si="6"/>
        <v>0</v>
      </c>
      <c r="H26" s="268"/>
      <c r="I26" s="268"/>
      <c r="J26" s="268"/>
      <c r="K26" s="268">
        <f t="shared" si="7"/>
        <v>4599952000</v>
      </c>
      <c r="L26" s="268">
        <v>4031600000</v>
      </c>
      <c r="M26" s="268">
        <f t="shared" si="9"/>
        <v>568352000</v>
      </c>
      <c r="N26" s="268"/>
      <c r="O26" s="268">
        <f t="shared" si="8"/>
        <v>568352000</v>
      </c>
      <c r="P26" s="268"/>
      <c r="Q26" s="268">
        <v>127352000</v>
      </c>
      <c r="R26" s="268">
        <v>441000000</v>
      </c>
      <c r="S26" s="269">
        <f t="shared" si="2"/>
        <v>1.1192097323600974</v>
      </c>
      <c r="T26" s="269">
        <f t="shared" si="3"/>
        <v>0.9809245742092457</v>
      </c>
      <c r="U26" s="269"/>
      <c r="V26" s="269"/>
      <c r="W26" s="269"/>
      <c r="X26" s="269"/>
      <c r="Y26" s="269"/>
      <c r="Z26" s="269"/>
    </row>
    <row r="27" spans="1:26" s="145" customFormat="1" ht="18.75">
      <c r="A27" s="266" t="s">
        <v>210</v>
      </c>
      <c r="B27" s="267" t="s">
        <v>211</v>
      </c>
      <c r="C27" s="268">
        <f t="shared" si="4"/>
        <v>3995000000</v>
      </c>
      <c r="D27" s="268">
        <v>3995000000</v>
      </c>
      <c r="E27" s="268">
        <f t="shared" si="5"/>
        <v>0</v>
      </c>
      <c r="F27" s="268"/>
      <c r="G27" s="268">
        <f t="shared" si="6"/>
        <v>0</v>
      </c>
      <c r="H27" s="268"/>
      <c r="I27" s="268"/>
      <c r="J27" s="268"/>
      <c r="K27" s="268">
        <f t="shared" si="7"/>
        <v>4694739950</v>
      </c>
      <c r="L27" s="268">
        <v>3990685000</v>
      </c>
      <c r="M27" s="268">
        <f t="shared" si="9"/>
        <v>704054950</v>
      </c>
      <c r="N27" s="268"/>
      <c r="O27" s="268">
        <f t="shared" si="8"/>
        <v>704054950</v>
      </c>
      <c r="P27" s="268"/>
      <c r="Q27" s="268">
        <v>260054950</v>
      </c>
      <c r="R27" s="268">
        <v>444000000</v>
      </c>
      <c r="S27" s="269">
        <f t="shared" si="2"/>
        <v>1.1751539299123905</v>
      </c>
      <c r="T27" s="269">
        <f t="shared" si="3"/>
        <v>0.9989198998748435</v>
      </c>
      <c r="U27" s="269"/>
      <c r="V27" s="269"/>
      <c r="W27" s="269"/>
      <c r="X27" s="269"/>
      <c r="Y27" s="269"/>
      <c r="Z27" s="269"/>
    </row>
    <row r="28" spans="1:26" s="145" customFormat="1" ht="18.75">
      <c r="A28" s="266" t="s">
        <v>212</v>
      </c>
      <c r="B28" s="267" t="s">
        <v>213</v>
      </c>
      <c r="C28" s="268">
        <f t="shared" si="4"/>
        <v>4220000000</v>
      </c>
      <c r="D28" s="268">
        <v>4220000000</v>
      </c>
      <c r="E28" s="268">
        <f t="shared" si="5"/>
        <v>0</v>
      </c>
      <c r="F28" s="268"/>
      <c r="G28" s="268">
        <f t="shared" si="6"/>
        <v>0</v>
      </c>
      <c r="H28" s="268"/>
      <c r="I28" s="268"/>
      <c r="J28" s="268"/>
      <c r="K28" s="268">
        <f t="shared" si="7"/>
        <v>4833323348</v>
      </c>
      <c r="L28" s="268">
        <v>4206770948</v>
      </c>
      <c r="M28" s="268">
        <f t="shared" si="9"/>
        <v>626552400</v>
      </c>
      <c r="N28" s="268"/>
      <c r="O28" s="268">
        <f t="shared" si="8"/>
        <v>626552400</v>
      </c>
      <c r="P28" s="268"/>
      <c r="Q28" s="268">
        <v>185552400</v>
      </c>
      <c r="R28" s="268">
        <v>441000000</v>
      </c>
      <c r="S28" s="269">
        <f t="shared" si="2"/>
        <v>1.1453372862559241</v>
      </c>
      <c r="T28" s="269">
        <f t="shared" si="3"/>
        <v>0.9968651535545023</v>
      </c>
      <c r="U28" s="269"/>
      <c r="V28" s="269"/>
      <c r="W28" s="269"/>
      <c r="X28" s="269"/>
      <c r="Y28" s="269"/>
      <c r="Z28" s="269"/>
    </row>
    <row r="29" spans="1:26" s="145" customFormat="1" ht="18.75">
      <c r="A29" s="266" t="s">
        <v>214</v>
      </c>
      <c r="B29" s="267" t="s">
        <v>215</v>
      </c>
      <c r="C29" s="268">
        <f t="shared" si="4"/>
        <v>4185000000</v>
      </c>
      <c r="D29" s="268">
        <v>4185000000</v>
      </c>
      <c r="E29" s="268">
        <f t="shared" si="5"/>
        <v>0</v>
      </c>
      <c r="F29" s="268"/>
      <c r="G29" s="268">
        <f t="shared" si="6"/>
        <v>0</v>
      </c>
      <c r="H29" s="268"/>
      <c r="I29" s="268"/>
      <c r="J29" s="268"/>
      <c r="K29" s="268">
        <f t="shared" si="7"/>
        <v>5005936157</v>
      </c>
      <c r="L29" s="268">
        <v>4183163404</v>
      </c>
      <c r="M29" s="268">
        <f t="shared" si="9"/>
        <v>822772753</v>
      </c>
      <c r="N29" s="268"/>
      <c r="O29" s="268">
        <f t="shared" si="8"/>
        <v>822772753</v>
      </c>
      <c r="P29" s="268"/>
      <c r="Q29" s="268">
        <v>391772753</v>
      </c>
      <c r="R29" s="268">
        <v>431000000</v>
      </c>
      <c r="S29" s="269">
        <f t="shared" si="2"/>
        <v>1.196161566786141</v>
      </c>
      <c r="T29" s="269">
        <f t="shared" si="3"/>
        <v>0.9995611479091995</v>
      </c>
      <c r="U29" s="269"/>
      <c r="V29" s="269"/>
      <c r="W29" s="269"/>
      <c r="X29" s="269"/>
      <c r="Y29" s="269"/>
      <c r="Z29" s="269"/>
    </row>
    <row r="30" spans="1:26" s="145" customFormat="1" ht="18.75">
      <c r="A30" s="266" t="s">
        <v>216</v>
      </c>
      <c r="B30" s="267" t="s">
        <v>217</v>
      </c>
      <c r="C30" s="268">
        <f t="shared" si="4"/>
        <v>4435000000</v>
      </c>
      <c r="D30" s="268">
        <v>4435000000</v>
      </c>
      <c r="E30" s="268">
        <f t="shared" si="5"/>
        <v>0</v>
      </c>
      <c r="F30" s="268"/>
      <c r="G30" s="268">
        <f t="shared" si="6"/>
        <v>0</v>
      </c>
      <c r="H30" s="268"/>
      <c r="I30" s="268"/>
      <c r="J30" s="268"/>
      <c r="K30" s="268">
        <f t="shared" si="7"/>
        <v>5169605400</v>
      </c>
      <c r="L30" s="268">
        <v>4434537000</v>
      </c>
      <c r="M30" s="268">
        <f t="shared" si="9"/>
        <v>735068400</v>
      </c>
      <c r="N30" s="268"/>
      <c r="O30" s="268">
        <f t="shared" si="8"/>
        <v>735068400</v>
      </c>
      <c r="P30" s="268"/>
      <c r="Q30" s="268">
        <v>268068400</v>
      </c>
      <c r="R30" s="268">
        <v>467000000</v>
      </c>
      <c r="S30" s="269">
        <f t="shared" si="2"/>
        <v>1.1656381961668545</v>
      </c>
      <c r="T30" s="269">
        <f t="shared" si="3"/>
        <v>0.999895603156708</v>
      </c>
      <c r="U30" s="269"/>
      <c r="V30" s="269"/>
      <c r="W30" s="269"/>
      <c r="X30" s="269"/>
      <c r="Y30" s="269"/>
      <c r="Z30" s="269"/>
    </row>
    <row r="31" spans="1:26" s="145" customFormat="1" ht="18.75">
      <c r="A31" s="266" t="s">
        <v>218</v>
      </c>
      <c r="B31" s="267" t="s">
        <v>219</v>
      </c>
      <c r="C31" s="268">
        <f t="shared" si="4"/>
        <v>3906000000</v>
      </c>
      <c r="D31" s="268">
        <v>3906000000</v>
      </c>
      <c r="E31" s="268">
        <f t="shared" si="5"/>
        <v>0</v>
      </c>
      <c r="F31" s="268"/>
      <c r="G31" s="268">
        <f t="shared" si="6"/>
        <v>0</v>
      </c>
      <c r="H31" s="268"/>
      <c r="I31" s="268"/>
      <c r="J31" s="268"/>
      <c r="K31" s="268">
        <f t="shared" si="7"/>
        <v>4624747320</v>
      </c>
      <c r="L31" s="268">
        <v>3898782720</v>
      </c>
      <c r="M31" s="268">
        <f t="shared" si="9"/>
        <v>725964600</v>
      </c>
      <c r="N31" s="268"/>
      <c r="O31" s="268">
        <f t="shared" si="8"/>
        <v>725964600</v>
      </c>
      <c r="P31" s="268"/>
      <c r="Q31" s="268">
        <v>272964600</v>
      </c>
      <c r="R31" s="268">
        <v>453000000</v>
      </c>
      <c r="S31" s="269">
        <f aca="true" t="shared" si="10" ref="S31:T34">K31/C31</f>
        <v>1.1840110906298003</v>
      </c>
      <c r="T31" s="269">
        <f t="shared" si="10"/>
        <v>0.9981522580645161</v>
      </c>
      <c r="U31" s="269"/>
      <c r="V31" s="269"/>
      <c r="W31" s="269"/>
      <c r="X31" s="269"/>
      <c r="Y31" s="269"/>
      <c r="Z31" s="269"/>
    </row>
    <row r="32" spans="1:26" s="145" customFormat="1" ht="18.75">
      <c r="A32" s="266" t="s">
        <v>220</v>
      </c>
      <c r="B32" s="267" t="s">
        <v>221</v>
      </c>
      <c r="C32" s="268">
        <f t="shared" si="4"/>
        <v>4501000000</v>
      </c>
      <c r="D32" s="268">
        <v>4501000000</v>
      </c>
      <c r="E32" s="268">
        <f t="shared" si="5"/>
        <v>0</v>
      </c>
      <c r="F32" s="268"/>
      <c r="G32" s="268">
        <f t="shared" si="6"/>
        <v>0</v>
      </c>
      <c r="H32" s="268"/>
      <c r="I32" s="268"/>
      <c r="J32" s="268"/>
      <c r="K32" s="268">
        <f t="shared" si="7"/>
        <v>4758719790</v>
      </c>
      <c r="L32" s="268">
        <v>4174829390</v>
      </c>
      <c r="M32" s="268">
        <f t="shared" si="9"/>
        <v>583890400</v>
      </c>
      <c r="N32" s="268"/>
      <c r="O32" s="268">
        <f t="shared" si="8"/>
        <v>583890400</v>
      </c>
      <c r="P32" s="268"/>
      <c r="Q32" s="268">
        <v>154890400</v>
      </c>
      <c r="R32" s="268">
        <v>429000000</v>
      </c>
      <c r="S32" s="269">
        <f t="shared" si="10"/>
        <v>1.057258340368807</v>
      </c>
      <c r="T32" s="269">
        <f t="shared" si="10"/>
        <v>0.9275337458342591</v>
      </c>
      <c r="U32" s="269"/>
      <c r="V32" s="269"/>
      <c r="W32" s="269"/>
      <c r="X32" s="269"/>
      <c r="Y32" s="269"/>
      <c r="Z32" s="269"/>
    </row>
    <row r="33" spans="1:26" s="145" customFormat="1" ht="18.75">
      <c r="A33" s="266" t="s">
        <v>222</v>
      </c>
      <c r="B33" s="267" t="s">
        <v>223</v>
      </c>
      <c r="C33" s="268">
        <f t="shared" si="4"/>
        <v>4849000000</v>
      </c>
      <c r="D33" s="268">
        <v>4849000000</v>
      </c>
      <c r="E33" s="268">
        <f t="shared" si="5"/>
        <v>0</v>
      </c>
      <c r="F33" s="268"/>
      <c r="G33" s="268">
        <f t="shared" si="6"/>
        <v>0</v>
      </c>
      <c r="H33" s="268"/>
      <c r="I33" s="268"/>
      <c r="J33" s="268"/>
      <c r="K33" s="268">
        <f t="shared" si="7"/>
        <v>5777938780</v>
      </c>
      <c r="L33" s="268">
        <v>4837657280</v>
      </c>
      <c r="M33" s="268">
        <f t="shared" si="9"/>
        <v>940281500</v>
      </c>
      <c r="N33" s="268"/>
      <c r="O33" s="268">
        <f t="shared" si="8"/>
        <v>940281500</v>
      </c>
      <c r="P33" s="268"/>
      <c r="Q33" s="268">
        <v>452281500</v>
      </c>
      <c r="R33" s="268">
        <v>488000000</v>
      </c>
      <c r="S33" s="269">
        <f t="shared" si="10"/>
        <v>1.191573268715199</v>
      </c>
      <c r="T33" s="269">
        <f t="shared" si="10"/>
        <v>0.9976608125386678</v>
      </c>
      <c r="U33" s="269"/>
      <c r="V33" s="269"/>
      <c r="W33" s="269"/>
      <c r="X33" s="269"/>
      <c r="Y33" s="269"/>
      <c r="Z33" s="269"/>
    </row>
    <row r="34" spans="1:26" s="146" customFormat="1" ht="15.75">
      <c r="A34" s="270" t="s">
        <v>224</v>
      </c>
      <c r="B34" s="271" t="s">
        <v>225</v>
      </c>
      <c r="C34" s="272">
        <f t="shared" si="4"/>
        <v>4025000000</v>
      </c>
      <c r="D34" s="272">
        <v>4025000000</v>
      </c>
      <c r="E34" s="272">
        <f t="shared" si="5"/>
        <v>0</v>
      </c>
      <c r="F34" s="272"/>
      <c r="G34" s="272">
        <f t="shared" si="6"/>
        <v>0</v>
      </c>
      <c r="H34" s="272"/>
      <c r="I34" s="272"/>
      <c r="J34" s="272"/>
      <c r="K34" s="272">
        <f t="shared" si="7"/>
        <v>4932051230</v>
      </c>
      <c r="L34" s="272">
        <v>4012344000</v>
      </c>
      <c r="M34" s="272">
        <f t="shared" si="9"/>
        <v>919707230</v>
      </c>
      <c r="N34" s="272"/>
      <c r="O34" s="272">
        <f t="shared" si="8"/>
        <v>919707230</v>
      </c>
      <c r="P34" s="272"/>
      <c r="Q34" s="272">
        <v>478707230</v>
      </c>
      <c r="R34" s="272">
        <v>441000000</v>
      </c>
      <c r="S34" s="273">
        <f t="shared" si="10"/>
        <v>1.225354342857143</v>
      </c>
      <c r="T34" s="273">
        <f t="shared" si="10"/>
        <v>0.996855652173913</v>
      </c>
      <c r="U34" s="273"/>
      <c r="V34" s="273"/>
      <c r="W34" s="273"/>
      <c r="X34" s="273"/>
      <c r="Y34" s="273"/>
      <c r="Z34" s="273"/>
    </row>
    <row r="35" spans="1:26" ht="18.7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ht="18.7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ht="18.7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ht="18.7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ht="18.7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ht="18.7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ht="18.7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ht="18.7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ht="18.7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ht="18.7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ht="22.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sheetData>
  <sheetProtection/>
  <mergeCells count="40">
    <mergeCell ref="A2:Z2"/>
    <mergeCell ref="A4:Z4"/>
    <mergeCell ref="A1:C1"/>
    <mergeCell ref="U1:Z1"/>
    <mergeCell ref="A6:A13"/>
    <mergeCell ref="B6:B13"/>
    <mergeCell ref="C6:J6"/>
    <mergeCell ref="K6:R6"/>
    <mergeCell ref="E8:E13"/>
    <mergeCell ref="F8:G8"/>
    <mergeCell ref="H8:H13"/>
    <mergeCell ref="I8:I13"/>
    <mergeCell ref="J8:J13"/>
    <mergeCell ref="M8:M13"/>
    <mergeCell ref="C7:C13"/>
    <mergeCell ref="D7:D13"/>
    <mergeCell ref="E7:J7"/>
    <mergeCell ref="K7:K13"/>
    <mergeCell ref="L7:L13"/>
    <mergeCell ref="M7:R7"/>
    <mergeCell ref="V9:V13"/>
    <mergeCell ref="Y8:Y13"/>
    <mergeCell ref="N8:O8"/>
    <mergeCell ref="P8:P13"/>
    <mergeCell ref="Q8:Q13"/>
    <mergeCell ref="R8:R13"/>
    <mergeCell ref="W9:W13"/>
    <mergeCell ref="U8:U13"/>
    <mergeCell ref="V8:W8"/>
    <mergeCell ref="X8:X13"/>
    <mergeCell ref="A3:Z3"/>
    <mergeCell ref="S6:Z6"/>
    <mergeCell ref="S7:S13"/>
    <mergeCell ref="T7:T13"/>
    <mergeCell ref="U7:Z7"/>
    <mergeCell ref="Z8:Z13"/>
    <mergeCell ref="F9:F13"/>
    <mergeCell ref="G9:G13"/>
    <mergeCell ref="N9:N13"/>
    <mergeCell ref="O9:O13"/>
  </mergeCells>
  <printOptions/>
  <pageMargins left="0.26" right="0" top="0.5" bottom="0.6" header="0.5" footer="0.5"/>
  <pageSetup fitToHeight="0" fitToWidth="1" horizontalDpi="600" verticalDpi="600" orientation="landscape" paperSize="9" scale="55"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AI45"/>
  <sheetViews>
    <sheetView tabSelected="1" view="pageBreakPreview" zoomScale="55" zoomScaleNormal="70" zoomScaleSheetLayoutView="55" zoomScalePageLayoutView="0" workbookViewId="0" topLeftCell="B1">
      <selection activeCell="R20" sqref="R20"/>
    </sheetView>
  </sheetViews>
  <sheetFormatPr defaultColWidth="8.796875" defaultRowHeight="15"/>
  <cols>
    <col min="1" max="1" width="4.8984375" style="8" customWidth="1"/>
    <col min="2" max="2" width="26.19921875" style="8" customWidth="1"/>
    <col min="3" max="3" width="8.5" style="8" bestFit="1" customWidth="1"/>
    <col min="4" max="5" width="7.69921875" style="8" customWidth="1"/>
    <col min="6" max="6" width="17.59765625" style="8" bestFit="1" customWidth="1"/>
    <col min="7" max="7" width="17.19921875" style="8" bestFit="1" customWidth="1"/>
    <col min="8" max="8" width="16.59765625" style="8" customWidth="1"/>
    <col min="9" max="9" width="15.8984375" style="8" customWidth="1"/>
    <col min="10" max="10" width="14.69921875" style="8" customWidth="1"/>
    <col min="11" max="11" width="14.8984375" style="8" customWidth="1"/>
    <col min="12" max="12" width="8.8984375" style="8" customWidth="1"/>
    <col min="13" max="14" width="15.8984375" style="8" customWidth="1"/>
    <col min="15" max="15" width="6.69921875" style="8" customWidth="1"/>
    <col min="16" max="16" width="16.3984375" style="8" bestFit="1" customWidth="1"/>
    <col min="17" max="17" width="14.3984375" style="8" bestFit="1" customWidth="1"/>
    <col min="18" max="18" width="16" style="8" bestFit="1" customWidth="1"/>
    <col min="19" max="21" width="16.3984375" style="8" bestFit="1" customWidth="1"/>
    <col min="22" max="22" width="6.8984375" style="8" bestFit="1" customWidth="1"/>
    <col min="23" max="25" width="17.19921875" style="8" bestFit="1" customWidth="1"/>
    <col min="26" max="26" width="8.5" style="8" customWidth="1"/>
    <col min="27" max="27" width="14.3984375" style="8" bestFit="1" customWidth="1"/>
    <col min="28" max="28" width="16" style="8" bestFit="1" customWidth="1"/>
    <col min="29" max="29" width="16.3984375" style="8" bestFit="1" customWidth="1"/>
    <col min="30" max="30" width="8.5" style="8" bestFit="1" customWidth="1"/>
    <col min="31" max="32" width="8.69921875" style="8" customWidth="1"/>
    <col min="33" max="33" width="9" style="8" customWidth="1"/>
    <col min="34" max="34" width="0" style="8" hidden="1" customWidth="1"/>
    <col min="35" max="16384" width="9" style="8" customWidth="1"/>
  </cols>
  <sheetData>
    <row r="1" spans="1:34" ht="22.5" customHeight="1">
      <c r="A1" s="372"/>
      <c r="B1" s="372"/>
      <c r="C1" s="372"/>
      <c r="D1" s="6"/>
      <c r="E1" s="6"/>
      <c r="F1" s="6"/>
      <c r="G1" s="6"/>
      <c r="H1" s="6"/>
      <c r="I1" s="6"/>
      <c r="P1" s="6"/>
      <c r="Q1" s="6"/>
      <c r="R1" s="6"/>
      <c r="S1" s="6"/>
      <c r="T1" s="7"/>
      <c r="U1" s="7"/>
      <c r="AC1" s="373" t="s">
        <v>237</v>
      </c>
      <c r="AD1" s="373"/>
      <c r="AE1" s="373"/>
      <c r="AF1" s="373"/>
      <c r="AH1" s="44" t="s">
        <v>238</v>
      </c>
    </row>
    <row r="2" spans="1:25" ht="24" customHeight="1">
      <c r="A2" s="378" t="s">
        <v>514</v>
      </c>
      <c r="B2" s="378"/>
      <c r="C2" s="378"/>
      <c r="D2" s="378"/>
      <c r="E2" s="378"/>
      <c r="F2" s="378"/>
      <c r="G2" s="378"/>
      <c r="H2" s="378"/>
      <c r="I2" s="378"/>
      <c r="J2" s="378"/>
      <c r="K2" s="378"/>
      <c r="L2" s="378"/>
      <c r="M2" s="378"/>
      <c r="N2" s="378"/>
      <c r="O2" s="378"/>
      <c r="P2" s="378"/>
      <c r="Q2" s="378"/>
      <c r="R2" s="378"/>
      <c r="S2" s="378"/>
      <c r="T2" s="378"/>
      <c r="U2" s="378"/>
      <c r="V2" s="378"/>
      <c r="W2" s="378"/>
      <c r="X2" s="378"/>
      <c r="Y2" s="378"/>
    </row>
    <row r="3" spans="1:25" ht="24" customHeight="1" hidden="1">
      <c r="A3" s="377" t="str">
        <f>'Biểu 96'!A3:E3</f>
        <v>(Kèm theo Tờ trình số  42/TTr-TCKH ngày 04 / 8 /2023 của phòng Tài chính - Kế hoạch)</v>
      </c>
      <c r="B3" s="377"/>
      <c r="C3" s="377"/>
      <c r="D3" s="377"/>
      <c r="E3" s="377"/>
      <c r="F3" s="377"/>
      <c r="G3" s="377"/>
      <c r="H3" s="377"/>
      <c r="I3" s="377"/>
      <c r="J3" s="377"/>
      <c r="K3" s="377"/>
      <c r="L3" s="377"/>
      <c r="M3" s="377"/>
      <c r="N3" s="377"/>
      <c r="O3" s="377"/>
      <c r="P3" s="377"/>
      <c r="Q3" s="377"/>
      <c r="R3" s="377"/>
      <c r="S3" s="377"/>
      <c r="T3" s="377"/>
      <c r="U3" s="377"/>
      <c r="V3" s="377"/>
      <c r="W3" s="377"/>
      <c r="X3" s="377"/>
      <c r="Y3" s="377"/>
    </row>
    <row r="4" spans="1:29" ht="22.5" customHeight="1">
      <c r="A4" s="377" t="str">
        <f>'Biểu 101'!A4:Z4</f>
        <v>(Kèm theo Quyết định số          /QĐ-UBND ngày      / 8 /2023 của UBND huyện Tuần Giáo)</v>
      </c>
      <c r="B4" s="377"/>
      <c r="C4" s="377"/>
      <c r="D4" s="377"/>
      <c r="E4" s="377"/>
      <c r="F4" s="377"/>
      <c r="G4" s="377"/>
      <c r="H4" s="377"/>
      <c r="I4" s="377"/>
      <c r="J4" s="377"/>
      <c r="K4" s="377"/>
      <c r="L4" s="377"/>
      <c r="M4" s="377"/>
      <c r="N4" s="377"/>
      <c r="O4" s="377"/>
      <c r="P4" s="377"/>
      <c r="Q4" s="377"/>
      <c r="R4" s="377"/>
      <c r="S4" s="377"/>
      <c r="T4" s="377"/>
      <c r="U4" s="377"/>
      <c r="V4" s="377"/>
      <c r="W4" s="377"/>
      <c r="X4" s="377"/>
      <c r="Y4" s="377"/>
      <c r="Z4" s="38"/>
      <c r="AA4" s="38"/>
      <c r="AB4" s="38"/>
      <c r="AC4" s="38"/>
    </row>
    <row r="5" spans="1:31" ht="24" customHeight="1">
      <c r="A5" s="9"/>
      <c r="B5" s="9"/>
      <c r="C5" s="10"/>
      <c r="D5" s="10"/>
      <c r="E5" s="10"/>
      <c r="F5" s="10"/>
      <c r="G5" s="10"/>
      <c r="H5" s="10"/>
      <c r="I5" s="10"/>
      <c r="J5" s="10"/>
      <c r="K5" s="40"/>
      <c r="L5" s="40"/>
      <c r="M5" s="41"/>
      <c r="N5" s="41"/>
      <c r="O5" s="42"/>
      <c r="R5" s="10"/>
      <c r="S5" s="10"/>
      <c r="T5" s="39"/>
      <c r="U5" s="43"/>
      <c r="V5" s="43"/>
      <c r="X5" s="50"/>
      <c r="AE5" s="50" t="s">
        <v>68</v>
      </c>
    </row>
    <row r="6" spans="1:32" s="274" customFormat="1" ht="24" customHeight="1">
      <c r="A6" s="366" t="s">
        <v>35</v>
      </c>
      <c r="B6" s="366" t="s">
        <v>226</v>
      </c>
      <c r="C6" s="379" t="s">
        <v>1</v>
      </c>
      <c r="D6" s="379"/>
      <c r="E6" s="379"/>
      <c r="F6" s="374" t="s">
        <v>34</v>
      </c>
      <c r="G6" s="375"/>
      <c r="H6" s="375"/>
      <c r="I6" s="375"/>
      <c r="J6" s="375"/>
      <c r="K6" s="375"/>
      <c r="L6" s="375"/>
      <c r="M6" s="375"/>
      <c r="N6" s="375"/>
      <c r="O6" s="375"/>
      <c r="P6" s="375" t="s">
        <v>34</v>
      </c>
      <c r="Q6" s="375"/>
      <c r="R6" s="375"/>
      <c r="S6" s="375"/>
      <c r="T6" s="375"/>
      <c r="U6" s="375"/>
      <c r="V6" s="376"/>
      <c r="W6" s="375" t="s">
        <v>34</v>
      </c>
      <c r="X6" s="375"/>
      <c r="Y6" s="375"/>
      <c r="Z6" s="375"/>
      <c r="AA6" s="375"/>
      <c r="AB6" s="375"/>
      <c r="AC6" s="376"/>
      <c r="AD6" s="366" t="s">
        <v>46</v>
      </c>
      <c r="AE6" s="366"/>
      <c r="AF6" s="366"/>
    </row>
    <row r="7" spans="1:32" s="274" customFormat="1" ht="40.5" customHeight="1">
      <c r="A7" s="366"/>
      <c r="B7" s="366"/>
      <c r="C7" s="366" t="s">
        <v>115</v>
      </c>
      <c r="D7" s="366" t="s">
        <v>177</v>
      </c>
      <c r="E7" s="366"/>
      <c r="F7" s="366" t="s">
        <v>115</v>
      </c>
      <c r="G7" s="366" t="s">
        <v>177</v>
      </c>
      <c r="H7" s="366"/>
      <c r="I7" s="370" t="s">
        <v>367</v>
      </c>
      <c r="J7" s="383"/>
      <c r="K7" s="383"/>
      <c r="L7" s="383"/>
      <c r="M7" s="383"/>
      <c r="N7" s="383"/>
      <c r="O7" s="371"/>
      <c r="P7" s="367" t="s">
        <v>227</v>
      </c>
      <c r="Q7" s="368"/>
      <c r="R7" s="368"/>
      <c r="S7" s="368"/>
      <c r="T7" s="368"/>
      <c r="U7" s="368"/>
      <c r="V7" s="369"/>
      <c r="W7" s="302" t="s">
        <v>228</v>
      </c>
      <c r="X7" s="302"/>
      <c r="Y7" s="302"/>
      <c r="Z7" s="302"/>
      <c r="AA7" s="302"/>
      <c r="AB7" s="302"/>
      <c r="AC7" s="302"/>
      <c r="AD7" s="366" t="s">
        <v>115</v>
      </c>
      <c r="AE7" s="366" t="s">
        <v>177</v>
      </c>
      <c r="AF7" s="366"/>
    </row>
    <row r="8" spans="1:32" s="274" customFormat="1" ht="24" customHeight="1">
      <c r="A8" s="366"/>
      <c r="B8" s="366"/>
      <c r="C8" s="366"/>
      <c r="D8" s="366" t="s">
        <v>229</v>
      </c>
      <c r="E8" s="366" t="s">
        <v>230</v>
      </c>
      <c r="F8" s="366"/>
      <c r="G8" s="366" t="s">
        <v>229</v>
      </c>
      <c r="H8" s="366" t="s">
        <v>230</v>
      </c>
      <c r="I8" s="366" t="s">
        <v>115</v>
      </c>
      <c r="J8" s="302" t="s">
        <v>16</v>
      </c>
      <c r="K8" s="302"/>
      <c r="L8" s="302"/>
      <c r="M8" s="302" t="s">
        <v>230</v>
      </c>
      <c r="N8" s="302"/>
      <c r="O8" s="302"/>
      <c r="P8" s="380" t="s">
        <v>115</v>
      </c>
      <c r="Q8" s="302" t="s">
        <v>16</v>
      </c>
      <c r="R8" s="302"/>
      <c r="S8" s="302"/>
      <c r="T8" s="302" t="s">
        <v>230</v>
      </c>
      <c r="U8" s="302"/>
      <c r="V8" s="302"/>
      <c r="W8" s="380" t="s">
        <v>115</v>
      </c>
      <c r="X8" s="302" t="s">
        <v>16</v>
      </c>
      <c r="Y8" s="302"/>
      <c r="Z8" s="302"/>
      <c r="AA8" s="302" t="s">
        <v>230</v>
      </c>
      <c r="AB8" s="302"/>
      <c r="AC8" s="302"/>
      <c r="AD8" s="366"/>
      <c r="AE8" s="366" t="s">
        <v>16</v>
      </c>
      <c r="AF8" s="366" t="s">
        <v>17</v>
      </c>
    </row>
    <row r="9" spans="1:32" s="274" customFormat="1" ht="19.5" customHeight="1">
      <c r="A9" s="366"/>
      <c r="B9" s="366"/>
      <c r="C9" s="366"/>
      <c r="D9" s="366"/>
      <c r="E9" s="366"/>
      <c r="F9" s="366"/>
      <c r="G9" s="366"/>
      <c r="H9" s="366"/>
      <c r="I9" s="366"/>
      <c r="J9" s="366" t="s">
        <v>115</v>
      </c>
      <c r="K9" s="366" t="s">
        <v>231</v>
      </c>
      <c r="L9" s="366"/>
      <c r="M9" s="366" t="s">
        <v>115</v>
      </c>
      <c r="N9" s="370" t="s">
        <v>231</v>
      </c>
      <c r="O9" s="371"/>
      <c r="P9" s="381"/>
      <c r="Q9" s="366" t="s">
        <v>115</v>
      </c>
      <c r="R9" s="370" t="s">
        <v>231</v>
      </c>
      <c r="S9" s="371"/>
      <c r="T9" s="366" t="s">
        <v>115</v>
      </c>
      <c r="U9" s="370" t="s">
        <v>231</v>
      </c>
      <c r="V9" s="371"/>
      <c r="W9" s="381"/>
      <c r="X9" s="366" t="s">
        <v>115</v>
      </c>
      <c r="Y9" s="370" t="s">
        <v>231</v>
      </c>
      <c r="Z9" s="371"/>
      <c r="AA9" s="366" t="s">
        <v>115</v>
      </c>
      <c r="AB9" s="370" t="s">
        <v>231</v>
      </c>
      <c r="AC9" s="371"/>
      <c r="AD9" s="366"/>
      <c r="AE9" s="366"/>
      <c r="AF9" s="366"/>
    </row>
    <row r="10" spans="1:32" s="274" customFormat="1" ht="51" customHeight="1">
      <c r="A10" s="366"/>
      <c r="B10" s="366"/>
      <c r="C10" s="366"/>
      <c r="D10" s="366"/>
      <c r="E10" s="366"/>
      <c r="F10" s="366"/>
      <c r="G10" s="366"/>
      <c r="H10" s="366"/>
      <c r="I10" s="366"/>
      <c r="J10" s="366"/>
      <c r="K10" s="58" t="s">
        <v>185</v>
      </c>
      <c r="L10" s="58" t="s">
        <v>184</v>
      </c>
      <c r="M10" s="366"/>
      <c r="N10" s="58" t="s">
        <v>185</v>
      </c>
      <c r="O10" s="58" t="s">
        <v>184</v>
      </c>
      <c r="P10" s="382"/>
      <c r="Q10" s="366"/>
      <c r="R10" s="58" t="s">
        <v>185</v>
      </c>
      <c r="S10" s="58" t="s">
        <v>184</v>
      </c>
      <c r="T10" s="366"/>
      <c r="U10" s="58" t="s">
        <v>185</v>
      </c>
      <c r="V10" s="58" t="s">
        <v>184</v>
      </c>
      <c r="W10" s="382"/>
      <c r="X10" s="366"/>
      <c r="Y10" s="58" t="s">
        <v>185</v>
      </c>
      <c r="Z10" s="58" t="s">
        <v>184</v>
      </c>
      <c r="AA10" s="366"/>
      <c r="AB10" s="58" t="s">
        <v>185</v>
      </c>
      <c r="AC10" s="58" t="s">
        <v>184</v>
      </c>
      <c r="AD10" s="366"/>
      <c r="AE10" s="366"/>
      <c r="AF10" s="366"/>
    </row>
    <row r="11" spans="1:33" s="61" customFormat="1" ht="16.5" customHeight="1">
      <c r="A11" s="59" t="s">
        <v>2</v>
      </c>
      <c r="B11" s="59" t="s">
        <v>3</v>
      </c>
      <c r="C11" s="59">
        <v>1</v>
      </c>
      <c r="D11" s="59">
        <f aca="true" t="shared" si="0" ref="D11:AC11">C11+1</f>
        <v>2</v>
      </c>
      <c r="E11" s="59">
        <f t="shared" si="0"/>
        <v>3</v>
      </c>
      <c r="F11" s="59">
        <f t="shared" si="0"/>
        <v>4</v>
      </c>
      <c r="G11" s="59">
        <f t="shared" si="0"/>
        <v>5</v>
      </c>
      <c r="H11" s="59">
        <f t="shared" si="0"/>
        <v>6</v>
      </c>
      <c r="I11" s="59">
        <f t="shared" si="0"/>
        <v>7</v>
      </c>
      <c r="J11" s="59">
        <f t="shared" si="0"/>
        <v>8</v>
      </c>
      <c r="K11" s="59">
        <f t="shared" si="0"/>
        <v>9</v>
      </c>
      <c r="L11" s="59">
        <f t="shared" si="0"/>
        <v>10</v>
      </c>
      <c r="M11" s="59">
        <f t="shared" si="0"/>
        <v>11</v>
      </c>
      <c r="N11" s="59">
        <f t="shared" si="0"/>
        <v>12</v>
      </c>
      <c r="O11" s="59">
        <f t="shared" si="0"/>
        <v>13</v>
      </c>
      <c r="P11" s="59">
        <f>O11+1</f>
        <v>14</v>
      </c>
      <c r="Q11" s="59">
        <f t="shared" si="0"/>
        <v>15</v>
      </c>
      <c r="R11" s="59">
        <f t="shared" si="0"/>
        <v>16</v>
      </c>
      <c r="S11" s="59">
        <f t="shared" si="0"/>
        <v>17</v>
      </c>
      <c r="T11" s="59">
        <f>S11+1</f>
        <v>18</v>
      </c>
      <c r="U11" s="59">
        <f t="shared" si="0"/>
        <v>19</v>
      </c>
      <c r="V11" s="59">
        <f t="shared" si="0"/>
        <v>20</v>
      </c>
      <c r="W11" s="59">
        <f t="shared" si="0"/>
        <v>21</v>
      </c>
      <c r="X11" s="59">
        <f t="shared" si="0"/>
        <v>22</v>
      </c>
      <c r="Y11" s="59">
        <f t="shared" si="0"/>
        <v>23</v>
      </c>
      <c r="Z11" s="59">
        <f t="shared" si="0"/>
        <v>24</v>
      </c>
      <c r="AA11" s="59">
        <f t="shared" si="0"/>
        <v>25</v>
      </c>
      <c r="AB11" s="59">
        <f t="shared" si="0"/>
        <v>26</v>
      </c>
      <c r="AC11" s="59">
        <f t="shared" si="0"/>
        <v>27</v>
      </c>
      <c r="AD11" s="59" t="s">
        <v>232</v>
      </c>
      <c r="AE11" s="59" t="s">
        <v>233</v>
      </c>
      <c r="AF11" s="59" t="s">
        <v>234</v>
      </c>
      <c r="AG11" s="274"/>
    </row>
    <row r="12" spans="1:35" s="277" customFormat="1" ht="25.5" customHeight="1">
      <c r="A12" s="147"/>
      <c r="B12" s="148" t="s">
        <v>153</v>
      </c>
      <c r="C12" s="149">
        <f>C17+C26</f>
        <v>0</v>
      </c>
      <c r="D12" s="149">
        <f>D17+D26</f>
        <v>0</v>
      </c>
      <c r="E12" s="149">
        <f>E17+E26</f>
        <v>0</v>
      </c>
      <c r="F12" s="149">
        <f>+F13+F16</f>
        <v>28222135248</v>
      </c>
      <c r="G12" s="149">
        <f aca="true" t="shared" si="1" ref="G12:AC12">+G13+G16</f>
        <v>20516849000</v>
      </c>
      <c r="H12" s="149">
        <f t="shared" si="1"/>
        <v>7705286248</v>
      </c>
      <c r="I12" s="149">
        <f t="shared" si="1"/>
        <v>4641927000</v>
      </c>
      <c r="J12" s="149">
        <f t="shared" si="1"/>
        <v>1135651000</v>
      </c>
      <c r="K12" s="149">
        <f t="shared" si="1"/>
        <v>1135651000</v>
      </c>
      <c r="L12" s="149">
        <f t="shared" si="1"/>
        <v>0</v>
      </c>
      <c r="M12" s="149">
        <f t="shared" si="1"/>
        <v>3506276000</v>
      </c>
      <c r="N12" s="149">
        <f t="shared" si="1"/>
        <v>3506276000</v>
      </c>
      <c r="O12" s="149">
        <f t="shared" si="1"/>
        <v>0</v>
      </c>
      <c r="P12" s="149">
        <f t="shared" si="1"/>
        <v>4260107624</v>
      </c>
      <c r="Q12" s="149">
        <f t="shared" si="1"/>
        <v>384087000</v>
      </c>
      <c r="R12" s="149">
        <f t="shared" si="1"/>
        <v>289144000</v>
      </c>
      <c r="S12" s="149">
        <f t="shared" si="1"/>
        <v>94943000</v>
      </c>
      <c r="T12" s="149">
        <f t="shared" si="1"/>
        <v>3876020624</v>
      </c>
      <c r="U12" s="149">
        <f t="shared" si="1"/>
        <v>3876020624</v>
      </c>
      <c r="V12" s="149">
        <f t="shared" si="1"/>
        <v>0</v>
      </c>
      <c r="W12" s="149">
        <f t="shared" si="1"/>
        <v>19320100624</v>
      </c>
      <c r="X12" s="149">
        <f t="shared" si="1"/>
        <v>18997111000</v>
      </c>
      <c r="Y12" s="149">
        <f t="shared" si="1"/>
        <v>18997111000</v>
      </c>
      <c r="Z12" s="149">
        <f t="shared" si="1"/>
        <v>0</v>
      </c>
      <c r="AA12" s="149">
        <f t="shared" si="1"/>
        <v>322989624</v>
      </c>
      <c r="AB12" s="149">
        <f t="shared" si="1"/>
        <v>322989624</v>
      </c>
      <c r="AC12" s="149">
        <f t="shared" si="1"/>
        <v>0</v>
      </c>
      <c r="AD12" s="150"/>
      <c r="AE12" s="150"/>
      <c r="AF12" s="150"/>
      <c r="AG12" s="275"/>
      <c r="AH12" s="276"/>
      <c r="AI12" s="276"/>
    </row>
    <row r="13" spans="1:35" s="277" customFormat="1" ht="25.5" customHeight="1">
      <c r="A13" s="278" t="s">
        <v>2</v>
      </c>
      <c r="B13" s="279" t="s">
        <v>515</v>
      </c>
      <c r="C13" s="280"/>
      <c r="D13" s="280"/>
      <c r="E13" s="280"/>
      <c r="F13" s="280">
        <f>F14</f>
        <v>1095960000</v>
      </c>
      <c r="G13" s="280">
        <f aca="true" t="shared" si="2" ref="G13:AC13">G14</f>
        <v>1095960000</v>
      </c>
      <c r="H13" s="280">
        <f t="shared" si="2"/>
        <v>0</v>
      </c>
      <c r="I13" s="280">
        <f t="shared" si="2"/>
        <v>0</v>
      </c>
      <c r="J13" s="280">
        <f t="shared" si="2"/>
        <v>0</v>
      </c>
      <c r="K13" s="280">
        <f t="shared" si="2"/>
        <v>0</v>
      </c>
      <c r="L13" s="280">
        <f t="shared" si="2"/>
        <v>0</v>
      </c>
      <c r="M13" s="280">
        <f t="shared" si="2"/>
        <v>0</v>
      </c>
      <c r="N13" s="280">
        <f t="shared" si="2"/>
        <v>0</v>
      </c>
      <c r="O13" s="280">
        <f t="shared" si="2"/>
        <v>0</v>
      </c>
      <c r="P13" s="280">
        <f t="shared" si="2"/>
        <v>384087000</v>
      </c>
      <c r="Q13" s="280">
        <f t="shared" si="2"/>
        <v>384087000</v>
      </c>
      <c r="R13" s="280">
        <f t="shared" si="2"/>
        <v>289144000</v>
      </c>
      <c r="S13" s="280">
        <f t="shared" si="2"/>
        <v>94943000</v>
      </c>
      <c r="T13" s="280">
        <f t="shared" si="2"/>
        <v>0</v>
      </c>
      <c r="U13" s="280">
        <f t="shared" si="2"/>
        <v>0</v>
      </c>
      <c r="V13" s="280">
        <f t="shared" si="2"/>
        <v>0</v>
      </c>
      <c r="W13" s="280">
        <f t="shared" si="2"/>
        <v>711873000</v>
      </c>
      <c r="X13" s="280">
        <f t="shared" si="2"/>
        <v>711873000</v>
      </c>
      <c r="Y13" s="280">
        <f t="shared" si="2"/>
        <v>711873000</v>
      </c>
      <c r="Z13" s="280">
        <f t="shared" si="2"/>
        <v>0</v>
      </c>
      <c r="AA13" s="280">
        <f t="shared" si="2"/>
        <v>0</v>
      </c>
      <c r="AB13" s="280">
        <f t="shared" si="2"/>
        <v>0</v>
      </c>
      <c r="AC13" s="280">
        <f t="shared" si="2"/>
        <v>0</v>
      </c>
      <c r="AD13" s="150"/>
      <c r="AE13" s="150"/>
      <c r="AF13" s="150"/>
      <c r="AG13" s="275"/>
      <c r="AH13" s="276"/>
      <c r="AI13" s="276"/>
    </row>
    <row r="14" spans="1:34" s="277" customFormat="1" ht="25.5" customHeight="1">
      <c r="A14" s="151" t="s">
        <v>10</v>
      </c>
      <c r="B14" s="152" t="s">
        <v>235</v>
      </c>
      <c r="C14" s="281">
        <f aca="true" t="shared" si="3" ref="C14:AC14">SUM(C15:C15)</f>
        <v>0</v>
      </c>
      <c r="D14" s="153">
        <f t="shared" si="3"/>
        <v>0</v>
      </c>
      <c r="E14" s="153">
        <f t="shared" si="3"/>
        <v>0</v>
      </c>
      <c r="F14" s="153">
        <f t="shared" si="3"/>
        <v>1095960000</v>
      </c>
      <c r="G14" s="153">
        <f t="shared" si="3"/>
        <v>1095960000</v>
      </c>
      <c r="H14" s="153">
        <f t="shared" si="3"/>
        <v>0</v>
      </c>
      <c r="I14" s="153">
        <f t="shared" si="3"/>
        <v>0</v>
      </c>
      <c r="J14" s="153">
        <f t="shared" si="3"/>
        <v>0</v>
      </c>
      <c r="K14" s="153">
        <f t="shared" si="3"/>
        <v>0</v>
      </c>
      <c r="L14" s="153">
        <f t="shared" si="3"/>
        <v>0</v>
      </c>
      <c r="M14" s="153">
        <f t="shared" si="3"/>
        <v>0</v>
      </c>
      <c r="N14" s="153">
        <f t="shared" si="3"/>
        <v>0</v>
      </c>
      <c r="O14" s="153">
        <f t="shared" si="3"/>
        <v>0</v>
      </c>
      <c r="P14" s="153">
        <f t="shared" si="3"/>
        <v>384087000</v>
      </c>
      <c r="Q14" s="153">
        <f t="shared" si="3"/>
        <v>384087000</v>
      </c>
      <c r="R14" s="153">
        <f t="shared" si="3"/>
        <v>289144000</v>
      </c>
      <c r="S14" s="153">
        <f t="shared" si="3"/>
        <v>94943000</v>
      </c>
      <c r="T14" s="153">
        <f t="shared" si="3"/>
        <v>0</v>
      </c>
      <c r="U14" s="153">
        <f t="shared" si="3"/>
        <v>0</v>
      </c>
      <c r="V14" s="153">
        <f t="shared" si="3"/>
        <v>0</v>
      </c>
      <c r="W14" s="153">
        <f t="shared" si="3"/>
        <v>711873000</v>
      </c>
      <c r="X14" s="153">
        <f t="shared" si="3"/>
        <v>711873000</v>
      </c>
      <c r="Y14" s="153">
        <f t="shared" si="3"/>
        <v>711873000</v>
      </c>
      <c r="Z14" s="153">
        <f t="shared" si="3"/>
        <v>0</v>
      </c>
      <c r="AA14" s="153">
        <f t="shared" si="3"/>
        <v>0</v>
      </c>
      <c r="AB14" s="153">
        <f t="shared" si="3"/>
        <v>0</v>
      </c>
      <c r="AC14" s="153">
        <f t="shared" si="3"/>
        <v>0</v>
      </c>
      <c r="AD14" s="150"/>
      <c r="AE14" s="150"/>
      <c r="AF14" s="150"/>
      <c r="AG14" s="276"/>
      <c r="AH14" s="276"/>
    </row>
    <row r="15" spans="1:32" s="274" customFormat="1" ht="25.5" customHeight="1">
      <c r="A15" s="154">
        <v>1</v>
      </c>
      <c r="B15" s="155" t="s">
        <v>307</v>
      </c>
      <c r="C15" s="156">
        <f>SUM(D15:E15)</f>
        <v>0</v>
      </c>
      <c r="D15" s="156"/>
      <c r="E15" s="156"/>
      <c r="F15" s="156">
        <f>G15+H15</f>
        <v>1095960000</v>
      </c>
      <c r="G15" s="156">
        <f>J15+Q15+X15</f>
        <v>1095960000</v>
      </c>
      <c r="H15" s="156">
        <f>M15+T15+AA15</f>
        <v>0</v>
      </c>
      <c r="I15" s="156">
        <f>J15+M15</f>
        <v>0</v>
      </c>
      <c r="J15" s="156">
        <f>K15+L15</f>
        <v>0</v>
      </c>
      <c r="K15" s="156"/>
      <c r="L15" s="156"/>
      <c r="M15" s="156">
        <f>N15+O15</f>
        <v>0</v>
      </c>
      <c r="N15" s="156"/>
      <c r="O15" s="156"/>
      <c r="P15" s="156">
        <f>Q15+T15</f>
        <v>384087000</v>
      </c>
      <c r="Q15" s="156">
        <f>R15+S15</f>
        <v>384087000</v>
      </c>
      <c r="R15" s="156">
        <v>289144000</v>
      </c>
      <c r="S15" s="156">
        <v>94943000</v>
      </c>
      <c r="T15" s="156">
        <f>U15+V15</f>
        <v>0</v>
      </c>
      <c r="U15" s="156"/>
      <c r="V15" s="156"/>
      <c r="W15" s="156">
        <f>X15+AA15</f>
        <v>711873000</v>
      </c>
      <c r="X15" s="156">
        <f>Y15+Z15</f>
        <v>711873000</v>
      </c>
      <c r="Y15" s="156">
        <f>711873000</f>
        <v>711873000</v>
      </c>
      <c r="Z15" s="156"/>
      <c r="AA15" s="156">
        <f>AB15+AC15</f>
        <v>0</v>
      </c>
      <c r="AB15" s="156"/>
      <c r="AC15" s="156"/>
      <c r="AD15" s="157"/>
      <c r="AE15" s="157"/>
      <c r="AF15" s="157"/>
    </row>
    <row r="16" spans="1:35" s="277" customFormat="1" ht="25.5" customHeight="1">
      <c r="A16" s="278" t="s">
        <v>3</v>
      </c>
      <c r="B16" s="279" t="s">
        <v>516</v>
      </c>
      <c r="C16" s="280"/>
      <c r="D16" s="280"/>
      <c r="E16" s="280"/>
      <c r="F16" s="280">
        <f>+F17+F26</f>
        <v>27126175248</v>
      </c>
      <c r="G16" s="280">
        <f aca="true" t="shared" si="4" ref="G16:AC16">+G17+G26</f>
        <v>19420889000</v>
      </c>
      <c r="H16" s="280">
        <f t="shared" si="4"/>
        <v>7705286248</v>
      </c>
      <c r="I16" s="280">
        <f t="shared" si="4"/>
        <v>4641927000</v>
      </c>
      <c r="J16" s="280">
        <f t="shared" si="4"/>
        <v>1135651000</v>
      </c>
      <c r="K16" s="280">
        <f t="shared" si="4"/>
        <v>1135651000</v>
      </c>
      <c r="L16" s="280">
        <f t="shared" si="4"/>
        <v>0</v>
      </c>
      <c r="M16" s="280">
        <f t="shared" si="4"/>
        <v>3506276000</v>
      </c>
      <c r="N16" s="280">
        <f t="shared" si="4"/>
        <v>3506276000</v>
      </c>
      <c r="O16" s="280">
        <f t="shared" si="4"/>
        <v>0</v>
      </c>
      <c r="P16" s="280">
        <f t="shared" si="4"/>
        <v>3876020624</v>
      </c>
      <c r="Q16" s="280">
        <f t="shared" si="4"/>
        <v>0</v>
      </c>
      <c r="R16" s="280">
        <f t="shared" si="4"/>
        <v>0</v>
      </c>
      <c r="S16" s="280">
        <f t="shared" si="4"/>
        <v>0</v>
      </c>
      <c r="T16" s="280">
        <f t="shared" si="4"/>
        <v>3876020624</v>
      </c>
      <c r="U16" s="280">
        <f t="shared" si="4"/>
        <v>3876020624</v>
      </c>
      <c r="V16" s="280">
        <f t="shared" si="4"/>
        <v>0</v>
      </c>
      <c r="W16" s="280">
        <f t="shared" si="4"/>
        <v>18608227624</v>
      </c>
      <c r="X16" s="280">
        <f t="shared" si="4"/>
        <v>18285238000</v>
      </c>
      <c r="Y16" s="280">
        <f t="shared" si="4"/>
        <v>18285238000</v>
      </c>
      <c r="Z16" s="280">
        <f t="shared" si="4"/>
        <v>0</v>
      </c>
      <c r="AA16" s="280">
        <f t="shared" si="4"/>
        <v>322989624</v>
      </c>
      <c r="AB16" s="280">
        <f t="shared" si="4"/>
        <v>322989624</v>
      </c>
      <c r="AC16" s="280">
        <f t="shared" si="4"/>
        <v>0</v>
      </c>
      <c r="AD16" s="150"/>
      <c r="AE16" s="150"/>
      <c r="AF16" s="150"/>
      <c r="AG16" s="275"/>
      <c r="AH16" s="276"/>
      <c r="AI16" s="276"/>
    </row>
    <row r="17" spans="1:34" s="277" customFormat="1" ht="25.5" customHeight="1">
      <c r="A17" s="151" t="s">
        <v>10</v>
      </c>
      <c r="B17" s="152" t="s">
        <v>235</v>
      </c>
      <c r="C17" s="281">
        <f aca="true" t="shared" si="5" ref="C17:AC17">SUM(C18:C25)</f>
        <v>0</v>
      </c>
      <c r="D17" s="153">
        <f t="shared" si="5"/>
        <v>0</v>
      </c>
      <c r="E17" s="153">
        <f t="shared" si="5"/>
        <v>0</v>
      </c>
      <c r="F17" s="153">
        <f t="shared" si="5"/>
        <v>24494982248</v>
      </c>
      <c r="G17" s="153">
        <f t="shared" si="5"/>
        <v>18866696000</v>
      </c>
      <c r="H17" s="153">
        <f t="shared" si="5"/>
        <v>5628286248</v>
      </c>
      <c r="I17" s="153">
        <f t="shared" si="5"/>
        <v>2154024000</v>
      </c>
      <c r="J17" s="153">
        <f t="shared" si="5"/>
        <v>624748000</v>
      </c>
      <c r="K17" s="153">
        <f t="shared" si="5"/>
        <v>624748000</v>
      </c>
      <c r="L17" s="153">
        <f t="shared" si="5"/>
        <v>0</v>
      </c>
      <c r="M17" s="153">
        <f t="shared" si="5"/>
        <v>1529276000</v>
      </c>
      <c r="N17" s="153">
        <f t="shared" si="5"/>
        <v>1529276000</v>
      </c>
      <c r="O17" s="153">
        <f t="shared" si="5"/>
        <v>0</v>
      </c>
      <c r="P17" s="153">
        <f t="shared" si="5"/>
        <v>3876020624</v>
      </c>
      <c r="Q17" s="153">
        <f t="shared" si="5"/>
        <v>0</v>
      </c>
      <c r="R17" s="153">
        <f t="shared" si="5"/>
        <v>0</v>
      </c>
      <c r="S17" s="153">
        <f t="shared" si="5"/>
        <v>0</v>
      </c>
      <c r="T17" s="153">
        <f t="shared" si="5"/>
        <v>3876020624</v>
      </c>
      <c r="U17" s="153">
        <f t="shared" si="5"/>
        <v>3876020624</v>
      </c>
      <c r="V17" s="153">
        <f t="shared" si="5"/>
        <v>0</v>
      </c>
      <c r="W17" s="153">
        <f t="shared" si="5"/>
        <v>18464937624</v>
      </c>
      <c r="X17" s="153">
        <f t="shared" si="5"/>
        <v>18241948000</v>
      </c>
      <c r="Y17" s="153">
        <f t="shared" si="5"/>
        <v>18241948000</v>
      </c>
      <c r="Z17" s="153">
        <f t="shared" si="5"/>
        <v>0</v>
      </c>
      <c r="AA17" s="153">
        <f t="shared" si="5"/>
        <v>222989624</v>
      </c>
      <c r="AB17" s="153">
        <f t="shared" si="5"/>
        <v>222989624</v>
      </c>
      <c r="AC17" s="153">
        <f t="shared" si="5"/>
        <v>0</v>
      </c>
      <c r="AD17" s="150"/>
      <c r="AE17" s="150"/>
      <c r="AF17" s="150"/>
      <c r="AG17" s="276"/>
      <c r="AH17" s="276"/>
    </row>
    <row r="18" spans="1:32" s="274" customFormat="1" ht="25.5" customHeight="1">
      <c r="A18" s="154">
        <v>1</v>
      </c>
      <c r="B18" s="155" t="s">
        <v>305</v>
      </c>
      <c r="C18" s="156">
        <f aca="true" t="shared" si="6" ref="C18:C25">SUM(D18:E18)</f>
        <v>0</v>
      </c>
      <c r="D18" s="156"/>
      <c r="E18" s="156"/>
      <c r="F18" s="156">
        <f>G18+H18</f>
        <v>222989624</v>
      </c>
      <c r="G18" s="156">
        <f>J18+Q18+X18</f>
        <v>0</v>
      </c>
      <c r="H18" s="156">
        <f>M18+T18+AA18</f>
        <v>222989624</v>
      </c>
      <c r="I18" s="156">
        <f aca="true" t="shared" si="7" ref="I18:I25">J18+M18</f>
        <v>0</v>
      </c>
      <c r="J18" s="156">
        <f aca="true" t="shared" si="8" ref="J18:J25">K18+L18</f>
        <v>0</v>
      </c>
      <c r="K18" s="156"/>
      <c r="L18" s="156"/>
      <c r="M18" s="156">
        <f aca="true" t="shared" si="9" ref="M18:M25">N18+O18</f>
        <v>0</v>
      </c>
      <c r="N18" s="156"/>
      <c r="O18" s="156"/>
      <c r="P18" s="156">
        <f aca="true" t="shared" si="10" ref="P18:P25">Q18+T18</f>
        <v>0</v>
      </c>
      <c r="Q18" s="156">
        <f aca="true" t="shared" si="11" ref="Q18:Q25">R18+S18</f>
        <v>0</v>
      </c>
      <c r="R18" s="156"/>
      <c r="S18" s="156"/>
      <c r="T18" s="156">
        <f aca="true" t="shared" si="12" ref="T18:T25">U18+V18</f>
        <v>0</v>
      </c>
      <c r="U18" s="156"/>
      <c r="V18" s="156"/>
      <c r="W18" s="156">
        <f>X18+AA18</f>
        <v>222989624</v>
      </c>
      <c r="X18" s="156">
        <f aca="true" t="shared" si="13" ref="X18:X25">Y18+Z18</f>
        <v>0</v>
      </c>
      <c r="Y18" s="156"/>
      <c r="Z18" s="156"/>
      <c r="AA18" s="156">
        <f>AB18+AC18</f>
        <v>222989624</v>
      </c>
      <c r="AB18" s="156">
        <v>222989624</v>
      </c>
      <c r="AC18" s="156"/>
      <c r="AD18" s="157"/>
      <c r="AE18" s="157"/>
      <c r="AF18" s="157"/>
    </row>
    <row r="19" spans="1:32" s="274" customFormat="1" ht="25.5" customHeight="1">
      <c r="A19" s="154">
        <v>2</v>
      </c>
      <c r="B19" s="155" t="s">
        <v>239</v>
      </c>
      <c r="C19" s="156">
        <f t="shared" si="6"/>
        <v>0</v>
      </c>
      <c r="D19" s="156"/>
      <c r="E19" s="156"/>
      <c r="F19" s="156">
        <f aca="true" t="shared" si="14" ref="F19:F25">G19+H19</f>
        <v>888601524</v>
      </c>
      <c r="G19" s="156">
        <f aca="true" t="shared" si="15" ref="G19:G24">J19+Q19+X19</f>
        <v>0</v>
      </c>
      <c r="H19" s="156">
        <f aca="true" t="shared" si="16" ref="H19:H25">M19+T19+AA19</f>
        <v>888601524</v>
      </c>
      <c r="I19" s="156">
        <f t="shared" si="7"/>
        <v>0</v>
      </c>
      <c r="J19" s="156">
        <f t="shared" si="8"/>
        <v>0</v>
      </c>
      <c r="K19" s="156"/>
      <c r="L19" s="156"/>
      <c r="M19" s="156">
        <f t="shared" si="9"/>
        <v>0</v>
      </c>
      <c r="N19" s="156"/>
      <c r="O19" s="156"/>
      <c r="P19" s="156">
        <f t="shared" si="10"/>
        <v>888601524</v>
      </c>
      <c r="Q19" s="156">
        <f t="shared" si="11"/>
        <v>0</v>
      </c>
      <c r="R19" s="156"/>
      <c r="S19" s="156"/>
      <c r="T19" s="156">
        <f t="shared" si="12"/>
        <v>888601524</v>
      </c>
      <c r="U19" s="156">
        <f>812601524+76000000</f>
        <v>888601524</v>
      </c>
      <c r="V19" s="156"/>
      <c r="W19" s="156">
        <f aca="true" t="shared" si="17" ref="W19:W25">X19+AA19</f>
        <v>0</v>
      </c>
      <c r="X19" s="156">
        <f t="shared" si="13"/>
        <v>0</v>
      </c>
      <c r="Y19" s="156"/>
      <c r="Z19" s="156"/>
      <c r="AA19" s="156">
        <f aca="true" t="shared" si="18" ref="AA19:AA25">AB19+AC19</f>
        <v>0</v>
      </c>
      <c r="AB19" s="156"/>
      <c r="AC19" s="156"/>
      <c r="AD19" s="157"/>
      <c r="AE19" s="157"/>
      <c r="AF19" s="157"/>
    </row>
    <row r="20" spans="1:32" s="274" customFormat="1" ht="25.5" customHeight="1">
      <c r="A20" s="154">
        <v>3</v>
      </c>
      <c r="B20" s="155" t="s">
        <v>517</v>
      </c>
      <c r="C20" s="156">
        <f t="shared" si="6"/>
        <v>0</v>
      </c>
      <c r="D20" s="156"/>
      <c r="E20" s="156"/>
      <c r="F20" s="156">
        <f>G20+H20</f>
        <v>1972000000</v>
      </c>
      <c r="G20" s="156">
        <f t="shared" si="15"/>
        <v>0</v>
      </c>
      <c r="H20" s="156">
        <f t="shared" si="16"/>
        <v>1972000000</v>
      </c>
      <c r="I20" s="156">
        <f>J20+M20</f>
        <v>0</v>
      </c>
      <c r="J20" s="156">
        <f t="shared" si="8"/>
        <v>0</v>
      </c>
      <c r="K20" s="156"/>
      <c r="L20" s="156"/>
      <c r="M20" s="156">
        <f t="shared" si="9"/>
        <v>0</v>
      </c>
      <c r="N20" s="156"/>
      <c r="O20" s="156"/>
      <c r="P20" s="156">
        <f>Q20+T20</f>
        <v>1972000000</v>
      </c>
      <c r="Q20" s="156">
        <f t="shared" si="11"/>
        <v>0</v>
      </c>
      <c r="R20" s="156"/>
      <c r="S20" s="156"/>
      <c r="T20" s="156">
        <f t="shared" si="12"/>
        <v>1972000000</v>
      </c>
      <c r="U20" s="156">
        <v>1972000000</v>
      </c>
      <c r="V20" s="156"/>
      <c r="W20" s="156">
        <f t="shared" si="17"/>
        <v>0</v>
      </c>
      <c r="X20" s="156">
        <f t="shared" si="13"/>
        <v>0</v>
      </c>
      <c r="Y20" s="156"/>
      <c r="Z20" s="156"/>
      <c r="AA20" s="156">
        <f t="shared" si="18"/>
        <v>0</v>
      </c>
      <c r="AB20" s="156"/>
      <c r="AC20" s="156"/>
      <c r="AD20" s="157"/>
      <c r="AE20" s="157"/>
      <c r="AF20" s="157"/>
    </row>
    <row r="21" spans="1:32" s="274" customFormat="1" ht="25.5" customHeight="1">
      <c r="A21" s="154">
        <v>4</v>
      </c>
      <c r="B21" s="155" t="s">
        <v>170</v>
      </c>
      <c r="C21" s="156">
        <f t="shared" si="6"/>
        <v>0</v>
      </c>
      <c r="D21" s="156"/>
      <c r="E21" s="156"/>
      <c r="F21" s="156">
        <f t="shared" si="14"/>
        <v>1285695100</v>
      </c>
      <c r="G21" s="156">
        <f t="shared" si="15"/>
        <v>0</v>
      </c>
      <c r="H21" s="156">
        <f t="shared" si="16"/>
        <v>1285695100</v>
      </c>
      <c r="I21" s="156">
        <f t="shared" si="7"/>
        <v>270276000</v>
      </c>
      <c r="J21" s="156">
        <f t="shared" si="8"/>
        <v>0</v>
      </c>
      <c r="K21" s="156"/>
      <c r="L21" s="156"/>
      <c r="M21" s="156">
        <f t="shared" si="9"/>
        <v>270276000</v>
      </c>
      <c r="N21" s="156">
        <v>270276000</v>
      </c>
      <c r="O21" s="156"/>
      <c r="P21" s="156">
        <f t="shared" si="10"/>
        <v>1015419100</v>
      </c>
      <c r="Q21" s="156">
        <f t="shared" si="11"/>
        <v>0</v>
      </c>
      <c r="R21" s="156"/>
      <c r="S21" s="156"/>
      <c r="T21" s="156">
        <f t="shared" si="12"/>
        <v>1015419100</v>
      </c>
      <c r="U21" s="156">
        <v>1015419100</v>
      </c>
      <c r="V21" s="156"/>
      <c r="W21" s="156">
        <f t="shared" si="17"/>
        <v>0</v>
      </c>
      <c r="X21" s="156">
        <f t="shared" si="13"/>
        <v>0</v>
      </c>
      <c r="Y21" s="156"/>
      <c r="Z21" s="156"/>
      <c r="AA21" s="156">
        <f t="shared" si="18"/>
        <v>0</v>
      </c>
      <c r="AB21" s="156"/>
      <c r="AC21" s="156"/>
      <c r="AD21" s="157"/>
      <c r="AE21" s="157"/>
      <c r="AF21" s="157"/>
    </row>
    <row r="22" spans="1:32" s="274" customFormat="1" ht="25.5" customHeight="1">
      <c r="A22" s="154">
        <v>5</v>
      </c>
      <c r="B22" s="155" t="s">
        <v>306</v>
      </c>
      <c r="C22" s="156">
        <f>SUM(D22:E22)</f>
        <v>0</v>
      </c>
      <c r="D22" s="156"/>
      <c r="E22" s="156"/>
      <c r="F22" s="156">
        <f>G22+H22</f>
        <v>162000000</v>
      </c>
      <c r="G22" s="156">
        <f t="shared" si="15"/>
        <v>0</v>
      </c>
      <c r="H22" s="156">
        <f>M22+T22+AA22</f>
        <v>162000000</v>
      </c>
      <c r="I22" s="156">
        <f>J22+M22</f>
        <v>162000000</v>
      </c>
      <c r="J22" s="156">
        <f t="shared" si="8"/>
        <v>0</v>
      </c>
      <c r="K22" s="156"/>
      <c r="L22" s="156"/>
      <c r="M22" s="156">
        <f t="shared" si="9"/>
        <v>162000000</v>
      </c>
      <c r="N22" s="156">
        <v>162000000</v>
      </c>
      <c r="O22" s="156"/>
      <c r="P22" s="156">
        <f>Q22+T22</f>
        <v>0</v>
      </c>
      <c r="Q22" s="156">
        <f t="shared" si="11"/>
        <v>0</v>
      </c>
      <c r="R22" s="156"/>
      <c r="S22" s="156"/>
      <c r="T22" s="156">
        <f t="shared" si="12"/>
        <v>0</v>
      </c>
      <c r="U22" s="156"/>
      <c r="V22" s="156"/>
      <c r="W22" s="156">
        <f>X22+AA22</f>
        <v>0</v>
      </c>
      <c r="X22" s="156">
        <f>Y22+Z22</f>
        <v>0</v>
      </c>
      <c r="Y22" s="156"/>
      <c r="Z22" s="156"/>
      <c r="AA22" s="156">
        <f>AB22+AC22</f>
        <v>0</v>
      </c>
      <c r="AB22" s="156"/>
      <c r="AC22" s="156"/>
      <c r="AD22" s="157"/>
      <c r="AE22" s="157"/>
      <c r="AF22" s="157"/>
    </row>
    <row r="23" spans="1:32" s="274" customFormat="1" ht="25.5" customHeight="1">
      <c r="A23" s="154">
        <v>6</v>
      </c>
      <c r="B23" s="155" t="s">
        <v>166</v>
      </c>
      <c r="C23" s="156">
        <f t="shared" si="6"/>
        <v>0</v>
      </c>
      <c r="D23" s="156"/>
      <c r="E23" s="156"/>
      <c r="F23" s="156">
        <f t="shared" si="14"/>
        <v>1097000000</v>
      </c>
      <c r="G23" s="156">
        <f t="shared" si="15"/>
        <v>0</v>
      </c>
      <c r="H23" s="156">
        <f t="shared" si="16"/>
        <v>1097000000</v>
      </c>
      <c r="I23" s="156">
        <f t="shared" si="7"/>
        <v>1097000000</v>
      </c>
      <c r="J23" s="156">
        <f t="shared" si="8"/>
        <v>0</v>
      </c>
      <c r="K23" s="156"/>
      <c r="L23" s="156"/>
      <c r="M23" s="156">
        <f t="shared" si="9"/>
        <v>1097000000</v>
      </c>
      <c r="N23" s="156">
        <v>1097000000</v>
      </c>
      <c r="O23" s="156"/>
      <c r="P23" s="156">
        <f t="shared" si="10"/>
        <v>0</v>
      </c>
      <c r="Q23" s="156">
        <f t="shared" si="11"/>
        <v>0</v>
      </c>
      <c r="R23" s="156"/>
      <c r="S23" s="156"/>
      <c r="T23" s="156">
        <f t="shared" si="12"/>
        <v>0</v>
      </c>
      <c r="U23" s="156"/>
      <c r="V23" s="156"/>
      <c r="W23" s="156">
        <f t="shared" si="17"/>
        <v>0</v>
      </c>
      <c r="X23" s="156">
        <f t="shared" si="13"/>
        <v>0</v>
      </c>
      <c r="Y23" s="156"/>
      <c r="Z23" s="156"/>
      <c r="AA23" s="156">
        <f t="shared" si="18"/>
        <v>0</v>
      </c>
      <c r="AB23" s="156"/>
      <c r="AC23" s="156"/>
      <c r="AD23" s="157"/>
      <c r="AE23" s="157"/>
      <c r="AF23" s="157"/>
    </row>
    <row r="24" spans="1:32" s="274" customFormat="1" ht="25.5" customHeight="1">
      <c r="A24" s="154">
        <v>7</v>
      </c>
      <c r="B24" s="155" t="s">
        <v>307</v>
      </c>
      <c r="C24" s="156">
        <f t="shared" si="6"/>
        <v>0</v>
      </c>
      <c r="D24" s="156"/>
      <c r="E24" s="156"/>
      <c r="F24" s="156">
        <f>G24+H24</f>
        <v>18866696000</v>
      </c>
      <c r="G24" s="156">
        <f t="shared" si="15"/>
        <v>18866696000</v>
      </c>
      <c r="H24" s="156">
        <f t="shared" si="16"/>
        <v>0</v>
      </c>
      <c r="I24" s="156">
        <f>J24+M24</f>
        <v>624748000</v>
      </c>
      <c r="J24" s="156">
        <f t="shared" si="8"/>
        <v>624748000</v>
      </c>
      <c r="K24" s="156">
        <v>624748000</v>
      </c>
      <c r="L24" s="156"/>
      <c r="M24" s="156">
        <f t="shared" si="9"/>
        <v>0</v>
      </c>
      <c r="N24" s="156"/>
      <c r="O24" s="156"/>
      <c r="P24" s="156">
        <f>Q24+T24</f>
        <v>0</v>
      </c>
      <c r="Q24" s="156">
        <f t="shared" si="11"/>
        <v>0</v>
      </c>
      <c r="R24" s="156"/>
      <c r="S24" s="156"/>
      <c r="T24" s="156">
        <f t="shared" si="12"/>
        <v>0</v>
      </c>
      <c r="U24" s="156"/>
      <c r="V24" s="156"/>
      <c r="W24" s="156">
        <f t="shared" si="17"/>
        <v>18241948000</v>
      </c>
      <c r="X24" s="156">
        <f t="shared" si="13"/>
        <v>18241948000</v>
      </c>
      <c r="Y24" s="156">
        <v>18241948000</v>
      </c>
      <c r="Z24" s="156"/>
      <c r="AA24" s="156">
        <f t="shared" si="18"/>
        <v>0</v>
      </c>
      <c r="AB24" s="156"/>
      <c r="AC24" s="156"/>
      <c r="AD24" s="157"/>
      <c r="AE24" s="157"/>
      <c r="AF24" s="157"/>
    </row>
    <row r="25" spans="1:32" s="274" customFormat="1" ht="25.5" customHeight="1" hidden="1">
      <c r="A25" s="154"/>
      <c r="B25" s="155" t="s">
        <v>308</v>
      </c>
      <c r="C25" s="156">
        <f t="shared" si="6"/>
        <v>0</v>
      </c>
      <c r="D25" s="156"/>
      <c r="E25" s="156"/>
      <c r="F25" s="156">
        <f t="shared" si="14"/>
        <v>0</v>
      </c>
      <c r="G25" s="156">
        <f>J25+Q25+W25</f>
        <v>0</v>
      </c>
      <c r="H25" s="156">
        <f t="shared" si="16"/>
        <v>0</v>
      </c>
      <c r="I25" s="156">
        <f t="shared" si="7"/>
        <v>0</v>
      </c>
      <c r="J25" s="156">
        <f t="shared" si="8"/>
        <v>0</v>
      </c>
      <c r="K25" s="156"/>
      <c r="L25" s="156"/>
      <c r="M25" s="156">
        <f t="shared" si="9"/>
        <v>0</v>
      </c>
      <c r="N25" s="156"/>
      <c r="O25" s="156"/>
      <c r="P25" s="156">
        <f t="shared" si="10"/>
        <v>0</v>
      </c>
      <c r="Q25" s="156">
        <f t="shared" si="11"/>
        <v>0</v>
      </c>
      <c r="R25" s="156"/>
      <c r="S25" s="156"/>
      <c r="T25" s="156">
        <f t="shared" si="12"/>
        <v>0</v>
      </c>
      <c r="U25" s="156"/>
      <c r="V25" s="156"/>
      <c r="W25" s="156">
        <f t="shared" si="17"/>
        <v>0</v>
      </c>
      <c r="X25" s="156">
        <f t="shared" si="13"/>
        <v>0</v>
      </c>
      <c r="Y25" s="156"/>
      <c r="Z25" s="156"/>
      <c r="AA25" s="156">
        <f t="shared" si="18"/>
        <v>0</v>
      </c>
      <c r="AB25" s="156"/>
      <c r="AC25" s="156"/>
      <c r="AD25" s="157"/>
      <c r="AE25" s="157"/>
      <c r="AF25" s="157"/>
    </row>
    <row r="26" spans="1:33" s="277" customFormat="1" ht="25.5" customHeight="1">
      <c r="A26" s="151" t="s">
        <v>11</v>
      </c>
      <c r="B26" s="152" t="s">
        <v>61</v>
      </c>
      <c r="C26" s="153">
        <f>SUM(C27:C45)</f>
        <v>0</v>
      </c>
      <c r="D26" s="153">
        <f>SUM(D27:D45)</f>
        <v>0</v>
      </c>
      <c r="E26" s="153">
        <f>SUM(E27:E45)</f>
        <v>0</v>
      </c>
      <c r="F26" s="153">
        <f>SUM(F27:F45)</f>
        <v>2631193000</v>
      </c>
      <c r="G26" s="153">
        <f aca="true" t="shared" si="19" ref="G26:AC26">SUM(G27:G45)</f>
        <v>554193000</v>
      </c>
      <c r="H26" s="153">
        <f t="shared" si="19"/>
        <v>2077000000</v>
      </c>
      <c r="I26" s="153">
        <f t="shared" si="19"/>
        <v>2487903000</v>
      </c>
      <c r="J26" s="153">
        <f t="shared" si="19"/>
        <v>510903000</v>
      </c>
      <c r="K26" s="153">
        <f t="shared" si="19"/>
        <v>510903000</v>
      </c>
      <c r="L26" s="153">
        <f t="shared" si="19"/>
        <v>0</v>
      </c>
      <c r="M26" s="153">
        <f t="shared" si="19"/>
        <v>1977000000</v>
      </c>
      <c r="N26" s="153">
        <f t="shared" si="19"/>
        <v>1977000000</v>
      </c>
      <c r="O26" s="153">
        <f t="shared" si="19"/>
        <v>0</v>
      </c>
      <c r="P26" s="153">
        <f t="shared" si="19"/>
        <v>0</v>
      </c>
      <c r="Q26" s="153">
        <f>SUM(Q27:Q45)</f>
        <v>0</v>
      </c>
      <c r="R26" s="153">
        <f t="shared" si="19"/>
        <v>0</v>
      </c>
      <c r="S26" s="153">
        <f>SUM(S27:S45)</f>
        <v>0</v>
      </c>
      <c r="T26" s="153">
        <f>SUM(T27:T45)</f>
        <v>0</v>
      </c>
      <c r="U26" s="153">
        <f>SUM(U27:U45)</f>
        <v>0</v>
      </c>
      <c r="V26" s="153">
        <f t="shared" si="19"/>
        <v>0</v>
      </c>
      <c r="W26" s="153">
        <f t="shared" si="19"/>
        <v>143290000</v>
      </c>
      <c r="X26" s="153">
        <f t="shared" si="19"/>
        <v>43290000</v>
      </c>
      <c r="Y26" s="153">
        <f t="shared" si="19"/>
        <v>43290000</v>
      </c>
      <c r="Z26" s="153">
        <f t="shared" si="19"/>
        <v>0</v>
      </c>
      <c r="AA26" s="153">
        <f t="shared" si="19"/>
        <v>100000000</v>
      </c>
      <c r="AB26" s="153">
        <f t="shared" si="19"/>
        <v>100000000</v>
      </c>
      <c r="AC26" s="153">
        <f t="shared" si="19"/>
        <v>0</v>
      </c>
      <c r="AD26" s="150"/>
      <c r="AE26" s="150"/>
      <c r="AF26" s="150"/>
      <c r="AG26" s="276"/>
    </row>
    <row r="27" spans="1:32" s="274" customFormat="1" ht="25.5" customHeight="1">
      <c r="A27" s="154">
        <v>1</v>
      </c>
      <c r="B27" s="155" t="s">
        <v>189</v>
      </c>
      <c r="C27" s="156">
        <f>SUM(D27:E27)</f>
        <v>0</v>
      </c>
      <c r="D27" s="156"/>
      <c r="E27" s="156"/>
      <c r="F27" s="156">
        <f>G27+H27</f>
        <v>111000000</v>
      </c>
      <c r="G27" s="156">
        <f aca="true" t="shared" si="20" ref="G27:G45">J27+Q27+X27</f>
        <v>0</v>
      </c>
      <c r="H27" s="156">
        <f aca="true" t="shared" si="21" ref="H27:H45">M27+T27+AA27</f>
        <v>111000000</v>
      </c>
      <c r="I27" s="156">
        <f>J27+M27</f>
        <v>101000000</v>
      </c>
      <c r="J27" s="156">
        <f aca="true" t="shared" si="22" ref="J27:J44">K27+L27</f>
        <v>0</v>
      </c>
      <c r="K27" s="156"/>
      <c r="L27" s="156"/>
      <c r="M27" s="156">
        <f aca="true" t="shared" si="23" ref="M27:M45">N27+O27</f>
        <v>101000000</v>
      </c>
      <c r="N27" s="156">
        <v>101000000</v>
      </c>
      <c r="O27" s="156"/>
      <c r="P27" s="156">
        <f aca="true" t="shared" si="24" ref="P27:P45">Q27+T27</f>
        <v>0</v>
      </c>
      <c r="Q27" s="156">
        <f aca="true" t="shared" si="25" ref="Q27:Q45">R27+S27</f>
        <v>0</v>
      </c>
      <c r="R27" s="156"/>
      <c r="S27" s="156"/>
      <c r="T27" s="156">
        <f aca="true" t="shared" si="26" ref="T27:T45">U27+V27</f>
        <v>0</v>
      </c>
      <c r="U27" s="156"/>
      <c r="V27" s="156"/>
      <c r="W27" s="156">
        <f>X27+AA27</f>
        <v>10000000</v>
      </c>
      <c r="X27" s="156">
        <f aca="true" t="shared" si="27" ref="X27:X45">Y27+Z27</f>
        <v>0</v>
      </c>
      <c r="Y27" s="156"/>
      <c r="Z27" s="156"/>
      <c r="AA27" s="156">
        <f aca="true" t="shared" si="28" ref="AA27:AA45">AB27+AC27</f>
        <v>10000000</v>
      </c>
      <c r="AB27" s="156">
        <v>10000000</v>
      </c>
      <c r="AC27" s="156"/>
      <c r="AD27" s="157"/>
      <c r="AE27" s="157"/>
      <c r="AF27" s="157"/>
    </row>
    <row r="28" spans="1:32" s="274" customFormat="1" ht="25.5" customHeight="1">
      <c r="A28" s="154">
        <v>2</v>
      </c>
      <c r="B28" s="155" t="s">
        <v>191</v>
      </c>
      <c r="C28" s="156">
        <f aca="true" t="shared" si="29" ref="C28:C44">SUM(D28:E28)</f>
        <v>0</v>
      </c>
      <c r="D28" s="156"/>
      <c r="E28" s="156"/>
      <c r="F28" s="156">
        <f aca="true" t="shared" si="30" ref="F28:F45">G28+H28</f>
        <v>125000000</v>
      </c>
      <c r="G28" s="156">
        <f t="shared" si="20"/>
        <v>6000000</v>
      </c>
      <c r="H28" s="156">
        <f t="shared" si="21"/>
        <v>119000000</v>
      </c>
      <c r="I28" s="156">
        <f aca="true" t="shared" si="31" ref="I28:I45">J28+M28</f>
        <v>109000000</v>
      </c>
      <c r="J28" s="156">
        <f t="shared" si="22"/>
        <v>0</v>
      </c>
      <c r="K28" s="156"/>
      <c r="L28" s="156"/>
      <c r="M28" s="156">
        <f t="shared" si="23"/>
        <v>109000000</v>
      </c>
      <c r="N28" s="156">
        <v>109000000</v>
      </c>
      <c r="O28" s="156"/>
      <c r="P28" s="156">
        <f t="shared" si="24"/>
        <v>0</v>
      </c>
      <c r="Q28" s="156">
        <f t="shared" si="25"/>
        <v>0</v>
      </c>
      <c r="R28" s="156"/>
      <c r="S28" s="156"/>
      <c r="T28" s="156">
        <f t="shared" si="26"/>
        <v>0</v>
      </c>
      <c r="U28" s="156"/>
      <c r="V28" s="156"/>
      <c r="W28" s="156">
        <f>X28+AA28</f>
        <v>16000000</v>
      </c>
      <c r="X28" s="156">
        <f t="shared" si="27"/>
        <v>6000000</v>
      </c>
      <c r="Y28" s="156">
        <v>6000000</v>
      </c>
      <c r="Z28" s="156"/>
      <c r="AA28" s="156">
        <f t="shared" si="28"/>
        <v>10000000</v>
      </c>
      <c r="AB28" s="156">
        <v>10000000</v>
      </c>
      <c r="AC28" s="156"/>
      <c r="AD28" s="157"/>
      <c r="AE28" s="157"/>
      <c r="AF28" s="157"/>
    </row>
    <row r="29" spans="1:32" s="274" customFormat="1" ht="25.5" customHeight="1">
      <c r="A29" s="154">
        <v>3</v>
      </c>
      <c r="B29" s="155" t="s">
        <v>193</v>
      </c>
      <c r="C29" s="156">
        <f t="shared" si="29"/>
        <v>0</v>
      </c>
      <c r="D29" s="156"/>
      <c r="E29" s="156"/>
      <c r="F29" s="156">
        <f t="shared" si="30"/>
        <v>192042000</v>
      </c>
      <c r="G29" s="156">
        <f t="shared" si="20"/>
        <v>85042000</v>
      </c>
      <c r="H29" s="156">
        <f t="shared" si="21"/>
        <v>107000000</v>
      </c>
      <c r="I29" s="156">
        <f t="shared" si="31"/>
        <v>192042000</v>
      </c>
      <c r="J29" s="156">
        <f t="shared" si="22"/>
        <v>85042000</v>
      </c>
      <c r="K29" s="156">
        <v>85042000</v>
      </c>
      <c r="L29" s="156"/>
      <c r="M29" s="156">
        <f t="shared" si="23"/>
        <v>107000000</v>
      </c>
      <c r="N29" s="156">
        <v>107000000</v>
      </c>
      <c r="O29" s="156"/>
      <c r="P29" s="156">
        <f t="shared" si="24"/>
        <v>0</v>
      </c>
      <c r="Q29" s="156">
        <f t="shared" si="25"/>
        <v>0</v>
      </c>
      <c r="R29" s="156"/>
      <c r="S29" s="156"/>
      <c r="T29" s="156">
        <f t="shared" si="26"/>
        <v>0</v>
      </c>
      <c r="U29" s="156"/>
      <c r="V29" s="156"/>
      <c r="W29" s="156">
        <f>X29+AA29</f>
        <v>0</v>
      </c>
      <c r="X29" s="156">
        <f t="shared" si="27"/>
        <v>0</v>
      </c>
      <c r="Y29" s="156"/>
      <c r="Z29" s="156"/>
      <c r="AA29" s="156">
        <f t="shared" si="28"/>
        <v>0</v>
      </c>
      <c r="AB29" s="156"/>
      <c r="AC29" s="156"/>
      <c r="AD29" s="157"/>
      <c r="AE29" s="157"/>
      <c r="AF29" s="157"/>
    </row>
    <row r="30" spans="1:32" s="274" customFormat="1" ht="25.5" customHeight="1">
      <c r="A30" s="154">
        <v>4</v>
      </c>
      <c r="B30" s="155" t="s">
        <v>195</v>
      </c>
      <c r="C30" s="156">
        <f t="shared" si="29"/>
        <v>0</v>
      </c>
      <c r="D30" s="156"/>
      <c r="E30" s="156"/>
      <c r="F30" s="156">
        <f t="shared" si="30"/>
        <v>203761000</v>
      </c>
      <c r="G30" s="156">
        <f t="shared" si="20"/>
        <v>89761000</v>
      </c>
      <c r="H30" s="156">
        <f t="shared" si="21"/>
        <v>114000000</v>
      </c>
      <c r="I30" s="156">
        <f t="shared" si="31"/>
        <v>167418000</v>
      </c>
      <c r="J30" s="156">
        <f t="shared" si="22"/>
        <v>63418000</v>
      </c>
      <c r="K30" s="156">
        <v>63418000</v>
      </c>
      <c r="L30" s="156"/>
      <c r="M30" s="156">
        <f t="shared" si="23"/>
        <v>104000000</v>
      </c>
      <c r="N30" s="156">
        <v>104000000</v>
      </c>
      <c r="O30" s="156"/>
      <c r="P30" s="156">
        <f t="shared" si="24"/>
        <v>0</v>
      </c>
      <c r="Q30" s="156">
        <f t="shared" si="25"/>
        <v>0</v>
      </c>
      <c r="R30" s="156"/>
      <c r="S30" s="156"/>
      <c r="T30" s="156">
        <f t="shared" si="26"/>
        <v>0</v>
      </c>
      <c r="U30" s="156"/>
      <c r="V30" s="156"/>
      <c r="W30" s="156">
        <f>X30+AA30</f>
        <v>36343000</v>
      </c>
      <c r="X30" s="156">
        <f t="shared" si="27"/>
        <v>26343000</v>
      </c>
      <c r="Y30" s="156">
        <v>26343000</v>
      </c>
      <c r="Z30" s="156"/>
      <c r="AA30" s="156">
        <f t="shared" si="28"/>
        <v>10000000</v>
      </c>
      <c r="AB30" s="156">
        <v>10000000</v>
      </c>
      <c r="AC30" s="156"/>
      <c r="AD30" s="157"/>
      <c r="AE30" s="157"/>
      <c r="AF30" s="157"/>
    </row>
    <row r="31" spans="1:32" s="274" customFormat="1" ht="25.5" customHeight="1">
      <c r="A31" s="154">
        <v>5</v>
      </c>
      <c r="B31" s="155" t="s">
        <v>197</v>
      </c>
      <c r="C31" s="156">
        <f t="shared" si="29"/>
        <v>0</v>
      </c>
      <c r="D31" s="156"/>
      <c r="E31" s="156"/>
      <c r="F31" s="156">
        <f t="shared" si="30"/>
        <v>121000000</v>
      </c>
      <c r="G31" s="156">
        <f t="shared" si="20"/>
        <v>0</v>
      </c>
      <c r="H31" s="156">
        <f t="shared" si="21"/>
        <v>121000000</v>
      </c>
      <c r="I31" s="156">
        <f t="shared" si="31"/>
        <v>111000000</v>
      </c>
      <c r="J31" s="156">
        <f t="shared" si="22"/>
        <v>0</v>
      </c>
      <c r="K31" s="156"/>
      <c r="L31" s="156"/>
      <c r="M31" s="156">
        <f t="shared" si="23"/>
        <v>111000000</v>
      </c>
      <c r="N31" s="156">
        <v>111000000</v>
      </c>
      <c r="O31" s="156"/>
      <c r="P31" s="156">
        <f t="shared" si="24"/>
        <v>0</v>
      </c>
      <c r="Q31" s="156">
        <f t="shared" si="25"/>
        <v>0</v>
      </c>
      <c r="R31" s="156"/>
      <c r="S31" s="156"/>
      <c r="T31" s="156">
        <f t="shared" si="26"/>
        <v>0</v>
      </c>
      <c r="U31" s="156"/>
      <c r="V31" s="156"/>
      <c r="W31" s="156">
        <f>X31+AA31</f>
        <v>10000000</v>
      </c>
      <c r="X31" s="156">
        <f t="shared" si="27"/>
        <v>0</v>
      </c>
      <c r="Y31" s="156"/>
      <c r="Z31" s="156"/>
      <c r="AA31" s="156">
        <f t="shared" si="28"/>
        <v>10000000</v>
      </c>
      <c r="AB31" s="156">
        <v>10000000</v>
      </c>
      <c r="AC31" s="156"/>
      <c r="AD31" s="157"/>
      <c r="AE31" s="157"/>
      <c r="AF31" s="157"/>
    </row>
    <row r="32" spans="1:32" s="274" customFormat="1" ht="25.5" customHeight="1">
      <c r="A32" s="154">
        <v>6</v>
      </c>
      <c r="B32" s="155" t="s">
        <v>199</v>
      </c>
      <c r="C32" s="156">
        <f t="shared" si="29"/>
        <v>0</v>
      </c>
      <c r="D32" s="156"/>
      <c r="E32" s="156"/>
      <c r="F32" s="156"/>
      <c r="G32" s="156">
        <f t="shared" si="20"/>
        <v>0</v>
      </c>
      <c r="H32" s="156">
        <f t="shared" si="21"/>
        <v>0</v>
      </c>
      <c r="I32" s="156"/>
      <c r="J32" s="156">
        <f t="shared" si="22"/>
        <v>0</v>
      </c>
      <c r="K32" s="156"/>
      <c r="L32" s="156"/>
      <c r="M32" s="156">
        <f t="shared" si="23"/>
        <v>0</v>
      </c>
      <c r="N32" s="156"/>
      <c r="O32" s="156"/>
      <c r="P32" s="156"/>
      <c r="Q32" s="156">
        <f t="shared" si="25"/>
        <v>0</v>
      </c>
      <c r="R32" s="156"/>
      <c r="S32" s="156"/>
      <c r="T32" s="156">
        <f t="shared" si="26"/>
        <v>0</v>
      </c>
      <c r="U32" s="156"/>
      <c r="V32" s="156"/>
      <c r="W32" s="156"/>
      <c r="X32" s="156">
        <f t="shared" si="27"/>
        <v>0</v>
      </c>
      <c r="Y32" s="156"/>
      <c r="Z32" s="156"/>
      <c r="AA32" s="156">
        <f t="shared" si="28"/>
        <v>0</v>
      </c>
      <c r="AB32" s="156"/>
      <c r="AC32" s="156"/>
      <c r="AD32" s="157"/>
      <c r="AE32" s="157"/>
      <c r="AF32" s="157"/>
    </row>
    <row r="33" spans="1:32" s="274" customFormat="1" ht="25.5" customHeight="1">
      <c r="A33" s="154">
        <v>7</v>
      </c>
      <c r="B33" s="155" t="s">
        <v>201</v>
      </c>
      <c r="C33" s="156">
        <f t="shared" si="29"/>
        <v>0</v>
      </c>
      <c r="D33" s="156"/>
      <c r="E33" s="156"/>
      <c r="F33" s="156">
        <f t="shared" si="30"/>
        <v>119000000</v>
      </c>
      <c r="G33" s="156">
        <f t="shared" si="20"/>
        <v>0</v>
      </c>
      <c r="H33" s="156">
        <f t="shared" si="21"/>
        <v>119000000</v>
      </c>
      <c r="I33" s="156">
        <f t="shared" si="31"/>
        <v>109000000</v>
      </c>
      <c r="J33" s="156">
        <f t="shared" si="22"/>
        <v>0</v>
      </c>
      <c r="K33" s="156"/>
      <c r="L33" s="156"/>
      <c r="M33" s="156">
        <f t="shared" si="23"/>
        <v>109000000</v>
      </c>
      <c r="N33" s="156">
        <v>109000000</v>
      </c>
      <c r="O33" s="156"/>
      <c r="P33" s="156">
        <f t="shared" si="24"/>
        <v>0</v>
      </c>
      <c r="Q33" s="156">
        <f t="shared" si="25"/>
        <v>0</v>
      </c>
      <c r="R33" s="156"/>
      <c r="S33" s="156"/>
      <c r="T33" s="156">
        <f t="shared" si="26"/>
        <v>0</v>
      </c>
      <c r="U33" s="156"/>
      <c r="V33" s="156"/>
      <c r="W33" s="156">
        <f aca="true" t="shared" si="32" ref="W33:W45">X33+AA33</f>
        <v>10000000</v>
      </c>
      <c r="X33" s="156">
        <f t="shared" si="27"/>
        <v>0</v>
      </c>
      <c r="Y33" s="156"/>
      <c r="Z33" s="156"/>
      <c r="AA33" s="156">
        <f t="shared" si="28"/>
        <v>10000000</v>
      </c>
      <c r="AB33" s="156">
        <v>10000000</v>
      </c>
      <c r="AC33" s="156"/>
      <c r="AD33" s="157"/>
      <c r="AE33" s="157"/>
      <c r="AF33" s="157"/>
    </row>
    <row r="34" spans="1:32" s="274" customFormat="1" ht="25.5" customHeight="1">
      <c r="A34" s="154">
        <v>8</v>
      </c>
      <c r="B34" s="155" t="s">
        <v>203</v>
      </c>
      <c r="C34" s="156">
        <f t="shared" si="29"/>
        <v>0</v>
      </c>
      <c r="D34" s="156"/>
      <c r="E34" s="156"/>
      <c r="F34" s="156">
        <f t="shared" si="30"/>
        <v>111000000</v>
      </c>
      <c r="G34" s="156">
        <f t="shared" si="20"/>
        <v>0</v>
      </c>
      <c r="H34" s="156">
        <f t="shared" si="21"/>
        <v>111000000</v>
      </c>
      <c r="I34" s="156">
        <f t="shared" si="31"/>
        <v>111000000</v>
      </c>
      <c r="J34" s="156">
        <f t="shared" si="22"/>
        <v>0</v>
      </c>
      <c r="K34" s="156"/>
      <c r="L34" s="156"/>
      <c r="M34" s="156">
        <f t="shared" si="23"/>
        <v>111000000</v>
      </c>
      <c r="N34" s="156">
        <v>111000000</v>
      </c>
      <c r="O34" s="156"/>
      <c r="P34" s="156">
        <f t="shared" si="24"/>
        <v>0</v>
      </c>
      <c r="Q34" s="156">
        <f t="shared" si="25"/>
        <v>0</v>
      </c>
      <c r="R34" s="156"/>
      <c r="S34" s="156"/>
      <c r="T34" s="156">
        <f t="shared" si="26"/>
        <v>0</v>
      </c>
      <c r="U34" s="156"/>
      <c r="V34" s="156"/>
      <c r="W34" s="156">
        <f t="shared" si="32"/>
        <v>0</v>
      </c>
      <c r="X34" s="156">
        <f t="shared" si="27"/>
        <v>0</v>
      </c>
      <c r="Y34" s="156"/>
      <c r="Z34" s="156"/>
      <c r="AA34" s="156">
        <f t="shared" si="28"/>
        <v>0</v>
      </c>
      <c r="AB34" s="156"/>
      <c r="AC34" s="156"/>
      <c r="AD34" s="157"/>
      <c r="AE34" s="157"/>
      <c r="AF34" s="157"/>
    </row>
    <row r="35" spans="1:32" s="274" customFormat="1" ht="25.5" customHeight="1">
      <c r="A35" s="154">
        <v>9</v>
      </c>
      <c r="B35" s="155" t="s">
        <v>205</v>
      </c>
      <c r="C35" s="156">
        <f t="shared" si="29"/>
        <v>0</v>
      </c>
      <c r="D35" s="156"/>
      <c r="E35" s="156"/>
      <c r="F35" s="156">
        <f t="shared" si="30"/>
        <v>118000000</v>
      </c>
      <c r="G35" s="156">
        <f t="shared" si="20"/>
        <v>0</v>
      </c>
      <c r="H35" s="156">
        <f t="shared" si="21"/>
        <v>118000000</v>
      </c>
      <c r="I35" s="156">
        <f t="shared" si="31"/>
        <v>108000000</v>
      </c>
      <c r="J35" s="156">
        <f t="shared" si="22"/>
        <v>0</v>
      </c>
      <c r="K35" s="156"/>
      <c r="L35" s="156"/>
      <c r="M35" s="156">
        <f t="shared" si="23"/>
        <v>108000000</v>
      </c>
      <c r="N35" s="156">
        <v>108000000</v>
      </c>
      <c r="O35" s="156"/>
      <c r="P35" s="156">
        <f t="shared" si="24"/>
        <v>0</v>
      </c>
      <c r="Q35" s="156">
        <f t="shared" si="25"/>
        <v>0</v>
      </c>
      <c r="R35" s="156"/>
      <c r="S35" s="156"/>
      <c r="T35" s="156">
        <f t="shared" si="26"/>
        <v>0</v>
      </c>
      <c r="U35" s="156"/>
      <c r="V35" s="156"/>
      <c r="W35" s="156">
        <f t="shared" si="32"/>
        <v>10000000</v>
      </c>
      <c r="X35" s="156">
        <f t="shared" si="27"/>
        <v>0</v>
      </c>
      <c r="Y35" s="156"/>
      <c r="Z35" s="156"/>
      <c r="AA35" s="156">
        <f t="shared" si="28"/>
        <v>10000000</v>
      </c>
      <c r="AB35" s="156">
        <v>10000000</v>
      </c>
      <c r="AC35" s="156"/>
      <c r="AD35" s="157"/>
      <c r="AE35" s="157"/>
      <c r="AF35" s="157"/>
    </row>
    <row r="36" spans="1:32" s="274" customFormat="1" ht="25.5" customHeight="1">
      <c r="A36" s="154">
        <v>10</v>
      </c>
      <c r="B36" s="155" t="s">
        <v>207</v>
      </c>
      <c r="C36" s="156">
        <f t="shared" si="29"/>
        <v>0</v>
      </c>
      <c r="D36" s="156"/>
      <c r="E36" s="156"/>
      <c r="F36" s="156">
        <f t="shared" si="30"/>
        <v>474443000</v>
      </c>
      <c r="G36" s="156">
        <f t="shared" si="20"/>
        <v>362443000</v>
      </c>
      <c r="H36" s="156">
        <f t="shared" si="21"/>
        <v>112000000</v>
      </c>
      <c r="I36" s="156">
        <f t="shared" si="31"/>
        <v>474443000</v>
      </c>
      <c r="J36" s="156">
        <f t="shared" si="22"/>
        <v>362443000</v>
      </c>
      <c r="K36" s="156">
        <v>362443000</v>
      </c>
      <c r="L36" s="156"/>
      <c r="M36" s="156">
        <f t="shared" si="23"/>
        <v>112000000</v>
      </c>
      <c r="N36" s="156">
        <v>112000000</v>
      </c>
      <c r="O36" s="156"/>
      <c r="P36" s="156">
        <f t="shared" si="24"/>
        <v>0</v>
      </c>
      <c r="Q36" s="156">
        <f t="shared" si="25"/>
        <v>0</v>
      </c>
      <c r="R36" s="156"/>
      <c r="S36" s="156"/>
      <c r="T36" s="156">
        <f t="shared" si="26"/>
        <v>0</v>
      </c>
      <c r="U36" s="156"/>
      <c r="V36" s="156"/>
      <c r="W36" s="156">
        <f t="shared" si="32"/>
        <v>0</v>
      </c>
      <c r="X36" s="156">
        <f t="shared" si="27"/>
        <v>0</v>
      </c>
      <c r="Y36" s="156"/>
      <c r="Z36" s="156"/>
      <c r="AA36" s="156">
        <f t="shared" si="28"/>
        <v>0</v>
      </c>
      <c r="AB36" s="156"/>
      <c r="AC36" s="156"/>
      <c r="AD36" s="157"/>
      <c r="AE36" s="157"/>
      <c r="AF36" s="157"/>
    </row>
    <row r="37" spans="1:32" s="274" customFormat="1" ht="25.5" customHeight="1">
      <c r="A37" s="154">
        <v>11</v>
      </c>
      <c r="B37" s="155" t="s">
        <v>209</v>
      </c>
      <c r="C37" s="156">
        <f t="shared" si="29"/>
        <v>0</v>
      </c>
      <c r="D37" s="156"/>
      <c r="E37" s="156"/>
      <c r="F37" s="156">
        <f t="shared" si="30"/>
        <v>111000000</v>
      </c>
      <c r="G37" s="156">
        <f t="shared" si="20"/>
        <v>0</v>
      </c>
      <c r="H37" s="156">
        <f t="shared" si="21"/>
        <v>111000000</v>
      </c>
      <c r="I37" s="156">
        <f t="shared" si="31"/>
        <v>111000000</v>
      </c>
      <c r="J37" s="156">
        <f t="shared" si="22"/>
        <v>0</v>
      </c>
      <c r="K37" s="156"/>
      <c r="L37" s="156"/>
      <c r="M37" s="156">
        <f t="shared" si="23"/>
        <v>111000000</v>
      </c>
      <c r="N37" s="156">
        <v>111000000</v>
      </c>
      <c r="O37" s="156"/>
      <c r="P37" s="156">
        <f t="shared" si="24"/>
        <v>0</v>
      </c>
      <c r="Q37" s="156">
        <f t="shared" si="25"/>
        <v>0</v>
      </c>
      <c r="R37" s="156"/>
      <c r="S37" s="156"/>
      <c r="T37" s="156">
        <f t="shared" si="26"/>
        <v>0</v>
      </c>
      <c r="U37" s="156"/>
      <c r="V37" s="156"/>
      <c r="W37" s="156">
        <f t="shared" si="32"/>
        <v>0</v>
      </c>
      <c r="X37" s="156">
        <f t="shared" si="27"/>
        <v>0</v>
      </c>
      <c r="Y37" s="156"/>
      <c r="Z37" s="156"/>
      <c r="AA37" s="156">
        <f t="shared" si="28"/>
        <v>0</v>
      </c>
      <c r="AB37" s="156"/>
      <c r="AC37" s="156"/>
      <c r="AD37" s="157"/>
      <c r="AE37" s="157"/>
      <c r="AF37" s="157"/>
    </row>
    <row r="38" spans="1:32" s="274" customFormat="1" ht="25.5" customHeight="1">
      <c r="A38" s="154">
        <v>12</v>
      </c>
      <c r="B38" s="155" t="s">
        <v>211</v>
      </c>
      <c r="C38" s="156">
        <f t="shared" si="29"/>
        <v>0</v>
      </c>
      <c r="D38" s="156"/>
      <c r="E38" s="156"/>
      <c r="F38" s="156">
        <f t="shared" si="30"/>
        <v>114000000</v>
      </c>
      <c r="G38" s="156">
        <f t="shared" si="20"/>
        <v>0</v>
      </c>
      <c r="H38" s="156">
        <f t="shared" si="21"/>
        <v>114000000</v>
      </c>
      <c r="I38" s="156">
        <f t="shared" si="31"/>
        <v>114000000</v>
      </c>
      <c r="J38" s="156">
        <f t="shared" si="22"/>
        <v>0</v>
      </c>
      <c r="K38" s="156"/>
      <c r="L38" s="156"/>
      <c r="M38" s="156">
        <f t="shared" si="23"/>
        <v>114000000</v>
      </c>
      <c r="N38" s="156">
        <v>114000000</v>
      </c>
      <c r="O38" s="156"/>
      <c r="P38" s="156">
        <f t="shared" si="24"/>
        <v>0</v>
      </c>
      <c r="Q38" s="156">
        <f t="shared" si="25"/>
        <v>0</v>
      </c>
      <c r="R38" s="156"/>
      <c r="S38" s="156"/>
      <c r="T38" s="156">
        <f t="shared" si="26"/>
        <v>0</v>
      </c>
      <c r="U38" s="156"/>
      <c r="V38" s="156"/>
      <c r="W38" s="156">
        <f t="shared" si="32"/>
        <v>0</v>
      </c>
      <c r="X38" s="156">
        <f t="shared" si="27"/>
        <v>0</v>
      </c>
      <c r="Y38" s="156"/>
      <c r="Z38" s="156"/>
      <c r="AA38" s="156">
        <f t="shared" si="28"/>
        <v>0</v>
      </c>
      <c r="AB38" s="156"/>
      <c r="AC38" s="156"/>
      <c r="AD38" s="157"/>
      <c r="AE38" s="157"/>
      <c r="AF38" s="157"/>
    </row>
    <row r="39" spans="1:32" s="274" customFormat="1" ht="25.5" customHeight="1">
      <c r="A39" s="154">
        <v>13</v>
      </c>
      <c r="B39" s="155" t="s">
        <v>213</v>
      </c>
      <c r="C39" s="156">
        <f t="shared" si="29"/>
        <v>0</v>
      </c>
      <c r="D39" s="156"/>
      <c r="E39" s="156"/>
      <c r="F39" s="156">
        <f t="shared" si="30"/>
        <v>121000000</v>
      </c>
      <c r="G39" s="156">
        <f t="shared" si="20"/>
        <v>0</v>
      </c>
      <c r="H39" s="156">
        <f t="shared" si="21"/>
        <v>121000000</v>
      </c>
      <c r="I39" s="156">
        <f t="shared" si="31"/>
        <v>111000000</v>
      </c>
      <c r="J39" s="156">
        <f t="shared" si="22"/>
        <v>0</v>
      </c>
      <c r="K39" s="156"/>
      <c r="L39" s="156"/>
      <c r="M39" s="156">
        <f t="shared" si="23"/>
        <v>111000000</v>
      </c>
      <c r="N39" s="156">
        <v>111000000</v>
      </c>
      <c r="O39" s="156"/>
      <c r="P39" s="156">
        <f t="shared" si="24"/>
        <v>0</v>
      </c>
      <c r="Q39" s="156">
        <f t="shared" si="25"/>
        <v>0</v>
      </c>
      <c r="R39" s="156"/>
      <c r="S39" s="156"/>
      <c r="T39" s="156">
        <f t="shared" si="26"/>
        <v>0</v>
      </c>
      <c r="U39" s="156"/>
      <c r="V39" s="156"/>
      <c r="W39" s="156">
        <f t="shared" si="32"/>
        <v>10000000</v>
      </c>
      <c r="X39" s="156">
        <f t="shared" si="27"/>
        <v>0</v>
      </c>
      <c r="Y39" s="156"/>
      <c r="Z39" s="156"/>
      <c r="AA39" s="156">
        <f t="shared" si="28"/>
        <v>10000000</v>
      </c>
      <c r="AB39" s="156">
        <v>10000000</v>
      </c>
      <c r="AC39" s="156"/>
      <c r="AD39" s="157"/>
      <c r="AE39" s="157"/>
      <c r="AF39" s="157"/>
    </row>
    <row r="40" spans="1:32" s="274" customFormat="1" ht="25.5" customHeight="1">
      <c r="A40" s="154">
        <v>14</v>
      </c>
      <c r="B40" s="155" t="s">
        <v>215</v>
      </c>
      <c r="C40" s="156">
        <f t="shared" si="29"/>
        <v>0</v>
      </c>
      <c r="D40" s="156"/>
      <c r="E40" s="156"/>
      <c r="F40" s="156">
        <f t="shared" si="30"/>
        <v>121000000</v>
      </c>
      <c r="G40" s="156">
        <f t="shared" si="20"/>
        <v>0</v>
      </c>
      <c r="H40" s="156">
        <f t="shared" si="21"/>
        <v>121000000</v>
      </c>
      <c r="I40" s="156">
        <f t="shared" si="31"/>
        <v>111000000</v>
      </c>
      <c r="J40" s="156">
        <f t="shared" si="22"/>
        <v>0</v>
      </c>
      <c r="K40" s="156"/>
      <c r="L40" s="156"/>
      <c r="M40" s="156">
        <f t="shared" si="23"/>
        <v>111000000</v>
      </c>
      <c r="N40" s="156">
        <v>111000000</v>
      </c>
      <c r="O40" s="156"/>
      <c r="P40" s="156">
        <f t="shared" si="24"/>
        <v>0</v>
      </c>
      <c r="Q40" s="156">
        <f t="shared" si="25"/>
        <v>0</v>
      </c>
      <c r="R40" s="156"/>
      <c r="S40" s="156"/>
      <c r="T40" s="156">
        <f t="shared" si="26"/>
        <v>0</v>
      </c>
      <c r="U40" s="156"/>
      <c r="V40" s="156"/>
      <c r="W40" s="156">
        <f t="shared" si="32"/>
        <v>10000000</v>
      </c>
      <c r="X40" s="156">
        <f t="shared" si="27"/>
        <v>0</v>
      </c>
      <c r="Y40" s="156"/>
      <c r="Z40" s="156"/>
      <c r="AA40" s="156">
        <f t="shared" si="28"/>
        <v>10000000</v>
      </c>
      <c r="AB40" s="156">
        <v>10000000</v>
      </c>
      <c r="AC40" s="156"/>
      <c r="AD40" s="157"/>
      <c r="AE40" s="157"/>
      <c r="AF40" s="157"/>
    </row>
    <row r="41" spans="1:32" s="274" customFormat="1" ht="25.5" customHeight="1">
      <c r="A41" s="154">
        <v>15</v>
      </c>
      <c r="B41" s="155" t="s">
        <v>217</v>
      </c>
      <c r="C41" s="156">
        <f t="shared" si="29"/>
        <v>0</v>
      </c>
      <c r="D41" s="156"/>
      <c r="E41" s="156"/>
      <c r="F41" s="156">
        <f t="shared" si="30"/>
        <v>119000000</v>
      </c>
      <c r="G41" s="156">
        <f t="shared" si="20"/>
        <v>0</v>
      </c>
      <c r="H41" s="156">
        <f t="shared" si="21"/>
        <v>119000000</v>
      </c>
      <c r="I41" s="156">
        <f t="shared" si="31"/>
        <v>119000000</v>
      </c>
      <c r="J41" s="156">
        <f t="shared" si="22"/>
        <v>0</v>
      </c>
      <c r="K41" s="156"/>
      <c r="L41" s="156"/>
      <c r="M41" s="156">
        <f t="shared" si="23"/>
        <v>119000000</v>
      </c>
      <c r="N41" s="156">
        <v>119000000</v>
      </c>
      <c r="O41" s="156"/>
      <c r="P41" s="156">
        <f t="shared" si="24"/>
        <v>0</v>
      </c>
      <c r="Q41" s="156">
        <f t="shared" si="25"/>
        <v>0</v>
      </c>
      <c r="R41" s="156"/>
      <c r="S41" s="156"/>
      <c r="T41" s="156">
        <f t="shared" si="26"/>
        <v>0</v>
      </c>
      <c r="U41" s="156"/>
      <c r="V41" s="156"/>
      <c r="W41" s="156">
        <f t="shared" si="32"/>
        <v>0</v>
      </c>
      <c r="X41" s="156">
        <f t="shared" si="27"/>
        <v>0</v>
      </c>
      <c r="Y41" s="156"/>
      <c r="Z41" s="156"/>
      <c r="AA41" s="156">
        <f t="shared" si="28"/>
        <v>0</v>
      </c>
      <c r="AB41" s="156"/>
      <c r="AC41" s="156"/>
      <c r="AD41" s="157"/>
      <c r="AE41" s="157"/>
      <c r="AF41" s="157"/>
    </row>
    <row r="42" spans="1:32" s="274" customFormat="1" ht="25.5" customHeight="1">
      <c r="A42" s="154">
        <v>16</v>
      </c>
      <c r="B42" s="155" t="s">
        <v>219</v>
      </c>
      <c r="C42" s="156">
        <f t="shared" si="29"/>
        <v>0</v>
      </c>
      <c r="D42" s="156"/>
      <c r="E42" s="156"/>
      <c r="F42" s="156">
        <f t="shared" si="30"/>
        <v>134947000</v>
      </c>
      <c r="G42" s="156">
        <f t="shared" si="20"/>
        <v>10947000</v>
      </c>
      <c r="H42" s="156">
        <f t="shared" si="21"/>
        <v>124000000</v>
      </c>
      <c r="I42" s="156">
        <f t="shared" si="31"/>
        <v>114000000</v>
      </c>
      <c r="J42" s="156">
        <f t="shared" si="22"/>
        <v>0</v>
      </c>
      <c r="K42" s="156"/>
      <c r="L42" s="156"/>
      <c r="M42" s="156">
        <f t="shared" si="23"/>
        <v>114000000</v>
      </c>
      <c r="N42" s="156">
        <v>114000000</v>
      </c>
      <c r="O42" s="156"/>
      <c r="P42" s="156">
        <f t="shared" si="24"/>
        <v>0</v>
      </c>
      <c r="Q42" s="156">
        <f t="shared" si="25"/>
        <v>0</v>
      </c>
      <c r="R42" s="156"/>
      <c r="S42" s="156"/>
      <c r="T42" s="156">
        <f t="shared" si="26"/>
        <v>0</v>
      </c>
      <c r="U42" s="156"/>
      <c r="V42" s="156"/>
      <c r="W42" s="156">
        <f t="shared" si="32"/>
        <v>20947000</v>
      </c>
      <c r="X42" s="156">
        <f t="shared" si="27"/>
        <v>10947000</v>
      </c>
      <c r="Y42" s="156">
        <v>10947000</v>
      </c>
      <c r="Z42" s="156"/>
      <c r="AA42" s="156">
        <f t="shared" si="28"/>
        <v>10000000</v>
      </c>
      <c r="AB42" s="156">
        <v>10000000</v>
      </c>
      <c r="AC42" s="156"/>
      <c r="AD42" s="157"/>
      <c r="AE42" s="157"/>
      <c r="AF42" s="157"/>
    </row>
    <row r="43" spans="1:32" s="274" customFormat="1" ht="25.5" customHeight="1">
      <c r="A43" s="154">
        <v>17</v>
      </c>
      <c r="B43" s="155" t="s">
        <v>221</v>
      </c>
      <c r="C43" s="156">
        <f t="shared" si="29"/>
        <v>0</v>
      </c>
      <c r="D43" s="156"/>
      <c r="E43" s="156"/>
      <c r="F43" s="156">
        <f t="shared" si="30"/>
        <v>109000000</v>
      </c>
      <c r="G43" s="156">
        <f t="shared" si="20"/>
        <v>0</v>
      </c>
      <c r="H43" s="156">
        <f t="shared" si="21"/>
        <v>109000000</v>
      </c>
      <c r="I43" s="156">
        <f t="shared" si="31"/>
        <v>109000000</v>
      </c>
      <c r="J43" s="156">
        <f t="shared" si="22"/>
        <v>0</v>
      </c>
      <c r="K43" s="156"/>
      <c r="L43" s="156"/>
      <c r="M43" s="156">
        <f t="shared" si="23"/>
        <v>109000000</v>
      </c>
      <c r="N43" s="156">
        <v>109000000</v>
      </c>
      <c r="O43" s="156"/>
      <c r="P43" s="156">
        <f t="shared" si="24"/>
        <v>0</v>
      </c>
      <c r="Q43" s="156">
        <f t="shared" si="25"/>
        <v>0</v>
      </c>
      <c r="R43" s="156"/>
      <c r="S43" s="156"/>
      <c r="T43" s="156">
        <f t="shared" si="26"/>
        <v>0</v>
      </c>
      <c r="U43" s="156"/>
      <c r="V43" s="156"/>
      <c r="W43" s="156">
        <f t="shared" si="32"/>
        <v>0</v>
      </c>
      <c r="X43" s="156">
        <f t="shared" si="27"/>
        <v>0</v>
      </c>
      <c r="Y43" s="156"/>
      <c r="Z43" s="156"/>
      <c r="AA43" s="156">
        <f t="shared" si="28"/>
        <v>0</v>
      </c>
      <c r="AB43" s="156"/>
      <c r="AC43" s="156"/>
      <c r="AD43" s="157"/>
      <c r="AE43" s="157"/>
      <c r="AF43" s="157"/>
    </row>
    <row r="44" spans="1:32" s="274" customFormat="1" ht="25.5" customHeight="1">
      <c r="A44" s="154">
        <v>18</v>
      </c>
      <c r="B44" s="155" t="s">
        <v>223</v>
      </c>
      <c r="C44" s="156">
        <f t="shared" si="29"/>
        <v>0</v>
      </c>
      <c r="D44" s="156"/>
      <c r="E44" s="156"/>
      <c r="F44" s="156">
        <f t="shared" si="30"/>
        <v>105000000</v>
      </c>
      <c r="G44" s="156">
        <f t="shared" si="20"/>
        <v>0</v>
      </c>
      <c r="H44" s="156">
        <f t="shared" si="21"/>
        <v>105000000</v>
      </c>
      <c r="I44" s="156">
        <f t="shared" si="31"/>
        <v>105000000</v>
      </c>
      <c r="J44" s="156">
        <f t="shared" si="22"/>
        <v>0</v>
      </c>
      <c r="K44" s="156"/>
      <c r="L44" s="156"/>
      <c r="M44" s="156">
        <f t="shared" si="23"/>
        <v>105000000</v>
      </c>
      <c r="N44" s="156">
        <v>105000000</v>
      </c>
      <c r="O44" s="156"/>
      <c r="P44" s="156">
        <f t="shared" si="24"/>
        <v>0</v>
      </c>
      <c r="Q44" s="156">
        <f t="shared" si="25"/>
        <v>0</v>
      </c>
      <c r="R44" s="156"/>
      <c r="S44" s="156"/>
      <c r="T44" s="156">
        <f t="shared" si="26"/>
        <v>0</v>
      </c>
      <c r="U44" s="156"/>
      <c r="V44" s="156"/>
      <c r="W44" s="156">
        <f t="shared" si="32"/>
        <v>0</v>
      </c>
      <c r="X44" s="156">
        <f t="shared" si="27"/>
        <v>0</v>
      </c>
      <c r="Y44" s="156"/>
      <c r="Z44" s="156"/>
      <c r="AA44" s="156">
        <f t="shared" si="28"/>
        <v>0</v>
      </c>
      <c r="AB44" s="156"/>
      <c r="AC44" s="156"/>
      <c r="AD44" s="157"/>
      <c r="AE44" s="157"/>
      <c r="AF44" s="157"/>
    </row>
    <row r="45" spans="1:32" s="274" customFormat="1" ht="25.5" customHeight="1">
      <c r="A45" s="282">
        <v>19</v>
      </c>
      <c r="B45" s="283" t="s">
        <v>225</v>
      </c>
      <c r="C45" s="160">
        <f>SUM(D45:E45)</f>
        <v>0</v>
      </c>
      <c r="D45" s="160"/>
      <c r="E45" s="160"/>
      <c r="F45" s="160">
        <f t="shared" si="30"/>
        <v>121000000</v>
      </c>
      <c r="G45" s="160">
        <f t="shared" si="20"/>
        <v>0</v>
      </c>
      <c r="H45" s="160">
        <f t="shared" si="21"/>
        <v>121000000</v>
      </c>
      <c r="I45" s="160">
        <f t="shared" si="31"/>
        <v>111000000</v>
      </c>
      <c r="J45" s="160">
        <f>K45+L45</f>
        <v>0</v>
      </c>
      <c r="K45" s="160"/>
      <c r="L45" s="160"/>
      <c r="M45" s="160">
        <f t="shared" si="23"/>
        <v>111000000</v>
      </c>
      <c r="N45" s="160">
        <v>111000000</v>
      </c>
      <c r="O45" s="160"/>
      <c r="P45" s="160">
        <f t="shared" si="24"/>
        <v>0</v>
      </c>
      <c r="Q45" s="160">
        <f t="shared" si="25"/>
        <v>0</v>
      </c>
      <c r="R45" s="160"/>
      <c r="S45" s="160"/>
      <c r="T45" s="160">
        <f t="shared" si="26"/>
        <v>0</v>
      </c>
      <c r="U45" s="160"/>
      <c r="V45" s="160"/>
      <c r="W45" s="160">
        <f t="shared" si="32"/>
        <v>10000000</v>
      </c>
      <c r="X45" s="160">
        <f t="shared" si="27"/>
        <v>0</v>
      </c>
      <c r="Y45" s="160"/>
      <c r="Z45" s="160"/>
      <c r="AA45" s="160">
        <f t="shared" si="28"/>
        <v>10000000</v>
      </c>
      <c r="AB45" s="160">
        <v>10000000</v>
      </c>
      <c r="AC45" s="160"/>
      <c r="AD45" s="161"/>
      <c r="AE45" s="161"/>
      <c r="AF45" s="161"/>
    </row>
  </sheetData>
  <sheetProtection/>
  <mergeCells count="48">
    <mergeCell ref="AA9:AA10"/>
    <mergeCell ref="AB9:AC9"/>
    <mergeCell ref="W6:AC6"/>
    <mergeCell ref="AD6:AF6"/>
    <mergeCell ref="W7:AC7"/>
    <mergeCell ref="AD7:AD10"/>
    <mergeCell ref="AE7:AF7"/>
    <mergeCell ref="W8:W10"/>
    <mergeCell ref="X8:Z8"/>
    <mergeCell ref="AA8:AC8"/>
    <mergeCell ref="AE8:AE10"/>
    <mergeCell ref="AF8:AF10"/>
    <mergeCell ref="A6:A10"/>
    <mergeCell ref="B6:B10"/>
    <mergeCell ref="C6:E6"/>
    <mergeCell ref="M8:O8"/>
    <mergeCell ref="P8:P10"/>
    <mergeCell ref="Q8:S8"/>
    <mergeCell ref="I7:O7"/>
    <mergeCell ref="X9:X10"/>
    <mergeCell ref="A4:Y4"/>
    <mergeCell ref="C7:C10"/>
    <mergeCell ref="D7:E7"/>
    <mergeCell ref="F7:F10"/>
    <mergeCell ref="G7:H7"/>
    <mergeCell ref="R9:S9"/>
    <mergeCell ref="M9:M10"/>
    <mergeCell ref="T9:T10"/>
    <mergeCell ref="J8:L8"/>
    <mergeCell ref="Y9:Z9"/>
    <mergeCell ref="A1:C1"/>
    <mergeCell ref="AC1:AF1"/>
    <mergeCell ref="T8:V8"/>
    <mergeCell ref="F6:O6"/>
    <mergeCell ref="P6:V6"/>
    <mergeCell ref="E8:E10"/>
    <mergeCell ref="G8:G10"/>
    <mergeCell ref="A3:Y3"/>
    <mergeCell ref="A2:Y2"/>
    <mergeCell ref="D8:D10"/>
    <mergeCell ref="H8:H10"/>
    <mergeCell ref="K9:L9"/>
    <mergeCell ref="P7:V7"/>
    <mergeCell ref="N9:O9"/>
    <mergeCell ref="Q9:Q10"/>
    <mergeCell ref="I8:I10"/>
    <mergeCell ref="U9:V9"/>
    <mergeCell ref="J9:J10"/>
  </mergeCells>
  <printOptions/>
  <pageMargins left="0" right="0.1968503937007874" top="0.5118110236220472" bottom="0.5511811023622047" header="0.5118110236220472" footer="0.5118110236220472"/>
  <pageSetup fitToHeight="0" fitToWidth="1" horizontalDpi="600" verticalDpi="600" orientation="landscape" paperSize="9" scale="3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 Viet Hung</dc:creator>
  <cp:keywords/>
  <dc:description/>
  <cp:lastModifiedBy>Admin</cp:lastModifiedBy>
  <cp:lastPrinted>2023-08-08T10:10:09Z</cp:lastPrinted>
  <dcterms:created xsi:type="dcterms:W3CDTF">2001-01-04T01:21:32Z</dcterms:created>
  <dcterms:modified xsi:type="dcterms:W3CDTF">2023-08-08T10:10:12Z</dcterms:modified>
  <cp:category/>
  <cp:version/>
  <cp:contentType/>
  <cp:contentStatus/>
</cp:coreProperties>
</file>