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tabRatio="826" activeTab="0"/>
  </bookViews>
  <sheets>
    <sheet name="CT LNBV (KNTS)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<sst xmlns="http://schemas.openxmlformats.org/spreadsheetml/2006/main" count="48" uniqueCount="42">
  <si>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STT</t>
  </si>
  <si>
    <t>Đơn vị tính: đồng</t>
  </si>
  <si>
    <t>A</t>
  </si>
  <si>
    <t>B</t>
  </si>
  <si>
    <t>GHI CHÚ</t>
  </si>
  <si>
    <t>4</t>
  </si>
  <si>
    <t>5</t>
  </si>
  <si>
    <t>7</t>
  </si>
  <si>
    <t>8</t>
  </si>
  <si>
    <t>9</t>
  </si>
  <si>
    <t>ĐƠN VỊ</t>
  </si>
  <si>
    <t>TỔNG CỘNG</t>
  </si>
  <si>
    <t>Xã Tênh Phông</t>
  </si>
  <si>
    <t>Xã Mường Khong</t>
  </si>
  <si>
    <t>Xã Chiềng Đông</t>
  </si>
  <si>
    <t>Xã Mường Mùn</t>
  </si>
  <si>
    <t>Khối lượng 
(ha)</t>
  </si>
  <si>
    <t>Kinh phí hỗ trợ</t>
  </si>
  <si>
    <t>3</t>
  </si>
  <si>
    <t>Trong đó</t>
  </si>
  <si>
    <t>1</t>
  </si>
  <si>
    <t>Xã Mùn Chung</t>
  </si>
  <si>
    <t>Xã Pú Xi</t>
  </si>
  <si>
    <t>Xã Rạng Đông</t>
  </si>
  <si>
    <t>Xã Ta Ma</t>
  </si>
  <si>
    <t>Chi phí quản lý nghiệm thu (7%)</t>
  </si>
  <si>
    <t xml:space="preserve">Đã giao tại Quyết định số 1928/QĐ-UBND </t>
  </si>
  <si>
    <t>Chi phí tư vấn lập hồ sơ</t>
  </si>
  <si>
    <t>Số liệu điều chỉnh, bổ sung</t>
  </si>
  <si>
    <t>Bổ sung có mục tiêu từ ngân sách huyện</t>
  </si>
  <si>
    <t>Sử dụng dự phòng ngân sách xã (Chi phí tư vấn lập hồ sơ)</t>
  </si>
  <si>
    <t>2=3+4</t>
  </si>
  <si>
    <t>6=7+8+9</t>
  </si>
  <si>
    <t>10=6-2</t>
  </si>
  <si>
    <t>11</t>
  </si>
  <si>
    <t>12</t>
  </si>
  <si>
    <t>Kinh phí</t>
  </si>
  <si>
    <t>13</t>
  </si>
  <si>
    <t>Chênh lệch giữa kinh phí điều chỉnh, bổ sung và đã giao</t>
  </si>
  <si>
    <t>(THỰC HIỆN KHOANH NUÔI TÁI SINH KHÔNG TRỒNG BỔ SUNG NĂM THỨ 1)</t>
  </si>
  <si>
    <t>BIỂU CHI TIẾT ĐIỀU CHỈNH, BỔ SUNG VỐN SỰ NGHIỆP CHƯƠNG TRÌNH MỤC TIÊU  PHÁT TRIỂN LÂM NGHIỆP BỀN VỮNG 2020</t>
  </si>
  <si>
    <t>(Kèm theo Quyết Định số:            /QĐ-UBND ngày           tháng 12 năm 2020 của Ủy ban nhân dân huyện Tuần Giáo)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</si>
</sst>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"/>
    <numFmt numFmtId="176" formatCode="#,##0.0"/>
    <numFmt numFmtId="177" formatCode="0.000"/>
    <numFmt numFmtId="178" formatCode="0.00000"/>
    <numFmt numFmtId="179" formatCode="0.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_(* #,##0.0_);_(* \(#,##0.0\);_(* &quot;-&quot;?_);_(@_)"/>
    <numFmt numFmtId="186" formatCode="_(* #,##0.0000_);_(* \(#,##0.0000\);_(* &quot;-&quot;??_);_(@_)"/>
    <numFmt numFmtId="187" formatCode="#,##0.0000"/>
    <numFmt numFmtId="188" formatCode="_-* #,##0.0000\ _₫_-;\-* #,##0.0000\ _₫_-;_-* &quot;-&quot;??\ _₫_-;_-@_-"/>
    <numFmt numFmtId="189" formatCode="_(* #,##0.00000_);_(* \(#,##0.00000\);_(* &quot;-&quot;??_);_(@_)"/>
    <numFmt numFmtId="190" formatCode="_(* #,##0_);_(* \(#,##0\);_(* &quot;-&quot;?_);_(@_)"/>
    <numFmt numFmtId="191" formatCode="_-* #,##0\ _₫_-;\-* #,##0\ _₫_-;_-* &quot;-&quot;??\ _₫_-;_-@_-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25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2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1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5" borderId="0" applyNumberFormat="0" applyBorder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47" borderId="3" applyNumberFormat="0" applyAlignment="0" applyProtection="0"/>
    <xf numFmtId="0" fontId="10" fillId="48" borderId="4" applyNumberFormat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6" fillId="13" borderId="2" applyNumberFormat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53" borderId="13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19" fillId="46" borderId="16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67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2" fontId="23" fillId="0" borderId="19" xfId="67" applyNumberFormat="1" applyFont="1" applyFill="1" applyBorder="1" applyAlignment="1" quotePrefix="1">
      <alignment horizontal="center" vertical="center" wrapText="1"/>
    </xf>
    <xf numFmtId="172" fontId="23" fillId="0" borderId="19" xfId="67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172" fontId="6" fillId="0" borderId="19" xfId="67" applyNumberFormat="1" applyFont="1" applyFill="1" applyBorder="1" applyAlignment="1">
      <alignment horizontal="right" vertical="center"/>
    </xf>
    <xf numFmtId="172" fontId="4" fillId="0" borderId="19" xfId="67" applyNumberFormat="1" applyFont="1" applyFill="1" applyBorder="1" applyAlignment="1">
      <alignment horizontal="right" vertical="center"/>
    </xf>
    <xf numFmtId="172" fontId="2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90" fontId="5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2" fontId="4" fillId="0" borderId="20" xfId="67" applyNumberFormat="1" applyFont="1" applyFill="1" applyBorder="1" applyAlignment="1">
      <alignment horizontal="right" vertical="center"/>
    </xf>
    <xf numFmtId="190" fontId="5" fillId="0" borderId="20" xfId="0" applyNumberFormat="1" applyFont="1" applyFill="1" applyBorder="1" applyAlignment="1">
      <alignment vertical="center"/>
    </xf>
    <xf numFmtId="172" fontId="4" fillId="0" borderId="21" xfId="67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 quotePrefix="1">
      <alignment horizontal="center" vertical="center" wrapText="1"/>
    </xf>
    <xf numFmtId="172" fontId="6" fillId="0" borderId="0" xfId="67" applyNumberFormat="1" applyFont="1" applyFill="1" applyAlignment="1">
      <alignment/>
    </xf>
    <xf numFmtId="172" fontId="25" fillId="0" borderId="19" xfId="67" applyNumberFormat="1" applyFont="1" applyFill="1" applyBorder="1" applyAlignment="1">
      <alignment horizontal="center" vertical="center" wrapText="1"/>
    </xf>
    <xf numFmtId="172" fontId="6" fillId="0" borderId="19" xfId="67" applyNumberFormat="1" applyFont="1" applyFill="1" applyBorder="1" applyAlignment="1">
      <alignment vertical="center"/>
    </xf>
    <xf numFmtId="172" fontId="6" fillId="0" borderId="20" xfId="67" applyNumberFormat="1" applyFont="1" applyFill="1" applyBorder="1" applyAlignment="1">
      <alignment vertical="center"/>
    </xf>
    <xf numFmtId="172" fontId="25" fillId="0" borderId="19" xfId="67" applyNumberFormat="1" applyFont="1" applyFill="1" applyBorder="1" applyAlignment="1" quotePrefix="1">
      <alignment horizontal="center" vertical="center" wrapText="1"/>
    </xf>
    <xf numFmtId="174" fontId="4" fillId="0" borderId="0" xfId="67" applyNumberFormat="1" applyFont="1" applyFill="1" applyAlignment="1">
      <alignment/>
    </xf>
    <xf numFmtId="174" fontId="23" fillId="0" borderId="19" xfId="67" applyNumberFormat="1" applyFont="1" applyFill="1" applyBorder="1" applyAlignment="1" quotePrefix="1">
      <alignment horizontal="center" vertical="center" wrapText="1"/>
    </xf>
    <xf numFmtId="174" fontId="6" fillId="0" borderId="19" xfId="67" applyNumberFormat="1" applyFont="1" applyFill="1" applyBorder="1" applyAlignment="1">
      <alignment vertical="center"/>
    </xf>
    <xf numFmtId="174" fontId="4" fillId="0" borderId="19" xfId="67" applyNumberFormat="1" applyFont="1" applyFill="1" applyBorder="1" applyAlignment="1">
      <alignment vertical="center"/>
    </xf>
    <xf numFmtId="174" fontId="4" fillId="0" borderId="20" xfId="67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2" fontId="4" fillId="0" borderId="23" xfId="67" applyNumberFormat="1" applyFont="1" applyFill="1" applyBorder="1" applyAlignment="1">
      <alignment horizontal="center" vertical="center" wrapText="1"/>
    </xf>
    <xf numFmtId="172" fontId="4" fillId="0" borderId="24" xfId="67" applyNumberFormat="1" applyFont="1" applyFill="1" applyBorder="1" applyAlignment="1">
      <alignment horizontal="center" vertical="center" wrapText="1"/>
    </xf>
    <xf numFmtId="172" fontId="4" fillId="0" borderId="25" xfId="67" applyNumberFormat="1" applyFont="1" applyFill="1" applyBorder="1" applyAlignment="1">
      <alignment horizontal="center" vertical="center" wrapText="1"/>
    </xf>
    <xf numFmtId="172" fontId="6" fillId="0" borderId="19" xfId="67" applyNumberFormat="1" applyFont="1" applyFill="1" applyBorder="1" applyAlignment="1">
      <alignment horizontal="center" vertical="center" wrapText="1"/>
    </xf>
    <xf numFmtId="174" fontId="4" fillId="0" borderId="19" xfId="6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2" fontId="4" fillId="0" borderId="19" xfId="67" applyNumberFormat="1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[0] 2" xfId="69"/>
    <cellStyle name="Comma 2" xfId="70"/>
    <cellStyle name="Comma 3" xfId="71"/>
    <cellStyle name="Comma 4" xfId="72"/>
    <cellStyle name="Comma 5" xfId="73"/>
    <cellStyle name="Currency" xfId="74"/>
    <cellStyle name="Currency [0]" xfId="75"/>
    <cellStyle name="Check Cell" xfId="76"/>
    <cellStyle name="Check Cell 2" xfId="77"/>
    <cellStyle name="Explanatory Text" xfId="78"/>
    <cellStyle name="Explanatory Text 2" xfId="79"/>
    <cellStyle name="Followed Hyperlink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yperlink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3" xfId="99"/>
    <cellStyle name="Normal 4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19"/>
  <sheetViews>
    <sheetView tabSelected="1" zoomScale="90" zoomScaleNormal="90" zoomScalePageLayoutView="0" workbookViewId="0" topLeftCell="A7">
      <selection activeCell="H13" sqref="H13"/>
    </sheetView>
  </sheetViews>
  <sheetFormatPr defaultColWidth="9.00390625" defaultRowHeight="15.75"/>
  <cols>
    <col min="1" max="1" width="4.625" style="1" customWidth="1"/>
    <col min="2" max="2" width="16.00390625" style="1" customWidth="1"/>
    <col min="3" max="3" width="8.375" style="30" customWidth="1"/>
    <col min="4" max="4" width="12.25390625" style="25" customWidth="1"/>
    <col min="5" max="6" width="12.25390625" style="2" customWidth="1"/>
    <col min="7" max="7" width="8.25390625" style="30" customWidth="1"/>
    <col min="8" max="8" width="12.50390625" style="25" customWidth="1"/>
    <col min="9" max="11" width="12.50390625" style="2" customWidth="1"/>
    <col min="12" max="14" width="11.625" style="2" customWidth="1"/>
    <col min="15" max="15" width="11.625" style="1" customWidth="1"/>
    <col min="16" max="16384" width="9.00390625" style="1" customWidth="1"/>
  </cols>
  <sheetData>
    <row r="2" spans="1:15" ht="15.7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9" ht="15.75" customHeight="1">
      <c r="A4" s="35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  <c r="R4" s="3"/>
      <c r="S4" s="3"/>
    </row>
    <row r="5" spans="15:16" ht="15.75">
      <c r="O5" s="4" t="s">
        <v>1</v>
      </c>
      <c r="P5" s="4"/>
    </row>
    <row r="6" spans="1:15" s="5" customFormat="1" ht="26.25" customHeight="1">
      <c r="A6" s="44" t="s">
        <v>0</v>
      </c>
      <c r="B6" s="44" t="s">
        <v>10</v>
      </c>
      <c r="C6" s="37" t="s">
        <v>26</v>
      </c>
      <c r="D6" s="37"/>
      <c r="E6" s="37"/>
      <c r="F6" s="37"/>
      <c r="G6" s="37" t="s">
        <v>28</v>
      </c>
      <c r="H6" s="37"/>
      <c r="I6" s="37"/>
      <c r="J6" s="37"/>
      <c r="K6" s="37"/>
      <c r="L6" s="37" t="s">
        <v>38</v>
      </c>
      <c r="M6" s="36" t="s">
        <v>19</v>
      </c>
      <c r="N6" s="36"/>
      <c r="O6" s="37" t="s">
        <v>4</v>
      </c>
    </row>
    <row r="7" spans="1:15" s="5" customFormat="1" ht="26.25" customHeight="1">
      <c r="A7" s="45"/>
      <c r="B7" s="45"/>
      <c r="C7" s="42" t="s">
        <v>16</v>
      </c>
      <c r="D7" s="41" t="s">
        <v>36</v>
      </c>
      <c r="E7" s="38" t="s">
        <v>19</v>
      </c>
      <c r="F7" s="39"/>
      <c r="G7" s="42" t="s">
        <v>16</v>
      </c>
      <c r="H7" s="41" t="s">
        <v>36</v>
      </c>
      <c r="I7" s="38" t="s">
        <v>19</v>
      </c>
      <c r="J7" s="40"/>
      <c r="K7" s="39"/>
      <c r="L7" s="46"/>
      <c r="M7" s="47" t="s">
        <v>29</v>
      </c>
      <c r="N7" s="47" t="s">
        <v>30</v>
      </c>
      <c r="O7" s="46"/>
    </row>
    <row r="8" spans="1:15" s="5" customFormat="1" ht="68.25" customHeight="1">
      <c r="A8" s="45"/>
      <c r="B8" s="45"/>
      <c r="C8" s="42"/>
      <c r="D8" s="41"/>
      <c r="E8" s="23" t="s">
        <v>17</v>
      </c>
      <c r="F8" s="23" t="s">
        <v>25</v>
      </c>
      <c r="G8" s="42"/>
      <c r="H8" s="41"/>
      <c r="I8" s="23" t="s">
        <v>17</v>
      </c>
      <c r="J8" s="23" t="s">
        <v>25</v>
      </c>
      <c r="K8" s="23" t="s">
        <v>27</v>
      </c>
      <c r="L8" s="46"/>
      <c r="M8" s="47"/>
      <c r="N8" s="47"/>
      <c r="O8" s="46"/>
    </row>
    <row r="9" spans="1:15" s="6" customFormat="1" ht="25.5" customHeight="1">
      <c r="A9" s="9" t="s">
        <v>2</v>
      </c>
      <c r="B9" s="9" t="s">
        <v>3</v>
      </c>
      <c r="C9" s="31" t="s">
        <v>20</v>
      </c>
      <c r="D9" s="29" t="s">
        <v>31</v>
      </c>
      <c r="E9" s="10" t="s">
        <v>18</v>
      </c>
      <c r="F9" s="10" t="s">
        <v>5</v>
      </c>
      <c r="G9" s="31" t="s">
        <v>6</v>
      </c>
      <c r="H9" s="26" t="s">
        <v>32</v>
      </c>
      <c r="I9" s="10" t="s">
        <v>7</v>
      </c>
      <c r="J9" s="10" t="s">
        <v>8</v>
      </c>
      <c r="K9" s="10" t="s">
        <v>9</v>
      </c>
      <c r="L9" s="11" t="s">
        <v>33</v>
      </c>
      <c r="M9" s="10" t="s">
        <v>34</v>
      </c>
      <c r="N9" s="10" t="s">
        <v>35</v>
      </c>
      <c r="O9" s="24" t="s">
        <v>37</v>
      </c>
    </row>
    <row r="10" spans="1:15" s="7" customFormat="1" ht="29.25" customHeight="1">
      <c r="A10" s="12"/>
      <c r="B10" s="8" t="s">
        <v>11</v>
      </c>
      <c r="C10" s="32">
        <f aca="true" t="shared" si="0" ref="C10:K10">SUM(C11:C19)</f>
        <v>500</v>
      </c>
      <c r="D10" s="13">
        <f t="shared" si="0"/>
        <v>267500000</v>
      </c>
      <c r="E10" s="13">
        <f t="shared" si="0"/>
        <v>250000000</v>
      </c>
      <c r="F10" s="13">
        <f t="shared" si="0"/>
        <v>17500000</v>
      </c>
      <c r="G10" s="32">
        <f t="shared" si="0"/>
        <v>536</v>
      </c>
      <c r="H10" s="13">
        <f t="shared" si="0"/>
        <v>313560000</v>
      </c>
      <c r="I10" s="13">
        <f t="shared" si="0"/>
        <v>268000000</v>
      </c>
      <c r="J10" s="13">
        <f t="shared" si="0"/>
        <v>18760000.000000004</v>
      </c>
      <c r="K10" s="13">
        <f t="shared" si="0"/>
        <v>26800000</v>
      </c>
      <c r="L10" s="13">
        <f>H10-D10</f>
        <v>46060000</v>
      </c>
      <c r="M10" s="14">
        <f>L10-N10</f>
        <v>19260000</v>
      </c>
      <c r="N10" s="14">
        <f>K10</f>
        <v>26800000</v>
      </c>
      <c r="O10" s="15"/>
    </row>
    <row r="11" spans="1:15" s="5" customFormat="1" ht="29.25" customHeight="1">
      <c r="A11" s="16">
        <v>1</v>
      </c>
      <c r="B11" s="17" t="s">
        <v>12</v>
      </c>
      <c r="C11" s="33">
        <v>80</v>
      </c>
      <c r="D11" s="27">
        <f>SUM(E11:F11)</f>
        <v>42800000</v>
      </c>
      <c r="E11" s="14">
        <f aca="true" t="shared" si="1" ref="E11:E18">C11*500000</f>
        <v>40000000</v>
      </c>
      <c r="F11" s="14">
        <f>E11*7%</f>
        <v>2800000.0000000005</v>
      </c>
      <c r="G11" s="33"/>
      <c r="H11" s="27"/>
      <c r="I11" s="14"/>
      <c r="J11" s="14"/>
      <c r="K11" s="14"/>
      <c r="L11" s="14"/>
      <c r="M11" s="14"/>
      <c r="N11" s="14"/>
      <c r="O11" s="18"/>
    </row>
    <row r="12" spans="1:15" s="5" customFormat="1" ht="29.25" customHeight="1">
      <c r="A12" s="16">
        <v>2</v>
      </c>
      <c r="B12" s="17" t="s">
        <v>15</v>
      </c>
      <c r="C12" s="33">
        <v>100</v>
      </c>
      <c r="D12" s="27">
        <f aca="true" t="shared" si="2" ref="D12:D18">SUM(E12:F12)</f>
        <v>53500000</v>
      </c>
      <c r="E12" s="14">
        <f t="shared" si="1"/>
        <v>50000000</v>
      </c>
      <c r="F12" s="14">
        <f aca="true" t="shared" si="3" ref="F12:F17">E12*7%</f>
        <v>3500000.0000000005</v>
      </c>
      <c r="G12" s="33"/>
      <c r="H12" s="27"/>
      <c r="I12" s="14"/>
      <c r="J12" s="14"/>
      <c r="K12" s="14"/>
      <c r="L12" s="14"/>
      <c r="M12" s="14"/>
      <c r="N12" s="14"/>
      <c r="O12" s="18"/>
    </row>
    <row r="13" spans="1:15" s="5" customFormat="1" ht="29.25" customHeight="1">
      <c r="A13" s="16">
        <v>3</v>
      </c>
      <c r="B13" s="17" t="s">
        <v>21</v>
      </c>
      <c r="C13" s="33">
        <v>100</v>
      </c>
      <c r="D13" s="27">
        <f t="shared" si="2"/>
        <v>53500000</v>
      </c>
      <c r="E13" s="14">
        <f t="shared" si="1"/>
        <v>50000000</v>
      </c>
      <c r="F13" s="14">
        <f t="shared" si="3"/>
        <v>3500000.0000000005</v>
      </c>
      <c r="G13" s="33"/>
      <c r="H13" s="27"/>
      <c r="I13" s="14"/>
      <c r="J13" s="14"/>
      <c r="K13" s="14"/>
      <c r="L13" s="14"/>
      <c r="M13" s="14"/>
      <c r="N13" s="14"/>
      <c r="O13" s="18"/>
    </row>
    <row r="14" spans="1:15" s="5" customFormat="1" ht="29.25" customHeight="1">
      <c r="A14" s="16">
        <v>5</v>
      </c>
      <c r="B14" s="17" t="s">
        <v>23</v>
      </c>
      <c r="C14" s="33">
        <v>100</v>
      </c>
      <c r="D14" s="27">
        <f t="shared" si="2"/>
        <v>53500000</v>
      </c>
      <c r="E14" s="14">
        <f t="shared" si="1"/>
        <v>50000000</v>
      </c>
      <c r="F14" s="14">
        <f t="shared" si="3"/>
        <v>3500000.0000000005</v>
      </c>
      <c r="G14" s="33"/>
      <c r="H14" s="27"/>
      <c r="I14" s="14"/>
      <c r="J14" s="14"/>
      <c r="K14" s="14"/>
      <c r="L14" s="14"/>
      <c r="M14" s="14"/>
      <c r="N14" s="14"/>
      <c r="O14" s="18"/>
    </row>
    <row r="15" spans="1:15" s="5" customFormat="1" ht="29.25" customHeight="1">
      <c r="A15" s="16">
        <v>4</v>
      </c>
      <c r="B15" s="17" t="s">
        <v>22</v>
      </c>
      <c r="C15" s="33">
        <v>120</v>
      </c>
      <c r="D15" s="27">
        <f t="shared" si="2"/>
        <v>64200000</v>
      </c>
      <c r="E15" s="14">
        <f t="shared" si="1"/>
        <v>60000000</v>
      </c>
      <c r="F15" s="14">
        <f>E15*7%</f>
        <v>4200000</v>
      </c>
      <c r="G15" s="33">
        <f>120-29.3</f>
        <v>90.7</v>
      </c>
      <c r="H15" s="27">
        <f>SUM(I15:K15)</f>
        <v>53059500</v>
      </c>
      <c r="I15" s="14">
        <f>G15*500000</f>
        <v>45350000</v>
      </c>
      <c r="J15" s="14">
        <f>I15*7%</f>
        <v>3174500.0000000005</v>
      </c>
      <c r="K15" s="14">
        <f>G15*50000</f>
        <v>4535000</v>
      </c>
      <c r="L15" s="14"/>
      <c r="M15" s="14"/>
      <c r="N15" s="14"/>
      <c r="O15" s="18"/>
    </row>
    <row r="16" spans="1:15" s="5" customFormat="1" ht="29.25" customHeight="1">
      <c r="A16" s="16">
        <v>6</v>
      </c>
      <c r="B16" s="17" t="s">
        <v>14</v>
      </c>
      <c r="C16" s="33"/>
      <c r="D16" s="27">
        <f t="shared" si="2"/>
        <v>0</v>
      </c>
      <c r="E16" s="14">
        <f t="shared" si="1"/>
        <v>0</v>
      </c>
      <c r="F16" s="14">
        <f t="shared" si="3"/>
        <v>0</v>
      </c>
      <c r="G16" s="33">
        <v>238.9</v>
      </c>
      <c r="H16" s="27">
        <f>SUM(I16:K16)</f>
        <v>139756500</v>
      </c>
      <c r="I16" s="14">
        <f>G16*500000</f>
        <v>119450000</v>
      </c>
      <c r="J16" s="14">
        <f>I16*7%</f>
        <v>8361500.000000001</v>
      </c>
      <c r="K16" s="14">
        <f>G16*50000</f>
        <v>11945000</v>
      </c>
      <c r="L16" s="14"/>
      <c r="M16" s="14"/>
      <c r="N16" s="14"/>
      <c r="O16" s="18"/>
    </row>
    <row r="17" spans="1:15" s="5" customFormat="1" ht="29.25" customHeight="1">
      <c r="A17" s="16">
        <v>7</v>
      </c>
      <c r="B17" s="17" t="s">
        <v>13</v>
      </c>
      <c r="C17" s="33"/>
      <c r="D17" s="27">
        <f t="shared" si="2"/>
        <v>0</v>
      </c>
      <c r="E17" s="14">
        <f t="shared" si="1"/>
        <v>0</v>
      </c>
      <c r="F17" s="14">
        <f t="shared" si="3"/>
        <v>0</v>
      </c>
      <c r="G17" s="33">
        <v>140.1</v>
      </c>
      <c r="H17" s="27">
        <f>SUM(I17:K17)</f>
        <v>81958500</v>
      </c>
      <c r="I17" s="14">
        <f>G17*500000</f>
        <v>70050000</v>
      </c>
      <c r="J17" s="14">
        <f>I17*7%</f>
        <v>4903500.000000001</v>
      </c>
      <c r="K17" s="14">
        <f>G17*50000</f>
        <v>7005000</v>
      </c>
      <c r="L17" s="14"/>
      <c r="M17" s="14"/>
      <c r="N17" s="14"/>
      <c r="O17" s="18"/>
    </row>
    <row r="18" spans="1:15" s="5" customFormat="1" ht="29.25" customHeight="1">
      <c r="A18" s="16">
        <v>8</v>
      </c>
      <c r="B18" s="17" t="s">
        <v>24</v>
      </c>
      <c r="C18" s="33"/>
      <c r="D18" s="27">
        <f t="shared" si="2"/>
        <v>0</v>
      </c>
      <c r="E18" s="14">
        <f t="shared" si="1"/>
        <v>0</v>
      </c>
      <c r="F18" s="14"/>
      <c r="G18" s="33">
        <v>66.3</v>
      </c>
      <c r="H18" s="27">
        <f>SUM(I18:K18)</f>
        <v>38785500</v>
      </c>
      <c r="I18" s="14">
        <f>G18*500000</f>
        <v>33150000</v>
      </c>
      <c r="J18" s="14">
        <f>I18*7%</f>
        <v>2320500</v>
      </c>
      <c r="K18" s="14">
        <f>G18*50000</f>
        <v>3315000</v>
      </c>
      <c r="L18" s="14"/>
      <c r="M18" s="14"/>
      <c r="N18" s="14"/>
      <c r="O18" s="18"/>
    </row>
    <row r="19" spans="1:15" s="5" customFormat="1" ht="11.25" customHeight="1">
      <c r="A19" s="19"/>
      <c r="B19" s="20"/>
      <c r="C19" s="34"/>
      <c r="D19" s="28"/>
      <c r="E19" s="21"/>
      <c r="F19" s="21"/>
      <c r="G19" s="34"/>
      <c r="H19" s="28"/>
      <c r="I19" s="21"/>
      <c r="J19" s="21"/>
      <c r="K19" s="21"/>
      <c r="L19" s="21"/>
      <c r="M19" s="21"/>
      <c r="N19" s="21"/>
      <c r="O19" s="22"/>
    </row>
  </sheetData>
  <sheetProtection/>
  <mergeCells count="18">
    <mergeCell ref="A2:O2"/>
    <mergeCell ref="A3:O3"/>
    <mergeCell ref="A6:A8"/>
    <mergeCell ref="B6:B8"/>
    <mergeCell ref="O6:O8"/>
    <mergeCell ref="N7:N8"/>
    <mergeCell ref="M7:M8"/>
    <mergeCell ref="L6:L8"/>
    <mergeCell ref="C7:C8"/>
    <mergeCell ref="A4:O4"/>
    <mergeCell ref="M6:N6"/>
    <mergeCell ref="C6:F6"/>
    <mergeCell ref="G6:K6"/>
    <mergeCell ref="E7:F7"/>
    <mergeCell ref="I7:K7"/>
    <mergeCell ref="H7:H8"/>
    <mergeCell ref="D7:D8"/>
    <mergeCell ref="G7:G8"/>
  </mergeCells>
  <printOptions/>
  <pageMargins left="0.4330708661417323" right="0.2362204724409449" top="0.5905511811023623" bottom="0.4330708661417323" header="0.275590551181102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2020-11-12T08:52:36Z</cp:lastPrinted>
  <dcterms:created xsi:type="dcterms:W3CDTF">2018-02-27T02:20:58Z</dcterms:created>
  <dcterms:modified xsi:type="dcterms:W3CDTF">2020-12-02T08:45:32Z</dcterms:modified>
  <cp:category/>
  <cp:version/>
  <cp:contentType/>
  <cp:contentStatus/>
</cp:coreProperties>
</file>