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Bieu 93" sheetId="1" r:id="rId1"/>
    <sheet name="Bieu 94" sheetId="2" r:id="rId2"/>
    <sheet name="Bieu 95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<sst xmlns="http://schemas.openxmlformats.org/spreadsheetml/2006/main" count="122" uniqueCount="78">
  <si>
    <t>Biểu số 93/CK-NSNN</t>
  </si>
  <si>
    <t>Đơn vị: Triệu đồng</t>
  </si>
  <si>
    <t>STT</t>
  </si>
  <si>
    <t>Dự toán năm</t>
  </si>
  <si>
    <t>Cùng kỳ năm trước</t>
  </si>
  <si>
    <t>A</t>
  </si>
  <si>
    <t>B</t>
  </si>
  <si>
    <t>I</t>
  </si>
  <si>
    <t>Thu cân đối NSNN</t>
  </si>
  <si>
    <t>Thu nội địa</t>
  </si>
  <si>
    <t>Thu viện trợ</t>
  </si>
  <si>
    <t>II</t>
  </si>
  <si>
    <t>TỔNG CHI NGÂN SÁCH HUYỆN</t>
  </si>
  <si>
    <t> I</t>
  </si>
  <si>
    <t>Chi đầu tư phát triển</t>
  </si>
  <si>
    <t>Chi thường xuyên</t>
  </si>
  <si>
    <t>Dự phòng ngân sách</t>
  </si>
  <si>
    <t>III</t>
  </si>
  <si>
    <t>Biểu số 94/CK-NSNN</t>
  </si>
  <si>
    <t>TỔNG THU NSNN TRÊN ĐỊA BÀN</t>
  </si>
  <si>
    <t>Thu từ khu vực doanh nghiệp nhà nước</t>
  </si>
  <si>
    <t>Thu từ khu vực kinh tế ngoài quốc doanh</t>
  </si>
  <si>
    <t>Thuế thu nhập cá nhân</t>
  </si>
  <si>
    <t>Lệ phí trước bạ</t>
  </si>
  <si>
    <t>Thu phí, lệ phí</t>
  </si>
  <si>
    <t>Các khoản thu về nhà, đất</t>
  </si>
  <si>
    <t>-</t>
  </si>
  <si>
    <t>Thuế sử dụng đất phi nông nghiệp</t>
  </si>
  <si>
    <t>Thu tiền sử dụng đất</t>
  </si>
  <si>
    <t>Tiền cho thuê đất, thuê mặt nước</t>
  </si>
  <si>
    <t>Thu khác ngân sách</t>
  </si>
  <si>
    <t xml:space="preserve">THU NGÂN SÁCH HUYỆN ĐƯỢC HƯỞNG THEO PHÂN CẤP </t>
  </si>
  <si>
    <t>Các khoản thu ngân sách huyện được hưởng 100%</t>
  </si>
  <si>
    <t>CHI TỪ NGUỒN BỔ SUNG CÓ MỤC TIÊU TỪ NGÂN SÁCH CẤP TRÊN</t>
  </si>
  <si>
    <t>Chương trình mục tiêu quốc gia</t>
  </si>
  <si>
    <t>Thu cấp quyền khai thác khoáng sản</t>
  </si>
  <si>
    <t>Chi quốc phòng</t>
  </si>
  <si>
    <t>Biểu số 95/CK-NSNN</t>
  </si>
  <si>
    <t>Thu từ quỹ đất công ích, hoa lợi công sản khác</t>
  </si>
  <si>
    <t>Chi an ninh và trật tự, an toàn xã hội</t>
  </si>
  <si>
    <t>Chi khác ngân sách</t>
  </si>
  <si>
    <t>Thực hiện 3 tháng năm 2023</t>
  </si>
  <si>
    <t>UBND HUYỆN TUẦN GIÁO</t>
  </si>
  <si>
    <t>TỔNG NGUỒN THU NSNN TRÊN ĐỊA BÀN</t>
  </si>
  <si>
    <t>Thu chuyển nguồn từ năm trước chuyển sang</t>
  </si>
  <si>
    <t>Tổng chi cân đối ngân sách huyện</t>
  </si>
  <si>
    <t>Chi từ nguồn bổ sung có mục tiêu từ NS cấp tỉnh</t>
  </si>
  <si>
    <t xml:space="preserve">Dự toán  năm </t>
  </si>
  <si>
    <t>Từ các khoản thu phân chia</t>
  </si>
  <si>
    <t>ẨN</t>
  </si>
  <si>
    <t>3=2/1</t>
  </si>
  <si>
    <t>ẩn</t>
  </si>
  <si>
    <t>ƯỚC THỰC HIỆN THU NGÂN SÁCH NHÀ NƯỚC QUÝ I NĂM 2024</t>
  </si>
  <si>
    <t>Ước thực hiện quý I năm 2024</t>
  </si>
  <si>
    <t>Chi đầu tư cho các dự án</t>
  </si>
  <si>
    <t>Chi đầu tư phát triển khác</t>
  </si>
  <si>
    <t>Trong đó: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</si>
  <si>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</si>
  <si>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</si>
  <si>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</si>
  <si>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</si>
  <si>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</t>
  </si>
  <si>
    <t>Chi thể dục thể thao</t>
  </si>
  <si>
    <t>Chi bảo vệ môi trường</t>
  </si>
  <si>
    <t>Chi hoạt động kinh tế</t>
  </si>
  <si>
    <t>Chi hoạt động của cơ quan quản lý hành chính, đảng, đoàn thể</t>
  </si>
  <si>
    <t>Chi bảo đảm xã hội</t>
  </si>
  <si>
    <t>Cho các chương trình dự án quan trọng vốn đầu tư</t>
  </si>
  <si>
    <t>Cho các nhiệm vụ, chính sách kinh phí thường xuyên</t>
  </si>
  <si>
    <t xml:space="preserve">Dự toán năm </t>
  </si>
  <si>
    <t>(Kèm theo Tờ trình số 20/TTr-TCKH ngày 12/4/2024 của phòng Tài chính-Kế hoạch)</t>
  </si>
  <si>
    <t>ƯỚC THỰC HIỆN CHI NGÂN SÁCH HUYỆN QUÝ I NĂM 2024</t>
  </si>
  <si>
    <t>Ước hực hiện quý I năm 2024</t>
  </si>
  <si>
    <t>So sánh ước thực hiện với (%)</t>
  </si>
  <si>
    <t>CHI CÂN ĐỐI NGÂN SÁCH HUYỆN</t>
  </si>
  <si>
    <t>Nội dung</t>
  </si>
  <si>
    <t xml:space="preserve"> (Kèm theo Quyết định số             /QĐ-UBND ngày 15/4/2024 của UBND huyện Tuần Giáo)</t>
  </si>
  <si>
    <t xml:space="preserve">CÂN ĐỐI NGÂN SÁCH HUYỆN QUÝ I NĂM 2024  </t>
  </si>
</sst>
</file>

<file path=xl/styles.xml><?xml version="1.0" encoding="utf-8"?>
<styleSheet xmlns="http://schemas.openxmlformats.org/spreadsheetml/2006/main">
  <numFmts count="3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_);_(* \(#,##0.0\);_(* &quot;-&quot;??_);_(@_)"/>
    <numFmt numFmtId="179" formatCode="_(* #,##0.0_);_(* \(#,##0.0\);_(* &quot;-&quot;?_);_(@_)"/>
    <numFmt numFmtId="180" formatCode="0.0%"/>
    <numFmt numFmtId="181" formatCode="#,##0.0"/>
    <numFmt numFmtId="182" formatCode="_-* #,##0.0\ _₫_-;\-* #,##0.0\ _₫_-;_-* &quot;-&quot;?\ _₫_-;_-@_-"/>
    <numFmt numFmtId="183" formatCode="_(* #,##0_);_(* \(#,##0\);_(* &quot;-&quot;??_);_(@_)"/>
    <numFmt numFmtId="184" formatCode="0.000%"/>
    <numFmt numFmtId="185" formatCode="_(* #,##0.000_);_(* \(#,##0.000\);_(* &quot;-&quot;??_);_(@_)"/>
    <numFmt numFmtId="186" formatCode="0.0"/>
  </numFmts>
  <fonts count="55">
    <font>
      <sz val="13"/>
      <name val="Arial"/>
      <family val="0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name val="Arial"/>
      <family val="2"/>
    </font>
    <font>
      <b/>
      <sz val="13"/>
      <name val="Times New Roman"/>
      <family val="1"/>
    </font>
    <font>
      <i/>
      <sz val="13"/>
      <name val="Arial"/>
      <family val="2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81" fontId="5" fillId="33" borderId="11" xfId="41" applyNumberFormat="1" applyFont="1" applyFill="1" applyBorder="1" applyAlignment="1">
      <alignment vertical="center" wrapText="1"/>
    </xf>
    <xf numFmtId="180" fontId="5" fillId="0" borderId="11" xfId="0" applyNumberFormat="1" applyFont="1" applyBorder="1" applyAlignment="1">
      <alignment horizontal="right" vertical="center" wrapText="1"/>
    </xf>
    <xf numFmtId="9" fontId="0" fillId="0" borderId="0" xfId="59" applyFont="1" applyAlignment="1">
      <alignment vertical="center"/>
    </xf>
    <xf numFmtId="180" fontId="3" fillId="0" borderId="12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182" fontId="0" fillId="0" borderId="0" xfId="0" applyNumberFormat="1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81" fontId="3" fillId="33" borderId="11" xfId="41" applyNumberFormat="1" applyFont="1" applyFill="1" applyBorder="1" applyAlignment="1">
      <alignment vertical="center" wrapText="1"/>
    </xf>
    <xf numFmtId="181" fontId="54" fillId="33" borderId="11" xfId="41" applyNumberFormat="1" applyFont="1" applyFill="1" applyBorder="1" applyAlignment="1">
      <alignment vertical="center" wrapText="1"/>
    </xf>
    <xf numFmtId="180" fontId="3" fillId="0" borderId="1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181" fontId="7" fillId="33" borderId="11" xfId="41" applyNumberFormat="1" applyFont="1" applyFill="1" applyBorder="1" applyAlignment="1">
      <alignment vertical="center" wrapText="1"/>
    </xf>
    <xf numFmtId="180" fontId="7" fillId="0" borderId="1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54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80" fontId="5" fillId="0" borderId="11" xfId="0" applyNumberFormat="1" applyFont="1" applyBorder="1" applyAlignment="1">
      <alignment vertical="center" wrapText="1"/>
    </xf>
    <xf numFmtId="178" fontId="5" fillId="0" borderId="11" xfId="41" applyNumberFormat="1" applyFont="1" applyBorder="1" applyAlignment="1">
      <alignment horizontal="right" vertical="center" wrapText="1"/>
    </xf>
    <xf numFmtId="178" fontId="3" fillId="0" borderId="11" xfId="41" applyNumberFormat="1" applyFont="1" applyBorder="1" applyAlignment="1">
      <alignment horizontal="right" vertical="center" wrapText="1"/>
    </xf>
    <xf numFmtId="178" fontId="3" fillId="0" borderId="11" xfId="41" applyNumberFormat="1" applyFont="1" applyFill="1" applyBorder="1" applyAlignment="1">
      <alignment horizontal="right" vertical="center" wrapText="1"/>
    </xf>
    <xf numFmtId="178" fontId="7" fillId="0" borderId="11" xfId="41" applyNumberFormat="1" applyFont="1" applyBorder="1" applyAlignment="1">
      <alignment horizontal="right" vertical="center" wrapText="1"/>
    </xf>
    <xf numFmtId="0" fontId="3" fillId="34" borderId="11" xfId="0" applyFont="1" applyFill="1" applyBorder="1" applyAlignment="1">
      <alignment horizontal="center" vertical="center" wrapText="1"/>
    </xf>
    <xf numFmtId="180" fontId="5" fillId="0" borderId="11" xfId="59" applyNumberFormat="1" applyFont="1" applyBorder="1" applyAlignment="1">
      <alignment vertical="center" wrapText="1"/>
    </xf>
    <xf numFmtId="180" fontId="3" fillId="0" borderId="11" xfId="59" applyNumberFormat="1" applyFont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9" fontId="1" fillId="0" borderId="0" xfId="0" applyNumberFormat="1" applyFont="1" applyAlignment="1">
      <alignment vertical="center"/>
    </xf>
    <xf numFmtId="0" fontId="3" fillId="33" borderId="0" xfId="0" applyFont="1" applyFill="1" applyAlignment="1">
      <alignment vertical="center"/>
    </xf>
    <xf numFmtId="3" fontId="0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14" fillId="0" borderId="0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8.88671875" defaultRowHeight="16.5"/>
  <cols>
    <col min="1" max="1" width="3.99609375" style="36" customWidth="1"/>
    <col min="2" max="2" width="35.99609375" style="36" customWidth="1"/>
    <col min="3" max="3" width="11.10546875" style="36" customWidth="1"/>
    <col min="4" max="4" width="9.10546875" style="36" hidden="1" customWidth="1"/>
    <col min="5" max="5" width="9.77734375" style="36" customWidth="1"/>
    <col min="6" max="6" width="6.77734375" style="36" customWidth="1"/>
    <col min="7" max="7" width="7.3359375" style="36" customWidth="1"/>
    <col min="8" max="8" width="8.77734375" style="36" customWidth="1"/>
    <col min="9" max="10" width="10.10546875" style="36" customWidth="1"/>
    <col min="11" max="16384" width="8.88671875" style="36" customWidth="1"/>
  </cols>
  <sheetData>
    <row r="1" spans="1:7" ht="23.25" customHeight="1">
      <c r="A1" s="53" t="s">
        <v>42</v>
      </c>
      <c r="B1" s="53"/>
      <c r="D1" s="54" t="s">
        <v>0</v>
      </c>
      <c r="E1" s="54"/>
      <c r="F1" s="54"/>
      <c r="G1" s="54"/>
    </row>
    <row r="2" spans="1:7" ht="24.75" customHeight="1">
      <c r="A2" s="55" t="s">
        <v>77</v>
      </c>
      <c r="B2" s="55"/>
      <c r="C2" s="55"/>
      <c r="D2" s="55"/>
      <c r="E2" s="55"/>
      <c r="F2" s="55"/>
      <c r="G2" s="55"/>
    </row>
    <row r="3" spans="1:7" ht="24.75" customHeight="1" hidden="1">
      <c r="A3" s="52" t="s">
        <v>70</v>
      </c>
      <c r="B3" s="52"/>
      <c r="C3" s="52"/>
      <c r="D3" s="52"/>
      <c r="E3" s="52"/>
      <c r="F3" s="52"/>
      <c r="G3" s="52"/>
    </row>
    <row r="4" spans="1:7" ht="20.25" customHeight="1">
      <c r="A4" s="52" t="s">
        <v>76</v>
      </c>
      <c r="B4" s="52"/>
      <c r="C4" s="52"/>
      <c r="D4" s="52"/>
      <c r="E4" s="52"/>
      <c r="F4" s="52"/>
      <c r="G4" s="52"/>
    </row>
    <row r="5" spans="1:7" ht="26.25" customHeight="1">
      <c r="A5" s="33"/>
      <c r="B5" s="33"/>
      <c r="C5" s="33"/>
      <c r="D5" s="33"/>
      <c r="E5" s="33"/>
      <c r="F5" s="33"/>
      <c r="G5" s="38" t="s">
        <v>1</v>
      </c>
    </row>
    <row r="6" spans="1:8" s="8" customFormat="1" ht="36" customHeight="1">
      <c r="A6" s="45" t="s">
        <v>2</v>
      </c>
      <c r="B6" s="45" t="s">
        <v>75</v>
      </c>
      <c r="C6" s="47" t="s">
        <v>69</v>
      </c>
      <c r="D6" s="49" t="s">
        <v>41</v>
      </c>
      <c r="E6" s="49" t="s">
        <v>72</v>
      </c>
      <c r="F6" s="51" t="s">
        <v>73</v>
      </c>
      <c r="G6" s="51"/>
      <c r="H6" s="6"/>
    </row>
    <row r="7" spans="1:8" s="8" customFormat="1" ht="46.5" customHeight="1">
      <c r="A7" s="46"/>
      <c r="B7" s="46"/>
      <c r="C7" s="48"/>
      <c r="D7" s="50"/>
      <c r="E7" s="50"/>
      <c r="F7" s="1" t="s">
        <v>3</v>
      </c>
      <c r="G7" s="1" t="s">
        <v>4</v>
      </c>
      <c r="H7" s="6"/>
    </row>
    <row r="8" spans="1:7" ht="21" customHeight="1">
      <c r="A8" s="10" t="s">
        <v>5</v>
      </c>
      <c r="B8" s="10" t="s">
        <v>6</v>
      </c>
      <c r="C8" s="10">
        <v>1</v>
      </c>
      <c r="D8" s="28" t="s">
        <v>51</v>
      </c>
      <c r="E8" s="10">
        <v>2</v>
      </c>
      <c r="F8" s="10" t="s">
        <v>50</v>
      </c>
      <c r="G8" s="10">
        <v>4</v>
      </c>
    </row>
    <row r="9" spans="1:7" ht="39.75" customHeight="1">
      <c r="A9" s="2" t="s">
        <v>5</v>
      </c>
      <c r="B9" s="3" t="s">
        <v>43</v>
      </c>
      <c r="C9" s="24">
        <f>C10+C13</f>
        <v>55000</v>
      </c>
      <c r="D9" s="24">
        <f>D10+D13</f>
        <v>106731</v>
      </c>
      <c r="E9" s="24">
        <f>E10+E13</f>
        <v>170308.823</v>
      </c>
      <c r="F9" s="29">
        <f>F10+F13</f>
        <v>0.17303314545454546</v>
      </c>
      <c r="G9" s="29">
        <f>G10+G13</f>
        <v>2.3939538240791873</v>
      </c>
    </row>
    <row r="10" spans="1:7" ht="24.75" customHeight="1">
      <c r="A10" s="2" t="s">
        <v>7</v>
      </c>
      <c r="B10" s="3" t="s">
        <v>8</v>
      </c>
      <c r="C10" s="24">
        <f>C11</f>
        <v>55000</v>
      </c>
      <c r="D10" s="24">
        <f>D11</f>
        <v>14724</v>
      </c>
      <c r="E10" s="24">
        <f>E11</f>
        <v>9516.823</v>
      </c>
      <c r="F10" s="29">
        <f>E10/C10</f>
        <v>0.17303314545454546</v>
      </c>
      <c r="G10" s="29">
        <f>E10/D10</f>
        <v>0.6463476636783483</v>
      </c>
    </row>
    <row r="11" spans="1:7" ht="24.75" customHeight="1">
      <c r="A11" s="10">
        <v>1</v>
      </c>
      <c r="B11" s="11" t="s">
        <v>9</v>
      </c>
      <c r="C11" s="26">
        <f>'Bieu 94'!C10</f>
        <v>55000</v>
      </c>
      <c r="D11" s="26">
        <f>'Bieu 94'!D10</f>
        <v>14724</v>
      </c>
      <c r="E11" s="26">
        <f>'Bieu 94'!E10</f>
        <v>9516.823</v>
      </c>
      <c r="F11" s="30">
        <f>E11/C11</f>
        <v>0.17303314545454546</v>
      </c>
      <c r="G11" s="30">
        <f>E11/D11</f>
        <v>0.6463476636783483</v>
      </c>
    </row>
    <row r="12" spans="1:7" ht="24.75" customHeight="1">
      <c r="A12" s="10">
        <v>2</v>
      </c>
      <c r="B12" s="11" t="s">
        <v>10</v>
      </c>
      <c r="C12" s="26"/>
      <c r="D12" s="26"/>
      <c r="E12" s="26"/>
      <c r="F12" s="30"/>
      <c r="G12" s="30"/>
    </row>
    <row r="13" spans="1:7" ht="38.25" customHeight="1">
      <c r="A13" s="2" t="s">
        <v>11</v>
      </c>
      <c r="B13" s="3" t="s">
        <v>44</v>
      </c>
      <c r="C13" s="24"/>
      <c r="D13" s="24">
        <v>92007</v>
      </c>
      <c r="E13" s="24">
        <v>160792</v>
      </c>
      <c r="F13" s="29"/>
      <c r="G13" s="29">
        <f>E13/D13</f>
        <v>1.747606160400839</v>
      </c>
    </row>
    <row r="14" spans="1:10" ht="24.75" customHeight="1">
      <c r="A14" s="2" t="s">
        <v>6</v>
      </c>
      <c r="B14" s="3" t="s">
        <v>12</v>
      </c>
      <c r="C14" s="24">
        <f>C15+C19</f>
        <v>1101150</v>
      </c>
      <c r="D14" s="24">
        <f>D15+D19</f>
        <v>169880</v>
      </c>
      <c r="E14" s="24">
        <f>E15+E19</f>
        <v>211624</v>
      </c>
      <c r="F14" s="29">
        <f>E14/C14</f>
        <v>0.1921845343504518</v>
      </c>
      <c r="G14" s="29">
        <f>E14/D14</f>
        <v>1.2457263951024253</v>
      </c>
      <c r="I14" s="39"/>
      <c r="J14" s="39"/>
    </row>
    <row r="15" spans="1:10" ht="24.75" customHeight="1">
      <c r="A15" s="2" t="s">
        <v>13</v>
      </c>
      <c r="B15" s="3" t="s">
        <v>45</v>
      </c>
      <c r="C15" s="24">
        <f>SUM(C16:C18)</f>
        <v>829482</v>
      </c>
      <c r="D15" s="24">
        <f>SUM(D16:D18)</f>
        <v>144755</v>
      </c>
      <c r="E15" s="24">
        <f>SUM(E16:E18)</f>
        <v>163936</v>
      </c>
      <c r="F15" s="29">
        <f>E15/C15</f>
        <v>0.19763659729807279</v>
      </c>
      <c r="G15" s="29">
        <f>E15/D15</f>
        <v>1.132506649165832</v>
      </c>
      <c r="I15" s="39"/>
      <c r="J15" s="39"/>
    </row>
    <row r="16" spans="1:7" ht="24.75" customHeight="1">
      <c r="A16" s="10">
        <v>1</v>
      </c>
      <c r="B16" s="11" t="s">
        <v>14</v>
      </c>
      <c r="C16" s="25">
        <f>'Bieu 95'!C11</f>
        <v>36645</v>
      </c>
      <c r="D16" s="25">
        <f>'Bieu 95'!D11</f>
        <v>15030</v>
      </c>
      <c r="E16" s="25">
        <f>'Bieu 95'!E11</f>
        <v>4905</v>
      </c>
      <c r="F16" s="30">
        <f>E16/C16</f>
        <v>0.13385182153090464</v>
      </c>
      <c r="G16" s="30">
        <f>E16/D16</f>
        <v>0.3263473053892216</v>
      </c>
    </row>
    <row r="17" spans="1:7" ht="24.75" customHeight="1">
      <c r="A17" s="10">
        <v>2</v>
      </c>
      <c r="B17" s="11" t="s">
        <v>15</v>
      </c>
      <c r="C17" s="25">
        <f>'Bieu 95'!C14</f>
        <v>776247</v>
      </c>
      <c r="D17" s="25">
        <f>'Bieu 95'!D14</f>
        <v>129725</v>
      </c>
      <c r="E17" s="25">
        <f>'Bieu 95'!E14</f>
        <v>159031</v>
      </c>
      <c r="F17" s="30">
        <f>E17/C17</f>
        <v>0.20487164523663215</v>
      </c>
      <c r="G17" s="30">
        <f>E17/D17</f>
        <v>1.2259086529196377</v>
      </c>
    </row>
    <row r="18" spans="1:7" ht="24.75" customHeight="1">
      <c r="A18" s="10">
        <v>3</v>
      </c>
      <c r="B18" s="11" t="s">
        <v>16</v>
      </c>
      <c r="C18" s="25">
        <f>'Bieu 95'!C29</f>
        <v>16590</v>
      </c>
      <c r="D18" s="25">
        <f>'Bieu 95'!D29</f>
        <v>0</v>
      </c>
      <c r="E18" s="25">
        <f>'Bieu 95'!E29</f>
        <v>0</v>
      </c>
      <c r="F18" s="30"/>
      <c r="G18" s="30"/>
    </row>
    <row r="19" spans="1:7" ht="42" customHeight="1">
      <c r="A19" s="2" t="s">
        <v>11</v>
      </c>
      <c r="B19" s="3" t="s">
        <v>46</v>
      </c>
      <c r="C19" s="24">
        <f>'Bieu 95'!C30</f>
        <v>271668</v>
      </c>
      <c r="D19" s="24">
        <f>'Bieu 95'!D30</f>
        <v>25125</v>
      </c>
      <c r="E19" s="24">
        <f>'Bieu 95'!E30</f>
        <v>47688</v>
      </c>
      <c r="F19" s="29">
        <f>E19/C19</f>
        <v>0.17553778877158885</v>
      </c>
      <c r="G19" s="29">
        <f>E19/D19</f>
        <v>1.8980298507462687</v>
      </c>
    </row>
  </sheetData>
  <sheetProtection/>
  <mergeCells count="11">
    <mergeCell ref="A1:B1"/>
    <mergeCell ref="D1:G1"/>
    <mergeCell ref="A2:G2"/>
    <mergeCell ref="A4:G4"/>
    <mergeCell ref="A6:A7"/>
    <mergeCell ref="B6:B7"/>
    <mergeCell ref="C6:C7"/>
    <mergeCell ref="D6:D7"/>
    <mergeCell ref="E6:E7"/>
    <mergeCell ref="F6:G6"/>
    <mergeCell ref="A3:G3"/>
  </mergeCells>
  <printOptions/>
  <pageMargins left="0.5905511811023623" right="0" top="0.984251968503937" bottom="0.5118110236220472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85" zoomScaleSheetLayoutView="85" zoomScalePageLayoutView="0" workbookViewId="0" topLeftCell="A1">
      <selection activeCell="O11" sqref="O11"/>
    </sheetView>
  </sheetViews>
  <sheetFormatPr defaultColWidth="8.88671875" defaultRowHeight="16.5"/>
  <cols>
    <col min="1" max="1" width="4.77734375" style="8" customWidth="1"/>
    <col min="2" max="2" width="35.21484375" style="8" customWidth="1"/>
    <col min="3" max="3" width="8.77734375" style="8" customWidth="1"/>
    <col min="4" max="4" width="8.4453125" style="8" hidden="1" customWidth="1"/>
    <col min="5" max="5" width="8.88671875" style="8" customWidth="1"/>
    <col min="6" max="6" width="8.10546875" style="8" customWidth="1"/>
    <col min="7" max="7" width="8.3359375" style="8" customWidth="1"/>
    <col min="8" max="8" width="8.88671875" style="6" hidden="1" customWidth="1"/>
    <col min="9" max="9" width="10.4453125" style="8" hidden="1" customWidth="1"/>
    <col min="10" max="16384" width="8.88671875" style="8" customWidth="1"/>
  </cols>
  <sheetData>
    <row r="1" spans="1:7" ht="24.75" customHeight="1">
      <c r="A1" s="56" t="s">
        <v>42</v>
      </c>
      <c r="B1" s="56"/>
      <c r="C1" s="31"/>
      <c r="D1" s="31"/>
      <c r="E1" s="57" t="s">
        <v>18</v>
      </c>
      <c r="F1" s="57"/>
      <c r="G1" s="57"/>
    </row>
    <row r="2" spans="1:7" ht="31.5" customHeight="1">
      <c r="A2" s="58" t="s">
        <v>52</v>
      </c>
      <c r="B2" s="58"/>
      <c r="C2" s="58"/>
      <c r="D2" s="58"/>
      <c r="E2" s="58"/>
      <c r="F2" s="58"/>
      <c r="G2" s="58"/>
    </row>
    <row r="3" spans="1:7" ht="19.5" customHeight="1" hidden="1">
      <c r="A3" s="59" t="str">
        <f>'Bieu 93'!A3:G3</f>
        <v>(Kèm theo Tờ trình số 20/TTr-TCKH ngày 12/4/2024 của phòng Tài chính-Kế hoạch)</v>
      </c>
      <c r="B3" s="59"/>
      <c r="C3" s="59"/>
      <c r="D3" s="59"/>
      <c r="E3" s="59"/>
      <c r="F3" s="59"/>
      <c r="G3" s="59"/>
    </row>
    <row r="4" spans="1:7" ht="22.5" customHeight="1">
      <c r="A4" s="59" t="str">
        <f>'Bieu 93'!A4:G4</f>
        <v> (Kèm theo Quyết định số             /QĐ-UBND ngày 15/4/2024 của UBND huyện Tuần Giáo)</v>
      </c>
      <c r="B4" s="59"/>
      <c r="C4" s="59"/>
      <c r="D4" s="59"/>
      <c r="E4" s="59"/>
      <c r="F4" s="59"/>
      <c r="G4" s="59"/>
    </row>
    <row r="5" spans="1:7" ht="33.75" customHeight="1">
      <c r="A5" s="32"/>
      <c r="B5" s="33"/>
      <c r="C5" s="33"/>
      <c r="D5" s="33"/>
      <c r="E5" s="60" t="s">
        <v>1</v>
      </c>
      <c r="F5" s="60"/>
      <c r="G5" s="60"/>
    </row>
    <row r="6" spans="1:7" ht="36" customHeight="1">
      <c r="A6" s="45" t="s">
        <v>2</v>
      </c>
      <c r="B6" s="45" t="s">
        <v>75</v>
      </c>
      <c r="C6" s="47" t="s">
        <v>47</v>
      </c>
      <c r="D6" s="49" t="s">
        <v>41</v>
      </c>
      <c r="E6" s="49" t="s">
        <v>53</v>
      </c>
      <c r="F6" s="51" t="s">
        <v>73</v>
      </c>
      <c r="G6" s="51"/>
    </row>
    <row r="7" spans="1:7" ht="46.5" customHeight="1">
      <c r="A7" s="46"/>
      <c r="B7" s="46"/>
      <c r="C7" s="48"/>
      <c r="D7" s="50"/>
      <c r="E7" s="50"/>
      <c r="F7" s="1" t="s">
        <v>3</v>
      </c>
      <c r="G7" s="1" t="s">
        <v>4</v>
      </c>
    </row>
    <row r="8" spans="1:7" s="36" customFormat="1" ht="21" customHeight="1">
      <c r="A8" s="34" t="s">
        <v>5</v>
      </c>
      <c r="B8" s="34" t="s">
        <v>6</v>
      </c>
      <c r="C8" s="34">
        <v>1</v>
      </c>
      <c r="D8" s="35" t="s">
        <v>51</v>
      </c>
      <c r="E8" s="34">
        <v>2</v>
      </c>
      <c r="F8" s="34" t="s">
        <v>50</v>
      </c>
      <c r="G8" s="34">
        <v>4</v>
      </c>
    </row>
    <row r="9" spans="1:9" ht="21.75" customHeight="1">
      <c r="A9" s="2" t="s">
        <v>5</v>
      </c>
      <c r="B9" s="3" t="s">
        <v>19</v>
      </c>
      <c r="C9" s="24">
        <f>C10+C23</f>
        <v>55000</v>
      </c>
      <c r="D9" s="24">
        <f>D10+D23</f>
        <v>14724</v>
      </c>
      <c r="E9" s="24">
        <f>E10+E23</f>
        <v>9516.823</v>
      </c>
      <c r="F9" s="5">
        <f aca="true" t="shared" si="0" ref="F9:F22">E9/C9</f>
        <v>0.17303314545454546</v>
      </c>
      <c r="G9" s="5">
        <f aca="true" t="shared" si="1" ref="G9:G16">E9/D9</f>
        <v>0.6463476636783483</v>
      </c>
      <c r="H9" s="6">
        <v>1</v>
      </c>
      <c r="I9" s="37">
        <f>G9-H9</f>
        <v>-0.3536523363216517</v>
      </c>
    </row>
    <row r="10" spans="1:9" ht="20.25" customHeight="1">
      <c r="A10" s="2" t="s">
        <v>7</v>
      </c>
      <c r="B10" s="3" t="s">
        <v>9</v>
      </c>
      <c r="C10" s="24">
        <f>SUM(C11:C16)+C20+C21+C22</f>
        <v>55000</v>
      </c>
      <c r="D10" s="24">
        <f>SUM(D11:D16)+D20+D21+D22</f>
        <v>14724</v>
      </c>
      <c r="E10" s="24">
        <f>SUM(E11:E16)+E20+E21+E22</f>
        <v>9516.823</v>
      </c>
      <c r="F10" s="5">
        <f t="shared" si="0"/>
        <v>0.17303314545454546</v>
      </c>
      <c r="G10" s="5">
        <f>E10/D10</f>
        <v>0.6463476636783483</v>
      </c>
      <c r="H10" s="6">
        <v>1</v>
      </c>
      <c r="I10" s="37">
        <f aca="true" t="shared" si="2" ref="I10:I26">G10-H10</f>
        <v>-0.3536523363216517</v>
      </c>
    </row>
    <row r="11" spans="1:9" ht="19.5" customHeight="1">
      <c r="A11" s="10">
        <v>1</v>
      </c>
      <c r="B11" s="11" t="s">
        <v>20</v>
      </c>
      <c r="C11" s="25">
        <v>1000</v>
      </c>
      <c r="D11" s="25">
        <f>162+171</f>
        <v>333</v>
      </c>
      <c r="E11" s="25">
        <v>236.2</v>
      </c>
      <c r="F11" s="14">
        <f t="shared" si="0"/>
        <v>0.2362</v>
      </c>
      <c r="G11" s="14">
        <f>E11/D11</f>
        <v>0.7093093093093092</v>
      </c>
      <c r="H11" s="6">
        <v>1</v>
      </c>
      <c r="I11" s="37">
        <f t="shared" si="2"/>
        <v>-0.29069069069069076</v>
      </c>
    </row>
    <row r="12" spans="1:9" ht="19.5" customHeight="1">
      <c r="A12" s="10">
        <v>2</v>
      </c>
      <c r="B12" s="11" t="s">
        <v>21</v>
      </c>
      <c r="C12" s="25">
        <v>20300</v>
      </c>
      <c r="D12" s="25">
        <v>2692</v>
      </c>
      <c r="E12" s="25">
        <v>3800</v>
      </c>
      <c r="F12" s="14">
        <f t="shared" si="0"/>
        <v>0.18719211822660098</v>
      </c>
      <c r="G12" s="14">
        <f t="shared" si="1"/>
        <v>1.411589895988113</v>
      </c>
      <c r="H12" s="6">
        <v>1</v>
      </c>
      <c r="I12" s="37">
        <f t="shared" si="2"/>
        <v>0.411589895988113</v>
      </c>
    </row>
    <row r="13" spans="1:9" ht="19.5" customHeight="1">
      <c r="A13" s="10">
        <v>3</v>
      </c>
      <c r="B13" s="11" t="s">
        <v>22</v>
      </c>
      <c r="C13" s="25">
        <v>2450</v>
      </c>
      <c r="D13" s="25">
        <v>713</v>
      </c>
      <c r="E13" s="25">
        <v>668.625</v>
      </c>
      <c r="F13" s="14">
        <f t="shared" si="0"/>
        <v>0.27290816326530615</v>
      </c>
      <c r="G13" s="14">
        <f t="shared" si="1"/>
        <v>0.9377629733520336</v>
      </c>
      <c r="H13" s="6">
        <v>1</v>
      </c>
      <c r="I13" s="37">
        <f t="shared" si="2"/>
        <v>-0.062237026647966376</v>
      </c>
    </row>
    <row r="14" spans="1:9" ht="19.5" customHeight="1">
      <c r="A14" s="10">
        <v>4</v>
      </c>
      <c r="B14" s="11" t="s">
        <v>23</v>
      </c>
      <c r="C14" s="25">
        <v>6200</v>
      </c>
      <c r="D14" s="26">
        <v>2078</v>
      </c>
      <c r="E14" s="26">
        <v>2853</v>
      </c>
      <c r="F14" s="14">
        <f t="shared" si="0"/>
        <v>0.46016129032258063</v>
      </c>
      <c r="G14" s="14">
        <f t="shared" si="1"/>
        <v>1.3729547641963427</v>
      </c>
      <c r="H14" s="6">
        <v>1</v>
      </c>
      <c r="I14" s="37">
        <f t="shared" si="2"/>
        <v>0.37295476419634266</v>
      </c>
    </row>
    <row r="15" spans="1:9" ht="19.5" customHeight="1">
      <c r="A15" s="10">
        <v>5</v>
      </c>
      <c r="B15" s="11" t="s">
        <v>24</v>
      </c>
      <c r="C15" s="25">
        <v>1600</v>
      </c>
      <c r="D15" s="26">
        <v>646</v>
      </c>
      <c r="E15" s="26">
        <v>568.9</v>
      </c>
      <c r="F15" s="14">
        <f t="shared" si="0"/>
        <v>0.3555625</v>
      </c>
      <c r="G15" s="14">
        <f t="shared" si="1"/>
        <v>0.8806501547987615</v>
      </c>
      <c r="H15" s="6">
        <v>1</v>
      </c>
      <c r="I15" s="37">
        <f t="shared" si="2"/>
        <v>-0.11934984520123848</v>
      </c>
    </row>
    <row r="16" spans="1:9" s="20" customFormat="1" ht="19.5" customHeight="1">
      <c r="A16" s="10">
        <v>6</v>
      </c>
      <c r="B16" s="11" t="s">
        <v>25</v>
      </c>
      <c r="C16" s="25">
        <f>SUM(C17:C19)</f>
        <v>17650</v>
      </c>
      <c r="D16" s="25">
        <f>SUM(D17:D19)</f>
        <v>7640</v>
      </c>
      <c r="E16" s="25">
        <f>SUM(E17:E19)</f>
        <v>473.46999999999997</v>
      </c>
      <c r="F16" s="14">
        <f t="shared" si="0"/>
        <v>0.026825495750708212</v>
      </c>
      <c r="G16" s="14">
        <f t="shared" si="1"/>
        <v>0.061972513089005234</v>
      </c>
      <c r="H16" s="6">
        <v>1</v>
      </c>
      <c r="I16" s="37">
        <f t="shared" si="2"/>
        <v>-0.9380274869109948</v>
      </c>
    </row>
    <row r="17" spans="1:9" s="20" customFormat="1" ht="19.5" customHeight="1" hidden="1">
      <c r="A17" s="16" t="s">
        <v>26</v>
      </c>
      <c r="B17" s="17" t="s">
        <v>27</v>
      </c>
      <c r="C17" s="27">
        <v>150</v>
      </c>
      <c r="D17" s="27">
        <v>10</v>
      </c>
      <c r="E17" s="27">
        <v>11.4</v>
      </c>
      <c r="F17" s="19">
        <f t="shared" si="0"/>
        <v>0.076</v>
      </c>
      <c r="G17" s="19">
        <f>E17/D17</f>
        <v>1.1400000000000001</v>
      </c>
      <c r="H17" s="6">
        <v>1</v>
      </c>
      <c r="I17" s="37">
        <f t="shared" si="2"/>
        <v>0.14000000000000012</v>
      </c>
    </row>
    <row r="18" spans="1:9" s="20" customFormat="1" ht="19.5" customHeight="1" hidden="1">
      <c r="A18" s="16" t="s">
        <v>26</v>
      </c>
      <c r="B18" s="17" t="s">
        <v>29</v>
      </c>
      <c r="C18" s="27">
        <v>3500</v>
      </c>
      <c r="D18" s="27"/>
      <c r="E18" s="27">
        <v>49.3</v>
      </c>
      <c r="F18" s="19">
        <f t="shared" si="0"/>
        <v>0.014085714285714285</v>
      </c>
      <c r="G18" s="19"/>
      <c r="H18" s="6">
        <v>1</v>
      </c>
      <c r="I18" s="37">
        <f t="shared" si="2"/>
        <v>-1</v>
      </c>
    </row>
    <row r="19" spans="1:9" ht="19.5" customHeight="1" hidden="1">
      <c r="A19" s="16" t="s">
        <v>26</v>
      </c>
      <c r="B19" s="17" t="s">
        <v>28</v>
      </c>
      <c r="C19" s="27">
        <v>14000</v>
      </c>
      <c r="D19" s="27">
        <v>7630</v>
      </c>
      <c r="E19" s="27">
        <v>412.77</v>
      </c>
      <c r="F19" s="19">
        <f t="shared" si="0"/>
        <v>0.02948357142857143</v>
      </c>
      <c r="G19" s="19">
        <f aca="true" t="shared" si="3" ref="G19:G26">E19/D19</f>
        <v>0.05409829619921363</v>
      </c>
      <c r="H19" s="6">
        <v>1</v>
      </c>
      <c r="I19" s="37">
        <f t="shared" si="2"/>
        <v>-0.9459017038007864</v>
      </c>
    </row>
    <row r="20" spans="1:9" ht="21.75" customHeight="1">
      <c r="A20" s="10">
        <v>7</v>
      </c>
      <c r="B20" s="11" t="s">
        <v>35</v>
      </c>
      <c r="C20" s="25">
        <v>2700</v>
      </c>
      <c r="D20" s="25">
        <v>4</v>
      </c>
      <c r="E20" s="25"/>
      <c r="F20" s="14">
        <f t="shared" si="0"/>
        <v>0</v>
      </c>
      <c r="G20" s="14">
        <f t="shared" si="3"/>
        <v>0</v>
      </c>
      <c r="H20" s="6">
        <v>1</v>
      </c>
      <c r="I20" s="37">
        <f t="shared" si="2"/>
        <v>-1</v>
      </c>
    </row>
    <row r="21" spans="1:9" s="20" customFormat="1" ht="21" customHeight="1">
      <c r="A21" s="10">
        <v>8</v>
      </c>
      <c r="B21" s="11" t="s">
        <v>30</v>
      </c>
      <c r="C21" s="25">
        <v>3000</v>
      </c>
      <c r="D21" s="25">
        <v>607</v>
      </c>
      <c r="E21" s="25">
        <v>914.528</v>
      </c>
      <c r="F21" s="14">
        <f t="shared" si="0"/>
        <v>0.30484266666666665</v>
      </c>
      <c r="G21" s="14">
        <f>E21/D21</f>
        <v>1.5066359143327843</v>
      </c>
      <c r="H21" s="6">
        <v>1</v>
      </c>
      <c r="I21" s="37">
        <f t="shared" si="2"/>
        <v>0.5066359143327843</v>
      </c>
    </row>
    <row r="22" spans="1:9" s="20" customFormat="1" ht="31.5" customHeight="1">
      <c r="A22" s="10">
        <v>9</v>
      </c>
      <c r="B22" s="11" t="s">
        <v>38</v>
      </c>
      <c r="C22" s="25">
        <v>100</v>
      </c>
      <c r="D22" s="25">
        <v>11</v>
      </c>
      <c r="E22" s="25">
        <v>2.1</v>
      </c>
      <c r="F22" s="14">
        <f t="shared" si="0"/>
        <v>0.021</v>
      </c>
      <c r="G22" s="14">
        <f t="shared" si="3"/>
        <v>0.19090909090909092</v>
      </c>
      <c r="H22" s="6">
        <v>1</v>
      </c>
      <c r="I22" s="37">
        <f t="shared" si="2"/>
        <v>-0.8090909090909091</v>
      </c>
    </row>
    <row r="23" spans="1:9" ht="21" customHeight="1">
      <c r="A23" s="2" t="s">
        <v>11</v>
      </c>
      <c r="B23" s="3" t="s">
        <v>10</v>
      </c>
      <c r="C23" s="25"/>
      <c r="D23" s="25"/>
      <c r="E23" s="25"/>
      <c r="F23" s="5"/>
      <c r="G23" s="5"/>
      <c r="H23" s="6">
        <v>1</v>
      </c>
      <c r="I23" s="37">
        <f t="shared" si="2"/>
        <v>-1</v>
      </c>
    </row>
    <row r="24" spans="1:9" ht="37.5" customHeight="1">
      <c r="A24" s="2" t="s">
        <v>6</v>
      </c>
      <c r="B24" s="3" t="s">
        <v>31</v>
      </c>
      <c r="C24" s="24">
        <f>C25+C26</f>
        <v>51000</v>
      </c>
      <c r="D24" s="24">
        <f>D25+D26</f>
        <v>14124</v>
      </c>
      <c r="E24" s="24">
        <f>E25+E26</f>
        <v>8664.190999999999</v>
      </c>
      <c r="F24" s="5">
        <f>F25+F26</f>
        <v>0.16988609803921567</v>
      </c>
      <c r="G24" s="5">
        <f>G25+G26</f>
        <v>0.6134374822996318</v>
      </c>
      <c r="H24" s="6">
        <v>1</v>
      </c>
      <c r="I24" s="37">
        <f t="shared" si="2"/>
        <v>-0.3865625177003682</v>
      </c>
    </row>
    <row r="25" spans="1:9" s="20" customFormat="1" ht="21" customHeight="1">
      <c r="A25" s="10">
        <v>1</v>
      </c>
      <c r="B25" s="11" t="s">
        <v>48</v>
      </c>
      <c r="C25" s="25"/>
      <c r="D25" s="25"/>
      <c r="E25" s="25"/>
      <c r="F25" s="14"/>
      <c r="G25" s="14"/>
      <c r="H25" s="6">
        <v>1</v>
      </c>
      <c r="I25" s="37">
        <f t="shared" si="2"/>
        <v>-1</v>
      </c>
    </row>
    <row r="26" spans="1:9" ht="31.5" customHeight="1">
      <c r="A26" s="10">
        <v>2</v>
      </c>
      <c r="B26" s="11" t="s">
        <v>32</v>
      </c>
      <c r="C26" s="25">
        <v>51000</v>
      </c>
      <c r="D26" s="25">
        <f>12259+1865</f>
        <v>14124</v>
      </c>
      <c r="E26" s="25">
        <f>8284.4+379.791</f>
        <v>8664.190999999999</v>
      </c>
      <c r="F26" s="14">
        <f>E26/C26</f>
        <v>0.16988609803921567</v>
      </c>
      <c r="G26" s="14">
        <f t="shared" si="3"/>
        <v>0.6134374822996318</v>
      </c>
      <c r="H26" s="6">
        <v>1</v>
      </c>
      <c r="I26" s="37">
        <f t="shared" si="2"/>
        <v>-0.3865625177003682</v>
      </c>
    </row>
  </sheetData>
  <sheetProtection/>
  <mergeCells count="12">
    <mergeCell ref="A6:A7"/>
    <mergeCell ref="B6:B7"/>
    <mergeCell ref="C6:C7"/>
    <mergeCell ref="D6:D7"/>
    <mergeCell ref="E6:E7"/>
    <mergeCell ref="F6:G6"/>
    <mergeCell ref="A1:B1"/>
    <mergeCell ref="E1:G1"/>
    <mergeCell ref="A2:G2"/>
    <mergeCell ref="A4:G4"/>
    <mergeCell ref="E5:G5"/>
    <mergeCell ref="A3:G3"/>
  </mergeCells>
  <printOptions/>
  <pageMargins left="0.5118110236220472" right="0" top="0.5118110236220472" bottom="0.2362204724409449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85" zoomScaleSheetLayoutView="85" zoomScalePageLayoutView="0" workbookViewId="0" topLeftCell="A14">
      <selection activeCell="Q20" sqref="Q20"/>
    </sheetView>
  </sheetViews>
  <sheetFormatPr defaultColWidth="8.88671875" defaultRowHeight="16.5"/>
  <cols>
    <col min="1" max="1" width="4.10546875" style="8" customWidth="1"/>
    <col min="2" max="2" width="32.21484375" style="8" customWidth="1"/>
    <col min="3" max="3" width="10.21484375" style="44" customWidth="1"/>
    <col min="4" max="4" width="8.99609375" style="44" hidden="1" customWidth="1"/>
    <col min="5" max="5" width="10.21484375" style="44" customWidth="1"/>
    <col min="6" max="6" width="6.6640625" style="8" customWidth="1"/>
    <col min="7" max="7" width="8.99609375" style="8" customWidth="1"/>
    <col min="8" max="8" width="5.77734375" style="6" hidden="1" customWidth="1"/>
    <col min="9" max="9" width="6.88671875" style="41" hidden="1" customWidth="1"/>
    <col min="10" max="10" width="8.88671875" style="8" customWidth="1"/>
    <col min="11" max="11" width="12.77734375" style="8" hidden="1" customWidth="1"/>
    <col min="12" max="16384" width="8.88671875" style="8" customWidth="1"/>
  </cols>
  <sheetData>
    <row r="1" spans="1:7" ht="28.5" customHeight="1">
      <c r="A1" s="56" t="s">
        <v>42</v>
      </c>
      <c r="B1" s="56"/>
      <c r="C1" s="40"/>
      <c r="D1" s="40"/>
      <c r="E1" s="61" t="s">
        <v>37</v>
      </c>
      <c r="F1" s="61"/>
      <c r="G1" s="61"/>
    </row>
    <row r="2" spans="1:7" ht="27" customHeight="1">
      <c r="A2" s="58" t="s">
        <v>71</v>
      </c>
      <c r="B2" s="58"/>
      <c r="C2" s="58"/>
      <c r="D2" s="58"/>
      <c r="E2" s="58"/>
      <c r="F2" s="58"/>
      <c r="G2" s="58"/>
    </row>
    <row r="3" spans="1:7" ht="21" customHeight="1" hidden="1">
      <c r="A3" s="59" t="str">
        <f>'Bieu 93'!A3:G3</f>
        <v>(Kèm theo Tờ trình số 20/TTr-TCKH ngày 12/4/2024 của phòng Tài chính-Kế hoạch)</v>
      </c>
      <c r="B3" s="59"/>
      <c r="C3" s="59"/>
      <c r="D3" s="59"/>
      <c r="E3" s="59"/>
      <c r="F3" s="59"/>
      <c r="G3" s="59"/>
    </row>
    <row r="4" spans="1:7" ht="26.25" customHeight="1">
      <c r="A4" s="59" t="str">
        <f>'Bieu 93'!A4:G4</f>
        <v> (Kèm theo Quyết định số             /QĐ-UBND ngày 15/4/2024 của UBND huyện Tuần Giáo)</v>
      </c>
      <c r="B4" s="59"/>
      <c r="C4" s="59"/>
      <c r="D4" s="59"/>
      <c r="E4" s="59"/>
      <c r="F4" s="59"/>
      <c r="G4" s="59"/>
    </row>
    <row r="5" spans="1:7" ht="31.5" customHeight="1">
      <c r="A5" s="42"/>
      <c r="B5" s="42"/>
      <c r="C5" s="43"/>
      <c r="D5" s="43"/>
      <c r="E5" s="62" t="s">
        <v>1</v>
      </c>
      <c r="F5" s="62"/>
      <c r="G5" s="62"/>
    </row>
    <row r="6" spans="1:9" ht="36" customHeight="1">
      <c r="A6" s="45" t="s">
        <v>2</v>
      </c>
      <c r="B6" s="45" t="s">
        <v>75</v>
      </c>
      <c r="C6" s="47" t="s">
        <v>69</v>
      </c>
      <c r="D6" s="49" t="s">
        <v>41</v>
      </c>
      <c r="E6" s="49" t="s">
        <v>72</v>
      </c>
      <c r="F6" s="51" t="s">
        <v>73</v>
      </c>
      <c r="G6" s="51"/>
      <c r="I6" s="8"/>
    </row>
    <row r="7" spans="1:9" ht="46.5" customHeight="1">
      <c r="A7" s="46"/>
      <c r="B7" s="46"/>
      <c r="C7" s="48"/>
      <c r="D7" s="50"/>
      <c r="E7" s="50"/>
      <c r="F7" s="1" t="s">
        <v>3</v>
      </c>
      <c r="G7" s="1" t="s">
        <v>4</v>
      </c>
      <c r="I7" s="8"/>
    </row>
    <row r="8" spans="1:7" s="36" customFormat="1" ht="21" customHeight="1">
      <c r="A8" s="34" t="s">
        <v>5</v>
      </c>
      <c r="B8" s="34" t="s">
        <v>6</v>
      </c>
      <c r="C8" s="34">
        <v>1</v>
      </c>
      <c r="D8" s="35" t="s">
        <v>49</v>
      </c>
      <c r="E8" s="34">
        <v>2</v>
      </c>
      <c r="F8" s="34" t="s">
        <v>50</v>
      </c>
      <c r="G8" s="34">
        <v>4</v>
      </c>
    </row>
    <row r="9" spans="1:11" ht="24" customHeight="1">
      <c r="A9" s="2"/>
      <c r="B9" s="3" t="s">
        <v>12</v>
      </c>
      <c r="C9" s="4">
        <f>C10+C30</f>
        <v>1101150</v>
      </c>
      <c r="D9" s="4">
        <f>D10+D30</f>
        <v>169880</v>
      </c>
      <c r="E9" s="4">
        <f>E10+E30</f>
        <v>211624</v>
      </c>
      <c r="F9" s="5">
        <f>E9/C9</f>
        <v>0.1921845343504518</v>
      </c>
      <c r="G9" s="5">
        <f>E9/D9</f>
        <v>1.2457263951024253</v>
      </c>
      <c r="H9" s="6">
        <v>1</v>
      </c>
      <c r="I9" s="7">
        <f>G9-H9</f>
        <v>0.24572639510242533</v>
      </c>
      <c r="K9" s="9">
        <f>189359+22267</f>
        <v>211626</v>
      </c>
    </row>
    <row r="10" spans="1:9" ht="19.5" customHeight="1">
      <c r="A10" s="2" t="s">
        <v>5</v>
      </c>
      <c r="B10" s="3" t="s">
        <v>74</v>
      </c>
      <c r="C10" s="4">
        <f>C11+C14+C29</f>
        <v>829482</v>
      </c>
      <c r="D10" s="4">
        <f>D11+D14+D29</f>
        <v>144755</v>
      </c>
      <c r="E10" s="4">
        <f>E11+E14+E29</f>
        <v>163936</v>
      </c>
      <c r="F10" s="5">
        <f>E10/C10</f>
        <v>0.19763659729807279</v>
      </c>
      <c r="G10" s="5">
        <f>E10/D10</f>
        <v>1.132506649165832</v>
      </c>
      <c r="H10" s="6">
        <v>1</v>
      </c>
      <c r="I10" s="7">
        <f aca="true" t="shared" si="0" ref="I10:I33">G10-H10</f>
        <v>0.132506649165832</v>
      </c>
    </row>
    <row r="11" spans="1:9" ht="19.5" customHeight="1">
      <c r="A11" s="2" t="s">
        <v>7</v>
      </c>
      <c r="B11" s="3" t="s">
        <v>14</v>
      </c>
      <c r="C11" s="4">
        <f>C13+C12</f>
        <v>36645</v>
      </c>
      <c r="D11" s="4">
        <f>D13+D12</f>
        <v>15030</v>
      </c>
      <c r="E11" s="4">
        <f>E13+E12</f>
        <v>4905</v>
      </c>
      <c r="F11" s="5">
        <f>E11/C11</f>
        <v>0.13385182153090464</v>
      </c>
      <c r="G11" s="5">
        <f>E11/D11</f>
        <v>0.3263473053892216</v>
      </c>
      <c r="H11" s="6">
        <v>1</v>
      </c>
      <c r="I11" s="7">
        <f t="shared" si="0"/>
        <v>-0.6736526946107784</v>
      </c>
    </row>
    <row r="12" spans="1:11" ht="19.5" customHeight="1">
      <c r="A12" s="10">
        <v>1</v>
      </c>
      <c r="B12" s="11" t="s">
        <v>54</v>
      </c>
      <c r="C12" s="12">
        <v>36645</v>
      </c>
      <c r="D12" s="13">
        <v>15030</v>
      </c>
      <c r="E12" s="12">
        <f>52589-K12</f>
        <v>4905</v>
      </c>
      <c r="F12" s="14">
        <f>E12/C12</f>
        <v>0.13385182153090464</v>
      </c>
      <c r="G12" s="14">
        <f>E12/D12</f>
        <v>0.3263473053892216</v>
      </c>
      <c r="H12" s="6">
        <v>1</v>
      </c>
      <c r="I12" s="7">
        <f t="shared" si="0"/>
        <v>-0.6736526946107784</v>
      </c>
      <c r="K12" s="9">
        <f>K31-K18</f>
        <v>47684</v>
      </c>
    </row>
    <row r="13" spans="1:9" s="15" customFormat="1" ht="19.5" customHeight="1">
      <c r="A13" s="10">
        <v>2</v>
      </c>
      <c r="B13" s="11" t="s">
        <v>55</v>
      </c>
      <c r="C13" s="12"/>
      <c r="D13" s="12"/>
      <c r="E13" s="12"/>
      <c r="F13" s="14"/>
      <c r="G13" s="14"/>
      <c r="H13" s="6">
        <v>1</v>
      </c>
      <c r="I13" s="7">
        <f t="shared" si="0"/>
        <v>-1</v>
      </c>
    </row>
    <row r="14" spans="1:9" ht="19.5" customHeight="1">
      <c r="A14" s="2" t="s">
        <v>11</v>
      </c>
      <c r="B14" s="3" t="s">
        <v>15</v>
      </c>
      <c r="C14" s="4">
        <f>SUM(C16:C28)</f>
        <v>776247</v>
      </c>
      <c r="D14" s="4">
        <f>SUM(D16:D28)</f>
        <v>129725</v>
      </c>
      <c r="E14" s="4">
        <f>SUM(E16:E28)</f>
        <v>159031</v>
      </c>
      <c r="F14" s="5">
        <f>E14/C14</f>
        <v>0.20487164523663215</v>
      </c>
      <c r="G14" s="5">
        <f aca="true" t="shared" si="1" ref="G14:G27">E14/D14</f>
        <v>1.2259086529196377</v>
      </c>
      <c r="H14" s="6">
        <v>1</v>
      </c>
      <c r="I14" s="7">
        <f t="shared" si="0"/>
        <v>0.2259086529196377</v>
      </c>
    </row>
    <row r="15" spans="1:9" s="20" customFormat="1" ht="19.5" customHeight="1">
      <c r="A15" s="16"/>
      <c r="B15" s="17" t="s">
        <v>56</v>
      </c>
      <c r="C15" s="18"/>
      <c r="D15" s="18"/>
      <c r="E15" s="18"/>
      <c r="F15" s="19"/>
      <c r="G15" s="19"/>
      <c r="H15" s="6">
        <v>1</v>
      </c>
      <c r="I15" s="7">
        <f t="shared" si="0"/>
        <v>-1</v>
      </c>
    </row>
    <row r="16" spans="1:9" ht="19.5" customHeight="1" hidden="1">
      <c r="A16" s="10"/>
      <c r="B16" s="21" t="s">
        <v>36</v>
      </c>
      <c r="C16" s="12">
        <v>8682</v>
      </c>
      <c r="D16" s="12">
        <v>2054</v>
      </c>
      <c r="E16" s="12">
        <v>2466</v>
      </c>
      <c r="F16" s="14">
        <f>E16/C16</f>
        <v>0.28403593642017966</v>
      </c>
      <c r="G16" s="14">
        <f>E16/D16</f>
        <v>1.2005842259006816</v>
      </c>
      <c r="H16" s="6">
        <v>1</v>
      </c>
      <c r="I16" s="7">
        <f t="shared" si="0"/>
        <v>0.2005842259006816</v>
      </c>
    </row>
    <row r="17" spans="1:9" ht="19.5" customHeight="1" hidden="1">
      <c r="A17" s="10"/>
      <c r="B17" s="21" t="s">
        <v>39</v>
      </c>
      <c r="C17" s="12">
        <v>6137</v>
      </c>
      <c r="D17" s="12">
        <v>1215</v>
      </c>
      <c r="E17" s="12">
        <v>1512</v>
      </c>
      <c r="F17" s="14">
        <f>E17/C17</f>
        <v>0.24637445005703112</v>
      </c>
      <c r="G17" s="14">
        <f t="shared" si="1"/>
        <v>1.2444444444444445</v>
      </c>
      <c r="H17" s="6">
        <v>1</v>
      </c>
      <c r="I17" s="7">
        <f t="shared" si="0"/>
        <v>0.24444444444444446</v>
      </c>
    </row>
    <row r="18" spans="1:11" ht="19.5" customHeight="1">
      <c r="A18" s="10">
        <v>1</v>
      </c>
      <c r="B18" s="22" t="s">
        <v>57</v>
      </c>
      <c r="C18" s="12">
        <v>503288</v>
      </c>
      <c r="D18" s="12">
        <v>82977</v>
      </c>
      <c r="E18" s="12">
        <f>110924+91-K18</f>
        <v>111011</v>
      </c>
      <c r="F18" s="14">
        <f>E18/C18</f>
        <v>0.22057152167347524</v>
      </c>
      <c r="G18" s="14">
        <f>E18/D18</f>
        <v>1.3378526579654604</v>
      </c>
      <c r="H18" s="6">
        <v>1</v>
      </c>
      <c r="I18" s="7">
        <f t="shared" si="0"/>
        <v>0.3378526579654604</v>
      </c>
      <c r="K18" s="8">
        <v>4</v>
      </c>
    </row>
    <row r="19" spans="1:9" ht="19.5" customHeight="1">
      <c r="A19" s="10">
        <v>2</v>
      </c>
      <c r="B19" s="22" t="s">
        <v>58</v>
      </c>
      <c r="C19" s="12">
        <v>415</v>
      </c>
      <c r="D19" s="12"/>
      <c r="E19" s="12"/>
      <c r="F19" s="14"/>
      <c r="G19" s="14"/>
      <c r="H19" s="6">
        <v>1</v>
      </c>
      <c r="I19" s="7">
        <f t="shared" si="0"/>
        <v>-1</v>
      </c>
    </row>
    <row r="20" spans="1:9" ht="19.5" customHeight="1">
      <c r="A20" s="10">
        <v>3</v>
      </c>
      <c r="B20" s="22" t="s">
        <v>59</v>
      </c>
      <c r="C20" s="12">
        <v>315</v>
      </c>
      <c r="D20" s="12">
        <v>13</v>
      </c>
      <c r="E20" s="12">
        <v>16</v>
      </c>
      <c r="F20" s="14">
        <f>E20/C20</f>
        <v>0.050793650793650794</v>
      </c>
      <c r="G20" s="14">
        <f t="shared" si="1"/>
        <v>1.2307692307692308</v>
      </c>
      <c r="H20" s="6">
        <v>1</v>
      </c>
      <c r="I20" s="7">
        <f t="shared" si="0"/>
        <v>0.23076923076923084</v>
      </c>
    </row>
    <row r="21" spans="1:9" ht="19.5" customHeight="1">
      <c r="A21" s="10">
        <v>4</v>
      </c>
      <c r="B21" s="22" t="s">
        <v>60</v>
      </c>
      <c r="C21" s="12">
        <v>4356</v>
      </c>
      <c r="D21" s="12">
        <v>279</v>
      </c>
      <c r="E21" s="12">
        <v>543</v>
      </c>
      <c r="F21" s="14">
        <f>E21/C21</f>
        <v>0.1246556473829201</v>
      </c>
      <c r="G21" s="14">
        <f t="shared" si="1"/>
        <v>1.946236559139785</v>
      </c>
      <c r="H21" s="6">
        <v>1</v>
      </c>
      <c r="I21" s="7">
        <f t="shared" si="0"/>
        <v>0.946236559139785</v>
      </c>
    </row>
    <row r="22" spans="1:9" ht="19.5" customHeight="1">
      <c r="A22" s="10">
        <v>5</v>
      </c>
      <c r="B22" s="22" t="s">
        <v>61</v>
      </c>
      <c r="C22" s="12">
        <v>3277</v>
      </c>
      <c r="D22" s="12">
        <v>454</v>
      </c>
      <c r="E22" s="12">
        <v>595</v>
      </c>
      <c r="F22" s="14">
        <f>E22/C22</f>
        <v>0.1815685077815075</v>
      </c>
      <c r="G22" s="14">
        <f t="shared" si="1"/>
        <v>1.3105726872246697</v>
      </c>
      <c r="H22" s="6">
        <v>1</v>
      </c>
      <c r="I22" s="7">
        <f t="shared" si="0"/>
        <v>0.3105726872246697</v>
      </c>
    </row>
    <row r="23" spans="1:9" ht="19.5" customHeight="1">
      <c r="A23" s="10">
        <v>6</v>
      </c>
      <c r="B23" s="22" t="s">
        <v>62</v>
      </c>
      <c r="C23" s="12">
        <v>615</v>
      </c>
      <c r="D23" s="12">
        <v>125</v>
      </c>
      <c r="E23" s="12">
        <v>165</v>
      </c>
      <c r="F23" s="14">
        <f>E23/C23</f>
        <v>0.2682926829268293</v>
      </c>
      <c r="G23" s="14">
        <f t="shared" si="1"/>
        <v>1.32</v>
      </c>
      <c r="H23" s="6">
        <v>1</v>
      </c>
      <c r="I23" s="7">
        <f t="shared" si="0"/>
        <v>0.32000000000000006</v>
      </c>
    </row>
    <row r="24" spans="1:9" ht="19.5" customHeight="1">
      <c r="A24" s="10">
        <v>7</v>
      </c>
      <c r="B24" s="22" t="s">
        <v>63</v>
      </c>
      <c r="C24" s="12">
        <v>7000</v>
      </c>
      <c r="D24" s="12"/>
      <c r="E24" s="12"/>
      <c r="F24" s="14"/>
      <c r="G24" s="14"/>
      <c r="H24" s="6">
        <v>1</v>
      </c>
      <c r="I24" s="7">
        <f t="shared" si="0"/>
        <v>-1</v>
      </c>
    </row>
    <row r="25" spans="1:9" ht="19.5" customHeight="1">
      <c r="A25" s="10">
        <v>8</v>
      </c>
      <c r="B25" s="22" t="s">
        <v>64</v>
      </c>
      <c r="C25" s="12">
        <v>50095</v>
      </c>
      <c r="D25" s="12">
        <v>4079</v>
      </c>
      <c r="E25" s="12">
        <f>2797+583</f>
        <v>3380</v>
      </c>
      <c r="F25" s="14">
        <f>E25/C25</f>
        <v>0.0674718035732109</v>
      </c>
      <c r="G25" s="14">
        <f>E25/D25</f>
        <v>0.828634469232655</v>
      </c>
      <c r="H25" s="6">
        <v>1</v>
      </c>
      <c r="I25" s="7">
        <f t="shared" si="0"/>
        <v>-0.17136553076734495</v>
      </c>
    </row>
    <row r="26" spans="1:9" ht="36" customHeight="1">
      <c r="A26" s="10">
        <v>9</v>
      </c>
      <c r="B26" s="22" t="s">
        <v>65</v>
      </c>
      <c r="C26" s="12">
        <v>131183</v>
      </c>
      <c r="D26" s="12">
        <v>25212</v>
      </c>
      <c r="E26" s="12">
        <v>25883</v>
      </c>
      <c r="F26" s="14">
        <f>E26/C26</f>
        <v>0.19730452878802893</v>
      </c>
      <c r="G26" s="14">
        <f>E26/D26</f>
        <v>1.0266143106457242</v>
      </c>
      <c r="H26" s="6">
        <v>1</v>
      </c>
      <c r="I26" s="7">
        <f t="shared" si="0"/>
        <v>0.02661431064572417</v>
      </c>
    </row>
    <row r="27" spans="1:9" ht="19.5" customHeight="1">
      <c r="A27" s="10">
        <v>10</v>
      </c>
      <c r="B27" s="22" t="s">
        <v>66</v>
      </c>
      <c r="C27" s="12">
        <v>57210</v>
      </c>
      <c r="D27" s="12">
        <v>13317</v>
      </c>
      <c r="E27" s="12">
        <v>13460</v>
      </c>
      <c r="F27" s="14">
        <f>E27/C27</f>
        <v>0.2352735535745499</v>
      </c>
      <c r="G27" s="14">
        <f t="shared" si="1"/>
        <v>1.0107381542389426</v>
      </c>
      <c r="H27" s="6">
        <v>1</v>
      </c>
      <c r="I27" s="7">
        <f t="shared" si="0"/>
        <v>0.010738154238942643</v>
      </c>
    </row>
    <row r="28" spans="1:9" s="15" customFormat="1" ht="22.5" customHeight="1" hidden="1">
      <c r="A28" s="10"/>
      <c r="B28" s="21" t="s">
        <v>40</v>
      </c>
      <c r="C28" s="12">
        <v>3674</v>
      </c>
      <c r="D28" s="12"/>
      <c r="E28" s="12"/>
      <c r="F28" s="14"/>
      <c r="G28" s="14"/>
      <c r="H28" s="6">
        <v>1</v>
      </c>
      <c r="I28" s="7">
        <f t="shared" si="0"/>
        <v>-1</v>
      </c>
    </row>
    <row r="29" spans="1:9" ht="20.25" customHeight="1">
      <c r="A29" s="2" t="s">
        <v>17</v>
      </c>
      <c r="B29" s="3" t="s">
        <v>16</v>
      </c>
      <c r="C29" s="4">
        <v>16590</v>
      </c>
      <c r="D29" s="4"/>
      <c r="E29" s="4"/>
      <c r="F29" s="23"/>
      <c r="G29" s="23"/>
      <c r="H29" s="6">
        <v>1</v>
      </c>
      <c r="I29" s="7">
        <f t="shared" si="0"/>
        <v>-1</v>
      </c>
    </row>
    <row r="30" spans="1:9" ht="36" customHeight="1">
      <c r="A30" s="2" t="s">
        <v>6</v>
      </c>
      <c r="B30" s="3" t="s">
        <v>33</v>
      </c>
      <c r="C30" s="4">
        <f>C31+C33</f>
        <v>271668</v>
      </c>
      <c r="D30" s="4">
        <f>D31+D33</f>
        <v>25125</v>
      </c>
      <c r="E30" s="4">
        <f>E31+E33</f>
        <v>47688</v>
      </c>
      <c r="F30" s="5">
        <f>E30/C30</f>
        <v>0.17553778877158885</v>
      </c>
      <c r="G30" s="5">
        <f>E30/D30</f>
        <v>1.8980298507462687</v>
      </c>
      <c r="H30" s="6">
        <v>1</v>
      </c>
      <c r="I30" s="7">
        <f t="shared" si="0"/>
        <v>0.8980298507462687</v>
      </c>
    </row>
    <row r="31" spans="1:11" ht="19.5" customHeight="1">
      <c r="A31" s="10">
        <v>1</v>
      </c>
      <c r="B31" s="22" t="s">
        <v>34</v>
      </c>
      <c r="C31" s="12">
        <v>269834</v>
      </c>
      <c r="D31" s="12">
        <v>25125</v>
      </c>
      <c r="E31" s="12">
        <f>K31</f>
        <v>47688</v>
      </c>
      <c r="F31" s="14">
        <f>E31/C31</f>
        <v>0.17673087898485737</v>
      </c>
      <c r="G31" s="14">
        <f>E31/D31</f>
        <v>1.8980298507462687</v>
      </c>
      <c r="H31" s="6">
        <v>1</v>
      </c>
      <c r="I31" s="7">
        <f t="shared" si="0"/>
        <v>0.8980298507462687</v>
      </c>
      <c r="K31" s="8">
        <f>47705-17</f>
        <v>47688</v>
      </c>
    </row>
    <row r="32" spans="1:9" ht="36" customHeight="1">
      <c r="A32" s="10">
        <v>2</v>
      </c>
      <c r="B32" s="11" t="s">
        <v>67</v>
      </c>
      <c r="C32" s="12"/>
      <c r="D32" s="12"/>
      <c r="E32" s="12"/>
      <c r="F32" s="14"/>
      <c r="G32" s="14"/>
      <c r="H32" s="6">
        <v>1</v>
      </c>
      <c r="I32" s="7">
        <f t="shared" si="0"/>
        <v>-1</v>
      </c>
    </row>
    <row r="33" spans="1:9" ht="36" customHeight="1">
      <c r="A33" s="10">
        <v>3</v>
      </c>
      <c r="B33" s="11" t="s">
        <v>68</v>
      </c>
      <c r="C33" s="12">
        <v>1834</v>
      </c>
      <c r="D33" s="12"/>
      <c r="E33" s="12"/>
      <c r="F33" s="14"/>
      <c r="G33" s="14"/>
      <c r="H33" s="6">
        <v>1</v>
      </c>
      <c r="I33" s="7">
        <f t="shared" si="0"/>
        <v>-1</v>
      </c>
    </row>
  </sheetData>
  <sheetProtection/>
  <mergeCells count="12">
    <mergeCell ref="A6:A7"/>
    <mergeCell ref="B6:B7"/>
    <mergeCell ref="C6:C7"/>
    <mergeCell ref="D6:D7"/>
    <mergeCell ref="E6:E7"/>
    <mergeCell ref="F6:G6"/>
    <mergeCell ref="A1:B1"/>
    <mergeCell ref="E1:G1"/>
    <mergeCell ref="A2:G2"/>
    <mergeCell ref="A4:G4"/>
    <mergeCell ref="E5:G5"/>
    <mergeCell ref="A3:G3"/>
  </mergeCells>
  <printOptions/>
  <pageMargins left="0.5905511811023623" right="0" top="0.5118110236220472" bottom="0.5118110236220472" header="0.629921259842519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trannamdt1</dc:creator>
  <cp:keywords/>
  <dc:description/>
  <cp:lastModifiedBy>Trương Kiên Cương</cp:lastModifiedBy>
  <cp:lastPrinted>2024-04-15T09:55:15Z</cp:lastPrinted>
  <dcterms:created xsi:type="dcterms:W3CDTF">2017-08-10T09:03:06Z</dcterms:created>
  <dcterms:modified xsi:type="dcterms:W3CDTF">2024-04-15T09:55:20Z</dcterms:modified>
  <cp:category/>
  <cp:version/>
  <cp:contentType/>
  <cp:contentStatus/>
</cp:coreProperties>
</file>