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C:\Users\Quang\AppData\Local\Temp\Tandan JSC\files\"/>
    </mc:Choice>
  </mc:AlternateContent>
  <xr:revisionPtr revIDLastSave="0" documentId="13_ncr:1_{0C21C5D0-1236-4C08-BD0E-A9ECE40E86D6}" xr6:coauthVersionLast="47" xr6:coauthVersionMax="47" xr10:uidLastSave="{00000000-0000-0000-0000-000000000000}"/>
  <bookViews>
    <workbookView xWindow="15" yWindow="0" windowWidth="21585" windowHeight="13680" tabRatio="814" firstSheet="2" activeTab="2" xr2:uid="{00000000-000D-0000-FFFF-FFFF00000000}"/>
  </bookViews>
  <sheets>
    <sheet name="TH BC,Đề án 2022" sheetId="1" state="hidden" r:id="rId1"/>
    <sheet name="PL 1.GRDP 2023" sheetId="9" state="hidden" r:id="rId2"/>
    <sheet name="BIỂU KÈM THEO" sheetId="11" r:id="rId3"/>
    <sheet name="DB tang truong" sheetId="16" state="hidden" r:id="rId4"/>
    <sheet name="Chuong trinh DA " sheetId="14" state="hidden" r:id="rId5"/>
    <sheet name="Phu luc 3" sheetId="8" state="hidden" r:id="rId6"/>
    <sheet name="Tính toán k in" sheetId="4" state="hidden" r:id="rId7"/>
  </sheets>
  <definedNames>
    <definedName name="dieu_1" localSheetId="0">'TH BC,Đề án 2022'!$J$15</definedName>
    <definedName name="_xlnm.Print_Area" localSheetId="2">'BIỂU KÈM THEO'!$A$1:$M$90</definedName>
    <definedName name="_xlnm.Print_Area" localSheetId="4">'Chuong trinh DA '!$A$1:$K$164</definedName>
    <definedName name="_xlnm.Print_Area" localSheetId="3">'DB tang truong'!$A$1:$H$37</definedName>
    <definedName name="_xlnm.Print_Area" localSheetId="0">'TH BC,Đề án 2022'!$A$1:$J$56</definedName>
    <definedName name="_xlnm.Print_Titles" localSheetId="2">'BIỂU KÈM THEO'!$4:$5</definedName>
    <definedName name="_xlnm.Print_Titles" localSheetId="3">'DB tang truong'!$4:$5</definedName>
    <definedName name="_xlnm.Print_Titles" localSheetId="5">'Phu luc 3'!$1:$1</definedName>
    <definedName name="_xlnm.Print_Titles" localSheetId="0">'TH BC,Đề án 2022'!$3:$4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0" i="11" l="1"/>
  <c r="L28" i="11"/>
  <c r="L24" i="11"/>
  <c r="L25" i="11"/>
  <c r="L23" i="11"/>
  <c r="L21" i="11"/>
  <c r="L20" i="11"/>
  <c r="L18" i="11"/>
  <c r="L12" i="11"/>
  <c r="L13" i="11"/>
  <c r="L14" i="11"/>
  <c r="L16" i="11"/>
  <c r="L11" i="11"/>
  <c r="K75" i="11" l="1"/>
  <c r="K57" i="11"/>
  <c r="J89" i="11" l="1"/>
  <c r="H12" i="11"/>
  <c r="H13" i="11"/>
  <c r="H14" i="11"/>
  <c r="H11" i="11"/>
  <c r="L82" i="11" l="1"/>
  <c r="H82" i="11"/>
  <c r="F75" i="11"/>
  <c r="E75" i="11"/>
  <c r="J48" i="11"/>
  <c r="H49" i="11"/>
  <c r="L32" i="11"/>
  <c r="H32" i="11"/>
  <c r="H38" i="11"/>
  <c r="H39" i="11"/>
  <c r="H40" i="11"/>
  <c r="H41" i="11"/>
  <c r="H42" i="11"/>
  <c r="H37" i="11"/>
  <c r="H33" i="11"/>
  <c r="L29" i="11"/>
  <c r="J31" i="11"/>
  <c r="L31" i="11" s="1"/>
  <c r="H31" i="11"/>
  <c r="J24" i="11"/>
  <c r="J25" i="11"/>
  <c r="J26" i="11"/>
  <c r="L26" i="11" s="1"/>
  <c r="J23" i="11"/>
  <c r="H26" i="11"/>
  <c r="H24" i="11"/>
  <c r="H25" i="11"/>
  <c r="H23" i="11"/>
  <c r="J87" i="11" l="1"/>
  <c r="L87" i="11" s="1"/>
  <c r="H87" i="11"/>
  <c r="J86" i="11"/>
  <c r="L86" i="11" s="1"/>
  <c r="H86" i="11"/>
  <c r="I85" i="11"/>
  <c r="G85" i="11"/>
  <c r="H85" i="11" s="1"/>
  <c r="F85" i="11"/>
  <c r="J85" i="11" s="1"/>
  <c r="L85" i="11" s="1"/>
  <c r="L84" i="11"/>
  <c r="H84" i="11"/>
  <c r="L81" i="11"/>
  <c r="H81" i="11"/>
  <c r="J79" i="11"/>
  <c r="L79" i="11" s="1"/>
  <c r="H79" i="11"/>
  <c r="J78" i="11"/>
  <c r="L78" i="11" s="1"/>
  <c r="H78" i="11"/>
  <c r="J77" i="11"/>
  <c r="L77" i="11" s="1"/>
  <c r="H77" i="11"/>
  <c r="J76" i="11"/>
  <c r="L76" i="11" s="1"/>
  <c r="H76" i="11"/>
  <c r="I75" i="11"/>
  <c r="G75" i="11"/>
  <c r="J73" i="11"/>
  <c r="L73" i="11" s="1"/>
  <c r="H73" i="11"/>
  <c r="J72" i="11"/>
  <c r="L72" i="11" s="1"/>
  <c r="H72" i="11"/>
  <c r="J70" i="11"/>
  <c r="L70" i="11" s="1"/>
  <c r="H70" i="11"/>
  <c r="J69" i="11"/>
  <c r="L69" i="11" s="1"/>
  <c r="H69" i="11"/>
  <c r="L68" i="11"/>
  <c r="H68" i="11"/>
  <c r="J67" i="11"/>
  <c r="L67" i="11" s="1"/>
  <c r="H67" i="11"/>
  <c r="J65" i="11"/>
  <c r="L65" i="11" s="1"/>
  <c r="H65" i="11"/>
  <c r="J64" i="11"/>
  <c r="L64" i="11" s="1"/>
  <c r="H64" i="11"/>
  <c r="J63" i="11"/>
  <c r="L63" i="11" s="1"/>
  <c r="H63" i="11"/>
  <c r="J62" i="11"/>
  <c r="L62" i="11" s="1"/>
  <c r="H62" i="11"/>
  <c r="J61" i="11"/>
  <c r="L61" i="11" s="1"/>
  <c r="H61" i="11"/>
  <c r="J60" i="11"/>
  <c r="L60" i="11" s="1"/>
  <c r="H60" i="11"/>
  <c r="J59" i="11"/>
  <c r="L59" i="11" s="1"/>
  <c r="H59" i="11"/>
  <c r="J58" i="11"/>
  <c r="L58" i="11" s="1"/>
  <c r="H58" i="11"/>
  <c r="J57" i="11"/>
  <c r="L57" i="11" s="1"/>
  <c r="H57" i="11"/>
  <c r="I54" i="11"/>
  <c r="G54" i="11"/>
  <c r="H54" i="11" s="1"/>
  <c r="F54" i="11"/>
  <c r="J53" i="11"/>
  <c r="L53" i="11" s="1"/>
  <c r="H53" i="11"/>
  <c r="J52" i="11"/>
  <c r="L52" i="11" s="1"/>
  <c r="J50" i="11"/>
  <c r="L50" i="11" s="1"/>
  <c r="H50" i="11"/>
  <c r="J49" i="11"/>
  <c r="L49" i="11" s="1"/>
  <c r="L48" i="11"/>
  <c r="L42" i="11"/>
  <c r="L41" i="11"/>
  <c r="L40" i="11"/>
  <c r="L39" i="11"/>
  <c r="L38" i="11"/>
  <c r="L37" i="11"/>
  <c r="J17" i="11"/>
  <c r="E17" i="11"/>
  <c r="E15" i="11" s="1"/>
  <c r="I15" i="11"/>
  <c r="I14" i="11" s="1"/>
  <c r="J14" i="11" s="1"/>
  <c r="J13" i="11"/>
  <c r="J12" i="11"/>
  <c r="J11" i="11"/>
  <c r="E7" i="11"/>
  <c r="H15" i="11" l="1"/>
  <c r="L15" i="11"/>
  <c r="H17" i="11"/>
  <c r="L17" i="11"/>
  <c r="J54" i="11"/>
  <c r="J15" i="11"/>
  <c r="J75" i="11"/>
  <c r="L75" i="11" s="1"/>
  <c r="H75" i="11"/>
  <c r="J33" i="11"/>
  <c r="L33" i="11" s="1"/>
  <c r="L54" i="11" l="1"/>
  <c r="K54" i="11"/>
  <c r="J22" i="11"/>
  <c r="G14" i="16" l="1"/>
  <c r="G16" i="16"/>
  <c r="G17" i="16"/>
  <c r="G18" i="16"/>
  <c r="G19" i="16"/>
  <c r="G20" i="16"/>
  <c r="G22" i="16"/>
  <c r="G23" i="16"/>
  <c r="G24" i="16"/>
  <c r="G25" i="16"/>
  <c r="G26" i="16"/>
  <c r="G27" i="16"/>
  <c r="G28" i="16"/>
  <c r="G29" i="16"/>
  <c r="G30" i="16"/>
  <c r="G31" i="16"/>
  <c r="G32" i="16"/>
  <c r="G33" i="16"/>
  <c r="G34" i="16"/>
  <c r="G35" i="16"/>
  <c r="G37" i="16"/>
  <c r="H14" i="16"/>
  <c r="H16" i="16"/>
  <c r="H17" i="16"/>
  <c r="H18" i="16"/>
  <c r="H19" i="16"/>
  <c r="H20" i="16"/>
  <c r="H22" i="16"/>
  <c r="H23" i="16"/>
  <c r="H24" i="16"/>
  <c r="H25" i="16"/>
  <c r="H26" i="16"/>
  <c r="H27" i="16"/>
  <c r="H28" i="16"/>
  <c r="H29" i="16"/>
  <c r="H30" i="16"/>
  <c r="H31" i="16"/>
  <c r="H32" i="16"/>
  <c r="H33" i="16"/>
  <c r="H34" i="16"/>
  <c r="H35" i="16"/>
  <c r="H37" i="16"/>
  <c r="E21" i="16"/>
  <c r="F21" i="16"/>
  <c r="F11" i="16" s="1"/>
  <c r="G11" i="16" s="1"/>
  <c r="E15" i="16"/>
  <c r="F10" i="16"/>
  <c r="F13" i="16"/>
  <c r="F8" i="16" s="1"/>
  <c r="G8" i="16" s="1"/>
  <c r="F15" i="16"/>
  <c r="F9" i="16" s="1"/>
  <c r="G9" i="16" s="1"/>
  <c r="G21" i="16" l="1"/>
  <c r="G15" i="16"/>
  <c r="F7" i="16"/>
  <c r="F6" i="16" l="1"/>
  <c r="D10" i="16" l="1"/>
  <c r="H10" i="16" s="1"/>
  <c r="D21" i="16"/>
  <c r="H21" i="16" s="1"/>
  <c r="D15" i="16"/>
  <c r="H15" i="16" s="1"/>
  <c r="D13" i="16"/>
  <c r="H13" i="16" s="1"/>
  <c r="E7" i="16"/>
  <c r="G7" i="16" s="1"/>
  <c r="E13" i="16"/>
  <c r="G13" i="16" s="1"/>
  <c r="E10" i="16"/>
  <c r="G10" i="16" s="1"/>
  <c r="E6" i="16" l="1"/>
  <c r="G6" i="16" s="1"/>
  <c r="D9" i="16"/>
  <c r="H9" i="16" s="1"/>
  <c r="D11" i="16"/>
  <c r="H11" i="16" s="1"/>
  <c r="D8" i="16"/>
  <c r="C10" i="16"/>
  <c r="C21" i="16"/>
  <c r="C11" i="16" s="1"/>
  <c r="C15" i="16"/>
  <c r="C9" i="16" s="1"/>
  <c r="C13" i="16"/>
  <c r="C8" i="16" s="1"/>
  <c r="H8" i="16" l="1"/>
  <c r="D7" i="16"/>
  <c r="C7" i="16"/>
  <c r="C6" i="16" s="1"/>
  <c r="H7" i="16" l="1"/>
  <c r="D6" i="16"/>
  <c r="H6" i="16" s="1"/>
  <c r="A3" i="16"/>
  <c r="A3" i="14" l="1"/>
  <c r="J118" i="14"/>
  <c r="I118" i="14"/>
  <c r="H118" i="14"/>
  <c r="G118" i="14"/>
  <c r="F118" i="14"/>
  <c r="J98" i="14"/>
  <c r="I98" i="14"/>
  <c r="H98" i="14"/>
  <c r="G98" i="14"/>
  <c r="F98" i="14"/>
  <c r="A71" i="14"/>
  <c r="J68" i="14"/>
  <c r="I68" i="14"/>
  <c r="H68" i="14"/>
  <c r="G68" i="14"/>
  <c r="F68" i="14"/>
  <c r="J27" i="14"/>
  <c r="I27" i="14"/>
  <c r="H27" i="14"/>
  <c r="G27" i="14"/>
  <c r="F27" i="14"/>
  <c r="J7" i="14"/>
  <c r="I7" i="14"/>
  <c r="H7" i="14"/>
  <c r="G7" i="14"/>
  <c r="F7" i="14"/>
  <c r="J26" i="14" l="1"/>
  <c r="I26" i="14"/>
  <c r="I6" i="14" s="1"/>
  <c r="G26" i="14"/>
  <c r="G6" i="14" s="1"/>
  <c r="J6" i="14"/>
  <c r="H26" i="14"/>
  <c r="H6" i="14" s="1"/>
  <c r="F26" i="14"/>
  <c r="F6" i="14" s="1"/>
  <c r="F13" i="9"/>
  <c r="C13" i="9"/>
  <c r="D17" i="9"/>
  <c r="F17" i="9"/>
  <c r="C17" i="9"/>
  <c r="G17" i="9"/>
  <c r="E17" i="9"/>
  <c r="H17" i="9"/>
  <c r="J12" i="4"/>
  <c r="I12" i="4"/>
  <c r="D15" i="4" s="1"/>
  <c r="H12" i="4"/>
  <c r="G12" i="4"/>
  <c r="F12" i="4"/>
  <c r="E12" i="4"/>
  <c r="D12" i="4"/>
  <c r="J10" i="4"/>
  <c r="I10" i="4"/>
  <c r="H10" i="4"/>
  <c r="G10" i="4"/>
  <c r="F10" i="4"/>
  <c r="E10" i="4"/>
  <c r="D10" i="4"/>
  <c r="J9" i="4"/>
  <c r="I9" i="4"/>
  <c r="H9" i="4"/>
  <c r="G9" i="4"/>
  <c r="F9" i="4"/>
  <c r="E9" i="4"/>
  <c r="D9" i="4"/>
  <c r="F11" i="1"/>
  <c r="F5" i="1" s="1"/>
  <c r="H11" i="1"/>
  <c r="H5" i="1" s="1"/>
  <c r="I11" i="1"/>
  <c r="I5" i="1" s="1"/>
  <c r="G11" i="1"/>
  <c r="G5" i="1" s="1"/>
  <c r="C8" i="9"/>
  <c r="F8" i="9"/>
  <c r="D11" i="9"/>
  <c r="D8" i="9"/>
  <c r="C11" i="9"/>
  <c r="D15" i="9"/>
  <c r="D16" i="9"/>
  <c r="F16" i="9"/>
  <c r="F15" i="9"/>
  <c r="E11" i="9"/>
  <c r="F12" i="9"/>
  <c r="G12" i="9"/>
  <c r="D13" i="9"/>
  <c r="F14" i="9"/>
  <c r="D14" i="9"/>
  <c r="G11" i="9"/>
  <c r="F11" i="9"/>
  <c r="H8" i="9"/>
  <c r="H15" i="9"/>
  <c r="C15" i="9"/>
  <c r="E14" i="9"/>
  <c r="D12" i="9"/>
  <c r="E12" i="9"/>
  <c r="C12" i="9"/>
  <c r="C14" i="9"/>
  <c r="H11" i="9"/>
  <c r="E13" i="9"/>
  <c r="C16" i="9"/>
  <c r="F9" i="9"/>
  <c r="F7" i="9"/>
  <c r="G14" i="9"/>
  <c r="H12" i="9"/>
  <c r="D9" i="9"/>
  <c r="E15" i="9"/>
  <c r="E8" i="9"/>
  <c r="H14" i="9"/>
  <c r="H13" i="9"/>
  <c r="C9" i="9"/>
  <c r="H16" i="9"/>
  <c r="E16" i="9"/>
  <c r="D7" i="9"/>
  <c r="G8" i="9"/>
  <c r="E9" i="9"/>
  <c r="H9" i="9"/>
  <c r="G13" i="9"/>
  <c r="G16" i="9"/>
  <c r="G15" i="9"/>
  <c r="C7" i="9"/>
  <c r="G9" i="9"/>
  <c r="H7" i="9"/>
  <c r="G7" i="9"/>
  <c r="E7" i="9"/>
  <c r="I15" i="4" l="1"/>
  <c r="H8" i="4"/>
  <c r="H7" i="4" s="1"/>
  <c r="E8" i="4"/>
  <c r="E7" i="4" s="1"/>
  <c r="F8" i="4"/>
  <c r="F7" i="4" s="1"/>
  <c r="J8" i="4"/>
  <c r="J7" i="4" s="1"/>
  <c r="G8" i="4"/>
  <c r="G7" i="4" s="1"/>
  <c r="D8" i="4"/>
  <c r="D7" i="4" s="1"/>
  <c r="F15" i="4"/>
  <c r="I8" i="4"/>
  <c r="I7" i="4" s="1"/>
  <c r="E15" i="4"/>
  <c r="H15" i="4"/>
  <c r="G15" i="4"/>
  <c r="J90" i="11"/>
</calcChain>
</file>

<file path=xl/sharedStrings.xml><?xml version="1.0" encoding="utf-8"?>
<sst xmlns="http://schemas.openxmlformats.org/spreadsheetml/2006/main" count="1548" uniqueCount="583">
  <si>
    <t>Cơ quan chủ trì</t>
  </si>
  <si>
    <t>Thời gian thông qua</t>
  </si>
  <si>
    <t>Cấp thông qua</t>
  </si>
  <si>
    <t>Ghi chú</t>
  </si>
  <si>
    <t>UBND tỉnh</t>
  </si>
  <si>
    <t>Sở Tài nguyên và Môi trường</t>
  </si>
  <si>
    <t>Sở Y tế</t>
  </si>
  <si>
    <t>Cơ quan phối hợp</t>
  </si>
  <si>
    <t>I</t>
  </si>
  <si>
    <t>TT</t>
  </si>
  <si>
    <t>Tên Báo cáo, Đề án</t>
  </si>
  <si>
    <t>HĐND tỉnh</t>
  </si>
  <si>
    <t>Cấp Bộ ngành TW</t>
  </si>
  <si>
    <t>Thủ tướng Chính phủ</t>
  </si>
  <si>
    <t>Các sở, ban, ngành tỉnh và UBND các huyện, thị xã, thành phố</t>
  </si>
  <si>
    <t>X</t>
  </si>
  <si>
    <t xml:space="preserve">Sở Nông nghiệp và PTNT </t>
  </si>
  <si>
    <t xml:space="preserve">Tổng số </t>
  </si>
  <si>
    <t>BÁO CÁO, ĐỀ ÁN CHUYỂN TIẾP SANG 2022</t>
  </si>
  <si>
    <t>BÁO CÁO, ĐỀ ÁN, CHƯƠNG TRÌNH ĐĂNG KÝ MỚI NĂM 2022</t>
  </si>
  <si>
    <t>BIỂU TỔNG HỢP DANH MỤC BÁO CÁO, ĐỀ ÁN VÀ NHIỆM VỤ DO CÁC ĐƠN VỊ ĐỀ XUẤT NĂM 2022</t>
  </si>
  <si>
    <t>(Kèm theo Quyết định  số          /QĐ-UBND  ngày      tháng 01 năm 2022 của UBND tỉnh Điện Biên)</t>
  </si>
  <si>
    <t>Nghị quyết của Hội đồng nhân dân tỉnh về quyết định chủ trương chuyển mục đích sử dụng rừng sang mục đích khác để thực hiện các dự án trên địa bàn tỉnh năm 2022 (đợt 1)</t>
  </si>
  <si>
    <t>Các sở, ban, ngành tỉnh, UBND các huyện, thị xã, thành phố</t>
  </si>
  <si>
    <t>Căn cứ vào nhu cầu thực tế của các dự án chuyển đổi mục đích sử dụng rừng trên địa bàn tỉnh</t>
  </si>
  <si>
    <t>Đề án bảo tồn, phát triển nghề, làng nghề truyền thống gắn với sản phẩm OCOP và du lịch nông nghiệp nông thôn trên địa bàn tỉnh Điện Biên giai đoạn năm 2021- 2025, định hướng phát triển đến năm 2030</t>
  </si>
  <si>
    <t>Căn cứ đề xuất xây dựng: Quyết định số 1965/QĐ-UBND ngày 29/10/2021 của UBND tỉnh về việc ban hành Chương trình hành động thực hiện Nghị quyết số 09-NQ/TU ngày 29/7/2021 của Ban Chấp hành Đảng bộ tỉnh về phát triển sản xuất nông, lâm nghiệp gắn với xây dựng nông thôn mới tỉnh Điện Biên giai đoạn 2021-2025 (tiểu mục 5.1, mục 5, phần III)</t>
  </si>
  <si>
    <t xml:space="preserve">Sửa đổi, bổ sung Quyết định số 02/2021/QĐ-UBND ngày 19/01/2021 của UBND tỉnh ban hành Quy định về nội dung chi và mức hỗ trợ cho các hoạt động khuyến nông trên địa bàn tỉnh Điện Biên </t>
  </si>
  <si>
    <t>Căn cứ đề xuất sửa đổi, bổ sung: Căn cứ vào tình hình thực tế sau 1 năm triển khai thực hiện Quyết định (bất cập về thanh toán tiền thuê khoán cán bộ kỹ đạo mô hình, tổ chức phê duyệt kế hoạch khuyến nông...)</t>
  </si>
  <si>
    <t>Quyết định sửa đổi, bổ sung Quyết định số 45/2018/QĐ-UBND ngày 25/12/2018 của UBND tỉnh ban hành Quy định về chính sách hỗ trợ phát triển sản xuất nông, lâm nghiệp thực hiện cơ cấu lại ngành nông nghiệp trên địa bàn tỉnh Điện Biên.</t>
  </si>
  <si>
    <t>Căn cứ đề xuất sửa đổi: Quyết định số 1965/QĐ-UBND ngày 29/10/2021 của UBND tỉnh về việc ban hành Chương trình hành động thực hiện Nghị quyết số 09-NQ/TU ngày 29/7/2021 của Ban Chấp hành Đảng bộ tỉnh về phát triển sản xuất nông, lâm nghiệp gắn với xây dựng nông thôn mới tỉnh Điện Biên giai đoạn 2021-2025 (tiểu mục 10.1, mục 10 phụ lục kèm theo Quyết định)</t>
  </si>
  <si>
    <t>Nghị quyết của Hội đồng nhân dân tỉnh về quyết định chủ trương chuyển mục đích sử dụng rừng sang mục đích khác để thực hiện các dự án trên địa bàn tỉnh năm 2022 (đợt 2)</t>
  </si>
  <si>
    <t>Đề nghị thông qua Kế hoạch sử dụng đất 5 năm tỉnh Điện Biên (2021-2025)</t>
  </si>
  <si>
    <t>Đề nghị chấp thuận bổ sung Danh mục dự án cần thu hồi đất và dự án có sử dụng đất trồng lúa, đất rừng phòng hộ vào các mục đích khác năm 2022 trên địa bàn tỉnh Điện Biên</t>
  </si>
  <si>
    <t>Đề nghị chấp thuận Danh mục dự án cần thu hồi đất và dự án có sử dụng đất trồng lúa, đất rừng phòng hộ vào các mục đích khác năm 2023 trên địa bàn tỉnh Điện Biên</t>
  </si>
  <si>
    <t>Quy chuẩn kỹ thuật địa phương về chất lượng nước sạch sử dụng cho mục đích sinh hoạt tỉnh Điện Biên</t>
  </si>
  <si>
    <t>Đề nghị bãi bỏ Quy định cụ thể về mức giá dịch vụ xét nghiệm sàng lọc SARS-CoV-2 trên địa bàn tỉnh Điện Biên tại NQ số 01/2021/NQ-HĐND ngày 22/8/2021 của HĐND tỉnh Điện Biên</t>
  </si>
  <si>
    <t>Sửa đổi, bổ sung điều 2 của NQ 21/2020/NQ-HĐND ngày 15/7/2020 của HĐND tỉnh Điện Biên quy định mức thu, miễn giảm, thu, nộp,quản lý và sử dụng các loại phí, lệ phí trên địa bàn tỉnh Điện Biên</t>
  </si>
  <si>
    <t>Nghị quyết quy định về quản lý kinh phí tập huấn, bồi dưỡng giáo viên, cán bộ quản lý cơ sở giáo dục để thực hiện chương trình mới, sách giáo khoa mới giáo dục phổ thông</t>
  </si>
  <si>
    <t>Chương trình thực hành tiết kiệm chống lãng phí năm 2022 trên địa bàn tỉnh Điện Biên</t>
  </si>
  <si>
    <t>Báo cáo kết quả thực hành tiết kiệm chống lãng phí 6 tháng đầu năm 2022, phương hướng nhiệm vụ, giải pháp 6 tháng cuối năm 2022</t>
  </si>
  <si>
    <t>Báo cáo kết quả thực hành tiết kiệm chống lãng phí năm 2022, phương hướng nhiệm vụ, giải pháp năm 2023</t>
  </si>
  <si>
    <t>Dự thảo báo cáo tình hình thực hiện nhiệm vụ thu, chi ngân sách địa phương 6 tháng đầu năm; Nhiệm vụ và giải pháp chủ yếu điều hành dự toán NSĐP 6 tháng cuối năm 2022</t>
  </si>
  <si>
    <t>Bãi bỏ Quyết định số 29/2016/QĐ-UBND ngày 30/12//2016 của UBND tỉnh về ban hành quy định mức hỗ trợ chi phí giống ngô để chuyển đổi từ trồng lúa sang trồng ngô trên địa bàn tỉnh Điện Biên</t>
  </si>
  <si>
    <t>Sở Tài Chính</t>
  </si>
  <si>
    <t>Sở Giáo dục và Đào tạo</t>
  </si>
  <si>
    <t>Sở Nông nghiệp và PTNT;UBND các huyện, thị xã, thành phố</t>
  </si>
  <si>
    <t>Quý IV</t>
  </si>
  <si>
    <t xml:space="preserve"> Quý II</t>
  </si>
  <si>
    <t xml:space="preserve"> Quý IV</t>
  </si>
  <si>
    <t>Quý I</t>
  </si>
  <si>
    <t>Quý II</t>
  </si>
  <si>
    <t>Báo cáo quyết toán thu, chi ngân sách địa phương năm 2021</t>
  </si>
  <si>
    <t>Báo cáo tình hình thực hiện nhiệm vụ thu, chi ngân sách địa phương năm 2021;dự toán và phân bổ dự toán ngân sách địa phương năm 2022;Kế hoạch tài chính ngân sách 3 năm 2022-2024</t>
  </si>
  <si>
    <t>Ban hành Bảng giá tính thuế tài nguyên năm 2023 trên địa bàn tỉnh Điện Biên</t>
  </si>
  <si>
    <t>Quyết định ban hành hệ số điều chỉnh giá đất trên địa bàn tỉnh Điện Biên năm 2023</t>
  </si>
  <si>
    <t>Giá tối đa sản phẩm,dịch vụ công ích thủy lợi năm 2023 trên địa bàn tỉnh Điện Biên</t>
  </si>
  <si>
    <t>Quý III</t>
  </si>
  <si>
    <t>Sở Nông nghiệp và PTNT, các Sở ngành có liên quan;UBND các huyện, thị xã, thành phố</t>
  </si>
  <si>
    <t>Sở TN&amp;MT;Cục thuế tỉnh và UBND các huyện, thị xã, thành phố</t>
  </si>
  <si>
    <t>II</t>
  </si>
  <si>
    <t>Quyết định Quy định phân cấp quản lý nhà nước về chất lượng, thi công xây dựng và bảo trì công trình xây dựng trên địa bàn tỉnh Điện Biên</t>
  </si>
  <si>
    <t>Quyết định phân câp lập, thẩm định, phê duyệt dự án đầu tư xây dựng công trình trên địa bàn tỉnh Điện Biên</t>
  </si>
  <si>
    <t>Quyết định quy định giá tối đa dịch vụ thu gom, vận chuyển và xử lý chất thải rắn sinh hoạt trên địa bàn tỉnh Điện Biên</t>
  </si>
  <si>
    <t>Sở Xây dựng</t>
  </si>
  <si>
    <t>Sở Tài Chính, Sở Tài Nguyên &amp; Môi trường;Các sở, ban, ngành tỉnh và UBND các huyện, thị xã, thành phố</t>
  </si>
  <si>
    <t>Quí I</t>
  </si>
  <si>
    <t>Quí II</t>
  </si>
  <si>
    <t>Quí III</t>
  </si>
  <si>
    <t>Tờ trình đề nghị ban hành Quyết định phê duyệt Chương trình Mục tiêu Quốc gia giảm nghèo bền vững giai đoạn 2021-2025 trên địa bàn tỉnh Điện Biên</t>
  </si>
  <si>
    <t>Tờ trình đề nghị ban hành Nghị quyết sửa đổi, bổ sung một số điều của NQ số 04/2021/NQ-HĐND ngày 22/8/2021 của HĐND tỉnh quy định mức chuẩn trợ giúp xã hội, mức trợ cấp, trợ giúp xã hội đối với đối tượng bảo trợ xã hội trên địa bàn tỉnh Điện Biên</t>
  </si>
  <si>
    <t>Sở Lao Động &amp; TBXH</t>
  </si>
  <si>
    <t>Đề án và chính sách hợp tác đào tạo giữa tỉnh Điện Biên với các tỉnh Bắc Lào, giai đoạn 2021-2030</t>
  </si>
  <si>
    <t>Nghị quyết quy định nội dung, mức chi tổ chức các kỳ thi, cuộc thi, hội thi trong lĩnh vực giáo dục và đào tạo trên địa bàn tỉnh Điện Biên</t>
  </si>
  <si>
    <t>Nghị quyết quy định nội dung, mức chi cho tập huấn, bồi dưỡng giáo viên và cán bộ quản lý giáo dục để thực hiện Chương trình mới, SGK mới Giáo dục phổ thông</t>
  </si>
  <si>
    <t>Kế hoạch triển khai thực hiện Chương trình "Tăng cường giáo dục lí tưởng cách mạng, đạo đức, lối sống và khơi dậy khát vọng cống hiến cho thanh niên, thiếu niên, nhi đồng giai đoạn 2021-2030" trên địa bàn tỉnh Điện Biên</t>
  </si>
  <si>
    <t>Nghị quyết về việc sửa đổi, bổ sung định mức chi phí kinh phí đào tạo lưu học sinh tỉnh Điện Biên học tại tỉnh Vân Nam, CHND Trung Hoa</t>
  </si>
  <si>
    <t>Nghị quyết "Quy định số lượng mức hỗ trợ kinh phí đối với Công an xã bán chuyên trách và Bảo vệ dân phố tham gia đảm bảo an ninh, trật tự ở cơ sở trên địa bàn tỉnh Điện Biên"</t>
  </si>
  <si>
    <t>Công an tỉnh</t>
  </si>
  <si>
    <t xml:space="preserve"> UBND các huyện, thị xã, thành phố</t>
  </si>
  <si>
    <t>Đề án đảm bảo cơ sở vật chất cho lực lượng Công an xã chính quy trên địa bàn tỉnh Điện Biên</t>
  </si>
  <si>
    <t>Báo cáo sở kết 5 năm thực hiện Nghị định 83/2017/NĐ-CP ngày 18/72017 cảu Chính phủ quy định về công tác cứu nạn, cứu hộ của lực lượng phòng cháy, chữa cháy</t>
  </si>
  <si>
    <t>Báo cáo kết quả thực hiện QĐ số 630/QĐ-TTg ngày 11/5/2020 của TTCP về ban hành Kế hoạch thực hiện Nghị quyết của Quốc hội về tiếp tục hoàn thiện, nâng cao hiệu lực, hiệu quả thực hiện chính sách, pháp luật về phòng cháy, chữa cháy</t>
  </si>
  <si>
    <t>Đề án nâng cao năng lực, sức chiến đầu của lực lượng Cảnh sát PCCC và CNCH chính quy, tinh nhuệ, từng bước, hiện đại giai đoạn 2022-2030, tầm nhìn 2050</t>
  </si>
  <si>
    <t>Báo cáo sơ kết 5 năm triển khai thực hiện NQ 88/NQ-CP ngày 13/9/2017 của Chính Phủ ban hành Chương trình hành động thực hiện Chỉ thị số 12-CT/TW, ngày 5/1/2017 của Bộ Chính trị về tăng cường sự lãnh đạo của Đảng đối với công tác đảm bảo an ninh kinh tế trong điều kiện phát triển KTTT định hướng XHCN và hội nhập KTQT</t>
  </si>
  <si>
    <t>Báo cáo sơ kết 4 năm triển khai thực hiện Chỉ thị 03/CT-TTg ngày 25/7/2018 cảu TTCP về công tác bảo đảm an ninh, trật tự đối với khu kinh tế, khu công nghiệp, doanh nghiệp đầu tư nước ngoài</t>
  </si>
  <si>
    <t>Quí IV</t>
  </si>
  <si>
    <t>Báo cáo đánh giá tình hình thực hiện kế hoạch đầu tư công 6 tháng đầu năm 2022 và giải pháp thúc đẩy giải ngân kế hoạch vốn trong những tháng còn lại của năm 2022.</t>
  </si>
  <si>
    <t>Báo cáo đánh giá tình hình thực hiện kế hoạch phát triển kinh tế - xã hội, đảm bảo quốc phòng - an ninh 6 tháng đầu năm; nhiệm vụ giải pháp trọng tâm 6 tháng cuối năm 2022</t>
  </si>
  <si>
    <t>Sở Kế hoạch và Đầu tư</t>
  </si>
  <si>
    <t>Sở, ngành liên quan và  UBND các huyện, thị xã, thành phố</t>
  </si>
  <si>
    <t>Báo cáo kiểm điểm công tác chỉ đạo điều hành 6 tháng đầu năm, nhiệm vụ trọng tâm công tác chỉ đạo điều hành 6 tháng cuối năm 2022 của tỉnh</t>
  </si>
  <si>
    <t>Văn phòng UBND tỉnh</t>
  </si>
  <si>
    <t>Báo cáo tình hình thực hiện Kế hoạch phát triển kinh tế - xã hội, đảm bảo quốc phòng an ninh năm 2022; Kế hoạch phát triển kinh tế - xã hội, đảm bảo quốc phòng an ninh năm 2023, tỉnh Điện Biên.</t>
  </si>
  <si>
    <t>Báo cáo tình hình, kết quả thực hiện kế hoạch đầu tư công năm 2022 và đề xuất phương án phân bổ kế hoạch đầu tư công năm 2023.</t>
  </si>
  <si>
    <t>Báo cáo kiểm điểm công tác chỉ đạo điều hành của UBND tỉnh năm 2022, nhiệm vụ trọng tâm công tác chỉ đạo điều hành năm 2023.</t>
  </si>
  <si>
    <t>Quyết định ban hành quy chế phối hợp trong công tác quản lý nhà nước về tín ngưỡng, tôn giáo trên địa bàn tỉnh Điện Biên</t>
  </si>
  <si>
    <t>Sở Nội vụ</t>
  </si>
  <si>
    <t>Quyết định quy định Quy chế quản lý người giữ chức danh, chức vụ và người đại diện phần vốn nhà nước tại doanh nghiệp do UBND tỉnh Điện Biên là cơ quan đại diện chủ sở hữu</t>
  </si>
  <si>
    <t xml:space="preserve">Các sở, ban, ngành tỉnh </t>
  </si>
  <si>
    <t>Báo cáo chương trình giải pháp chỉ đạo điều hành thực hiện nhiệm vụ phát triển kinh tế - xã hội, đảm bảo quốc phòng - an ninh và dự toán ngân sách năm 2022</t>
  </si>
  <si>
    <t xml:space="preserve"> Quý I</t>
  </si>
  <si>
    <t/>
  </si>
  <si>
    <t>Chỉ tiêu</t>
  </si>
  <si>
    <t>Thuế sản phẩm trừ trợ cấp sản phẩm</t>
  </si>
  <si>
    <t>9 tháng</t>
  </si>
  <si>
    <t>Cả năm</t>
  </si>
  <si>
    <t>STT</t>
  </si>
  <si>
    <t>(Kèm theo Quyết định  số          /QĐ-UBND  ngày      tháng 01 năm 2023 của UBND tỉnh Điện Biên)</t>
  </si>
  <si>
    <t>Đơn vị</t>
  </si>
  <si>
    <t>%</t>
  </si>
  <si>
    <t>Tỷ đồng</t>
  </si>
  <si>
    <t>Cung cấp nước; hoạt động quản lý và xử lý rác thải, nước thải</t>
  </si>
  <si>
    <t>Xây dựng</t>
  </si>
  <si>
    <t>Dịch vụ lưu trú và ăn uống</t>
  </si>
  <si>
    <t>Thông tin và truyền thông</t>
  </si>
  <si>
    <t>Y tế và hoạt động trợ giúp xã hội</t>
  </si>
  <si>
    <t>III</t>
  </si>
  <si>
    <t>2.1</t>
  </si>
  <si>
    <t>2.2</t>
  </si>
  <si>
    <t>2.3</t>
  </si>
  <si>
    <t>2.4</t>
  </si>
  <si>
    <t>2.5</t>
  </si>
  <si>
    <t>3.1</t>
  </si>
  <si>
    <t>3.2</t>
  </si>
  <si>
    <t>3.3</t>
  </si>
  <si>
    <t>3.4</t>
  </si>
  <si>
    <t>3.5</t>
  </si>
  <si>
    <t>3.6</t>
  </si>
  <si>
    <t>3.7</t>
  </si>
  <si>
    <t>3.8</t>
  </si>
  <si>
    <t>3.9</t>
  </si>
  <si>
    <t>3.10</t>
  </si>
  <si>
    <t>…</t>
  </si>
  <si>
    <t>IV</t>
  </si>
  <si>
    <t>BTV Tỉnh uỷ</t>
  </si>
  <si>
    <t>x</t>
  </si>
  <si>
    <t>Các Sở, ban ngành tỉnh và UBND các huyện, thị xã, TP</t>
  </si>
  <si>
    <t>Sở Nông nghiệp và PTNT</t>
  </si>
  <si>
    <t>Tháng 12/Quý IV</t>
  </si>
  <si>
    <t>Sở Tài chính</t>
  </si>
  <si>
    <t>Bộ Chỉ huy BĐBP tỉnh</t>
  </si>
  <si>
    <t>UBND các huyện, thị xã, thành phố</t>
  </si>
  <si>
    <t>Tháng 6/Quý II</t>
  </si>
  <si>
    <t>Quy hoạch chung thành phố Điện Biên Phủ, tỉnh Điện Biên đến năm 2045.</t>
  </si>
  <si>
    <t>Tháng 11/Quý IV</t>
  </si>
  <si>
    <t>Quý III-IV</t>
  </si>
  <si>
    <t xml:space="preserve"> (Kèm theo Kế hoạch số:      /BC-UBND ngày        /11/2022 của UBND tỉnh Điện Biên)</t>
  </si>
  <si>
    <t>Chỉ tiêu, Nhiệm vụ</t>
  </si>
  <si>
    <t xml:space="preserve"> Ghi chú</t>
  </si>
  <si>
    <t xml:space="preserve"> KHU VỰC NÔNG, LÂM NGHIỆP VÀ THUỶ SẢN</t>
  </si>
  <si>
    <t xml:space="preserve"> Tổ chức triển khai các dự án đầu tư trồng cây Mắc ca trên địa bàn tỉnh theo quyết định số 554/QĐ-UBND ngày 29/3/2022 về việc thành lập Ban chỉ đạo thực hiện các dự án đầu tư trồng cây Mắc ca trên địa bàn tỉnh</t>
  </si>
  <si>
    <t xml:space="preserve"> -</t>
  </si>
  <si>
    <t>Theo dõi, hướng dẫn, đôn đốc, chỉ đạo tổ chức triển khai thực hiện các dự án trồng Mắc Ca trên địa bàn các huyện Nậm Pồ, huyện Điện Biên, Điện Biên Đông</t>
  </si>
  <si>
    <r>
      <rPr>
        <b/>
        <i/>
        <sz val="12"/>
        <rFont val="Times New Roman"/>
        <family val="1"/>
      </rPr>
      <t>Tổ giúp việc số 1</t>
    </r>
    <r>
      <rPr>
        <sz val="12"/>
        <rFont val="Times New Roman"/>
        <family val="1"/>
      </rPr>
      <t xml:space="preserve">
( Theo QĐ số 667/QĐ-BCĐ ngày 13/4/2022 về Thành lập Tổ giúp việc Ban chỉ đọa thực hiện các dự án đầu tư trồng cây Mắc ca trên địa bàn tỉnh)</t>
    </r>
  </si>
  <si>
    <t xml:space="preserve"> - UBND CÁC HUYỆN: NẬM PỒ, ĐIỆN BIÊN, ĐIỆN BIÊN ĐÔNG</t>
  </si>
  <si>
    <t>Theo dõi, hướng dẫn, đôn đốc, chỉ đạo tổ chức triển khai thực hiện các dự án trồng Mắc Ca trên địa bàn UBND các huyện Tuần Giáo, Thị xã Mường Lay, Mường Chà, UBND Thành phố Điện Biên Phủ</t>
  </si>
  <si>
    <r>
      <rPr>
        <b/>
        <i/>
        <sz val="12"/>
        <rFont val="Times New Roman"/>
        <family val="1"/>
      </rPr>
      <t>Tổ giúp việc số 2</t>
    </r>
    <r>
      <rPr>
        <sz val="12"/>
        <rFont val="Times New Roman"/>
        <family val="1"/>
      </rPr>
      <t xml:space="preserve">
( Theo QĐ số 667/QĐ-BCĐ ngày 13/4/2022 về Thành lập Tổ giúp việc Ban chỉ đọa thực hiện các dự án đầu tư trồng cây Mắc ca trên địa bàn tỉnh)</t>
    </r>
  </si>
  <si>
    <t xml:space="preserve"> - UBND CÁC HUYỆN:TUẦN GIÁO, THỊ XÃ MƯỜNG LAY, MƯỜNG CHÀ, UBND THÀNH PHỐ ĐIỆN BIÊN PHỦ</t>
  </si>
  <si>
    <t>Theo dõi, hướng dẫn, đôn đốc, chỉ đạo tổ chức triển khai thực hiện các dự án trồng Mắc Ca trên địa bàn UBND các huyện Mường Nhé, Mường Ảng, Tủa Chùa</t>
  </si>
  <si>
    <r>
      <rPr>
        <b/>
        <i/>
        <sz val="12"/>
        <rFont val="Times New Roman"/>
        <family val="1"/>
      </rPr>
      <t>Tổ giúp việc số 3</t>
    </r>
    <r>
      <rPr>
        <sz val="12"/>
        <rFont val="Times New Roman"/>
        <family val="1"/>
      </rPr>
      <t xml:space="preserve">
( Theo QĐ số 667/QĐ-BCĐ ngày 13/4/2022 về Thành lập Tổ giúp việc Ban chỉ đọa thực hiện các dự án đầu tư trồng cây Mắc ca trên địa bàn tỉnh)</t>
    </r>
  </si>
  <si>
    <t xml:space="preserve"> - UBND CÁC HUYỆN: MƯỜNG NHÉ, MƯỜNG ẢNG, TỦA CHÙA</t>
  </si>
  <si>
    <t>Xây dựng phương án, kế hoạch thực hiện kết nối các doanh nghiệp của tỉnh với các doanh nghiệp phân phối có các hệ thống siêu thị, trung tâm thương mại, cửa hàng tiện ích, các doanh nghiệp chế biến tại các trung tâm kinh tế lớn để tạo thuận lợi, hỗ trợ các doanh nghiệp xây dựng và quảng bá thương hiệu sản phẩm</t>
  </si>
  <si>
    <t xml:space="preserve"> Sở Nông nghiệp và PTNT</t>
  </si>
  <si>
    <t xml:space="preserve"> Các Sở, ngành, đơn vị liên quan</t>
  </si>
  <si>
    <t>Đề án bảo tồn, phát triển nghề, làng nghề truyền thống gắn với sản phẩm OCOP và du lịch nông nghiệp nông thôn trên địa bàn tỉnh Điện Biên giai đoạn năm 2022- 2025, định hướng phát triển đến năm 2030</t>
  </si>
  <si>
    <t xml:space="preserve"> Tập trung, quyết liệt, khẩn trương đẩy nhanh tiến độ giao đất, giao rừng, cấp giấy chứng nhận quyền sử dụng đất lâm nghiệp giai đoạn 2019-2023 theo Kế hoạch 2783/KH-UBND ngày 20/9/2019</t>
  </si>
  <si>
    <t xml:space="preserve"> Sở Tài nguyên Môi trường; Sở Nông nghiệp và PTNT và các cơ quan, đơn vị liên quan</t>
  </si>
  <si>
    <t xml:space="preserve"> II</t>
  </si>
  <si>
    <t>KHU VỰC CÔNG NGHIỆP - XÂY DỰNG</t>
  </si>
  <si>
    <t>PHÒNG CÔNG NGHIỆP CHỦ TRÌ , PHỐI HỢP CÁC PHÒNG CHUYÊN MÔN TỔNG HỢP</t>
  </si>
  <si>
    <t xml:space="preserve"> Khai khoáng</t>
  </si>
  <si>
    <t xml:space="preserve"> Công nghiệp, chế biến, chế tạo</t>
  </si>
  <si>
    <t xml:space="preserve"> Sản xuất và phân phối điện, khí đốt, nước nóng, hơi nước và điều hoà không khí</t>
  </si>
  <si>
    <t xml:space="preserve"> Xây dựng</t>
  </si>
  <si>
    <t>KHU VỰC DỊCH VỤ</t>
  </si>
  <si>
    <t>PHÒNG CÔNG NGHIỆP, VĂN XÃ, TỔNG HỢP  PHỐI HỢP CÁC PHÒNG CHUYÊN MÔN TỔNG HỢP</t>
  </si>
  <si>
    <t xml:space="preserve"> Bán buôn, bán lẻ; sửa chữa ô tô, mô tô, xe máy và xe có động cơ khác</t>
  </si>
  <si>
    <t>PHÒNG CÔNG NGHIỆP TỔNG HỢP</t>
  </si>
  <si>
    <t xml:space="preserve"> Vận tải, kho bãi</t>
  </si>
  <si>
    <t xml:space="preserve"> Hoạt động tài chính, ngân hàng và bảo hiểm</t>
  </si>
  <si>
    <t>PHÒNG  TỔNG HỢP</t>
  </si>
  <si>
    <t xml:space="preserve"> Hoạt động chuyên môn khoa học công nghệ</t>
  </si>
  <si>
    <t xml:space="preserve"> Giáo dục và đào tạo</t>
  </si>
  <si>
    <t>Nghệ thuật, vui chơi và giải trí</t>
  </si>
  <si>
    <t xml:space="preserve"> Ngành hoạt động làm thuê các công việc trong hộ gia đình, sản xuất sản phẩm vật chất và dịch vụ tự tiêu dùng của hộ gia đình</t>
  </si>
  <si>
    <t>PHÒNG VĂN XÃ  CHỦ TRÌ</t>
  </si>
  <si>
    <t>PHÒNG CÔNG NGHIỆP CHỦ TRÌ</t>
  </si>
  <si>
    <t>PHÒNG NÔNG NGHIỆP CHỦ TRÌ PHỐI HỢP PHÒNG KINH TẾ ĐỐI NGOẠI</t>
  </si>
  <si>
    <t>….</t>
  </si>
  <si>
    <t>Ngành kinh tế</t>
  </si>
  <si>
    <t>Tốc độ tăng trưởng GRDP năm 2023</t>
  </si>
  <si>
    <t>Quý l</t>
  </si>
  <si>
    <t>Quý lI</t>
  </si>
  <si>
    <t>6 tháng</t>
  </si>
  <si>
    <t>Quý lII</t>
  </si>
  <si>
    <t>Tổng sản phẩm trên địa bàn (GRDP)</t>
  </si>
  <si>
    <t>Nông, lâm nghiệp và thủy sản</t>
  </si>
  <si>
    <t>Công nghiệp và xây dựng</t>
  </si>
  <si>
    <t>a)</t>
  </si>
  <si>
    <t>Công nghiệp</t>
  </si>
  <si>
    <t>- Khai khoáng</t>
  </si>
  <si>
    <t>- Chế biến, chế tạo</t>
  </si>
  <si>
    <t>- Sản xuất và phân phối điện, khí đốt, nước nóng, hơi nước</t>
  </si>
  <si>
    <t>- Cung cấp nước; hoạt động quản lý và xử lý rác thải, nước thải</t>
  </si>
  <si>
    <t>b)</t>
  </si>
  <si>
    <t>Dịch vụ</t>
  </si>
  <si>
    <t xml:space="preserve">
CÁC NHIỆM VỤ NGÀNH, LĨNH VỰC THEO KẾ HOẠCH KỊCH BẢN TĂNG TRƯỞNG KINH TẾ (GRDP) TỈNH ĐIỆN BIÊN  NĂM 2022
</t>
  </si>
  <si>
    <r>
      <t xml:space="preserve">Kế hoạch 2023
</t>
    </r>
    <r>
      <rPr>
        <b/>
        <i/>
        <sz val="13"/>
        <rFont val="Times New Roman"/>
        <family val="1"/>
      </rPr>
      <t>(Xây dựng các nội dung cụ thể, chi tiết để triển khai hoàn thành các nhiệm vụ theo Từng lĩnh vực)</t>
    </r>
  </si>
  <si>
    <t>KỊCH BẢN TĂNG TRƯỞNG TỔNG SẢN PHẨM TRÊN ĐỊA BÀN (GRDP)
 NĂM 2023 THEO GIÁ SO SÁNH 2010</t>
  </si>
  <si>
    <t xml:space="preserve"> Công an tỉnh</t>
  </si>
  <si>
    <t xml:space="preserve"> Thanh tra tỉnh</t>
  </si>
  <si>
    <t xml:space="preserve"> Bộ Chỉ huy Quân sự tỉnh</t>
  </si>
  <si>
    <t>a</t>
  </si>
  <si>
    <t>BÁO CÁO, KẾ HOẠCH, CHƯƠNG TRÌNH, ĐỀ ÁN</t>
  </si>
  <si>
    <t>Tổng số</t>
  </si>
  <si>
    <t>A</t>
  </si>
  <si>
    <t>b</t>
  </si>
  <si>
    <t>NGHỊ QUYẾT HĐND TỈNH</t>
  </si>
  <si>
    <t>B</t>
  </si>
  <si>
    <t>Chi ngân sách địa phương</t>
  </si>
  <si>
    <t>Chi thường xuyên</t>
  </si>
  <si>
    <t>Tổng vốn đầu tư phát triển trên địa bàn</t>
  </si>
  <si>
    <t xml:space="preserve">Vốn nhà nước trên địa bàn </t>
  </si>
  <si>
    <t xml:space="preserve">Vốn đầu tư trực tiếp nước ngoài </t>
  </si>
  <si>
    <t>Số lao động được tạo việc làm mới</t>
  </si>
  <si>
    <t>Tỷ lệ trẻ em dưới 1 tuổi tiêm đầy đủ các loại vắc xin</t>
  </si>
  <si>
    <t>C</t>
  </si>
  <si>
    <t xml:space="preserve">Tỷ lệ che phủ rừng </t>
  </si>
  <si>
    <t>D</t>
  </si>
  <si>
    <t>Một số chỉ tiêu sản xuất cụ thể khác</t>
  </si>
  <si>
    <t>Trồng trọt</t>
  </si>
  <si>
    <t>-</t>
  </si>
  <si>
    <t>Diện tích gieo trồng</t>
  </si>
  <si>
    <t>+</t>
  </si>
  <si>
    <t>Lúa đông xuân</t>
  </si>
  <si>
    <t>Ha</t>
  </si>
  <si>
    <t>Ngô</t>
  </si>
  <si>
    <t>Sắn</t>
  </si>
  <si>
    <t>Đậu tương</t>
  </si>
  <si>
    <t>Lạc</t>
  </si>
  <si>
    <t>Tấn</t>
  </si>
  <si>
    <t>Cây lâu năm</t>
  </si>
  <si>
    <t>Cây cà phê</t>
  </si>
  <si>
    <t>Diện tích</t>
  </si>
  <si>
    <t>Sản lượng</t>
  </si>
  <si>
    <t>Cây chè búp</t>
  </si>
  <si>
    <t>Cây cao su</t>
  </si>
  <si>
    <t xml:space="preserve">+ </t>
  </si>
  <si>
    <t>Cây mắc ca</t>
  </si>
  <si>
    <t>Cây ăn quả</t>
  </si>
  <si>
    <t>Chăn nuôi</t>
  </si>
  <si>
    <t xml:space="preserve">Trâu </t>
  </si>
  <si>
    <t>Con</t>
  </si>
  <si>
    <t xml:space="preserve">Bò </t>
  </si>
  <si>
    <t xml:space="preserve">Lợn </t>
  </si>
  <si>
    <t xml:space="preserve">Gia cầm </t>
  </si>
  <si>
    <t xml:space="preserve">Lâm nghiệp </t>
  </si>
  <si>
    <t>m3</t>
  </si>
  <si>
    <t xml:space="preserve">Thủy sản </t>
  </si>
  <si>
    <t xml:space="preserve"> +</t>
  </si>
  <si>
    <t>GRDP</t>
  </si>
  <si>
    <t>TỔNG SỐ</t>
  </si>
  <si>
    <t>I.1</t>
  </si>
  <si>
    <t>Khu vực I (Nông, Lâm, Thủy)</t>
  </si>
  <si>
    <t>I.2</t>
  </si>
  <si>
    <t>Khu vực II (Công nghiệp, Xây dựng)</t>
  </si>
  <si>
    <t>Trong đó: Công nghiệp</t>
  </si>
  <si>
    <t>I.3</t>
  </si>
  <si>
    <t>Khu vực III (Dịch vụ)</t>
  </si>
  <si>
    <t>Phân theo ngành cấp 1</t>
  </si>
  <si>
    <t xml:space="preserve">A. Nông nghiệp, lâm nghiệp và thủy sản </t>
  </si>
  <si>
    <t xml:space="preserve">B. Khai khoáng </t>
  </si>
  <si>
    <t>Sở Công Thương</t>
  </si>
  <si>
    <t xml:space="preserve">C. Công nghiệp chế biến, chế tạo </t>
  </si>
  <si>
    <t xml:space="preserve">E. Cung cấp nước; hoạt động quản lý và xử lý rác thải, nước thải </t>
  </si>
  <si>
    <t>F. Xây dựng</t>
  </si>
  <si>
    <t xml:space="preserve">H. Vận tải kho bãi </t>
  </si>
  <si>
    <t xml:space="preserve">I. Dịch vụ lưu trú và ăn uống </t>
  </si>
  <si>
    <t xml:space="preserve">J. Thông tin và truyền thông </t>
  </si>
  <si>
    <t xml:space="preserve">K. Hoạt động tài chính, ngân hàng và bảo hiểm </t>
  </si>
  <si>
    <t xml:space="preserve">L. Hoạt động kinh doanh bất động sản </t>
  </si>
  <si>
    <t xml:space="preserve">M. Hoạt động chuyên môn, khoa học và công nghệ </t>
  </si>
  <si>
    <t>Sở Khoa học và Công nghệ</t>
  </si>
  <si>
    <t xml:space="preserve">N. Hoạt động hành chính và dịch vụ hỗ trợ </t>
  </si>
  <si>
    <t xml:space="preserve">P. Giáo dục và đào tạo </t>
  </si>
  <si>
    <t xml:space="preserve">Q. Y tế và hoạt động trợ giúp xã hội </t>
  </si>
  <si>
    <t xml:space="preserve">R. Nghệ thuật, vui chơi và giải trí </t>
  </si>
  <si>
    <t xml:space="preserve">S. Hoạt động dịch vụ khác </t>
  </si>
  <si>
    <t xml:space="preserve">U. Hoạt động của các tổ chức và cơ quan quốc tế </t>
  </si>
  <si>
    <t>Sở Ngoại vụ</t>
  </si>
  <si>
    <t>Sở Tư pháp</t>
  </si>
  <si>
    <t>DANH MỤC BÁO CÁO VÀ ĐỀ ÁN DO CÁC ĐƠN VỊ ĐỀ XUẤT NĂM 2024</t>
  </si>
  <si>
    <t>Thời gian thông qua* (Tháng…./Quý…./2024)</t>
  </si>
  <si>
    <t xml:space="preserve">BÁO CÁO, ĐỀ ÁN CHUYỂN TIẾP  SANG 2024 </t>
  </si>
  <si>
    <t>Quyết định công bố danh mục theo quy định và tập hệ thống hóa kỳ 2019-2023; Báo cáo kết quả hệ thống hóa kỳ 2019-2023</t>
  </si>
  <si>
    <t>Các Sở, ban, ngành, UBND các huyện, thị xã, thành phố</t>
  </si>
  <si>
    <t>Đồ án Quy hoạch Quảng cáo ngoài trời trên địa bàn tỉnh Điện Biên đến năm 2030, tầm nhìn đến năm 2035.</t>
  </si>
  <si>
    <t>Sở Văn hóa, Thể thao và Du lịch</t>
  </si>
  <si>
    <t>Các Sở, ban, ngành và UBND các huyện, thị xã, thành phố</t>
  </si>
  <si>
    <t>Đồ án Quy hoạch bảo quản, tu bổ, phục hồi và phát huy giá trị di tích lịch sử Quốc gia đặc biệt Chiến trường Điện Biên Phủ</t>
  </si>
  <si>
    <t>Đề án bảo vệ và phát huy giá trị cánh đồng Mường Thanh</t>
  </si>
  <si>
    <t>Các Sở, ngành liên quan, UBND huyện Điện Biên, thành phố Điện Biên Phủ</t>
  </si>
  <si>
    <t>Dự án rà soát điều chính phân loại rừng và đất lâm nghiệp tỉnh Điện Biên đến năm 2030</t>
  </si>
  <si>
    <t>UBND các huyện, thị xã, thành phố, các sở, ngành liên quan</t>
  </si>
  <si>
    <t>Ban hành Quy định một số nội dung về hoạt động đo đạc và bản đồ trên địa bàn tỉnh Điện Biên</t>
  </si>
  <si>
    <t>Các sở, ngành và UBND cấp huyện</t>
  </si>
  <si>
    <t>Đồ án Điều chỉnh cục bộ Quy hoạch phân khu tỷ lệ 1/5.000 Khu vực phía bắc thành phố Điện Biên Phủ gắn với quy hoạch Cảng hàng không Điện Biên</t>
  </si>
  <si>
    <t>Các Sở ngành, tỉnh;
UBND các huyện, thị xã, thành phố</t>
  </si>
  <si>
    <t>Đề án sắp xếp đơn vị hành chính cấp huyện, cấp xã giai đoạn 2023-2025 của tỉnh Điện Biên</t>
  </si>
  <si>
    <t>Văn phòng UBND tỉnh, các sở, ngành có liên quan; UBND cấp huyện có liên quan</t>
  </si>
  <si>
    <t>Tháng 4/Quý II</t>
  </si>
  <si>
    <t>Kế hoạch sử dụng đất 05 năm tỉnh Điện Biên (2021-2025)</t>
  </si>
  <si>
    <t>Tháng 9/Quý III</t>
  </si>
  <si>
    <t>Nghị quyết về chính sách hỗ trợ phát triển du lịch cộng đồng và sản phẩm du lịch</t>
  </si>
  <si>
    <t>Nghị quyết của HĐND tỉnh ban hành quy định về chính sách hỗ trợ phát triển sản xuất nông, lâm nghiệp thực hiện cơ cấu lại ngành nông nghiệp trên địa bàn tỉnh Điện Biên (thay thế Nghị quyết số 05/2018/NQ-HĐND ngày 07/12/2018 của HĐND tỉnh)</t>
  </si>
  <si>
    <t>Nghị quyết của Hội đồng nhân dân tỉnh Quy định về số lượng, tiêu chuẩn, chế độ chính sách đối với khuyến nông viên cấp xã trên địa bàn tỉnh Điện Biên</t>
  </si>
  <si>
    <t>Nghị quyết quy định Danh mục các khoản thu, mức thu dịch vụ, hỗ trợ hoạt động giáo dục, cơ chế quản lý thu, chi các khoản thu dịch vụ phục vụ, hỗ trợ hoạt động giáo dục của các cơ sở giáo dục công lập trên địa bàn tỉnh Điện Biên</t>
  </si>
  <si>
    <t>Quy hoạch tỉnh Điện Biên thời kỳ 2021-2030, tầm nhìn đến năm 2050</t>
  </si>
  <si>
    <t>Quy hoạch chung thành phố Điện Biên Phủ, tỉnh Điện Biên đến năm 2045</t>
  </si>
  <si>
    <t>BÁO CÁO, ĐỀ ÁN ĐĂNG KÝ MỚI 2024</t>
  </si>
  <si>
    <t xml:space="preserve">a </t>
  </si>
  <si>
    <t>Ban hành kế hoạch thực hiện nhiệm vụ xây dựng, quản lý và bảo vệ chủ quyền, toàn vẹn lãnh thổ, an ninh biên giới quốc gia năm 2024.</t>
  </si>
  <si>
    <t>Ban hành chỉ thị của Ban Thường vụ Tỉnh uỷ về lãnh đạo nhiệm vụ xây dựng và bảo vệ biên giới quốc gia năm 2024.</t>
  </si>
  <si>
    <t>Kế hoạch thực hiện nhiệm vụ quân sự, quốc phòng năm 2024</t>
  </si>
  <si>
    <t>Chương trình thực hành tiết kiệm, chống lãng phí năm 2024 trên địa bàn tỉnh Điện Biên</t>
  </si>
  <si>
    <t>Các Sở, ban ngành tỉnh, UBND các huyện, thị xã, TP</t>
  </si>
  <si>
    <t>Kế hoạch bảo đảm an ninh, trật tự năm 2024</t>
  </si>
  <si>
    <t>Kế hoạch triển khai thi hành Luật Căn cước</t>
  </si>
  <si>
    <t>Các sở, ban, ngành, đoàn thể tỉnh, UBND các huyện, thị xã, thành phố</t>
  </si>
  <si>
    <t>Kế hoạch triển khai thi hành Luật lực lượng tham gia bảo vệ ANTT ở cơ sở</t>
  </si>
  <si>
    <t>Chương trình công tác Nhân quyền năm 2024</t>
  </si>
  <si>
    <t>Kế hoạch triển khai hoạt động tuyên truyền thành tựu bảo đảm quyền con người năm 2024</t>
  </si>
  <si>
    <t>Quý I, II</t>
  </si>
  <si>
    <t>Kế hoạch thực hiện Chỉ thị 24-CT/TW ngày 13/7/2023 của Bộ Chính trị về “Bảo đảm vững chắc ANQG trong bối cảnh hội nhập quốc tế toàn diện, sâu rộng”</t>
  </si>
  <si>
    <t xml:space="preserve">Công an tỉnh </t>
  </si>
  <si>
    <t>Các sở, ban, ngành, đoàn thể tỉnh và UBND các huyện, thị xã, thành phố</t>
  </si>
  <si>
    <t>Kế hoạch triển khai thực hiện Chỉ thị số 33-CT/TU, ngày 20/11/2023 của Ban Thường vụ Tỉnh uỷ về tăng cường, nâng cao hiệu quả công tác phòng, chống và kiểm soát ma tuý trong tình hình mới trên địa bàn tỉnh Điện Biên.</t>
  </si>
  <si>
    <t>Kế hoạch thực hiện Chuyển hoá địa bàn trọng điểm phức tạp về TTATXH năm 2024</t>
  </si>
  <si>
    <t>Kế hoạch phòng, chống tội phạm năm 2024</t>
  </si>
  <si>
    <t>Kế hoạch phòng, chống ma tuý năm 2024</t>
  </si>
  <si>
    <t>Kế hoạch phòng, chống mua bán người 2024</t>
  </si>
  <si>
    <t>Báo cáo sơ kết 05 năm thực hiện Chỉ thị số 33/CT-TTg ngày 05/12/2018 của Thủ tướng Chính phủ về tăng cường các biện pháp bảo đảm tái hòa nhập cộng đồng cho người chấp hành xong án phạt tù và 03 năm thực hiện Nghị định số 49/2020-NĐ-CP ngày 17/4/2020 của Chính phủ quy định chi tiết Luật thi hành hình sự về tái hòa nhập cộng đồng</t>
  </si>
  <si>
    <t>Kế hoạch phòng, chống khủng bố, đảm bảo an ninh hàng không, phòng chống phổ biến vũ khí hủy diệt hoàng loạt năm 2024</t>
  </si>
  <si>
    <t>Các sở ngành, cảng hàng không, đài kiểm soát không lưu, cảng vụ hàng không miền Bắc tại Điện Biên; UBND các huyện, thị xã, thành phố</t>
  </si>
  <si>
    <t>Kế hoạch kiểm tra, đánh giá thực trạng an ninh hệ thống mạng, công tác bảo đảm an toàn, an ninh mạng thông tin tại các cơ quan, đơn vị, địa phương trên địa bàn tỉnh Điện Biên</t>
  </si>
  <si>
    <t>Báo cáo tình hình, kết quả công tác bảo đảm an toàn, an ninh mạng trên địa bàn tỉnh Điện Biên Quý I/2024</t>
  </si>
  <si>
    <t>Các cơ quan thành viên Tiểu ban an toàn, an ninh mạng tỉnh</t>
  </si>
  <si>
    <t>Quyết định số 06/2018/QĐ-UBND ngày 12/01/2018 về Quy chế phối hợp trong công tác quản lý NNN cư trú, hoạt động trên địa bàn tỉnh Điện Biên</t>
  </si>
  <si>
    <t>Kế hoạch thực hiện Đề án 06 năm 2024</t>
  </si>
  <si>
    <t>Báo cáo kết quả thực hiện Đề án 06 hằng tháng, 06 tháng, 01 năm.</t>
  </si>
  <si>
    <t>Định kỳ hàng tháng, 06 tháng, 01 năm</t>
  </si>
  <si>
    <t>Báo cáo kết quả thực hiện Đề án 06 hằng tháng, 06 tháng, 01 năm</t>
  </si>
  <si>
    <t>Quyết định kiện toàn Ban Chỉ đạo Đề án 06/CP của tỉnh</t>
  </si>
  <si>
    <t>Các sở ban, ngành, đoàn thể tỉnh</t>
  </si>
  <si>
    <t>Quyết định của UBND tỉnh Ban hành quy định về công tác Thi đua, Khen thưởng trên địa bàn tỉnh Điện Biên (thay thế Quyết định số 11/2020/QĐ-UBND ngày 27/7/2020 của UBND tỉnh Điện Biên Ban hành Quy định về công tác Thi đua, Khen thưởng trên địa bàn tỉnh Điện Biên)</t>
  </si>
  <si>
    <t xml:space="preserve">Cơ quan, đơn vị, địa phương tham gia cụm, khối thi đua trên địa bàn tỉnh </t>
  </si>
  <si>
    <t xml:space="preserve">Tháng 3/Quý I </t>
  </si>
  <si>
    <t>Quyết định Quy định tiêu chuẩn đối với cán bộ, công chức cấp xã, ngành đào tạo đối với chức danh công chức cấp xã và Quy chế tổ chức tuyển dụng công chức cấp xã trên địa bàn tỉnh Điện Biên</t>
  </si>
  <si>
    <t>Các cơ quan chuyên môn thuộc UBND tỉnh; Mặt trận tổ quốc Việt Nam tỉnh, các tổ chức chính trị - xã hội cấp tỉnh; UBND các huyện, thị xã, thành phố</t>
  </si>
  <si>
    <t>Bãi bỏ Quyết định số 36/2020/QĐ-UBND ngày 31/12/2020 của UBND tỉnh phân định nhiệm vụ chi bảo vệ môi trường, nhiệm vụ chi hoạt động kinh tế về tài nguyên môi trường trên địa bàn tỉnh Điện Biên</t>
  </si>
  <si>
    <t>Kế hoạch phòng, chống dịch bệnh gia súc, gia cầm, động vật thủy sản năm 2024</t>
  </si>
  <si>
    <t>Kế hoạch hành động bảo đảm ATTP trong lĩnh vực nông nghiệp năm 2024 trên địa bàn tỉnh Điện Biên</t>
  </si>
  <si>
    <t>Kế hoạch triển khai "Chương trình phối hợp tuyên truyền, vận động sản xuất, kinh doanh nông sản thực phẩm chất lượng, an toàn vì sức khỏe cộng đồng, phát triển bền vững" năm 2024 trên địa bàn tỉnh Điện Biên</t>
  </si>
  <si>
    <t>Quyết định của UBND tỉnh về việc sửa đổi, bổ sung Quyết định số 05/2023/QĐ-UBND ngày 28/4/2023 của Uỷ ban nhân dân tỉnh Điện Biên ban hành Quy định về cơ chế quay vòng một phần vốn hỗ trợ bằng tiền hoặc hiện vật để luân chuyển trong cộng đồng theo từng dự án hỗ trợ phát triển sản xuất cộng động thuộc các Chương trình mục tiêu quốc gia trên địa bàn tỉnh Điện Biên, giai đoạn 2021-2025</t>
  </si>
  <si>
    <t>Quyết định của UBND tỉnh về việc hướng dẫn chi tiết trình tự, thủ tục, tiêu chí, mẫu hồ sơ lựa chọn dự án, kế hoạch, phương án trong thực hiện các hoạt động hỗ trợ phát triển sản xuất thuộc các chương trình mục tiêu quốc gia giai đoạn 2021-2025 trên địa bàn tỉnh Điện Biên</t>
  </si>
  <si>
    <r>
      <t>Quyết định ban hành quy định định mức kinh tế kỹ thuật áp dụng thực hiện các chương trình, dự án phát triển sản xuất nông lâm nghiệp, thuỷ sản trên địa bàn tỉnh Điện Biên.</t>
    </r>
    <r>
      <rPr>
        <sz val="10"/>
        <rFont val="Arial"/>
        <family val="2"/>
      </rPr>
      <t> </t>
    </r>
    <r>
      <rPr>
        <sz val="8"/>
        <rFont val="Arial"/>
        <family val="2"/>
      </rPr>
      <t> </t>
    </r>
  </si>
  <si>
    <t>Báo cáo chương trình giải pháp chỉ đạo điều hành thực hiện nhiệm vụ phát triển kinh tế - xã hội, đảm bảo quốc phòng - an ninh và dự toán ngân sách năm 2024.</t>
  </si>
  <si>
    <t>Báo cáo đánh giá tình hình thực hiện kế hoạch phát triển kinh tế - xã hội, đảm bảo quốc phòng - an ninh Quý I; nhiệm vụ, giải pháp trọng tâm Quý II năm 2024.</t>
  </si>
  <si>
    <t>Quyết định ban hành Quy định tiêu chuẩn, điều kiện bổ nhiệm đối với chức danh Trưởng phòng, Phó Trưởng phòng Sở và tương đương thuộc Sở Giáo dục và Đào tạo tỉnh Điện Biên</t>
  </si>
  <si>
    <t>Sở GDĐT</t>
  </si>
  <si>
    <t>Nghị quyết của HĐND tỉnh về phê duyệt bổ sung số lượng người làm việc trong các cơ sở giáo dục mầm non và phổ thông công lập năm học 2023-2024</t>
  </si>
  <si>
    <t>Sở Nội vụ</t>
  </si>
  <si>
    <t>Quý I</t>
  </si>
  <si>
    <t>Báo cáo tình hình, kết quả công tác bảo đảm an toàn, an ninh mạng trên địa bàn tỉnh Điện Biên 06 tháng đầu năm 2024</t>
  </si>
  <si>
    <t>Trước 10/6/2024</t>
  </si>
  <si>
    <t>Kế hoạch thực hiện tháng hành động phòng, chống ma túy (tháng 6/2024) và ngày quốc tế - ngày toàn dân phòng, chống ma tuý (26/6/2024)</t>
  </si>
  <si>
    <t>Báo cáo sơ kết mở đợt cao điểm vận động dân giao nộp và đấu tranh với tội phạm, vi phạm pháp luật về VK, VLN, CCHT và pháo năm 2024</t>
  </si>
  <si>
    <t>Báo cáo kết quả thực hành tiết kiệm chống lãng phí 06 tháng đầu năm 2024, phương hướng, nhiệm vụ giải pháp 06 tháng cuối năm 2024</t>
  </si>
  <si>
    <t>Báo cáo tình hình thực hiện nhiệm vụ thu, chi ngân sách địa phương 6 tháng đầu năm; nhiệm vụ và giải pháp chủ yếu điều hành dự toán ngân sách địa phương 6 tháng cuối năm 2024</t>
  </si>
  <si>
    <t>Danh mục dự án bổ sung cần thu hồi đất và dự án có sử dụng đất trồng lúa, đất rừng phòng hộ vào mục đích khác năm 2024 trên địa bàn tỉnh</t>
  </si>
  <si>
    <t>Báo cáo tình hình kết quả phòng, chống tội phạm và vi phạm pháp luật 6 tháng đầu năm, nhiệm vụ giải pháp 6 tháng cuối năm 2024</t>
  </si>
  <si>
    <t>Quyết định ban hành Quy định tiêu chuẩn, điều kiện bổ nhiệm đối với chức danh Trưởng phòng, Phó Trưởng phòng Sở và tương đương thuộc Sở Y tế tỉnh Điện Biên</t>
  </si>
  <si>
    <t>Quyết định về việc Ban hành Quy định xác định nhiệm vụ, tuyển chọn, giao trực tiếp tổ chức và cá nhân thực hiện nhiệm vụ khoa học và công nghệ cấp tỉnh sử dụng ngân sách nhà nước trên địa bàn tỉnh Điện Biên.</t>
  </si>
  <si>
    <t>Các Sở, ban, ngành, UBND cấp huyện</t>
  </si>
  <si>
    <t>Đề án phát triển TDTT quần chúng tỉnh Điện Biên giai đoạn 2023-2025 và định hướng đến năm 2030</t>
  </si>
  <si>
    <t>Quyết định phân cấp quản lý về an toàn thực phẩm thuộc lĩnh vực Công Thương trên địa bàn tỉnh Điện Biên</t>
  </si>
  <si>
    <t>Các Sở ngành, tỉnh;
UBND các huyện, thị xã, thành phố; Công an tỉnh.</t>
  </si>
  <si>
    <t>Quý II/2024</t>
  </si>
  <si>
    <t>Quyết định sửa đổi, bổ sung một số điều của Quy định phân cấp quản lý tổ chức bộ máy, biên chế, cán bộ, công chức, viên chức, người quản lý doanh nghiệp thuộc tỉnh Điện Biên ban hành kèm theo Quyết định số 45/2022/QĐ-UBND ngày 17/11/2022 của UBND tỉnh Điện Biên.</t>
  </si>
  <si>
    <t>Sở, ban, ngành liên quan, UBND các huyện, thị xã, thành phố</t>
  </si>
  <si>
    <t>Kế hoạch quảng bá, xúc tiến du lịch tỉnh Điện Biên năm 2025</t>
  </si>
  <si>
    <t>Báo cáo đánh giá tình hình thực hiện kế hoạch phát triển kinh tế - xã hội, đảm bảo quốc phòng - an ninh 6 tháng đầu năm; nhiệm vụ giải pháp trọng tâm 6 tháng cuối năm 2024.</t>
  </si>
  <si>
    <t>Báo cáo đánh giá tình hình thực hiện kế hoạch đầu tư công 6 tháng đầu năm 2024 và giải pháp thúc đẩy giải ngân kế hoạch vốn trong những tháng còn lại của năm 2024; Xây dựng kế hoạch đầu tư công năm 2025.</t>
  </si>
  <si>
    <t>Kế hoạch đầu tư công trung hạn 5 năm giai đoạn 2026-2030, tỉnh Điện Biên.</t>
  </si>
  <si>
    <t>Quy định cơ chế cấp phát, thanh toán vốn đầu tư công từ nguồn ngân sách nhà nước hỗ trợ trực tiếp bằng tiền, theo định mức cho một số đối tượng chính sách thuộc nội dung đầu tư của Chương trình mục tiêu quốc gia giai đoạn 2021-2025 trên địa bàn tỉnh Điện Biên</t>
  </si>
  <si>
    <t>Nghị quyết quy định định mức xây dựng dự toán kinh phí đối với nhiệm vụ khoa học và công nghệ có sử dụng ngân sách nhà nước trên địa bàn tỉnh Điện Biên</t>
  </si>
  <si>
    <t>Nghị quyết của HĐND tỉnh Về việc giao số lượng hợp đồng thực hiện công việc hỗ trợ, phục vụ đối với vị trí việc làm lái xe</t>
  </si>
  <si>
    <t>Các cơ quan, đơn vị trên địa bàn tỉnh Điện Biên</t>
  </si>
  <si>
    <t xml:space="preserve">Tháng 05 /Quý II </t>
  </si>
  <si>
    <t>Nghị quyết của HĐND tỉnh Quy định tặng Kỷ niệm chương "Vì sự nghiệp xây dựng và phát triển tỉnh Điện Biên" thay thế Nghị quyết số 29/2020/NQ-HĐND ngày 08/12/2020 của HĐND tỉnh Điện Biên</t>
  </si>
  <si>
    <t>Nghị quyết của HĐND tỉnh về quyết định chủ trương chuyển mục đích sử dụng rừng sang mục đích khác để thực hiện các dự án trên địa bàn tỉnh năm 2024 (đợt 1)</t>
  </si>
  <si>
    <t>Các Sở, ngành liên quan, các chủ đầu tư dự án có diện tích rừng đề nghị chuyển đổi</t>
  </si>
  <si>
    <t>Nghị quyết của HĐND tỉnh sửa đổi, bổ sung Nghị quyết số 31/2020/NQ-HĐND ngày 07/12/2020 của HĐND tỉnh về việc quy định hỗ trợ đóng bảo hiểm y tế cho người thuộc hộ gia đình cận nghèo, hộ gia đình làm nông nghiệp, lâm nghiệp, ngư nghiệp có mức sống trung bình và học sinh, sinh viên trên địa bàn tỉnh Điện Biên</t>
  </si>
  <si>
    <t>BHXH tỉnh, Sở Tài chính và các Sở, ban, ngành có liên quan UBND các huyện, thị xã, thành phố</t>
  </si>
  <si>
    <t>Nghị quyết quy định mức hỗ trợ đăng ký bảo hộ tài sản trí tuệ ở trong nước đến năm 2030 trên địa bàn tỉnh Điện Biên</t>
  </si>
  <si>
    <t>Báo cáo công tác phòng, chống tham nhũng 6 tháng đầu năm 2024, nhiệm vụ, giải pháp 6 tháng cuối năm 2024.</t>
  </si>
  <si>
    <t>Báo cáo công tác tiếp công dân giải quyết khiếu nại tố cáo 6 tháng đầu năm 2024, nhiệm vụ trọng tâm 6 tháng cuối năm 2024 trên địa bàn tỉnh.</t>
  </si>
  <si>
    <t>Kế hoạch thực hiện các hoạt động hưởng ứng "Ngày toàn dân phòng, chống mua bán người 30/7" năm 2024</t>
  </si>
  <si>
    <t>Báo cáo thực hiện các Nghị quyết của Quốc hội về phòng, chống tội phạm và vi phạm pháp luật năm 2024</t>
  </si>
  <si>
    <t>Quý III, IV</t>
  </si>
  <si>
    <t>Báo cáo kết quả thực hiện Chỉ thị số 21/CT-TTg, ngày 25/5/2020 của Thủ tướng Chính phủ về tăng cường phòng ngừa, xử lý hoạt động lừa đảo chiếm đoạt tài sản</t>
  </si>
  <si>
    <t>Báo cáo kết quả thực hiện Chỉ thị số 12/CT-TTg ngày 25/4/2019 của Thủ tướng Chính Phủ về tăng cường phòng ngừa, đấu tranh với tội phạm và vi phạm pháp luật liên quan đến “tín dụng đen”</t>
  </si>
  <si>
    <t>Báo cáo kết quả hực hiện Chỉ thị số 16/CT-TTg, ngày 27/5/2023 của Thủ tướng Chính phủ về tăng cường phòng ngừa, đấu tranh với tội phạm, vi phạm pháp luật liên quan đến hoạt động tổ chức đánh bạc và đánh bạc</t>
  </si>
  <si>
    <t>Phương án chữa cháy và CNCH cấp tỉnh năm 2024 đối với tình huống cháy, nổ phức tạp có sự phối hợp của nhiều lực lượng, phương tiện tham gia</t>
  </si>
  <si>
    <t>Báo cáo tình hình, kết quả thực hiện Đề án "đấu tranh, ngăn chặn, tiến tới xóa bỏ tổ chức bất hợp pháp Dương Văn Mình" trên địa bàn tỉnh Điện Biên năm 2024</t>
  </si>
  <si>
    <t>Kế hoạch tổ chức Hội nghị sơ kết 01 năm thực hiện Quyết định số 22/2023/QĐ-TTg ngày 17/8/2023 quy định về tín dụng đối với người chấp hành xong án phạt tù</t>
  </si>
  <si>
    <t>Báo cáo tình hình, kết quả công tác bảo đảm an toàn, an ninh mạng trên địa bàn tỉnh Điện Biên Quý III/2024</t>
  </si>
  <si>
    <t>Quyết định ban hành Quy chế phối hợp quản lý nhà nước về bảo vệ quyền lợi người tiêu dùng trên địa bàn tỉnh Điện Biên</t>
  </si>
  <si>
    <t>Ban hành Quy định đào tạo, sát hạch lái xe mô tô hạng A1 cho đồng bào dân tộc thiểu số không biết đọc, viết tiếng Việt trên địa bàn tỉnh Điện Biên</t>
  </si>
  <si>
    <t>Sở Giao thông vận tải</t>
  </si>
  <si>
    <t xml:space="preserve">Các Sở ngành, tỉnh; UBND các huyện, thị xã, thành phố, Công an tỉnh, các trung tâm đào tạo sát hạch cấp GPLX </t>
  </si>
  <si>
    <t>Sửa đổi Quyết định số 27/2020/QĐ-UBND ngày 24/11/2020</t>
  </si>
  <si>
    <t>Kế hoạch đào tạo giáo viên giảng dạy chương trình Giáo dục phổ thông năm 2018</t>
  </si>
  <si>
    <t>Kế hoạch xây dựng Nền tảng du lịch thông minh phục vụ phát triển du lịch tỉnh Điện Biên</t>
  </si>
  <si>
    <t>Báo cáo tình hình thực hiện kế hoạch phát triển kinh tế - xã hội, đảm bảo quốc phòng an ninh năm 2024; Kế hoạch phát triển kinh tế - xã hội, đảm bảo quốc phòng an ninh năm 2025, tỉnh Điện Biên.</t>
  </si>
  <si>
    <t>Báo cáo tình hình, kết quả thực hiện kế hoạch đầu tư công năm 2024 và đề xuất phương án phân bổ kế hoạch đầu tư công năm 2025.</t>
  </si>
  <si>
    <t>Nghị quyết quy định mức chi bảo đảm cho công tác ký kết và thực hiện thỏa thuận quốc tế trên địa bàn tỉnh Điện Biên</t>
  </si>
  <si>
    <t>Nghị quyết của HĐND tỉnh thay thế Nghị quyết số 29/2020/NQ-HĐND ngày 08/12/2020 của Hội đồng nhân dân tỉnh Điện Biên về việc ban hành Quy định tặng Huy hiệu “Vì sự nghiệp xây dựng và phát triển tỉnh Điện Biên”</t>
  </si>
  <si>
    <t>Báo cáo kết quả thực hiện các văn bản của Thủ tướng Chính phủ về công tác phòng cháy và chữa cháy (Quyết định số 1492/QĐ-TTg ngày 10/9/2021; Quyết định số 630/QĐ-TTg ngày 11/5/2020; Chỉ thị số 01/CT-TTg ngày 03/01/2023; Công điện 825/CĐ-TTg ngày 15/9/2023; Công điện 911/CĐ-TTg ngày 22/10/2023)</t>
  </si>
  <si>
    <t>Năm 2024</t>
  </si>
  <si>
    <t>Báo cáo Chiến lược hội nhập quốc tế trong lĩnh vực an ninh, trật tự năm 2024</t>
  </si>
  <si>
    <t>Báo cáo kết quả thực hiện Nghị quyết 51-NQ/TW ngày 05/9/2019 của Bộ Chính trị về chiến lược Bảo vệ ANQG năm 2024</t>
  </si>
  <si>
    <t xml:space="preserve">Sơ kết 05 năm thực hiện Nghị quyết 51-NQ/TW ngày 05/9/2019 của Bộ Chính trị về chiến lược Bảo vệ ANQG </t>
  </si>
  <si>
    <t>Báo cáo kết quả thực hiện Kết luận số 15-KL/TW ngày 30/9/2021 của Ban Bí thư về tiếp tục đẩy mạnh thực hiện Chỉ thị số 46-CT/TW của Bộ Chính trị khóa 11 về công tác bảo đảm ANTT trong tình hình mới năm 2024</t>
  </si>
  <si>
    <t>BC sơ kết kết quả thực hiện NQ 12-NQ/TW, ngày 16/3/2022 của Bộ Chính trị về đẩy mạnh xây dựng lực lượng CAND thật sự trong sạch, vững mạnh, chính quy, tinh nhuệ, hiện đại, đáp ứng yêu cầu, nhiệm vụ trong tình hình mới</t>
  </si>
  <si>
    <t>Kế hoạch phòng cháy, chữa cháy và cứu nạn, cứu hộ năm 2024 - 2025</t>
  </si>
  <si>
    <t>Báo cáo sơ kết 01 năm thực hiện Quyết định số 22/2023/QĐ-TTg ngày 17/8/2023 quy định về tín dụng đối với người chấp hành xong án phạt tù</t>
  </si>
  <si>
    <t>Quyết định công nhận cơ quan, doanh nghiệp, cơ sở giáo dục đạt tiêu chuẩn "An toàn về ANTT" năm 2024</t>
  </si>
  <si>
    <t xml:space="preserve">Các cơ quan, doanh nghiệp, cơ sở giáo dục thuộc thẩm quyền cấp tỉnh quản lý </t>
  </si>
  <si>
    <t>Báo cáo 01 năm thực hiện phong trào toàn dân tham gia phát hiện, cung cấp thông tin phản ánh các hành vi vi phạm trật tự an toàn giao thông</t>
  </si>
  <si>
    <t>Báo cáo kết quả thực hiện Chỉ thị số 06/2008/CT-TTg của Thủ tướng Chính phủ trên địa bàn tỉnh Điện Biên năm 2024</t>
  </si>
  <si>
    <t>UBMTTQ VN tỉnh; Ban Dân vận; các sở, ban, ngành; UBND các huyện, thị xã, thành phố</t>
  </si>
  <si>
    <t>Báo cáo phòng, chống khủng bố, đảm bảo an ninh hàng không, phòng chống phổ biến vũ khí hủy diệt năm 2024</t>
  </si>
  <si>
    <t>Báo cáo tình hình, kết quả công tác đảm bảo an toàn, an ninh mạng trên địa bàn tỉnh Điện Biên năm 2024</t>
  </si>
  <si>
    <t>Báo cáo tình hình, kết quả triển khai thực hiện Nghị quyết số 30-NQ/TW ngày 25/7/2018 của Bộ Chính trị về Chiến lược An ninh mạng quốc gia trên đa bàn tỉnh Điện Biên năm 2024</t>
  </si>
  <si>
    <t>Báo cáo tổng kết mở đợt cao điểm vận động Nhân dân giao nộp và đấu tranh với tội phạm, vi phạm pháp luật về VK, VLN, CCHT và pháo năm 2024</t>
  </si>
  <si>
    <t>Báo cáo kết quả thực hiện Nghị quyết 88/NQ-CP ngày 13/9/2017 của Chính phủ ban hành Chương trình hành động thực hiện Chỉ thị 12-CT/TW ngày 05/01/2017 của Bộ Chính trị về tăng cường sự lãnh đạo của Đảng đối với công tác bảo đảm An ninh kinh tế trong điều kiện phát triển KTTT, định hướng XHCN và hội nhập KTQT năm 2024</t>
  </si>
  <si>
    <t>Báo cáo kết quả triển khai thực hiện Chị thị 03/CT-TTg ngày 25/7/2018 của Thủ tướng Chính phủ về công tác đảm bảo an ninh, trật tự đối với KKT, KCN, doanh nghiệp đầu tư nước ngoài</t>
  </si>
  <si>
    <t>Báo cáo kiểm điểm công tác chỉ đạo điều hành của UBND tỉnh năm 2023, nhiệm vụ trọng tâm công tác chỉ đạo điều hành năm 2024</t>
  </si>
  <si>
    <t>Quyết định của UBND tỉnh Về giao số lượng người làm việc hưởng lương từ nguồn thu sự nghiệp đối với đơn vị sự nghiệp công lập tự bảo đảm một phần chi thường xuyên, đơn vị sự nghiệp công lập tự bảo đảm chi thường xuyên, đơn vị sự nghiệp công lập tự bảo đảm chi thường xuyên và chi đầu tư năm 2025</t>
  </si>
  <si>
    <t xml:space="preserve">Tháng 11/Quý IV </t>
  </si>
  <si>
    <t>Quyết định của UBND tỉnh ban hành quy chế quản lý, phối hợp công tác và chế độ thông tin báo cáo của các tổ chức ngành nông nghiệp và phát triển nông thôn cấp tỉnh đặt tại địa bàn cấp huyện với Ủy ban nhân dân cấp huyện; các nhân viên chuyên môn, kỹ thuật ngành nông nghiệp và phát triển nông thôn công tác trên địa bàn cấp xã với Ủy ban nhân dân cấp xã (Thay thế Quyết định số 05/2020/QĐ-UBND ngày 07/4/2020 của UBND tỉnh Điện Biên)</t>
  </si>
  <si>
    <t>Kế hoạch khuyến nông cấp tỉnh năm 2024</t>
  </si>
  <si>
    <t>Danh mục dự án cần thu hồi đất và dự án có sử dụng đất trồng lúa, đất rừng phòng hộ vào mục đích khác năm 2025 trên địa bàn tỉnh</t>
  </si>
  <si>
    <t>Xây dựng bảng giá đất và quy định áp dụng bảng giá đất trên địa bàn tỉnh Điện Biên từ ngày 01/01/2025 đến ngày 31/12/2029</t>
  </si>
  <si>
    <t>Báo cáo tình hình triển khai thực hiện 03 Chương trình mục tiêu quốc gia năm 2024.</t>
  </si>
  <si>
    <t>Quyết định của UBND tỉnh ban hành Quy định thay thế Quyết định số 18/2021/QĐ-UBND ngày 05/8/2021 của UBND tỉnh về xét tặng Huy hiệu "Vì sự nghiệp xây dựng và phát triển tỉnh Điện Biên"</t>
  </si>
  <si>
    <t>Báo cáo tình hình thực hiện quyền tiếp cận thông tin của công dân năm 2024 và nhiệm vụ, giải pháp trọng tâm năm 2025</t>
  </si>
  <si>
    <t>Ban hành Quy chế phối hợp xử lý vi phạm trong công tác quản lý, bảo vệ kết cấu hạ tầng giao thông đường bộ trên địa bàn tỉnh Điện Biên</t>
  </si>
  <si>
    <t>Thay thế Quyết định số 32/2017/QĐ-UBND ngày 16/11/2017</t>
  </si>
  <si>
    <t>Sửa đổi, bổ sung một số điều của Quyết định 01/2020/QĐUBND ngày 06/01/2020 của Ủy ban nhân dân tỉnh Ban hành Quy định sử dụng phạm vi bảo vệ kết cấu hạ tầng giao thông đường bộ đối với hệ thống đường bộ địa phương trên địa bàn tỉnh Điện Biên</t>
  </si>
  <si>
    <t>Sửa đổi, bổ sung
một số điều của Quyết định 01/2020/QĐ-UBND ngày 06/01/2020</t>
  </si>
  <si>
    <t>Ban hành quy định quản lý, khai thác và bảo trì công trình đường bộ trên địa bàn tỉnh Điện Biên</t>
  </si>
  <si>
    <t>Thay thế Quyết định số 09/2018/QĐU ND ngày 22/01/2018 của UBND</t>
  </si>
  <si>
    <t>Sửa đổi, bổ sung một số điều của Quyết định 09/2020/QĐUBND ngày 30/6/2020 của Ủy ban nhân dân tỉnh Ban hành Quy định về các tiêu chí cho bến xe khách thấp hơn bến xe khách loại 6 thuộc vùng sâu, vùng xa, các khu vực có điều kiện kinh tế - xã hội khó khăn trên địa bàn tỉnh Điện Biên</t>
  </si>
  <si>
    <t>Sửa đổi, bổ sung một số điều của
Quyết định 09/2020/QĐ-UBND
ngày 30/6/2020</t>
  </si>
  <si>
    <t>Đồ án Quy hoạch chi tiết xây dựng tỷ lệ 1/500 Khu đô thị, du lịch nghỉ dưỡng và dịch vụ thể thao phía Tây Bắc thành phố Điện Biên Phủ</t>
  </si>
  <si>
    <t>Các Sở ngành, UBND thành phố Điện Biên Phủ, UBND huyện Điện Biên</t>
  </si>
  <si>
    <t>Báo cáo quyết toán thu, chi ngân sách địa phương năm 2023</t>
  </si>
  <si>
    <t>Các Sở, ban ngành tỉnh và UBND các huyện, thị xã, thành phố</t>
  </si>
  <si>
    <t>Báo cáo tình hình thực hiện nhiệm vụ thu, chi ngân sách địa phương năm 2024; dự toán và phân bổ dự toán ngân sách địa phương năm 2025; Kế hoạch tài chính ngân sách 3 năm 2025-2027</t>
  </si>
  <si>
    <t>Báo cáo kết quả thực hành tiết kiệm chống lãng phí năm 2024, phương hướng, nhiệm vụ giải pháp năm 2025</t>
  </si>
  <si>
    <t>Báo cáo công tác phòng, chống tham nhũng năm 2024, nhiệm vụ năm 2025.</t>
  </si>
  <si>
    <t>Báo cáo công tác tiếp công dân giải quyết khiếu nại tố cáo năm 2024, nhiệm vụ năm 2025.</t>
  </si>
  <si>
    <t>Nghị quyết của HĐND tỉnh Về việc giao biên chế công chức trong các cơ quan của HĐND, UBND cấp tỉnh, cấp huyện năm 2025</t>
  </si>
  <si>
    <t>Các cơ quan của HĐND, UBND cấp tỉnh, cấp huyện trên địa bàn tỉnh Điện Biên</t>
  </si>
  <si>
    <t>Nghị quyết của HĐND tỉnh về quyết định chủ trương chuyển mục đích sử dụng rừng sang mục đích khác để thực hiện các dự án trên địa bàn tỉnh năm 2023 (đợt 2)</t>
  </si>
  <si>
    <t>Nghị quyết của HĐND tỉnh Về phê duyệt tổng số lượng người làm việc hưởng lương từ ngân sách nhà nước trong các đơn vị sự nghiệp công lập tự bảo đảm một phần chi thường xuyên; đơn vị sự nghiệp công lập do ngân sách nhà nước bảo đảm chi thường xuyên và Hội quần chúng do Đảng, Nhà nước giao nhiệm vụ thuộc tỉnh Điện Biên năm 2025</t>
  </si>
  <si>
    <t>Nghị quyết về việc Quyết định giao số lượng cán bộ, công chức cấp xã và người hoạt động không chuyên trách cấp xã năm 2025</t>
  </si>
  <si>
    <t>Các cơ quan chuyên môn thuộc UBND tỉnh; UBND các huyện, thị xã, thành phố</t>
  </si>
  <si>
    <t>Ban hành Bảng giá tính thuế tài nguyên năm 2025 trên địa bàn tỉnh Điện biên</t>
  </si>
  <si>
    <t>Sở Tài nguyên và Môi trường, Cục Thuế tỉnh, UBND các huyện, thị xã, thành phố</t>
  </si>
  <si>
    <t>Quyết định ban hành hệ số điều chỉnh giá đất trên địa bàn tỉnh Điện Biên năm 2025</t>
  </si>
  <si>
    <t xml:space="preserve">Nghị quyết quy định mức học phí từ năm học 2023-2024 đối với các cơ sở giáo dục mầm non, giáo dục phổ thông công lập trên địa bàn tỉnh Điện Biên </t>
  </si>
  <si>
    <t xml:space="preserve">Nghị quyết quy định chính sách hỗ trợ sinh viên, giáo viên của tỉnh Điện Biên tham gia đào tạo các ngành sư phạm đáp ứng yêu cầu Chương trình giáo dục phổ thông 2018 </t>
  </si>
  <si>
    <r>
      <t xml:space="preserve">Ghi chú </t>
    </r>
    <r>
      <rPr>
        <i/>
        <sz val="12"/>
        <rFont val="Times New Roman"/>
        <family val="1"/>
      </rPr>
      <t>(Đề nghị các cơ quan, đơn vị được giao chủ trì ghi rõ tiến độ triển khai thực hiện từng nội dung báo cáo, đề án)</t>
    </r>
  </si>
  <si>
    <t>Mục tiêu, KH của Quý I</t>
  </si>
  <si>
    <t>PHỤ LỤC IV</t>
  </si>
  <si>
    <t xml:space="preserve">Vốn ngoài nhà nước </t>
  </si>
  <si>
    <t>Quyết định số 375/QĐ-UBND ngày 22/2/2024 của UBND tỉnh</t>
  </si>
  <si>
    <t>Tổng sản lượng lương thực</t>
  </si>
  <si>
    <t>Đã tổ chức công bố Quy hoach tỉnh ngày 17/3/2024</t>
  </si>
  <si>
    <t>Tại Quyết định số 421/QĐ-UBND</t>
  </si>
  <si>
    <t>Đang thực hiện</t>
  </si>
  <si>
    <t>Kế hoạch số 6082/KH-UBND, ngày 20/12/2023</t>
  </si>
  <si>
    <t>Đã tham mưu ban hành Kế hoạch tại Tờ trình số 541/TTr-SNN ngày 14/3/2024.</t>
  </si>
  <si>
    <t>Đã tham mưu ban hành Kế hoạch tại Tờ trình số 475/TTr-SNN ngày 08/3/2024.</t>
  </si>
  <si>
    <t>Đã tham mưu ban hành Quyết định tại Tờ trình số 531/TTr-SNN ngày 13/3/2024.</t>
  </si>
  <si>
    <t>Dự kiến tham mưu cho UBND tỉnh trình HĐND tỉnh xem xét, thông qua vào kỳ họp bất thường của HĐND tỉnh (tháng 5/2024)</t>
  </si>
  <si>
    <t>Đang thực hiện đúng tiến độ</t>
  </si>
  <si>
    <t>Đã tham mưu ban hành Quyết định tại Tờ trình số 514/TTr-SNN ngày 12/3/2024.</t>
  </si>
  <si>
    <t>Rau các loại</t>
  </si>
  <si>
    <t>Nước máy sản xuất</t>
  </si>
  <si>
    <t xml:space="preserve"> DỰ ƯỚC TĂNG TRƯỞNG KINH TẾ QUÝ I - NĂM 2025 TRÊN ĐỊA BÀN TỈNH ĐIỆN BIÊN</t>
  </si>
  <si>
    <t>Mục tiêu kế hoạch tăng trưởng các ngành, lĩnh vực năm 2025</t>
  </si>
  <si>
    <t>Cả năm 2025</t>
  </si>
  <si>
    <t>Thực hiện quý I/2024</t>
  </si>
  <si>
    <t>Ước TH quý I/2025</t>
  </si>
  <si>
    <t>So sánh ước TH quý I/2025 với (%)</t>
  </si>
  <si>
    <t>Mục tiêu quý I/2025</t>
  </si>
  <si>
    <t>Diện tích nuôi trồng thủy sản</t>
  </si>
  <si>
    <t>Sản lượng nuôi trồng thuỷ sản</t>
  </si>
  <si>
    <t>Sản lượng khai thác thuỷ sản</t>
  </si>
  <si>
    <t>Biểu số 2</t>
  </si>
  <si>
    <t>T. Hoạt động làm thuê các công việc trong các hộ gia đình, sản xuất sản phẩm vật chất và dịch vụ tự tiêu dùng của hộ gia đình</t>
  </si>
  <si>
    <t>O. Hoạt động của ĐCS, tổ chức CT-XH, QLNN, ANQP, bảo đảm xã hội bắt buộc</t>
  </si>
  <si>
    <t>G. Bán buôn và bán lẻ; sửa chữa ô tô, mô tô, xe máy và xe có động cơ khác</t>
  </si>
  <si>
    <t>D. Sản xuất và phân phối điện, khí đốt, nước nóng, hơi nước và điều hoà không khí</t>
  </si>
  <si>
    <t>Kế hoạch 2026</t>
  </si>
  <si>
    <t>CHỈ TIÊU MÔI TRƯỜNG</t>
  </si>
  <si>
    <t>Tỷ lệ chất thải rắn sinh hoạt ở đô thị được thu gom</t>
  </si>
  <si>
    <t>Tỷ lệ dân số đô thị được sử dụng nước sạch đạt quy chuẩn</t>
  </si>
  <si>
    <t>CHỈ TIÊU KINH TẾ</t>
  </si>
  <si>
    <t>Trong đó: Thu nội địa</t>
  </si>
  <si>
    <t>CHỈ TIÊU XÃ HỘI</t>
  </si>
  <si>
    <t>Chi đầu tư phát triển</t>
  </si>
  <si>
    <t>Thu ngân sách địa phương</t>
  </si>
  <si>
    <t>Tổng chi cân đối ngân sách địa phương</t>
  </si>
  <si>
    <t>Tỷ lệ giải ngân vốn đầu tư công</t>
  </si>
  <si>
    <t>Thu ngân sách nhà nước trên địa bàn</t>
  </si>
  <si>
    <t>Tỷ lệ dân số nông thôn được sử dụng nước sinh hoạt hợp vệ sinh</t>
  </si>
  <si>
    <t>Trong đó: Tỷ lệ dân số nông thôn được sử dụng nước sạch đạt quy chuẩn</t>
  </si>
  <si>
    <t>Tỷ lệ chất thải rắn ở nông thôn được thu gom</t>
  </si>
  <si>
    <t>Tỷ lệ chất thải nguy hại được thu gom, xử lý</t>
  </si>
  <si>
    <t>Tỷ lệ chất thải y tế được xử lý</t>
  </si>
  <si>
    <t>Lao động</t>
  </si>
  <si>
    <t>Xã</t>
  </si>
  <si>
    <t>Sp</t>
  </si>
  <si>
    <t>Số lao động được đào tạo nghề</t>
  </si>
  <si>
    <t>Bác sĩ</t>
  </si>
  <si>
    <t>Số bác sĩ/1 vạn dân</t>
  </si>
  <si>
    <t xml:space="preserve">Tỷ lệ xã đạt Tiêu chí Quốc gia về y tế xã </t>
  </si>
  <si>
    <t>Tỷ lệ người dân tham gia bảo hiểm y tế</t>
  </si>
  <si>
    <t xml:space="preserve">Số sản phẩm OCOP được công nhận mới </t>
  </si>
  <si>
    <t>Số xã đạt chuẩn nông thôn mới và cơ bản đạt chuẩn nông thôn mới</t>
  </si>
  <si>
    <t>Sản lượng một số sản phẩm công nghiệp chủ yếu</t>
  </si>
  <si>
    <t>Đá khai thác</t>
  </si>
  <si>
    <t>Tổng sản lượng thuỷ sản</t>
  </si>
  <si>
    <t>Tổng đàn (trâu, bò, lợn)</t>
  </si>
  <si>
    <t>Nông, lâm nghiệp, thuỷ sản</t>
  </si>
  <si>
    <t>Cây quế</t>
  </si>
  <si>
    <t>TĐ + Diện tích trồng mới</t>
  </si>
  <si>
    <t>TĐ: + Diện tích trồng mới</t>
  </si>
  <si>
    <t xml:space="preserve">Diện tích rừng được khoanh nuôi tái sinh </t>
  </si>
  <si>
    <t>Trường</t>
  </si>
  <si>
    <t>Thực trạng nghèo, cận nghèo theo chuẩn nghèo đa chiều</t>
  </si>
  <si>
    <t>Số hộ nghèo</t>
  </si>
  <si>
    <t>Hộ</t>
  </si>
  <si>
    <t>Tỷ lệ hộ nghèo</t>
  </si>
  <si>
    <t>Số hộ cận nghèo</t>
  </si>
  <si>
    <t>Tỷ hệ hộ cận nghèo</t>
  </si>
  <si>
    <t>Thực hiện tháng 4 năm 2026 (TH tháng 4)</t>
  </si>
  <si>
    <t>Ước thực hiện tháng 5 năm 2026 (ƯTH tháng 5)</t>
  </si>
  <si>
    <t>7=(6)x100/(4)</t>
  </si>
  <si>
    <t>Kế hoạch năm 2026 (KH2026)</t>
  </si>
  <si>
    <t xml:space="preserve">So sánh ƯTH tháng 5/KH2026 (%) </t>
  </si>
  <si>
    <t>Ước thực hiện 5 tháng năm 2026 (ƯTH 5 tháng)</t>
  </si>
  <si>
    <t>TH Quý I năm 2026</t>
  </si>
  <si>
    <t>19</t>
  </si>
  <si>
    <t>Số trường học đạt chuẩn quốc gia</t>
  </si>
  <si>
    <t>Số thôn, bản, tổ dân phố có nhà sinh hoạt cộng đồng</t>
  </si>
  <si>
    <t>Bản</t>
  </si>
  <si>
    <t>Số xã có nhà văn hóa</t>
  </si>
  <si>
    <t>Nhà VH</t>
  </si>
  <si>
    <t>743.99</t>
  </si>
  <si>
    <t>Ước thực hiện 6 tháng năm 2026 (ƯTH 6 tháng)</t>
  </si>
  <si>
    <t xml:space="preserve"> </t>
  </si>
  <si>
    <t xml:space="preserve">So sánh ƯTH 6 tháng/ KH2026 (%) </t>
  </si>
  <si>
    <t>6=(5)x100/(4)</t>
  </si>
  <si>
    <t>BIỂU TỔNG HỢP MỘT SỐ CHỈ TIÊU KINH TẾ - XÃ HỘI CHỦ YẾU 
TRONG 6 THÁNG NĂM 2026</t>
  </si>
  <si>
    <t>Số TT</t>
  </si>
  <si>
    <t>(Kèm theo theo Báo cáo số           /BC-UBND ngày       /6/2026 của UBND xã Tuần Giáo)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</si>
</sst>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 _₫_-;\-* #,##0.00\ _₫_-;_-* &quot;-&quot;??\ _₫_-;_-@_-"/>
    <numFmt numFmtId="165" formatCode="_(* #,##0.00_);_(* \(#,##0.00\);_(* &quot;-&quot;??_);_(@_)"/>
    <numFmt numFmtId="166" formatCode="#,##0.00;[Red]#,##0.00"/>
    <numFmt numFmtId="167" formatCode="_(* #,##0.0_);_(* \(#,##0.0\);_(* &quot;-&quot;??_);_(@_)"/>
    <numFmt numFmtId="168" formatCode="_(* #,##0_);_(* \(#,##0\);_(* &quot;-&quot;??_);_(@_)"/>
    <numFmt numFmtId="169" formatCode="#,##0.000"/>
    <numFmt numFmtId="170" formatCode="_-* #,##0\ _₫_-;\-* #,##0\ _₫_-;_-* &quot;-&quot;??\ _₫_-;_-@_-"/>
    <numFmt numFmtId="171" formatCode="_-* #,##0.0\ _₫_-;\-* #,##0.0\ _₫_-;_-* &quot;-&quot;??\ _₫_-;_-@_-"/>
    <numFmt numFmtId="172" formatCode="0.000"/>
    <numFmt numFmtId="173" formatCode="0.0"/>
  </numFmts>
  <fonts count="64">
    <font>
      <sz val="10"/>
      <name val="Arial"/>
      <charset val="163"/>
    </font>
    <font>
      <sz val="11"/>
      <color theme="1"/>
      <name val="Calibri"/>
      <family val="2"/>
      <charset val="163"/>
      <scheme val="minor"/>
    </font>
    <font>
      <sz val="11"/>
      <color theme="1"/>
      <name val="Calibri"/>
      <family val="2"/>
      <charset val="163"/>
      <scheme val="minor"/>
    </font>
    <font>
      <sz val="10"/>
      <name val="Arial"/>
      <family val="2"/>
    </font>
    <font>
      <sz val="8"/>
      <name val="Arial"/>
      <family val="2"/>
      <charset val="163"/>
    </font>
    <font>
      <sz val="12"/>
      <name val="Times New Roman"/>
      <family val="1"/>
    </font>
    <font>
      <b/>
      <sz val="12"/>
      <name val="Times New Roman"/>
      <family val="1"/>
    </font>
    <font>
      <sz val="10"/>
      <color indexed="8"/>
      <name val="MS Sans Serif"/>
      <family val="2"/>
    </font>
    <font>
      <i/>
      <sz val="12"/>
      <name val="Times New Roman"/>
      <family val="1"/>
    </font>
    <font>
      <sz val="12"/>
      <name val="Times New Roman"/>
      <family val="1"/>
      <charset val="163"/>
    </font>
    <font>
      <b/>
      <sz val="16"/>
      <name val="Times New Roman"/>
      <family val="1"/>
    </font>
    <font>
      <sz val="16"/>
      <name val="Times New Roman"/>
      <family val="1"/>
    </font>
    <font>
      <sz val="10"/>
      <name val="Times New Roman"/>
      <family val="1"/>
    </font>
    <font>
      <b/>
      <sz val="10"/>
      <name val="Times New Roman"/>
      <family val="1"/>
    </font>
    <font>
      <b/>
      <i/>
      <sz val="10"/>
      <name val="Times New Roman"/>
      <family val="1"/>
    </font>
    <font>
      <sz val="11"/>
      <color indexed="8"/>
      <name val="Times New Roman"/>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sz val="18"/>
      <color theme="3"/>
      <name val="Cambria"/>
      <family val="2"/>
      <scheme val="major"/>
    </font>
    <font>
      <b/>
      <sz val="11"/>
      <color theme="1"/>
      <name val="Calibri"/>
      <family val="2"/>
      <scheme val="minor"/>
    </font>
    <font>
      <sz val="11"/>
      <color rgb="FFFF0000"/>
      <name val="Calibri"/>
      <family val="2"/>
      <scheme val="minor"/>
    </font>
    <font>
      <sz val="12"/>
      <color rgb="FFFF0000"/>
      <name val="Times New Roman"/>
      <family val="1"/>
    </font>
    <font>
      <sz val="12"/>
      <color theme="1"/>
      <name val="Times New Roman"/>
      <family val="1"/>
    </font>
    <font>
      <i/>
      <sz val="10"/>
      <name val="Times New Roman"/>
      <family val="1"/>
    </font>
    <font>
      <b/>
      <sz val="14"/>
      <name val="Times New Roman"/>
      <family val="1"/>
    </font>
    <font>
      <b/>
      <sz val="13"/>
      <name val="Times New Roman"/>
      <family val="1"/>
    </font>
    <font>
      <sz val="13"/>
      <name val="Times New Roman"/>
      <family val="1"/>
    </font>
    <font>
      <i/>
      <sz val="13"/>
      <name val="Times New Roman"/>
      <family val="1"/>
    </font>
    <font>
      <b/>
      <i/>
      <sz val="12"/>
      <name val="Times New Roman"/>
      <family val="1"/>
    </font>
    <font>
      <b/>
      <i/>
      <sz val="13"/>
      <name val="Times New Roman"/>
      <family val="1"/>
    </font>
    <font>
      <sz val="14"/>
      <name val="Times New Roman"/>
      <family val="1"/>
    </font>
    <font>
      <sz val="14"/>
      <color theme="1"/>
      <name val="Times New Roman"/>
      <family val="2"/>
    </font>
    <font>
      <sz val="12"/>
      <color theme="1"/>
      <name val="Times New Roman"/>
      <family val="2"/>
    </font>
    <font>
      <b/>
      <sz val="22"/>
      <name val="Times New Roman"/>
      <family val="1"/>
    </font>
    <font>
      <i/>
      <sz val="18"/>
      <name val="Times New Roman"/>
      <family val="1"/>
    </font>
    <font>
      <sz val="11"/>
      <name val="Calibri"/>
      <family val="2"/>
      <charset val="163"/>
      <scheme val="minor"/>
    </font>
    <font>
      <b/>
      <i/>
      <sz val="13"/>
      <name val="Times New Roman"/>
      <family val="1"/>
      <charset val="163"/>
    </font>
    <font>
      <b/>
      <i/>
      <sz val="10"/>
      <name val="Arial"/>
      <family val="2"/>
      <charset val="163"/>
    </font>
    <font>
      <sz val="10"/>
      <name val="Arial"/>
      <family val="2"/>
    </font>
    <font>
      <sz val="14"/>
      <name val=".VnTime"/>
      <family val="2"/>
    </font>
    <font>
      <sz val="12"/>
      <color indexed="8"/>
      <name val="Times New Roman"/>
      <family val="2"/>
      <charset val="163"/>
    </font>
    <font>
      <sz val="10"/>
      <name val=".VnTime"/>
      <family val="2"/>
    </font>
    <font>
      <b/>
      <sz val="13"/>
      <name val="Times New Roman"/>
      <family val="1"/>
      <charset val="163"/>
    </font>
    <font>
      <sz val="12"/>
      <name val="Arial"/>
      <family val="2"/>
      <charset val="163"/>
    </font>
    <font>
      <b/>
      <sz val="12"/>
      <name val="Times New Roman"/>
      <family val="1"/>
      <charset val="163"/>
    </font>
    <font>
      <b/>
      <sz val="12"/>
      <name val="Arial"/>
      <family val="2"/>
      <charset val="163"/>
    </font>
    <font>
      <sz val="8"/>
      <name val="Arial"/>
      <family val="2"/>
    </font>
    <font>
      <sz val="13"/>
      <name val="Times New Roman"/>
      <family val="1"/>
      <charset val="163"/>
    </font>
    <font>
      <b/>
      <sz val="12"/>
      <name val="Arial"/>
      <family val="2"/>
    </font>
    <font>
      <b/>
      <sz val="10"/>
      <color rgb="FF0070C0"/>
      <name val="Times New Roman"/>
      <family val="1"/>
    </font>
    <font>
      <sz val="12"/>
      <color indexed="8"/>
      <name val="Times New Roman"/>
      <family val="2"/>
    </font>
    <font>
      <b/>
      <sz val="11"/>
      <name val="Times New Roman"/>
      <family val="1"/>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hair">
        <color indexed="64"/>
      </top>
      <bottom style="hair">
        <color indexed="64"/>
      </bottom>
      <diagonal/>
    </border>
  </borders>
  <cellStyleXfs count="102">
    <xf numFmtId="0" fontId="0" fillId="0" borderId="0"/>
    <xf numFmtId="0" fontId="7"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8" fillId="26" borderId="0" applyNumberFormat="0" applyBorder="0" applyAlignment="0" applyProtection="0"/>
    <xf numFmtId="0" fontId="19" fillId="27" borderId="3" applyNumberFormat="0" applyAlignment="0" applyProtection="0"/>
    <xf numFmtId="164" fontId="3" fillId="0" borderId="0" applyFont="0" applyFill="0" applyBorder="0" applyAlignment="0" applyProtection="0"/>
    <xf numFmtId="0" fontId="20" fillId="28" borderId="4" applyNumberFormat="0" applyAlignment="0" applyProtection="0"/>
    <xf numFmtId="0" fontId="21" fillId="0" borderId="0" applyNumberFormat="0" applyFill="0" applyBorder="0" applyAlignment="0" applyProtection="0"/>
    <xf numFmtId="0" fontId="22" fillId="29" borderId="0" applyNumberFormat="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6" fillId="30" borderId="3" applyNumberFormat="0" applyAlignment="0" applyProtection="0"/>
    <xf numFmtId="0" fontId="27" fillId="0" borderId="8" applyNumberFormat="0" applyFill="0" applyAlignment="0" applyProtection="0"/>
    <xf numFmtId="0" fontId="28" fillId="31" borderId="0" applyNumberFormat="0" applyBorder="0" applyAlignment="0" applyProtection="0"/>
    <xf numFmtId="0" fontId="16" fillId="0" borderId="0"/>
    <xf numFmtId="0" fontId="5" fillId="0" borderId="0"/>
    <xf numFmtId="0" fontId="15" fillId="0" borderId="0" applyBorder="0"/>
    <xf numFmtId="0" fontId="16" fillId="32" borderId="9" applyNumberFormat="0" applyFont="0" applyAlignment="0" applyProtection="0"/>
    <xf numFmtId="0" fontId="29" fillId="27" borderId="10" applyNumberFormat="0" applyAlignment="0" applyProtection="0"/>
    <xf numFmtId="0" fontId="30" fillId="0" borderId="0" applyNumberFormat="0" applyFill="0" applyBorder="0" applyAlignment="0" applyProtection="0"/>
    <xf numFmtId="0" fontId="31" fillId="0" borderId="11" applyNumberFormat="0" applyFill="0" applyAlignment="0" applyProtection="0"/>
    <xf numFmtId="0" fontId="32" fillId="0" borderId="0" applyNumberFormat="0" applyFill="0" applyBorder="0" applyAlignment="0" applyProtection="0"/>
    <xf numFmtId="165" fontId="5" fillId="0" borderId="0" applyFont="0" applyFill="0" applyBorder="0" applyAlignment="0" applyProtection="0"/>
    <xf numFmtId="0" fontId="2" fillId="0" borderId="0"/>
    <xf numFmtId="164" fontId="2" fillId="0" borderId="0" applyFont="0" applyFill="0" applyBorder="0" applyAlignment="0" applyProtection="0"/>
    <xf numFmtId="165" fontId="16" fillId="0" borderId="0" applyFont="0" applyFill="0" applyBorder="0" applyAlignment="0" applyProtection="0"/>
    <xf numFmtId="0" fontId="43" fillId="0" borderId="0"/>
    <xf numFmtId="0" fontId="44" fillId="0" borderId="0"/>
    <xf numFmtId="0" fontId="1" fillId="0" borderId="0"/>
    <xf numFmtId="0" fontId="16" fillId="0" borderId="0"/>
    <xf numFmtId="164" fontId="50"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0" fontId="5" fillId="0" borderId="0"/>
    <xf numFmtId="165" fontId="5" fillId="0" borderId="0" applyFont="0" applyFill="0" applyBorder="0" applyAlignment="0" applyProtection="0"/>
    <xf numFmtId="165" fontId="9" fillId="0" borderId="0" applyFont="0" applyFill="0" applyBorder="0" applyAlignment="0" applyProtection="0"/>
    <xf numFmtId="164" fontId="52" fillId="0" borderId="0" applyFont="0" applyFill="0" applyBorder="0" applyAlignment="0" applyProtection="0"/>
    <xf numFmtId="0" fontId="3" fillId="0" borderId="0"/>
    <xf numFmtId="165" fontId="3"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53" fillId="0" borderId="0"/>
    <xf numFmtId="165" fontId="53" fillId="0" borderId="0" applyFont="0" applyFill="0" applyBorder="0" applyAlignment="0" applyProtection="0"/>
    <xf numFmtId="165" fontId="5" fillId="0" borderId="0" applyFont="0" applyFill="0" applyBorder="0" applyAlignment="0" applyProtection="0"/>
    <xf numFmtId="164" fontId="3" fillId="0" borderId="0" applyFont="0" applyFill="0" applyBorder="0" applyAlignment="0" applyProtection="0"/>
    <xf numFmtId="0" fontId="5" fillId="0" borderId="0"/>
    <xf numFmtId="0" fontId="5" fillId="0" borderId="0"/>
    <xf numFmtId="0" fontId="16" fillId="0" borderId="0"/>
    <xf numFmtId="0" fontId="5" fillId="0" borderId="0"/>
    <xf numFmtId="0" fontId="9" fillId="0" borderId="0"/>
    <xf numFmtId="0" fontId="9" fillId="0" borderId="0"/>
    <xf numFmtId="0" fontId="1" fillId="0" borderId="0"/>
    <xf numFmtId="43" fontId="5" fillId="0" borderId="0" applyFont="0" applyFill="0" applyBorder="0" applyAlignment="0" applyProtection="0"/>
    <xf numFmtId="0" fontId="1" fillId="0" borderId="0"/>
    <xf numFmtId="165" fontId="62" fillId="0" borderId="0" applyFont="0" applyFill="0" applyBorder="0" applyAlignment="0" applyProtection="0"/>
    <xf numFmtId="43" fontId="5" fillId="0" borderId="0" applyFont="0" applyFill="0" applyBorder="0" applyAlignment="0" applyProtection="0"/>
    <xf numFmtId="0" fontId="1" fillId="0" borderId="0"/>
    <xf numFmtId="164" fontId="1" fillId="0" borderId="0" applyFont="0" applyFill="0" applyBorder="0" applyAlignment="0" applyProtection="0"/>
    <xf numFmtId="43" fontId="16" fillId="0" borderId="0" applyFont="0" applyFill="0" applyBorder="0" applyAlignment="0" applyProtection="0"/>
    <xf numFmtId="9"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3" fillId="0" borderId="0"/>
    <xf numFmtId="0" fontId="53" fillId="0" borderId="0"/>
    <xf numFmtId="0" fontId="44" fillId="0" borderId="0"/>
    <xf numFmtId="0" fontId="51" fillId="0" borderId="0"/>
    <xf numFmtId="165" fontId="53" fillId="0" borderId="0" applyFont="0" applyFill="0" applyBorder="0" applyAlignment="0" applyProtection="0"/>
    <xf numFmtId="165" fontId="53" fillId="0" borderId="0" applyFont="0" applyFill="0" applyBorder="0" applyAlignment="0" applyProtection="0"/>
    <xf numFmtId="165" fontId="51" fillId="0" borderId="0" applyFont="0" applyFill="0" applyBorder="0" applyAlignment="0" applyProtection="0"/>
    <xf numFmtId="0" fontId="9" fillId="0" borderId="0"/>
  </cellStyleXfs>
  <cellXfs count="388">
    <xf numFmtId="0" fontId="0" fillId="0" borderId="0" xfId="0"/>
    <xf numFmtId="0" fontId="6" fillId="0" borderId="1" xfId="40" applyFont="1" applyBorder="1" applyAlignment="1">
      <alignment horizontal="center" vertical="center" wrapText="1"/>
    </xf>
    <xf numFmtId="0" fontId="6" fillId="0" borderId="1" xfId="40" applyFont="1" applyBorder="1" applyAlignment="1">
      <alignment vertical="center" wrapText="1"/>
    </xf>
    <xf numFmtId="0" fontId="5" fillId="0" borderId="1" xfId="0" applyFont="1" applyBorder="1" applyAlignment="1">
      <alignment horizontal="center" vertical="center" wrapText="1"/>
    </xf>
    <xf numFmtId="0" fontId="5" fillId="0" borderId="1" xfId="40" applyBorder="1" applyAlignment="1">
      <alignment horizontal="center" vertical="center" wrapText="1"/>
    </xf>
    <xf numFmtId="0" fontId="5" fillId="0" borderId="1" xfId="40"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xf>
    <xf numFmtId="0" fontId="5" fillId="0" borderId="1" xfId="0" applyFont="1" applyBorder="1" applyAlignment="1">
      <alignment horizontal="left" vertical="center" wrapText="1"/>
    </xf>
    <xf numFmtId="0" fontId="33" fillId="0" borderId="1" xfId="0" applyFont="1" applyBorder="1" applyAlignment="1">
      <alignment horizontal="center" vertical="center" wrapText="1"/>
    </xf>
    <xf numFmtId="0" fontId="34" fillId="33" borderId="1" xfId="0" applyFont="1" applyFill="1" applyBorder="1" applyAlignment="1">
      <alignment vertical="center" wrapText="1"/>
    </xf>
    <xf numFmtId="0" fontId="34" fillId="33" borderId="1" xfId="0" applyFont="1" applyFill="1" applyBorder="1"/>
    <xf numFmtId="0" fontId="34" fillId="0" borderId="0" xfId="0" applyFont="1"/>
    <xf numFmtId="0" fontId="34" fillId="0" borderId="1" xfId="0" applyFont="1" applyBorder="1" applyAlignment="1">
      <alignment horizontal="center" vertical="center" wrapText="1"/>
    </xf>
    <xf numFmtId="0" fontId="34" fillId="0" borderId="1" xfId="0" applyFont="1" applyBorder="1" applyAlignment="1">
      <alignment horizontal="left" vertical="center" wrapText="1"/>
    </xf>
    <xf numFmtId="0" fontId="34" fillId="0" borderId="1" xfId="0" applyFont="1" applyBorder="1" applyAlignment="1">
      <alignment vertical="center" wrapText="1"/>
    </xf>
    <xf numFmtId="0" fontId="34" fillId="0" borderId="1" xfId="0" applyFont="1" applyBorder="1" applyAlignment="1">
      <alignment vertical="center"/>
    </xf>
    <xf numFmtId="0" fontId="34" fillId="0" borderId="1" xfId="0" quotePrefix="1" applyFont="1" applyBorder="1" applyAlignment="1">
      <alignment vertical="center" wrapText="1"/>
    </xf>
    <xf numFmtId="0" fontId="5" fillId="0" borderId="0" xfId="0" applyFont="1" applyAlignment="1">
      <alignment vertical="center"/>
    </xf>
    <xf numFmtId="0" fontId="5" fillId="0" borderId="0" xfId="0" applyFont="1"/>
    <xf numFmtId="0" fontId="6" fillId="0" borderId="0" xfId="0" applyFont="1"/>
    <xf numFmtId="0" fontId="5" fillId="0" borderId="1" xfId="0" applyFont="1" applyBorder="1" applyAlignment="1">
      <alignment horizontal="justify" vertical="top" wrapText="1"/>
    </xf>
    <xf numFmtId="0" fontId="6" fillId="0" borderId="1" xfId="0" applyFont="1" applyBorder="1" applyAlignment="1">
      <alignment vertical="top" wrapText="1"/>
    </xf>
    <xf numFmtId="0" fontId="5" fillId="0" borderId="1" xfId="0" applyFont="1" applyBorder="1" applyAlignment="1">
      <alignment horizontal="center" wrapText="1"/>
    </xf>
    <xf numFmtId="0" fontId="5" fillId="0" borderId="1" xfId="0" applyFont="1" applyBorder="1" applyAlignment="1">
      <alignment horizontal="center" vertical="center"/>
    </xf>
    <xf numFmtId="0" fontId="5" fillId="0" borderId="1" xfId="0" applyFont="1" applyBorder="1"/>
    <xf numFmtId="0" fontId="6" fillId="0" borderId="1" xfId="0" applyFont="1" applyBorder="1"/>
    <xf numFmtId="0" fontId="5" fillId="0" borderId="1" xfId="0" applyFont="1" applyBorder="1" applyAlignment="1">
      <alignment vertical="top" wrapText="1"/>
    </xf>
    <xf numFmtId="0" fontId="5" fillId="0" borderId="0" xfId="0" applyFont="1" applyAlignment="1">
      <alignment horizontal="center"/>
    </xf>
    <xf numFmtId="0" fontId="5" fillId="0" borderId="1" xfId="40" applyBorder="1" applyAlignment="1">
      <alignment horizontal="left" vertical="center" wrapText="1"/>
    </xf>
    <xf numFmtId="0" fontId="5" fillId="0" borderId="0" xfId="0" applyFont="1" applyAlignment="1">
      <alignment vertical="center" wrapText="1"/>
    </xf>
    <xf numFmtId="0" fontId="5" fillId="33" borderId="1" xfId="0" applyFont="1" applyFill="1" applyBorder="1" applyAlignment="1">
      <alignment horizontal="center" vertical="center" wrapText="1"/>
    </xf>
    <xf numFmtId="4" fontId="34" fillId="33" borderId="1" xfId="0" applyNumberFormat="1" applyFont="1" applyFill="1" applyBorder="1" applyAlignment="1">
      <alignment horizontal="center" vertical="center"/>
    </xf>
    <xf numFmtId="4" fontId="5" fillId="0" borderId="1" xfId="0" applyNumberFormat="1" applyFont="1" applyBorder="1" applyAlignment="1">
      <alignment horizontal="center" vertical="center" wrapText="1"/>
    </xf>
    <xf numFmtId="4" fontId="6" fillId="0" borderId="1" xfId="0" applyNumberFormat="1" applyFont="1" applyBorder="1" applyAlignment="1">
      <alignment vertical="top" wrapText="1"/>
    </xf>
    <xf numFmtId="4" fontId="34" fillId="0" borderId="1" xfId="0" applyNumberFormat="1" applyFont="1" applyBorder="1" applyAlignment="1">
      <alignment horizontal="center" vertical="center" wrapText="1"/>
    </xf>
    <xf numFmtId="4" fontId="34" fillId="0" borderId="1" xfId="0" applyNumberFormat="1" applyFont="1" applyBorder="1" applyAlignment="1">
      <alignment horizontal="center" vertical="center"/>
    </xf>
    <xf numFmtId="4" fontId="6"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justify" vertical="top" wrapText="1"/>
    </xf>
    <xf numFmtId="0" fontId="6" fillId="0" borderId="1" xfId="0" applyFont="1" applyBorder="1" applyAlignment="1">
      <alignment vertical="center" wrapText="1"/>
    </xf>
    <xf numFmtId="0" fontId="5" fillId="0" borderId="0" xfId="0" applyFont="1" applyAlignment="1">
      <alignment horizontal="center" vertical="center" wrapText="1"/>
    </xf>
    <xf numFmtId="166" fontId="13" fillId="0" borderId="1" xfId="0" applyNumberFormat="1" applyFont="1" applyBorder="1"/>
    <xf numFmtId="166" fontId="12" fillId="0" borderId="1" xfId="0" applyNumberFormat="1" applyFont="1" applyBorder="1"/>
    <xf numFmtId="166" fontId="13" fillId="33" borderId="1" xfId="28" applyNumberFormat="1" applyFont="1" applyFill="1" applyBorder="1" applyAlignment="1">
      <alignment horizontal="right" vertical="center" wrapText="1"/>
    </xf>
    <xf numFmtId="166" fontId="14" fillId="33" borderId="1" xfId="28" applyNumberFormat="1" applyFont="1" applyFill="1" applyBorder="1" applyAlignment="1">
      <alignment horizontal="right" vertical="center" wrapText="1"/>
    </xf>
    <xf numFmtId="166" fontId="12" fillId="33" borderId="1" xfId="28" applyNumberFormat="1" applyFont="1" applyFill="1" applyBorder="1" applyAlignment="1">
      <alignment horizontal="right" vertical="center" wrapText="1"/>
    </xf>
    <xf numFmtId="0" fontId="5" fillId="0" borderId="0" xfId="52" applyFont="1"/>
    <xf numFmtId="0" fontId="38" fillId="0" borderId="0" xfId="52" applyFont="1"/>
    <xf numFmtId="0" fontId="37" fillId="0" borderId="1" xfId="52" applyFont="1" applyBorder="1" applyAlignment="1">
      <alignment horizontal="center" vertical="center" wrapText="1"/>
    </xf>
    <xf numFmtId="0" fontId="6" fillId="0" borderId="18" xfId="52" applyFont="1" applyBorder="1" applyAlignment="1">
      <alignment horizontal="center" vertical="center" wrapText="1"/>
    </xf>
    <xf numFmtId="0" fontId="6" fillId="0" borderId="18" xfId="52" applyFont="1" applyBorder="1" applyAlignment="1">
      <alignment horizontal="left" vertical="center" wrapText="1"/>
    </xf>
    <xf numFmtId="0" fontId="6" fillId="34" borderId="14" xfId="52" applyFont="1" applyFill="1" applyBorder="1" applyAlignment="1">
      <alignment horizontal="center" vertical="center" wrapText="1"/>
    </xf>
    <xf numFmtId="0" fontId="6" fillId="0" borderId="1" xfId="52" applyFont="1" applyBorder="1" applyAlignment="1">
      <alignment horizontal="center" vertical="center" wrapText="1"/>
    </xf>
    <xf numFmtId="0" fontId="5" fillId="0" borderId="1" xfId="52" applyFont="1" applyBorder="1" applyAlignment="1">
      <alignment horizontal="center" vertical="center" wrapText="1"/>
    </xf>
    <xf numFmtId="0" fontId="5" fillId="0" borderId="1" xfId="52" applyFont="1" applyBorder="1" applyAlignment="1">
      <alignment wrapText="1"/>
    </xf>
    <xf numFmtId="0" fontId="5" fillId="0" borderId="1" xfId="52" applyFont="1" applyBorder="1" applyAlignment="1">
      <alignment horizontal="left" vertical="center" wrapText="1"/>
    </xf>
    <xf numFmtId="0" fontId="5" fillId="0" borderId="1" xfId="53" applyFont="1" applyBorder="1" applyAlignment="1">
      <alignment horizontal="left" vertical="center" wrapText="1"/>
    </xf>
    <xf numFmtId="0" fontId="5" fillId="0" borderId="1" xfId="52" applyFont="1" applyBorder="1" applyAlignment="1">
      <alignment vertical="center" wrapText="1"/>
    </xf>
    <xf numFmtId="0" fontId="6" fillId="0" borderId="1" xfId="52" quotePrefix="1" applyFont="1" applyBorder="1" applyAlignment="1">
      <alignment horizontal="center" vertical="center" wrapText="1"/>
    </xf>
    <xf numFmtId="0" fontId="6" fillId="0" borderId="1" xfId="52" applyFont="1" applyBorder="1" applyAlignment="1">
      <alignment vertical="center" wrapText="1"/>
    </xf>
    <xf numFmtId="0" fontId="6" fillId="0" borderId="0" xfId="52" applyFont="1"/>
    <xf numFmtId="0" fontId="6" fillId="0" borderId="1" xfId="52" applyFont="1" applyBorder="1" applyAlignment="1">
      <alignment horizontal="left" vertical="center" wrapText="1"/>
    </xf>
    <xf numFmtId="0" fontId="5" fillId="0" borderId="1" xfId="53" quotePrefix="1" applyFont="1" applyBorder="1" applyAlignment="1">
      <alignment horizontal="center" vertical="center" wrapText="1"/>
    </xf>
    <xf numFmtId="0" fontId="5" fillId="0" borderId="1" xfId="53" applyFont="1" applyBorder="1" applyAlignment="1">
      <alignment vertical="center" wrapText="1"/>
    </xf>
    <xf numFmtId="0" fontId="5" fillId="0" borderId="1" xfId="53" applyFont="1" applyBorder="1" applyAlignment="1">
      <alignment horizontal="center" vertical="center" wrapText="1"/>
    </xf>
    <xf numFmtId="0" fontId="6" fillId="0" borderId="1" xfId="53" applyFont="1" applyBorder="1" applyAlignment="1">
      <alignment horizontal="center" vertical="center" wrapText="1"/>
    </xf>
    <xf numFmtId="0" fontId="47" fillId="0" borderId="0" xfId="53" applyFont="1"/>
    <xf numFmtId="0" fontId="8" fillId="0" borderId="0" xfId="53" applyFont="1"/>
    <xf numFmtId="0" fontId="6" fillId="0" borderId="0" xfId="53" applyFont="1"/>
    <xf numFmtId="0" fontId="5" fillId="0" borderId="1" xfId="53" applyFont="1" applyBorder="1" applyAlignment="1">
      <alignment horizontal="center" vertical="center"/>
    </xf>
    <xf numFmtId="0" fontId="5" fillId="0" borderId="1" xfId="52" applyFont="1" applyBorder="1" applyAlignment="1">
      <alignment horizontal="center" vertical="center"/>
    </xf>
    <xf numFmtId="0" fontId="8" fillId="0" borderId="0" xfId="52" applyFont="1"/>
    <xf numFmtId="0" fontId="36" fillId="0" borderId="1" xfId="52" applyFont="1" applyBorder="1" applyAlignment="1">
      <alignment horizontal="center" vertical="center" wrapText="1"/>
    </xf>
    <xf numFmtId="0" fontId="36" fillId="0" borderId="1" xfId="52" applyFont="1" applyBorder="1" applyAlignment="1">
      <alignment vertical="center"/>
    </xf>
    <xf numFmtId="0" fontId="42" fillId="0" borderId="1" xfId="52" applyFont="1" applyBorder="1" applyAlignment="1">
      <alignment horizontal="center" vertical="center" wrapText="1"/>
    </xf>
    <xf numFmtId="0" fontId="36" fillId="0" borderId="0" xfId="52" applyFont="1"/>
    <xf numFmtId="0" fontId="6" fillId="0" borderId="1" xfId="52" applyFont="1" applyBorder="1" applyAlignment="1">
      <alignment wrapText="1"/>
    </xf>
    <xf numFmtId="0" fontId="6" fillId="0" borderId="1" xfId="52" applyFont="1" applyBorder="1" applyAlignment="1">
      <alignment horizontal="center" vertical="center"/>
    </xf>
    <xf numFmtId="0" fontId="6" fillId="0" borderId="0" xfId="52" applyFont="1" applyAlignment="1">
      <alignment vertical="center"/>
    </xf>
    <xf numFmtId="0" fontId="5" fillId="0" borderId="0" xfId="52" applyFont="1" applyAlignment="1">
      <alignment horizontal="center" vertical="center"/>
    </xf>
    <xf numFmtId="0" fontId="37" fillId="0" borderId="15" xfId="52" applyFont="1" applyBorder="1" applyAlignment="1">
      <alignment horizontal="center" vertical="center" wrapText="1"/>
    </xf>
    <xf numFmtId="0" fontId="6" fillId="34" borderId="19" xfId="52" applyFont="1" applyFill="1" applyBorder="1" applyAlignment="1">
      <alignment horizontal="center" vertical="center" wrapText="1"/>
    </xf>
    <xf numFmtId="0" fontId="5" fillId="0" borderId="0" xfId="52" applyFont="1" applyAlignment="1">
      <alignment horizontal="left" vertical="center" wrapText="1"/>
    </xf>
    <xf numFmtId="0" fontId="5" fillId="0" borderId="18" xfId="52" applyFont="1" applyBorder="1" applyAlignment="1">
      <alignment horizontal="center" vertical="center" wrapText="1"/>
    </xf>
    <xf numFmtId="0" fontId="5" fillId="0" borderId="12" xfId="52" applyFont="1" applyBorder="1" applyAlignment="1">
      <alignment horizontal="center" vertical="center" wrapText="1"/>
    </xf>
    <xf numFmtId="0" fontId="5" fillId="0" borderId="14" xfId="52" applyFont="1" applyBorder="1" applyAlignment="1">
      <alignment horizontal="center" vertical="center" wrapText="1"/>
    </xf>
    <xf numFmtId="0" fontId="6" fillId="0" borderId="1" xfId="53" quotePrefix="1" applyFont="1" applyBorder="1" applyAlignment="1">
      <alignment horizontal="center" vertical="center" wrapText="1"/>
    </xf>
    <xf numFmtId="0" fontId="6" fillId="0" borderId="1" xfId="53" quotePrefix="1" applyFont="1" applyBorder="1" applyAlignment="1">
      <alignment horizontal="left" vertical="center" wrapText="1"/>
    </xf>
    <xf numFmtId="0" fontId="37" fillId="0" borderId="1" xfId="0" applyFont="1" applyBorder="1" applyAlignment="1">
      <alignment horizontal="center" vertical="center" wrapText="1"/>
    </xf>
    <xf numFmtId="0" fontId="37" fillId="0" borderId="1" xfId="0" applyFont="1" applyBorder="1" applyAlignment="1">
      <alignment vertical="center" wrapText="1"/>
    </xf>
    <xf numFmtId="0" fontId="38" fillId="0" borderId="1" xfId="0" applyFont="1" applyBorder="1" applyAlignment="1">
      <alignment horizontal="center" vertical="center" wrapText="1"/>
    </xf>
    <xf numFmtId="0" fontId="38" fillId="0" borderId="1" xfId="0" applyFont="1" applyBorder="1" applyAlignment="1">
      <alignment vertical="center" wrapText="1"/>
    </xf>
    <xf numFmtId="0" fontId="39" fillId="0" borderId="1" xfId="0" applyFont="1" applyBorder="1" applyAlignment="1">
      <alignment horizontal="center" vertical="center" wrapText="1"/>
    </xf>
    <xf numFmtId="0" fontId="39" fillId="0" borderId="1" xfId="0" applyFont="1" applyBorder="1" applyAlignment="1">
      <alignment vertical="center" wrapText="1"/>
    </xf>
    <xf numFmtId="0" fontId="38" fillId="0" borderId="1" xfId="0" applyFont="1" applyBorder="1" applyAlignment="1">
      <alignment horizontal="justify" vertical="center" wrapText="1"/>
    </xf>
    <xf numFmtId="0" fontId="3" fillId="0" borderId="0" xfId="0" applyFont="1"/>
    <xf numFmtId="0" fontId="48" fillId="0" borderId="1" xfId="0" applyFont="1" applyBorder="1" applyAlignment="1">
      <alignment horizontal="center" vertical="center" wrapText="1"/>
    </xf>
    <xf numFmtId="0" fontId="48" fillId="0" borderId="1" xfId="0" applyFont="1" applyBorder="1" applyAlignment="1">
      <alignment vertical="center" wrapText="1"/>
    </xf>
    <xf numFmtId="0" fontId="49" fillId="0" borderId="0" xfId="0" applyFont="1"/>
    <xf numFmtId="2" fontId="48" fillId="0" borderId="1" xfId="0" applyNumberFormat="1" applyFont="1" applyBorder="1" applyAlignment="1">
      <alignment horizontal="center" vertical="center" wrapText="1"/>
    </xf>
    <xf numFmtId="2" fontId="38" fillId="0" borderId="1" xfId="0" applyNumberFormat="1" applyFont="1" applyBorder="1" applyAlignment="1">
      <alignment horizontal="center" vertical="center" wrapText="1"/>
    </xf>
    <xf numFmtId="2" fontId="37" fillId="0" borderId="1" xfId="0" applyNumberFormat="1" applyFont="1" applyBorder="1" applyAlignment="1">
      <alignment horizontal="center" vertical="center" wrapText="1"/>
    </xf>
    <xf numFmtId="0" fontId="12" fillId="0" borderId="0" xfId="62" applyFont="1" applyAlignment="1">
      <alignment horizontal="center" vertical="center" wrapText="1"/>
    </xf>
    <xf numFmtId="0" fontId="12" fillId="0" borderId="0" xfId="62" applyFont="1"/>
    <xf numFmtId="166" fontId="13" fillId="0" borderId="1" xfId="69" applyNumberFormat="1" applyFont="1" applyFill="1" applyBorder="1" applyAlignment="1">
      <alignment horizontal="right" vertical="center" wrapText="1"/>
    </xf>
    <xf numFmtId="0" fontId="13" fillId="0" borderId="0" xfId="62" applyFont="1"/>
    <xf numFmtId="166" fontId="35" fillId="0" borderId="1" xfId="69" applyNumberFormat="1" applyFont="1" applyFill="1" applyBorder="1" applyAlignment="1">
      <alignment horizontal="right" vertical="center" wrapText="1"/>
    </xf>
    <xf numFmtId="0" fontId="35" fillId="0" borderId="0" xfId="62" applyFont="1"/>
    <xf numFmtId="164" fontId="13" fillId="0" borderId="1" xfId="69" applyFont="1" applyFill="1" applyBorder="1" applyAlignment="1">
      <alignment horizontal="right" vertical="center" wrapText="1"/>
    </xf>
    <xf numFmtId="164" fontId="12" fillId="0" borderId="1" xfId="69" applyFont="1" applyFill="1" applyBorder="1"/>
    <xf numFmtId="166" fontId="12" fillId="0" borderId="1" xfId="69" applyNumberFormat="1" applyFont="1" applyFill="1" applyBorder="1" applyAlignment="1">
      <alignment horizontal="right" vertical="center" wrapText="1"/>
    </xf>
    <xf numFmtId="164" fontId="12" fillId="0" borderId="0" xfId="62" applyNumberFormat="1" applyFont="1"/>
    <xf numFmtId="164" fontId="61" fillId="0" borderId="1" xfId="69" applyFont="1" applyFill="1" applyBorder="1" applyAlignment="1">
      <alignment horizontal="right" vertical="center" wrapText="1"/>
    </xf>
    <xf numFmtId="0" fontId="5" fillId="0" borderId="1" xfId="62" applyFont="1" applyBorder="1" applyAlignment="1">
      <alignment horizontal="center" vertical="center" wrapText="1"/>
    </xf>
    <xf numFmtId="0" fontId="5" fillId="0" borderId="1" xfId="62" applyFont="1" applyBorder="1" applyAlignment="1">
      <alignment horizontal="justify" vertical="center" wrapText="1"/>
    </xf>
    <xf numFmtId="0" fontId="9" fillId="0" borderId="1" xfId="62" applyFont="1" applyBorder="1" applyAlignment="1">
      <alignment horizontal="center" vertical="center" wrapText="1"/>
    </xf>
    <xf numFmtId="0" fontId="56" fillId="0" borderId="1" xfId="62" applyFont="1" applyBorder="1" applyAlignment="1">
      <alignment horizontal="center" vertical="center" wrapText="1"/>
    </xf>
    <xf numFmtId="0" fontId="5" fillId="0" borderId="1" xfId="51" applyFont="1" applyBorder="1" applyAlignment="1">
      <alignment horizontal="left" vertical="center" wrapText="1"/>
    </xf>
    <xf numFmtId="0" fontId="5" fillId="0" borderId="1" xfId="51" applyFont="1" applyBorder="1" applyAlignment="1">
      <alignment horizontal="center" vertical="center" wrapText="1"/>
    </xf>
    <xf numFmtId="0" fontId="59" fillId="0" borderId="1" xfId="62" applyFont="1" applyBorder="1" applyAlignment="1">
      <alignment horizontal="center" vertical="center" wrapText="1"/>
    </xf>
    <xf numFmtId="0" fontId="9" fillId="0" borderId="1" xfId="62" applyFont="1" applyBorder="1" applyAlignment="1">
      <alignment horizontal="left" vertical="center" wrapText="1"/>
    </xf>
    <xf numFmtId="0" fontId="9" fillId="0" borderId="18" xfId="62" applyFont="1" applyBorder="1" applyAlignment="1">
      <alignment horizontal="center" vertical="center" wrapText="1"/>
    </xf>
    <xf numFmtId="0" fontId="6" fillId="0" borderId="18" xfId="51" applyFont="1" applyBorder="1" applyAlignment="1">
      <alignment horizontal="left" vertical="center" wrapText="1"/>
    </xf>
    <xf numFmtId="0" fontId="6" fillId="0" borderId="1" xfId="51" applyFont="1" applyBorder="1" applyAlignment="1">
      <alignment horizontal="center" vertical="center" wrapText="1"/>
    </xf>
    <xf numFmtId="0" fontId="6" fillId="0" borderId="1" xfId="62" applyFont="1" applyBorder="1" applyAlignment="1">
      <alignment horizontal="center" vertical="center" wrapText="1"/>
    </xf>
    <xf numFmtId="0" fontId="54" fillId="0" borderId="1" xfId="62" applyFont="1" applyBorder="1" applyAlignment="1">
      <alignment horizontal="center" vertical="center" wrapText="1"/>
    </xf>
    <xf numFmtId="0" fontId="5" fillId="0" borderId="1" xfId="62" applyFont="1" applyBorder="1" applyAlignment="1">
      <alignment vertical="center" wrapText="1"/>
    </xf>
    <xf numFmtId="0" fontId="3" fillId="0" borderId="1" xfId="62" applyBorder="1"/>
    <xf numFmtId="0" fontId="56" fillId="0" borderId="12" xfId="62" applyFont="1" applyBorder="1" applyAlignment="1">
      <alignment horizontal="center" vertical="center" wrapText="1"/>
    </xf>
    <xf numFmtId="0" fontId="5" fillId="0" borderId="18" xfId="51" applyFont="1" applyBorder="1" applyAlignment="1">
      <alignment horizontal="left" vertical="center" wrapText="1"/>
    </xf>
    <xf numFmtId="0" fontId="5" fillId="0" borderId="18" xfId="51" applyFont="1" applyBorder="1" applyAlignment="1">
      <alignment horizontal="center" vertical="center" wrapText="1"/>
    </xf>
    <xf numFmtId="0" fontId="5" fillId="0" borderId="1" xfId="62" applyFont="1" applyBorder="1" applyAlignment="1">
      <alignment horizontal="center" vertical="center"/>
    </xf>
    <xf numFmtId="0" fontId="55" fillId="0" borderId="1" xfId="62" applyFont="1" applyBorder="1"/>
    <xf numFmtId="0" fontId="5" fillId="0" borderId="1" xfId="51" applyFont="1" applyBorder="1" applyAlignment="1">
      <alignment horizontal="justify" vertical="center" wrapText="1"/>
    </xf>
    <xf numFmtId="0" fontId="9" fillId="0" borderId="1" xfId="40" applyFont="1" applyBorder="1" applyAlignment="1">
      <alignment horizontal="center" vertical="center" wrapText="1"/>
    </xf>
    <xf numFmtId="0" fontId="5" fillId="0" borderId="1" xfId="62" applyFont="1" applyBorder="1" applyAlignment="1">
      <alignment horizontal="left" vertical="center" wrapText="1"/>
    </xf>
    <xf numFmtId="0" fontId="5" fillId="0" borderId="0" xfId="0" applyFont="1" applyAlignment="1">
      <alignment horizontal="left" vertical="center" wrapText="1"/>
    </xf>
    <xf numFmtId="0" fontId="55" fillId="0" borderId="0" xfId="62" applyFont="1"/>
    <xf numFmtId="0" fontId="6" fillId="0" borderId="0" xfId="62" applyFont="1" applyAlignment="1">
      <alignment horizontal="center"/>
    </xf>
    <xf numFmtId="0" fontId="6" fillId="0" borderId="0" xfId="40" applyFont="1" applyAlignment="1">
      <alignment horizontal="center" vertical="center" wrapText="1"/>
    </xf>
    <xf numFmtId="0" fontId="56" fillId="0" borderId="0" xfId="62" applyFont="1" applyAlignment="1">
      <alignment horizontal="center" vertical="center" wrapText="1"/>
    </xf>
    <xf numFmtId="0" fontId="6" fillId="0" borderId="1" xfId="51" applyFont="1" applyBorder="1" applyAlignment="1">
      <alignment horizontal="left" vertical="center" wrapText="1"/>
    </xf>
    <xf numFmtId="0" fontId="57" fillId="0" borderId="0" xfId="62" applyFont="1"/>
    <xf numFmtId="0" fontId="5" fillId="0" borderId="1" xfId="62" applyFont="1" applyBorder="1" applyAlignment="1">
      <alignment horizontal="center" wrapText="1"/>
    </xf>
    <xf numFmtId="0" fontId="9" fillId="0" borderId="0" xfId="62" applyFont="1" applyAlignment="1">
      <alignment horizontal="center" vertical="center" wrapText="1"/>
    </xf>
    <xf numFmtId="0" fontId="5" fillId="0" borderId="18" xfId="51" applyFont="1" applyBorder="1" applyAlignment="1">
      <alignment horizontal="justify" vertical="center" wrapText="1"/>
    </xf>
    <xf numFmtId="14" fontId="9" fillId="0" borderId="1" xfId="62" applyNumberFormat="1" applyFont="1" applyBorder="1" applyAlignment="1">
      <alignment horizontal="center" vertical="center" wrapText="1"/>
    </xf>
    <xf numFmtId="0" fontId="6" fillId="0" borderId="1" xfId="62" applyFont="1" applyBorder="1" applyAlignment="1">
      <alignment horizontal="justify" vertical="center" wrapText="1"/>
    </xf>
    <xf numFmtId="0" fontId="57" fillId="0" borderId="1" xfId="62" applyFont="1" applyBorder="1"/>
    <xf numFmtId="0" fontId="5" fillId="0" borderId="12" xfId="62" applyFont="1" applyBorder="1" applyAlignment="1">
      <alignment horizontal="center" vertical="center" wrapText="1"/>
    </xf>
    <xf numFmtId="0" fontId="9" fillId="0" borderId="0" xfId="62" applyFont="1" applyAlignment="1">
      <alignment horizontal="left" vertical="center" wrapText="1"/>
    </xf>
    <xf numFmtId="0" fontId="5" fillId="0" borderId="18" xfId="62" applyFont="1" applyBorder="1" applyAlignment="1">
      <alignment horizontal="justify" vertical="center" wrapText="1"/>
    </xf>
    <xf numFmtId="0" fontId="5" fillId="0" borderId="18" xfId="62" applyFont="1" applyBorder="1" applyAlignment="1">
      <alignment horizontal="center" vertical="center" wrapText="1"/>
    </xf>
    <xf numFmtId="0" fontId="9" fillId="0" borderId="22" xfId="62" applyFont="1" applyBorder="1" applyAlignment="1">
      <alignment horizontal="center" vertical="center" wrapText="1"/>
    </xf>
    <xf numFmtId="0" fontId="9" fillId="0" borderId="22" xfId="62" applyFont="1" applyBorder="1" applyAlignment="1">
      <alignment vertical="center" wrapText="1"/>
    </xf>
    <xf numFmtId="0" fontId="56" fillId="0" borderId="15" xfId="62" applyFont="1" applyBorder="1" applyAlignment="1">
      <alignment horizontal="center" vertical="center" wrapText="1"/>
    </xf>
    <xf numFmtId="0" fontId="9" fillId="0" borderId="24" xfId="62" applyFont="1" applyBorder="1" applyAlignment="1">
      <alignment horizontal="left" vertical="center" wrapText="1"/>
    </xf>
    <xf numFmtId="0" fontId="5" fillId="0" borderId="0" xfId="62" applyFont="1" applyAlignment="1">
      <alignment horizontal="justify" vertical="center" wrapText="1"/>
    </xf>
    <xf numFmtId="0" fontId="5" fillId="0" borderId="0" xfId="62" applyFont="1" applyAlignment="1">
      <alignment horizontal="left" vertical="center" wrapText="1"/>
    </xf>
    <xf numFmtId="0" fontId="6" fillId="0" borderId="15" xfId="62" applyFont="1" applyBorder="1" applyAlignment="1">
      <alignment horizontal="center" vertical="center" wrapText="1"/>
    </xf>
    <xf numFmtId="0" fontId="6" fillId="0" borderId="15" xfId="51" applyFont="1" applyBorder="1" applyAlignment="1">
      <alignment horizontal="left" vertical="center" wrapText="1"/>
    </xf>
    <xf numFmtId="0" fontId="6" fillId="0" borderId="23" xfId="51" applyFont="1" applyBorder="1" applyAlignment="1">
      <alignment horizontal="center" vertical="center" wrapText="1"/>
    </xf>
    <xf numFmtId="0" fontId="6" fillId="0" borderId="16" xfId="51" applyFont="1" applyBorder="1" applyAlignment="1">
      <alignment horizontal="center" vertical="center" wrapText="1"/>
    </xf>
    <xf numFmtId="0" fontId="54" fillId="0" borderId="15" xfId="62" applyFont="1" applyBorder="1" applyAlignment="1">
      <alignment horizontal="center" vertical="center" wrapText="1"/>
    </xf>
    <xf numFmtId="0" fontId="9" fillId="0" borderId="15" xfId="62" applyFont="1" applyBorder="1" applyAlignment="1">
      <alignment horizontal="center" vertical="center" wrapText="1"/>
    </xf>
    <xf numFmtId="0" fontId="9" fillId="0" borderId="18" xfId="62" applyFont="1" applyBorder="1" applyAlignment="1">
      <alignment horizontal="left" vertical="center" wrapText="1"/>
    </xf>
    <xf numFmtId="0" fontId="5" fillId="0" borderId="18" xfId="40" applyBorder="1" applyAlignment="1">
      <alignment horizontal="center" vertical="center" wrapText="1"/>
    </xf>
    <xf numFmtId="0" fontId="5" fillId="0" borderId="18" xfId="62" applyFont="1" applyBorder="1" applyAlignment="1">
      <alignment horizontal="center" vertical="center"/>
    </xf>
    <xf numFmtId="0" fontId="6" fillId="0" borderId="1" xfId="62" applyFont="1" applyBorder="1" applyAlignment="1">
      <alignment horizontal="center" vertical="center"/>
    </xf>
    <xf numFmtId="0" fontId="6" fillId="0" borderId="15" xfId="62" applyFont="1" applyBorder="1" applyAlignment="1">
      <alignment horizontal="center" vertical="center"/>
    </xf>
    <xf numFmtId="0" fontId="37" fillId="0" borderId="15" xfId="51" applyFont="1" applyBorder="1" applyAlignment="1">
      <alignment horizontal="center" vertical="center" wrapText="1"/>
    </xf>
    <xf numFmtId="0" fontId="5" fillId="0" borderId="14" xfId="62" applyFont="1" applyBorder="1" applyAlignment="1">
      <alignment horizontal="center" vertical="center" wrapText="1"/>
    </xf>
    <xf numFmtId="0" fontId="9" fillId="0" borderId="1" xfId="62" applyFont="1" applyBorder="1" applyAlignment="1">
      <alignment horizontal="justify" vertical="center" wrapText="1"/>
    </xf>
    <xf numFmtId="0" fontId="6" fillId="0" borderId="18" xfId="62" applyFont="1" applyBorder="1" applyAlignment="1">
      <alignment horizontal="center" vertical="center" wrapText="1"/>
    </xf>
    <xf numFmtId="0" fontId="56" fillId="0" borderId="2" xfId="62" applyFont="1" applyBorder="1" applyAlignment="1">
      <alignment horizontal="center" vertical="center" wrapText="1"/>
    </xf>
    <xf numFmtId="0" fontId="56" fillId="0" borderId="14" xfId="40" applyFont="1" applyBorder="1" applyAlignment="1">
      <alignment horizontal="center" vertical="center" wrapText="1"/>
    </xf>
    <xf numFmtId="0" fontId="9" fillId="0" borderId="18" xfId="40" applyFont="1" applyBorder="1" applyAlignment="1">
      <alignment horizontal="center" vertical="center" wrapText="1"/>
    </xf>
    <xf numFmtId="0" fontId="9" fillId="0" borderId="17" xfId="62" applyFont="1" applyBorder="1" applyAlignment="1">
      <alignment horizontal="center" vertical="center" wrapText="1"/>
    </xf>
    <xf numFmtId="0" fontId="9" fillId="0" borderId="17" xfId="62" applyFont="1" applyBorder="1" applyAlignment="1">
      <alignment horizontal="left" vertical="center" wrapText="1"/>
    </xf>
    <xf numFmtId="0" fontId="9" fillId="0" borderId="17" xfId="40" applyFont="1" applyBorder="1" applyAlignment="1">
      <alignment horizontal="center" vertical="center" wrapText="1"/>
    </xf>
    <xf numFmtId="0" fontId="6" fillId="0" borderId="17" xfId="62" applyFont="1" applyBorder="1" applyAlignment="1">
      <alignment horizontal="center" vertical="center" wrapText="1"/>
    </xf>
    <xf numFmtId="0" fontId="6" fillId="0" borderId="20" xfId="51" applyFont="1" applyBorder="1" applyAlignment="1">
      <alignment vertical="center" wrapText="1"/>
    </xf>
    <xf numFmtId="0" fontId="6" fillId="0" borderId="23" xfId="51" applyFont="1" applyBorder="1" applyAlignment="1">
      <alignment vertical="center" wrapText="1"/>
    </xf>
    <xf numFmtId="0" fontId="6" fillId="0" borderId="16" xfId="51" applyFont="1" applyBorder="1" applyAlignment="1">
      <alignment vertical="center" wrapText="1"/>
    </xf>
    <xf numFmtId="0" fontId="5" fillId="0" borderId="1" xfId="62" applyFont="1" applyBorder="1" applyAlignment="1">
      <alignment horizontal="justify" vertical="top" wrapText="1"/>
    </xf>
    <xf numFmtId="0" fontId="5" fillId="0" borderId="18" xfId="62" applyFont="1" applyBorder="1" applyAlignment="1">
      <alignment horizontal="justify" vertical="top" wrapText="1"/>
    </xf>
    <xf numFmtId="0" fontId="5" fillId="0" borderId="15" xfId="62" applyFont="1" applyBorder="1" applyAlignment="1">
      <alignment horizontal="left" vertical="center" wrapText="1"/>
    </xf>
    <xf numFmtId="0" fontId="5" fillId="0" borderId="17" xfId="62" applyFont="1" applyBorder="1" applyAlignment="1">
      <alignment horizontal="center" vertical="center" wrapText="1"/>
    </xf>
    <xf numFmtId="0" fontId="5" fillId="0" borderId="18" xfId="62" applyFont="1" applyBorder="1" applyAlignment="1">
      <alignment vertical="center" wrapText="1"/>
    </xf>
    <xf numFmtId="0" fontId="5" fillId="0" borderId="18" xfId="62" applyFont="1" applyBorder="1" applyAlignment="1">
      <alignment horizontal="left" vertical="center" wrapText="1"/>
    </xf>
    <xf numFmtId="0" fontId="5" fillId="0" borderId="0" xfId="62" applyFont="1" applyAlignment="1">
      <alignment vertical="center"/>
    </xf>
    <xf numFmtId="0" fontId="5" fillId="0" borderId="0" xfId="62" applyFont="1" applyAlignment="1">
      <alignment horizontal="left" vertical="center"/>
    </xf>
    <xf numFmtId="0" fontId="6" fillId="0" borderId="0" xfId="62" applyFont="1" applyAlignment="1">
      <alignment horizontal="center" vertical="center"/>
    </xf>
    <xf numFmtId="0" fontId="5" fillId="0" borderId="18" xfId="51" applyFont="1" applyBorder="1" applyAlignment="1">
      <alignment horizontal="center" vertical="center"/>
    </xf>
    <xf numFmtId="0" fontId="56" fillId="0" borderId="1" xfId="40" applyFont="1" applyBorder="1" applyAlignment="1">
      <alignment horizontal="center" vertical="center" wrapText="1"/>
    </xf>
    <xf numFmtId="0" fontId="9" fillId="0" borderId="22" xfId="62" applyFont="1" applyBorder="1" applyAlignment="1">
      <alignment horizontal="left" vertical="center" wrapText="1"/>
    </xf>
    <xf numFmtId="0" fontId="6" fillId="0" borderId="15" xfId="51" applyFont="1" applyBorder="1" applyAlignment="1">
      <alignment horizontal="center" vertical="center" wrapText="1"/>
    </xf>
    <xf numFmtId="0" fontId="59" fillId="0" borderId="16" xfId="62" applyFont="1" applyBorder="1" applyAlignment="1">
      <alignment horizontal="center" vertical="center" wrapText="1"/>
    </xf>
    <xf numFmtId="0" fontId="59" fillId="0" borderId="15" xfId="62" applyFont="1" applyBorder="1" applyAlignment="1">
      <alignment horizontal="center" vertical="center" wrapText="1"/>
    </xf>
    <xf numFmtId="0" fontId="59" fillId="0" borderId="14" xfId="62" applyFont="1" applyBorder="1" applyAlignment="1">
      <alignment horizontal="center" vertical="center" wrapText="1"/>
    </xf>
    <xf numFmtId="0" fontId="55" fillId="0" borderId="18" xfId="62" applyFont="1" applyBorder="1"/>
    <xf numFmtId="0" fontId="38" fillId="0" borderId="18" xfId="51" applyFont="1" applyBorder="1" applyAlignment="1">
      <alignment horizontal="center" vertical="center" wrapText="1"/>
    </xf>
    <xf numFmtId="0" fontId="9" fillId="0" borderId="15" xfId="62" applyFont="1" applyBorder="1" applyAlignment="1">
      <alignment horizontal="justify" vertical="center" wrapText="1"/>
    </xf>
    <xf numFmtId="0" fontId="9" fillId="0" borderId="15" xfId="40" applyFont="1" applyBorder="1" applyAlignment="1">
      <alignment horizontal="center" vertical="center" wrapText="1"/>
    </xf>
    <xf numFmtId="0" fontId="56" fillId="0" borderId="18" xfId="62" applyFont="1" applyBorder="1" applyAlignment="1">
      <alignment horizontal="center" vertical="center" wrapText="1"/>
    </xf>
    <xf numFmtId="0" fontId="60" fillId="0" borderId="1" xfId="62" applyFont="1" applyBorder="1" applyAlignment="1">
      <alignment vertical="center"/>
    </xf>
    <xf numFmtId="164" fontId="12" fillId="0" borderId="1" xfId="82" applyFont="1" applyFill="1" applyBorder="1" applyAlignment="1">
      <alignment horizontal="right" vertical="center" wrapText="1"/>
    </xf>
    <xf numFmtId="164" fontId="13" fillId="0" borderId="1" xfId="82" applyFont="1" applyFill="1" applyBorder="1" applyAlignment="1">
      <alignment horizontal="right" vertical="center" wrapText="1"/>
    </xf>
    <xf numFmtId="0" fontId="12" fillId="34" borderId="0" xfId="62" applyFont="1" applyFill="1"/>
    <xf numFmtId="0" fontId="63" fillId="0" borderId="0" xfId="62" applyFont="1" applyAlignment="1">
      <alignment horizontal="center"/>
    </xf>
    <xf numFmtId="0" fontId="13" fillId="0" borderId="1" xfId="62" applyFont="1" applyBorder="1" applyAlignment="1">
      <alignment horizontal="center" vertical="center" wrapText="1"/>
    </xf>
    <xf numFmtId="165" fontId="13" fillId="0" borderId="1" xfId="62" applyNumberFormat="1" applyFont="1" applyBorder="1" applyAlignment="1">
      <alignment horizontal="center" vertical="center" wrapText="1"/>
    </xf>
    <xf numFmtId="0" fontId="12" fillId="0" borderId="1" xfId="62" applyFont="1" applyBorder="1" applyAlignment="1">
      <alignment horizontal="center" vertical="center" wrapText="1"/>
    </xf>
    <xf numFmtId="0" fontId="35" fillId="0" borderId="1" xfId="62" applyFont="1" applyBorder="1" applyAlignment="1">
      <alignment horizontal="center" vertical="center" wrapText="1"/>
    </xf>
    <xf numFmtId="0" fontId="12" fillId="0" borderId="1" xfId="62" applyFont="1" applyBorder="1" applyAlignment="1">
      <alignment horizontal="left" vertical="center" wrapText="1"/>
    </xf>
    <xf numFmtId="0" fontId="13" fillId="0" borderId="1" xfId="62" applyFont="1" applyBorder="1" applyAlignment="1">
      <alignment horizontal="left" vertical="center" wrapText="1"/>
    </xf>
    <xf numFmtId="0" fontId="5" fillId="0" borderId="0" xfId="0" applyFont="1" applyAlignment="1">
      <alignment horizontal="center" vertical="center"/>
    </xf>
    <xf numFmtId="165" fontId="5" fillId="0" borderId="0" xfId="0" applyNumberFormat="1" applyFont="1" applyAlignment="1">
      <alignment horizontal="right" vertical="center"/>
    </xf>
    <xf numFmtId="165" fontId="5" fillId="0" borderId="0" xfId="0" applyNumberFormat="1" applyFont="1" applyAlignment="1">
      <alignment vertical="center"/>
    </xf>
    <xf numFmtId="167" fontId="5" fillId="0" borderId="0" xfId="55" applyNumberFormat="1" applyFont="1" applyFill="1" applyAlignment="1">
      <alignment horizontal="center" vertical="center"/>
    </xf>
    <xf numFmtId="0" fontId="36" fillId="0" borderId="0" xfId="0" applyFont="1" applyAlignment="1">
      <alignment vertical="center" wrapText="1"/>
    </xf>
    <xf numFmtId="0" fontId="12" fillId="0" borderId="1" xfId="55" applyNumberFormat="1" applyFont="1" applyFill="1" applyBorder="1" applyAlignment="1">
      <alignment horizontal="center" vertical="center" wrapText="1"/>
    </xf>
    <xf numFmtId="0" fontId="5" fillId="0" borderId="0" xfId="55" applyNumberFormat="1" applyFont="1" applyFill="1" applyAlignment="1">
      <alignment horizontal="center" vertical="center" wrapText="1"/>
    </xf>
    <xf numFmtId="0" fontId="13" fillId="0" borderId="1" xfId="40" applyFont="1" applyBorder="1" applyAlignment="1">
      <alignment horizontal="center" vertical="center"/>
    </xf>
    <xf numFmtId="0" fontId="13" fillId="0" borderId="1" xfId="40" applyFont="1" applyBorder="1" applyAlignment="1">
      <alignment horizontal="left" vertical="center" wrapText="1"/>
    </xf>
    <xf numFmtId="168" fontId="12" fillId="0" borderId="1" xfId="55" applyNumberFormat="1" applyFont="1" applyFill="1" applyBorder="1" applyAlignment="1">
      <alignment horizontal="center" vertical="center" wrapText="1"/>
    </xf>
    <xf numFmtId="168" fontId="13" fillId="0" borderId="1" xfId="56" applyNumberFormat="1" applyFont="1" applyFill="1" applyBorder="1" applyAlignment="1">
      <alignment vertical="center" wrapText="1"/>
    </xf>
    <xf numFmtId="168" fontId="5" fillId="0" borderId="0" xfId="55" applyNumberFormat="1" applyFont="1" applyFill="1" applyAlignment="1">
      <alignment horizontal="center" vertical="center" wrapText="1"/>
    </xf>
    <xf numFmtId="167" fontId="13" fillId="0" borderId="1" xfId="63" applyNumberFormat="1" applyFont="1" applyFill="1" applyBorder="1" applyAlignment="1">
      <alignment vertical="center" wrapText="1"/>
    </xf>
    <xf numFmtId="167" fontId="12" fillId="0" borderId="1" xfId="63" applyNumberFormat="1" applyFont="1" applyFill="1" applyBorder="1" applyAlignment="1">
      <alignment horizontal="center" vertical="center" wrapText="1"/>
    </xf>
    <xf numFmtId="4" fontId="12" fillId="0" borderId="1" xfId="60" applyNumberFormat="1" applyFont="1" applyFill="1" applyBorder="1" applyAlignment="1">
      <alignment horizontal="right" vertical="center" wrapText="1"/>
    </xf>
    <xf numFmtId="168" fontId="12" fillId="0" borderId="1" xfId="69" applyNumberFormat="1" applyFont="1" applyFill="1" applyBorder="1" applyAlignment="1">
      <alignment horizontal="right" vertical="center" wrapText="1"/>
    </xf>
    <xf numFmtId="167" fontId="13" fillId="0" borderId="1" xfId="55" applyNumberFormat="1" applyFont="1" applyFill="1" applyBorder="1" applyAlignment="1">
      <alignment horizontal="right" vertical="center" wrapText="1"/>
    </xf>
    <xf numFmtId="170" fontId="12" fillId="0" borderId="1" xfId="28" applyNumberFormat="1" applyFont="1" applyFill="1" applyBorder="1" applyAlignment="1">
      <alignment horizontal="right" vertical="center" wrapText="1"/>
    </xf>
    <xf numFmtId="0" fontId="8" fillId="0" borderId="0" xfId="0" applyFont="1" applyAlignment="1">
      <alignment horizontal="center" vertical="center"/>
    </xf>
    <xf numFmtId="0" fontId="13" fillId="0" borderId="1" xfId="0"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quotePrefix="1" applyFont="1" applyBorder="1" applyAlignment="1">
      <alignment horizontal="center" vertical="center" wrapText="1"/>
    </xf>
    <xf numFmtId="0" fontId="13" fillId="0" borderId="1" xfId="0" quotePrefix="1" applyFont="1" applyBorder="1" applyAlignment="1">
      <alignment vertical="center" wrapText="1"/>
    </xf>
    <xf numFmtId="167" fontId="13" fillId="0" borderId="1" xfId="69" applyNumberFormat="1" applyFont="1" applyFill="1" applyBorder="1" applyAlignment="1">
      <alignment horizontal="right" vertical="center" wrapText="1"/>
    </xf>
    <xf numFmtId="0" fontId="6" fillId="0" borderId="0" xfId="0" applyFont="1" applyAlignment="1">
      <alignment vertical="center"/>
    </xf>
    <xf numFmtId="0" fontId="13" fillId="0" borderId="1" xfId="0" applyFont="1" applyBorder="1" applyAlignment="1">
      <alignment horizontal="center" vertical="center"/>
    </xf>
    <xf numFmtId="0" fontId="12" fillId="0" borderId="1" xfId="0" applyFont="1" applyBorder="1" applyAlignment="1">
      <alignment horizontal="center" vertical="center"/>
    </xf>
    <xf numFmtId="165" fontId="12" fillId="0" borderId="1" xfId="69" applyNumberFormat="1" applyFont="1" applyFill="1" applyBorder="1" applyAlignment="1">
      <alignment horizontal="right" vertical="center" wrapText="1"/>
    </xf>
    <xf numFmtId="0" fontId="12" fillId="0" borderId="1" xfId="0" quotePrefix="1" applyFont="1" applyBorder="1" applyAlignment="1">
      <alignment horizontal="center" vertical="center" wrapText="1"/>
    </xf>
    <xf numFmtId="0" fontId="12" fillId="0" borderId="1" xfId="0" quotePrefix="1" applyFont="1" applyBorder="1" applyAlignment="1">
      <alignment vertical="center" wrapText="1"/>
    </xf>
    <xf numFmtId="164" fontId="5" fillId="0" borderId="0" xfId="0" applyNumberFormat="1" applyFont="1" applyAlignment="1">
      <alignment vertical="center"/>
    </xf>
    <xf numFmtId="164" fontId="12" fillId="0" borderId="0" xfId="0" applyNumberFormat="1" applyFont="1" applyAlignment="1">
      <alignment vertical="center"/>
    </xf>
    <xf numFmtId="4" fontId="5" fillId="0" borderId="0" xfId="0" applyNumberFormat="1" applyFont="1" applyAlignment="1">
      <alignment vertical="center"/>
    </xf>
    <xf numFmtId="0" fontId="13" fillId="0" borderId="1" xfId="0" applyFont="1" applyBorder="1" applyAlignment="1">
      <alignment vertical="center" wrapText="1"/>
    </xf>
    <xf numFmtId="164" fontId="12" fillId="0" borderId="0" xfId="0" applyNumberFormat="1" applyFont="1" applyAlignment="1">
      <alignment horizontal="right" vertical="center"/>
    </xf>
    <xf numFmtId="165" fontId="12" fillId="0" borderId="1" xfId="56" applyFont="1" applyFill="1" applyBorder="1" applyAlignment="1">
      <alignment horizontal="right" vertical="center" wrapText="1"/>
    </xf>
    <xf numFmtId="0" fontId="35" fillId="0" borderId="1" xfId="101" applyFont="1" applyBorder="1" applyAlignment="1">
      <alignment horizontal="justify" vertical="center" wrapText="1"/>
    </xf>
    <xf numFmtId="0" fontId="13" fillId="0" borderId="1" xfId="0" applyFont="1" applyBorder="1" applyAlignment="1">
      <alignment vertical="center"/>
    </xf>
    <xf numFmtId="0" fontId="12" fillId="0" borderId="1" xfId="101" applyFont="1" applyBorder="1" applyAlignment="1">
      <alignment horizontal="center" vertical="center" wrapText="1"/>
    </xf>
    <xf numFmtId="170" fontId="12" fillId="0" borderId="1" xfId="28" quotePrefix="1" applyNumberFormat="1" applyFont="1" applyFill="1" applyBorder="1" applyAlignment="1">
      <alignment horizontal="right" vertical="center" wrapText="1"/>
    </xf>
    <xf numFmtId="0" fontId="13" fillId="0" borderId="1" xfId="39" quotePrefix="1" applyFont="1" applyBorder="1" applyAlignment="1">
      <alignment horizontal="center" vertical="center" wrapText="1"/>
    </xf>
    <xf numFmtId="0" fontId="12" fillId="0" borderId="1" xfId="39" quotePrefix="1" applyFont="1" applyBorder="1" applyAlignment="1">
      <alignment horizontal="center" vertical="center" wrapText="1"/>
    </xf>
    <xf numFmtId="0" fontId="12" fillId="0" borderId="1" xfId="40" quotePrefix="1" applyFont="1" applyBorder="1" applyAlignment="1">
      <alignment horizontal="left" vertical="center" wrapText="1"/>
    </xf>
    <xf numFmtId="167" fontId="12" fillId="0" borderId="1" xfId="69" quotePrefix="1" applyNumberFormat="1" applyFont="1" applyFill="1" applyBorder="1" applyAlignment="1">
      <alignment horizontal="center" vertical="center" wrapText="1"/>
    </xf>
    <xf numFmtId="0" fontId="8" fillId="0" borderId="0" xfId="0" applyFont="1" applyAlignment="1">
      <alignment vertical="center"/>
    </xf>
    <xf numFmtId="0" fontId="12" fillId="0" borderId="1" xfId="70" quotePrefix="1" applyFont="1" applyBorder="1" applyAlignment="1">
      <alignment horizontal="justify" vertical="center" wrapText="1"/>
    </xf>
    <xf numFmtId="0" fontId="12" fillId="0" borderId="1" xfId="70" applyFont="1" applyBorder="1" applyAlignment="1">
      <alignment horizontal="center" vertical="center" wrapText="1"/>
    </xf>
    <xf numFmtId="49" fontId="12" fillId="0" borderId="1" xfId="70" quotePrefix="1" applyNumberFormat="1" applyFont="1" applyBorder="1" applyAlignment="1">
      <alignment horizontal="justify" vertical="center" wrapText="1"/>
    </xf>
    <xf numFmtId="0" fontId="35" fillId="0" borderId="1" xfId="0" quotePrefix="1" applyFont="1" applyBorder="1" applyAlignment="1">
      <alignment horizontal="center" vertical="center" wrapText="1"/>
    </xf>
    <xf numFmtId="0" fontId="35" fillId="0" borderId="1" xfId="70" quotePrefix="1" applyFont="1" applyBorder="1" applyAlignment="1">
      <alignment horizontal="justify" vertical="center" wrapText="1"/>
    </xf>
    <xf numFmtId="0" fontId="35" fillId="0" borderId="1" xfId="70" applyFont="1" applyBorder="1" applyAlignment="1">
      <alignment horizontal="center" vertical="center" wrapText="1"/>
    </xf>
    <xf numFmtId="0" fontId="12" fillId="0" borderId="1" xfId="0" applyFont="1" applyBorder="1" applyAlignment="1">
      <alignment vertical="center"/>
    </xf>
    <xf numFmtId="4" fontId="13" fillId="0" borderId="1" xfId="0" applyNumberFormat="1" applyFont="1" applyBorder="1" applyAlignment="1">
      <alignment horizontal="right" vertical="center"/>
    </xf>
    <xf numFmtId="164" fontId="12" fillId="0" borderId="1" xfId="28" applyFont="1" applyFill="1" applyBorder="1" applyAlignment="1">
      <alignment horizontal="right" vertical="center" wrapText="1"/>
    </xf>
    <xf numFmtId="4" fontId="13" fillId="0" borderId="1" xfId="0" applyNumberFormat="1" applyFont="1" applyBorder="1" applyAlignment="1">
      <alignment vertical="center"/>
    </xf>
    <xf numFmtId="2" fontId="13" fillId="0" borderId="1" xfId="69" applyNumberFormat="1" applyFont="1" applyFill="1" applyBorder="1" applyAlignment="1">
      <alignment horizontal="right" vertical="center" wrapText="1"/>
    </xf>
    <xf numFmtId="165" fontId="13" fillId="0" borderId="0" xfId="61" applyNumberFormat="1" applyFont="1" applyFill="1" applyBorder="1" applyAlignment="1">
      <alignment horizontal="center" vertical="center" wrapText="1"/>
    </xf>
    <xf numFmtId="164" fontId="13" fillId="0" borderId="0" xfId="0" applyNumberFormat="1" applyFont="1" applyAlignment="1">
      <alignment vertical="center"/>
    </xf>
    <xf numFmtId="0" fontId="13" fillId="0" borderId="0" xfId="0" applyFont="1" applyAlignment="1">
      <alignment vertical="center"/>
    </xf>
    <xf numFmtId="4" fontId="12" fillId="0" borderId="1" xfId="0" applyNumberFormat="1" applyFont="1" applyBorder="1" applyAlignment="1">
      <alignment vertical="center"/>
    </xf>
    <xf numFmtId="2" fontId="12" fillId="0" borderId="1" xfId="69" applyNumberFormat="1" applyFont="1" applyFill="1" applyBorder="1" applyAlignment="1">
      <alignment horizontal="right" vertical="center" wrapText="1"/>
    </xf>
    <xf numFmtId="2" fontId="12" fillId="0" borderId="0" xfId="0" applyNumberFormat="1" applyFont="1" applyAlignment="1">
      <alignment vertical="center"/>
    </xf>
    <xf numFmtId="0" fontId="12" fillId="0" borderId="0" xfId="0" applyFont="1" applyAlignment="1">
      <alignment vertical="center"/>
    </xf>
    <xf numFmtId="165" fontId="12" fillId="0" borderId="1" xfId="55" applyNumberFormat="1" applyFont="1" applyFill="1" applyBorder="1" applyAlignment="1">
      <alignment horizontal="right" vertical="center" wrapText="1"/>
    </xf>
    <xf numFmtId="164" fontId="13" fillId="0" borderId="1" xfId="28" applyFont="1" applyFill="1" applyBorder="1" applyAlignment="1">
      <alignment horizontal="right" vertical="center" wrapText="1"/>
    </xf>
    <xf numFmtId="4" fontId="6" fillId="0" borderId="0" xfId="0" applyNumberFormat="1" applyFont="1" applyAlignment="1">
      <alignment horizontal="right" vertical="center"/>
    </xf>
    <xf numFmtId="2" fontId="6" fillId="0" borderId="0" xfId="0" applyNumberFormat="1" applyFont="1" applyAlignment="1">
      <alignment horizontal="right" vertical="center"/>
    </xf>
    <xf numFmtId="0" fontId="6" fillId="0" borderId="0" xfId="0" applyFont="1" applyAlignment="1">
      <alignment horizontal="right" vertical="center"/>
    </xf>
    <xf numFmtId="0" fontId="12" fillId="0" borderId="1" xfId="0" applyFont="1" applyBorder="1" applyAlignment="1">
      <alignment vertical="center" wrapText="1"/>
    </xf>
    <xf numFmtId="4" fontId="5" fillId="0" borderId="0" xfId="0" applyNumberFormat="1" applyFont="1" applyAlignment="1">
      <alignment horizontal="right" vertical="center"/>
    </xf>
    <xf numFmtId="2" fontId="5" fillId="0" borderId="0" xfId="0" applyNumberFormat="1" applyFont="1" applyAlignment="1">
      <alignment horizontal="right" vertical="center"/>
    </xf>
    <xf numFmtId="0" fontId="5" fillId="0" borderId="0" xfId="0" applyFont="1" applyAlignment="1">
      <alignment horizontal="right" vertical="center"/>
    </xf>
    <xf numFmtId="0" fontId="12" fillId="0" borderId="1" xfId="0" quotePrefix="1" applyFont="1" applyBorder="1" applyAlignment="1">
      <alignment horizontal="center" vertical="center"/>
    </xf>
    <xf numFmtId="0" fontId="35" fillId="0" borderId="1" xfId="0" applyFont="1" applyBorder="1" applyAlignment="1">
      <alignment vertical="center" wrapText="1"/>
    </xf>
    <xf numFmtId="0" fontId="35" fillId="0" borderId="1" xfId="0" applyFont="1" applyBorder="1" applyAlignment="1">
      <alignment horizontal="center" vertical="center"/>
    </xf>
    <xf numFmtId="4" fontId="6" fillId="0" borderId="0" xfId="0" applyNumberFormat="1" applyFont="1" applyAlignment="1">
      <alignment vertical="center"/>
    </xf>
    <xf numFmtId="169" fontId="6" fillId="0" borderId="0" xfId="0" applyNumberFormat="1" applyFont="1" applyAlignment="1">
      <alignment vertical="center"/>
    </xf>
    <xf numFmtId="0" fontId="12" fillId="0" borderId="1" xfId="72" quotePrefix="1" applyFont="1" applyBorder="1" applyAlignment="1">
      <alignment horizontal="center" vertical="center" wrapText="1"/>
    </xf>
    <xf numFmtId="0" fontId="35" fillId="0" borderId="1" xfId="0" quotePrefix="1" applyFont="1" applyBorder="1" applyAlignment="1">
      <alignment horizontal="center" vertical="center"/>
    </xf>
    <xf numFmtId="4" fontId="35" fillId="0" borderId="1" xfId="0" applyNumberFormat="1" applyFont="1" applyBorder="1" applyAlignment="1">
      <alignment vertical="center"/>
    </xf>
    <xf numFmtId="0" fontId="13" fillId="0" borderId="1" xfId="0" quotePrefix="1" applyFont="1" applyBorder="1" applyAlignment="1">
      <alignment horizontal="center" vertical="center"/>
    </xf>
    <xf numFmtId="2" fontId="5" fillId="0" borderId="0" xfId="0" applyNumberFormat="1" applyFont="1" applyAlignment="1">
      <alignment vertical="center"/>
    </xf>
    <xf numFmtId="0" fontId="35" fillId="0" borderId="0" xfId="0" applyFont="1" applyAlignment="1">
      <alignment vertical="center"/>
    </xf>
    <xf numFmtId="0" fontId="39" fillId="0" borderId="0" xfId="0" applyFont="1" applyAlignment="1">
      <alignment vertical="center"/>
    </xf>
    <xf numFmtId="0" fontId="12" fillId="0" borderId="1" xfId="40" applyFont="1" applyBorder="1" applyAlignment="1">
      <alignment horizontal="center" vertical="center"/>
    </xf>
    <xf numFmtId="0" fontId="12" fillId="0" borderId="1" xfId="40" applyFont="1" applyBorder="1" applyAlignment="1">
      <alignment horizontal="left" vertical="center" wrapText="1"/>
    </xf>
    <xf numFmtId="0" fontId="12" fillId="0" borderId="1" xfId="72" applyFont="1" applyBorder="1" applyAlignment="1">
      <alignment horizontal="center" vertical="center" wrapText="1"/>
    </xf>
    <xf numFmtId="0" fontId="12" fillId="0" borderId="1" xfId="0" applyFont="1" applyBorder="1" applyAlignment="1">
      <alignment horizontal="justify" vertical="center" wrapText="1"/>
    </xf>
    <xf numFmtId="0" fontId="12" fillId="0" borderId="1" xfId="0" applyFont="1" applyBorder="1" applyAlignment="1">
      <alignment horizontal="center" vertical="center" wrapText="1"/>
    </xf>
    <xf numFmtId="164" fontId="12" fillId="0" borderId="1" xfId="28" applyFont="1" applyFill="1" applyBorder="1" applyAlignment="1">
      <alignment horizontal="justify" vertical="center" wrapText="1"/>
    </xf>
    <xf numFmtId="43" fontId="12" fillId="0" borderId="1" xfId="83" applyFont="1" applyFill="1" applyBorder="1" applyAlignment="1">
      <alignment horizontal="center" vertical="center" wrapText="1"/>
    </xf>
    <xf numFmtId="0" fontId="12" fillId="0" borderId="0" xfId="0" applyFont="1" applyAlignment="1">
      <alignment horizontal="left" vertical="center" wrapText="1"/>
    </xf>
    <xf numFmtId="0" fontId="13" fillId="0" borderId="1" xfId="97" applyFont="1" applyBorder="1" applyAlignment="1">
      <alignment vertical="center" wrapText="1"/>
    </xf>
    <xf numFmtId="167" fontId="13" fillId="0" borderId="1" xfId="55" quotePrefix="1" applyNumberFormat="1" applyFont="1" applyFill="1" applyBorder="1" applyAlignment="1">
      <alignment horizontal="right" vertical="center" wrapText="1"/>
    </xf>
    <xf numFmtId="167" fontId="12" fillId="0" borderId="1" xfId="77" applyNumberFormat="1" applyFont="1" applyFill="1" applyBorder="1" applyAlignment="1">
      <alignment horizontal="center" vertical="center" wrapText="1"/>
    </xf>
    <xf numFmtId="4" fontId="12" fillId="0" borderId="1" xfId="69" quotePrefix="1" applyNumberFormat="1" applyFont="1" applyFill="1" applyBorder="1" applyAlignment="1">
      <alignment horizontal="right" vertical="center" wrapText="1"/>
    </xf>
    <xf numFmtId="167" fontId="13" fillId="0" borderId="1" xfId="56" applyNumberFormat="1" applyFont="1" applyFill="1" applyBorder="1" applyAlignment="1">
      <alignment horizontal="right" vertical="center" wrapText="1"/>
    </xf>
    <xf numFmtId="167" fontId="13" fillId="0" borderId="1" xfId="56" applyNumberFormat="1" applyFont="1" applyFill="1" applyBorder="1" applyAlignment="1">
      <alignment vertical="center" wrapText="1"/>
    </xf>
    <xf numFmtId="167" fontId="13" fillId="0" borderId="1" xfId="40" applyNumberFormat="1" applyFont="1" applyBorder="1" applyAlignment="1">
      <alignment horizontal="right" vertical="center"/>
    </xf>
    <xf numFmtId="167" fontId="13" fillId="0" borderId="1" xfId="40" applyNumberFormat="1" applyFont="1" applyBorder="1" applyAlignment="1">
      <alignment horizontal="right" vertical="center" wrapText="1"/>
    </xf>
    <xf numFmtId="171" fontId="13" fillId="0" borderId="1" xfId="28" applyNumberFormat="1" applyFont="1" applyFill="1" applyBorder="1" applyAlignment="1">
      <alignment horizontal="right" vertical="center" wrapText="1"/>
    </xf>
    <xf numFmtId="171" fontId="12" fillId="0" borderId="1" xfId="28" quotePrefix="1" applyNumberFormat="1" applyFont="1" applyFill="1" applyBorder="1" applyAlignment="1">
      <alignment horizontal="right" vertical="center" wrapText="1"/>
    </xf>
    <xf numFmtId="171" fontId="12" fillId="0" borderId="1" xfId="28" applyNumberFormat="1" applyFont="1" applyFill="1" applyBorder="1" applyAlignment="1">
      <alignment horizontal="right" vertical="center" wrapText="1"/>
    </xf>
    <xf numFmtId="171" fontId="35" fillId="0" borderId="1" xfId="28" applyNumberFormat="1" applyFont="1" applyFill="1" applyBorder="1" applyAlignment="1">
      <alignment horizontal="right" vertical="center" wrapText="1"/>
    </xf>
    <xf numFmtId="171" fontId="13" fillId="0" borderId="1" xfId="28" quotePrefix="1" applyNumberFormat="1" applyFont="1" applyFill="1" applyBorder="1" applyAlignment="1">
      <alignment horizontal="right" vertical="center" wrapText="1"/>
    </xf>
    <xf numFmtId="171" fontId="35" fillId="0" borderId="1" xfId="28" quotePrefix="1" applyNumberFormat="1" applyFont="1" applyFill="1" applyBorder="1" applyAlignment="1">
      <alignment horizontal="right" vertical="center" wrapText="1"/>
    </xf>
    <xf numFmtId="164" fontId="12" fillId="0" borderId="1" xfId="28" applyFont="1" applyFill="1" applyBorder="1" applyAlignment="1">
      <alignment horizontal="left" vertical="center" wrapText="1"/>
    </xf>
    <xf numFmtId="173" fontId="13" fillId="0" borderId="1" xfId="0" applyNumberFormat="1" applyFont="1" applyBorder="1" applyAlignment="1">
      <alignment vertical="center"/>
    </xf>
    <xf numFmtId="0" fontId="12" fillId="0" borderId="1" xfId="0" applyFont="1" applyBorder="1" applyAlignment="1">
      <alignment horizontal="right" vertical="center" wrapText="1"/>
    </xf>
    <xf numFmtId="173" fontId="12" fillId="0" borderId="1" xfId="0" applyNumberFormat="1" applyFont="1" applyBorder="1" applyAlignment="1">
      <alignment horizontal="right" vertical="center" wrapText="1"/>
    </xf>
    <xf numFmtId="173" fontId="12" fillId="0" borderId="1" xfId="0" applyNumberFormat="1" applyFont="1" applyBorder="1" applyAlignment="1">
      <alignment vertical="center"/>
    </xf>
    <xf numFmtId="0" fontId="35" fillId="0" borderId="1" xfId="0" applyFont="1" applyBorder="1" applyAlignment="1">
      <alignment vertical="center"/>
    </xf>
    <xf numFmtId="165" fontId="5" fillId="0" borderId="0" xfId="55" applyNumberFormat="1" applyFont="1" applyFill="1" applyAlignment="1">
      <alignment horizontal="center" vertical="center"/>
    </xf>
    <xf numFmtId="2" fontId="12" fillId="0" borderId="1" xfId="0" applyNumberFormat="1" applyFont="1" applyBorder="1" applyAlignment="1">
      <alignment horizontal="right" vertical="center" wrapText="1"/>
    </xf>
    <xf numFmtId="2" fontId="13" fillId="0" borderId="1" xfId="0" applyNumberFormat="1" applyFont="1" applyBorder="1" applyAlignment="1">
      <alignment vertical="center"/>
    </xf>
    <xf numFmtId="172" fontId="13" fillId="0" borderId="1" xfId="0" applyNumberFormat="1" applyFont="1" applyBorder="1" applyAlignment="1">
      <alignment vertical="center"/>
    </xf>
    <xf numFmtId="172" fontId="12" fillId="0" borderId="1" xfId="0" applyNumberFormat="1" applyFont="1" applyBorder="1" applyAlignment="1">
      <alignment horizontal="right" vertical="center" wrapText="1"/>
    </xf>
    <xf numFmtId="172" fontId="12" fillId="0" borderId="1" xfId="0" applyNumberFormat="1" applyFont="1" applyBorder="1" applyAlignment="1">
      <alignment vertical="center"/>
    </xf>
    <xf numFmtId="171" fontId="5" fillId="0" borderId="0" xfId="0" applyNumberFormat="1" applyFont="1" applyAlignment="1">
      <alignment vertical="center"/>
    </xf>
    <xf numFmtId="0" fontId="35" fillId="0" borderId="1" xfId="0" applyFont="1" applyBorder="1" applyAlignment="1">
      <alignment horizontal="right" vertical="center" wrapText="1"/>
    </xf>
    <xf numFmtId="0" fontId="13" fillId="0" borderId="1" xfId="0" applyFont="1" applyBorder="1" applyAlignment="1">
      <alignment horizontal="right" vertical="center" wrapText="1"/>
    </xf>
    <xf numFmtId="2" fontId="35" fillId="0" borderId="1" xfId="0" applyNumberFormat="1" applyFont="1" applyBorder="1" applyAlignment="1">
      <alignment horizontal="right" vertical="center" wrapText="1"/>
    </xf>
    <xf numFmtId="2" fontId="12" fillId="0" borderId="1" xfId="0" applyNumberFormat="1" applyFont="1" applyBorder="1" applyAlignment="1">
      <alignment vertical="center"/>
    </xf>
    <xf numFmtId="2" fontId="13" fillId="0" borderId="1" xfId="0" applyNumberFormat="1" applyFont="1" applyBorder="1" applyAlignment="1">
      <alignment horizontal="right" vertical="center" wrapText="1"/>
    </xf>
    <xf numFmtId="164" fontId="35" fillId="0" borderId="1" xfId="28" applyFont="1" applyFill="1" applyBorder="1" applyAlignment="1">
      <alignment horizontal="right" vertical="center" wrapText="1"/>
    </xf>
    <xf numFmtId="0" fontId="12" fillId="0" borderId="0" xfId="0" applyFont="1" applyAlignment="1">
      <alignment horizontal="left" vertical="center" wrapText="1"/>
    </xf>
    <xf numFmtId="0" fontId="37" fillId="0" borderId="0" xfId="0" applyFont="1" applyAlignment="1">
      <alignment horizontal="center" vertical="center" wrapText="1"/>
    </xf>
    <xf numFmtId="0" fontId="37" fillId="0" borderId="0" xfId="0" applyFont="1" applyAlignment="1">
      <alignment horizontal="center" vertical="center"/>
    </xf>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6" fillId="0" borderId="1" xfId="40" applyFont="1" applyBorder="1" applyAlignment="1">
      <alignment horizontal="center" vertical="center" wrapText="1"/>
    </xf>
    <xf numFmtId="0" fontId="6" fillId="0" borderId="1" xfId="40" applyFont="1" applyBorder="1" applyAlignment="1">
      <alignment vertical="center" wrapText="1"/>
    </xf>
    <xf numFmtId="0" fontId="8" fillId="0" borderId="2" xfId="40" applyFont="1" applyBorder="1" applyAlignment="1">
      <alignment horizontal="center" vertical="top"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9"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6" fillId="0" borderId="0" xfId="0" applyFont="1" applyAlignment="1">
      <alignment horizontal="center" wrapText="1"/>
    </xf>
    <xf numFmtId="0" fontId="36" fillId="0" borderId="0" xfId="0" applyFont="1" applyAlignment="1">
      <alignment horizontal="center"/>
    </xf>
    <xf numFmtId="0" fontId="35" fillId="0" borderId="0" xfId="0" applyFont="1" applyAlignment="1">
      <alignment horizontal="center" vertical="center"/>
    </xf>
    <xf numFmtId="0" fontId="6" fillId="0" borderId="0" xfId="62" applyFont="1" applyAlignment="1">
      <alignment horizontal="center" vertical="center" wrapText="1"/>
    </xf>
    <xf numFmtId="0" fontId="13" fillId="0" borderId="1" xfId="62" applyFont="1" applyBorder="1" applyAlignment="1">
      <alignment horizontal="center" vertical="center" wrapText="1"/>
    </xf>
    <xf numFmtId="165" fontId="13" fillId="0" borderId="1" xfId="62" applyNumberFormat="1" applyFont="1" applyBorder="1" applyAlignment="1">
      <alignment horizontal="center" vertical="center" wrapText="1"/>
    </xf>
    <xf numFmtId="0" fontId="9" fillId="0" borderId="20" xfId="62" applyFont="1" applyBorder="1" applyAlignment="1">
      <alignment horizontal="center" vertical="center" wrapText="1"/>
    </xf>
    <xf numFmtId="0" fontId="9" fillId="0" borderId="23" xfId="62" applyFont="1" applyBorder="1" applyAlignment="1">
      <alignment horizontal="center" vertical="center" wrapText="1"/>
    </xf>
    <xf numFmtId="0" fontId="9" fillId="0" borderId="16" xfId="62" applyFont="1" applyBorder="1" applyAlignment="1">
      <alignment horizontal="center" vertical="center" wrapText="1"/>
    </xf>
    <xf numFmtId="0" fontId="9" fillId="0" borderId="21" xfId="62" applyFont="1" applyBorder="1" applyAlignment="1">
      <alignment horizontal="center" vertical="center" wrapText="1"/>
    </xf>
    <xf numFmtId="0" fontId="9" fillId="0" borderId="2" xfId="62" applyFont="1" applyBorder="1" applyAlignment="1">
      <alignment horizontal="center" vertical="center" wrapText="1"/>
    </xf>
    <xf numFmtId="0" fontId="9" fillId="0" borderId="19" xfId="62" applyFont="1" applyBorder="1" applyAlignment="1">
      <alignment horizontal="center" vertical="center" wrapText="1"/>
    </xf>
    <xf numFmtId="0" fontId="36" fillId="0" borderId="0" xfId="51" applyFont="1" applyAlignment="1">
      <alignment horizontal="center" vertical="center"/>
    </xf>
    <xf numFmtId="0" fontId="8" fillId="0" borderId="0" xfId="51" applyFont="1" applyAlignment="1">
      <alignment horizontal="center" vertical="top"/>
    </xf>
    <xf numFmtId="0" fontId="56" fillId="0" borderId="12" xfId="40" applyFont="1" applyBorder="1" applyAlignment="1">
      <alignment horizontal="left" vertical="center" wrapText="1"/>
    </xf>
    <xf numFmtId="0" fontId="56" fillId="0" borderId="13" xfId="40" applyFont="1" applyBorder="1" applyAlignment="1">
      <alignment horizontal="left" vertical="center" wrapText="1"/>
    </xf>
    <xf numFmtId="0" fontId="56" fillId="0" borderId="14" xfId="40" applyFont="1" applyBorder="1" applyAlignment="1">
      <alignment horizontal="left" vertical="center" wrapText="1"/>
    </xf>
    <xf numFmtId="0" fontId="56" fillId="0" borderId="1" xfId="40" applyFont="1" applyBorder="1" applyAlignment="1">
      <alignment horizontal="center" vertical="center" wrapText="1"/>
    </xf>
    <xf numFmtId="0" fontId="9" fillId="0" borderId="22" xfId="62" applyFont="1" applyBorder="1" applyAlignment="1">
      <alignment horizontal="left" vertical="center" wrapText="1"/>
    </xf>
    <xf numFmtId="0" fontId="6" fillId="0" borderId="12" xfId="51" applyFont="1" applyBorder="1" applyAlignment="1">
      <alignment horizontal="center" vertical="center" wrapText="1"/>
    </xf>
    <xf numFmtId="0" fontId="6" fillId="0" borderId="13" xfId="51" applyFont="1" applyBorder="1" applyAlignment="1">
      <alignment horizontal="center" vertical="center" wrapText="1"/>
    </xf>
    <xf numFmtId="0" fontId="6" fillId="0" borderId="14" xfId="51" applyFont="1" applyBorder="1" applyAlignment="1">
      <alignment horizontal="center" vertical="center" wrapText="1"/>
    </xf>
    <xf numFmtId="0" fontId="6" fillId="0" borderId="12" xfId="62" applyFont="1" applyBorder="1" applyAlignment="1">
      <alignment horizontal="center" vertical="center" wrapText="1"/>
    </xf>
    <xf numFmtId="0" fontId="6" fillId="0" borderId="13" xfId="62" applyFont="1" applyBorder="1" applyAlignment="1">
      <alignment horizontal="center" vertical="center" wrapText="1"/>
    </xf>
    <xf numFmtId="0" fontId="6" fillId="0" borderId="14" xfId="62" applyFont="1" applyBorder="1" applyAlignment="1">
      <alignment horizontal="center" vertical="center" wrapText="1"/>
    </xf>
    <xf numFmtId="0" fontId="6" fillId="0" borderId="15" xfId="51" applyFont="1" applyBorder="1" applyAlignment="1">
      <alignment horizontal="center" vertical="center" wrapText="1"/>
    </xf>
    <xf numFmtId="0" fontId="6" fillId="0" borderId="18" xfId="51" applyFont="1" applyBorder="1" applyAlignment="1">
      <alignment horizontal="center" vertical="center" wrapText="1"/>
    </xf>
    <xf numFmtId="0" fontId="6" fillId="34" borderId="12" xfId="52" applyFont="1" applyFill="1" applyBorder="1" applyAlignment="1">
      <alignment horizontal="center" vertical="center" wrapText="1"/>
    </xf>
    <xf numFmtId="0" fontId="6" fillId="34" borderId="14" xfId="52" applyFont="1" applyFill="1" applyBorder="1" applyAlignment="1">
      <alignment horizontal="center" vertical="center" wrapText="1"/>
    </xf>
    <xf numFmtId="0" fontId="45" fillId="0" borderId="0" xfId="52" applyFont="1" applyAlignment="1">
      <alignment horizontal="center" vertical="center" wrapText="1"/>
    </xf>
    <xf numFmtId="0" fontId="46" fillId="0" borderId="2" xfId="52" applyFont="1" applyBorder="1" applyAlignment="1">
      <alignment horizontal="center" vertical="center" wrapText="1"/>
    </xf>
    <xf numFmtId="164" fontId="12" fillId="0" borderId="1" xfId="28" quotePrefix="1" applyNumberFormat="1" applyFont="1" applyFill="1" applyBorder="1" applyAlignment="1">
      <alignment horizontal="right" vertical="center" wrapText="1"/>
    </xf>
  </cellXfs>
  <cellStyles count="102">
    <cellStyle name="_x000d__x000a_JournalTemplate=C:\COMFO\CTALK\JOURSTD.TPL_x000d__x000a_LbStateAddress=3 3 0 251 1 89 2 311_x000d__x000a_LbStateJou" xfId="1" xr:uid="{00000000-0005-0000-0000-000000000000}"/>
    <cellStyle name="20% - Accent1" xfId="2" builtinId="30" customBuiltin="1"/>
    <cellStyle name="20% - Accent2" xfId="3" builtinId="34" customBuiltin="1"/>
    <cellStyle name="20% - Accent3" xfId="4" builtinId="38" customBuiltin="1"/>
    <cellStyle name="20% - Accent4" xfId="5" builtinId="42" customBuiltin="1"/>
    <cellStyle name="20% - Accent5" xfId="6" builtinId="46" customBuiltin="1"/>
    <cellStyle name="20% - Accent6" xfId="7" builtinId="50" customBuiltin="1"/>
    <cellStyle name="40% - Accent1" xfId="8" builtinId="31" customBuiltin="1"/>
    <cellStyle name="40% - Accent2" xfId="9" builtinId="35" customBuiltin="1"/>
    <cellStyle name="40% - Accent3" xfId="10" builtinId="39" customBuiltin="1"/>
    <cellStyle name="40% - Accent4" xfId="11" builtinId="43" customBuiltin="1"/>
    <cellStyle name="40% - Accent5" xfId="12" builtinId="47" customBuiltin="1"/>
    <cellStyle name="40% - Accent6" xfId="13" builtinId="51" customBuiltin="1"/>
    <cellStyle name="60% - Accent1" xfId="14" builtinId="32" customBuiltin="1"/>
    <cellStyle name="60% - Accent2" xfId="15" builtinId="36" customBuiltin="1"/>
    <cellStyle name="60% - Accent3" xfId="16" builtinId="40" customBuiltin="1"/>
    <cellStyle name="60% - Accent4" xfId="17" builtinId="44" customBuiltin="1"/>
    <cellStyle name="60% - Accent5" xfId="18" builtinId="48" customBuiltin="1"/>
    <cellStyle name="60% - Accent6" xfId="19" builtinId="52" customBuiltin="1"/>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Bad" xfId="26" builtinId="27" customBuiltin="1"/>
    <cellStyle name="Bình thường 2" xfId="48" xr:uid="{00000000-0005-0000-0000-00001A000000}"/>
    <cellStyle name="Bình thường 2 2" xfId="81" xr:uid="{00000000-0005-0000-0000-00001B000000}"/>
    <cellStyle name="Bình thường 3" xfId="51" xr:uid="{00000000-0005-0000-0000-00001C000000}"/>
    <cellStyle name="Bình thường 4" xfId="53" xr:uid="{00000000-0005-0000-0000-00001D000000}"/>
    <cellStyle name="Calculation" xfId="27" builtinId="22" customBuiltin="1"/>
    <cellStyle name="Comma" xfId="28" builtinId="3"/>
    <cellStyle name="Comma 10" xfId="60" xr:uid="{00000000-0005-0000-0000-000020000000}"/>
    <cellStyle name="Comma 10 2" xfId="87" xr:uid="{00000000-0005-0000-0000-000021000000}"/>
    <cellStyle name="Comma 10 2 2" xfId="47" xr:uid="{00000000-0005-0000-0000-000022000000}"/>
    <cellStyle name="Comma 10 2 2 2" xfId="80" xr:uid="{00000000-0005-0000-0000-000023000000}"/>
    <cellStyle name="Comma 10 3" xfId="56" xr:uid="{00000000-0005-0000-0000-000024000000}"/>
    <cellStyle name="Comma 10 3 10" xfId="65" xr:uid="{00000000-0005-0000-0000-000025000000}"/>
    <cellStyle name="Comma 10 3 10 2" xfId="90" xr:uid="{00000000-0005-0000-0000-000026000000}"/>
    <cellStyle name="Comma 10 3 2" xfId="85" xr:uid="{00000000-0005-0000-0000-000027000000}"/>
    <cellStyle name="Comma 10 3 3" xfId="68" xr:uid="{00000000-0005-0000-0000-000028000000}"/>
    <cellStyle name="Comma 10 3 3 2" xfId="92" xr:uid="{00000000-0005-0000-0000-000029000000}"/>
    <cellStyle name="Comma 10 4" xfId="99" xr:uid="{00000000-0005-0000-0000-00002A000000}"/>
    <cellStyle name="Comma 12" xfId="100" xr:uid="{00000000-0005-0000-0000-00002B000000}"/>
    <cellStyle name="Comma 12 2" xfId="98" xr:uid="{00000000-0005-0000-0000-00002C000000}"/>
    <cellStyle name="Comma 122" xfId="77" xr:uid="{00000000-0005-0000-0000-00002D000000}"/>
    <cellStyle name="Comma 122 2" xfId="93" xr:uid="{00000000-0005-0000-0000-00002E000000}"/>
    <cellStyle name="Comma 15" xfId="61" xr:uid="{00000000-0005-0000-0000-00002F000000}"/>
    <cellStyle name="Comma 2" xfId="50" xr:uid="{00000000-0005-0000-0000-000030000000}"/>
    <cellStyle name="Comma 2 2" xfId="83" xr:uid="{00000000-0005-0000-0000-000031000000}"/>
    <cellStyle name="Comma 2 5" xfId="63" xr:uid="{00000000-0005-0000-0000-000032000000}"/>
    <cellStyle name="Comma 2 5 2" xfId="88" xr:uid="{00000000-0005-0000-0000-000033000000}"/>
    <cellStyle name="Comma 3" xfId="55" xr:uid="{00000000-0005-0000-0000-000034000000}"/>
    <cellStyle name="Comma 3 2" xfId="69" xr:uid="{00000000-0005-0000-0000-000035000000}"/>
    <cellStyle name="Comma 3 2 4" xfId="67" xr:uid="{00000000-0005-0000-0000-000036000000}"/>
    <cellStyle name="Comma 3 2 4 2" xfId="91" xr:uid="{00000000-0005-0000-0000-000037000000}"/>
    <cellStyle name="Comma 3 3" xfId="79" xr:uid="{00000000-0005-0000-0000-000038000000}"/>
    <cellStyle name="Comma 38" xfId="64" xr:uid="{00000000-0005-0000-0000-000039000000}"/>
    <cellStyle name="Comma 38 2" xfId="89" xr:uid="{00000000-0005-0000-0000-00003A000000}"/>
    <cellStyle name="Comma 51 2" xfId="57" xr:uid="{00000000-0005-0000-0000-00003B000000}"/>
    <cellStyle name="Comma 6" xfId="59" xr:uid="{00000000-0005-0000-0000-00003C000000}"/>
    <cellStyle name="Comma 6 2" xfId="86" xr:uid="{00000000-0005-0000-0000-00003D000000}"/>
    <cellStyle name="Check Cell" xfId="29" builtinId="23" customBuiltin="1"/>
    <cellStyle name="Dấu phẩy 2" xfId="49" xr:uid="{00000000-0005-0000-0000-00003F000000}"/>
    <cellStyle name="Dấu phẩy 2 2" xfId="82" xr:uid="{00000000-0005-0000-0000-000040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10 2 3" xfId="95" xr:uid="{00000000-0005-0000-0000-00004B000000}"/>
    <cellStyle name="Normal 100" xfId="71" xr:uid="{00000000-0005-0000-0000-00004C000000}"/>
    <cellStyle name="Normal 11 2" xfId="70" xr:uid="{00000000-0005-0000-0000-00004D000000}"/>
    <cellStyle name="Normal 11 3 3" xfId="74" xr:uid="{00000000-0005-0000-0000-00004E000000}"/>
    <cellStyle name="Normal 156 3" xfId="96" xr:uid="{00000000-0005-0000-0000-00004F000000}"/>
    <cellStyle name="Normal 159 2" xfId="94" xr:uid="{00000000-0005-0000-0000-000050000000}"/>
    <cellStyle name="Normal 16 2" xfId="97" xr:uid="{00000000-0005-0000-0000-000051000000}"/>
    <cellStyle name="Normal 18" xfId="101" xr:uid="{00000000-0005-0000-0000-000052000000}"/>
    <cellStyle name="Normal 19 2" xfId="62" xr:uid="{00000000-0005-0000-0000-000053000000}"/>
    <cellStyle name="Normal 2" xfId="39" xr:uid="{00000000-0005-0000-0000-000054000000}"/>
    <cellStyle name="Normal 2 2" xfId="40" xr:uid="{00000000-0005-0000-0000-000055000000}"/>
    <cellStyle name="Normal 2 2 2" xfId="73" xr:uid="{00000000-0005-0000-0000-000056000000}"/>
    <cellStyle name="Normal 2 2 2 2" xfId="66" xr:uid="{00000000-0005-0000-0000-000057000000}"/>
    <cellStyle name="Normal 3" xfId="41" xr:uid="{00000000-0005-0000-0000-000058000000}"/>
    <cellStyle name="Normal 3 2" xfId="54" xr:uid="{00000000-0005-0000-0000-000059000000}"/>
    <cellStyle name="Normal 30" xfId="58" xr:uid="{00000000-0005-0000-0000-00005A000000}"/>
    <cellStyle name="Normal 36" xfId="76" xr:uid="{00000000-0005-0000-0000-00005B000000}"/>
    <cellStyle name="Normal 4" xfId="52" xr:uid="{00000000-0005-0000-0000-00005C000000}"/>
    <cellStyle name="Normal 5 3 2" xfId="72" xr:uid="{00000000-0005-0000-0000-00005D000000}"/>
    <cellStyle name="Normal 51" xfId="78" xr:uid="{00000000-0005-0000-0000-00005E000000}"/>
    <cellStyle name="Normal 9" xfId="75" xr:uid="{00000000-0005-0000-0000-00005F000000}"/>
    <cellStyle name="Note 2" xfId="42" xr:uid="{00000000-0005-0000-0000-000060000000}"/>
    <cellStyle name="Output" xfId="43" builtinId="21" customBuiltin="1"/>
    <cellStyle name="Percent 2" xfId="84" xr:uid="{00000000-0005-0000-0000-000062000000}"/>
    <cellStyle name="Title 2" xfId="44" xr:uid="{00000000-0005-0000-0000-000063000000}"/>
    <cellStyle name="Total" xfId="45" builtinId="25" customBuiltin="1"/>
    <cellStyle name="Warning Text" xfId="46" builtinId="11" customBuiltin="1"/>
  </cellStyles>
  <dxfs count="0"/>
  <tableStyles count="0" defaultTableStyle="TableStyleMedium9" defaultPivotStyle="PivotStyleLight16"/>
  <colors>
    <mruColors>
      <color rgb="FF3333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56"/>
  <sheetViews>
    <sheetView view="pageBreakPreview" topLeftCell="A52" zoomScale="70" zoomScaleNormal="40" zoomScaleSheetLayoutView="70" workbookViewId="0">
      <selection activeCell="C53" sqref="C53:C55"/>
    </sheetView>
  </sheetViews>
  <sheetFormatPr defaultColWidth="9.19921875" defaultRowHeight="15.4"/>
  <cols>
    <col min="1" max="1" width="6.265625" style="20" customWidth="1"/>
    <col min="2" max="2" width="54.73046875" style="20" customWidth="1"/>
    <col min="3" max="3" width="20.46484375" style="19" customWidth="1"/>
    <col min="4" max="4" width="29" style="20" customWidth="1"/>
    <col min="5" max="5" width="13.46484375" style="20" customWidth="1"/>
    <col min="6" max="6" width="15.19921875" style="20" customWidth="1"/>
    <col min="7" max="7" width="14.53125" style="20" customWidth="1"/>
    <col min="8" max="9" width="13.796875" style="20" customWidth="1"/>
    <col min="10" max="10" width="34.53125" style="29" customWidth="1"/>
    <col min="11" max="16" width="9.19921875" style="20" customWidth="1"/>
    <col min="17" max="17" width="0.265625" style="20" customWidth="1"/>
    <col min="18" max="16384" width="9.19921875" style="20"/>
  </cols>
  <sheetData>
    <row r="1" spans="1:10" s="19" customFormat="1" ht="45" customHeight="1">
      <c r="A1" s="347" t="s">
        <v>20</v>
      </c>
      <c r="B1" s="348"/>
      <c r="C1" s="348"/>
      <c r="D1" s="348"/>
      <c r="E1" s="348"/>
      <c r="F1" s="348"/>
      <c r="G1" s="348"/>
      <c r="H1" s="348"/>
      <c r="I1" s="348"/>
      <c r="J1" s="348"/>
    </row>
    <row r="2" spans="1:10" ht="18.75" customHeight="1">
      <c r="A2" s="351" t="s">
        <v>21</v>
      </c>
      <c r="B2" s="351"/>
      <c r="C2" s="351"/>
      <c r="D2" s="351"/>
      <c r="E2" s="351"/>
      <c r="F2" s="351"/>
      <c r="G2" s="351"/>
      <c r="H2" s="351"/>
      <c r="I2" s="351"/>
      <c r="J2" s="351"/>
    </row>
    <row r="3" spans="1:10" ht="39" customHeight="1">
      <c r="A3" s="349" t="s">
        <v>9</v>
      </c>
      <c r="B3" s="349" t="s">
        <v>10</v>
      </c>
      <c r="C3" s="350" t="s">
        <v>0</v>
      </c>
      <c r="D3" s="349" t="s">
        <v>7</v>
      </c>
      <c r="E3" s="349" t="s">
        <v>1</v>
      </c>
      <c r="F3" s="349" t="s">
        <v>2</v>
      </c>
      <c r="G3" s="349"/>
      <c r="H3" s="349"/>
      <c r="I3" s="349"/>
      <c r="J3" s="349" t="s">
        <v>3</v>
      </c>
    </row>
    <row r="4" spans="1:10" ht="51.75" customHeight="1">
      <c r="A4" s="349"/>
      <c r="B4" s="349"/>
      <c r="C4" s="350"/>
      <c r="D4" s="349"/>
      <c r="E4" s="349"/>
      <c r="F4" s="1" t="s">
        <v>4</v>
      </c>
      <c r="G4" s="1" t="s">
        <v>11</v>
      </c>
      <c r="H4" s="1" t="s">
        <v>12</v>
      </c>
      <c r="I4" s="1" t="s">
        <v>13</v>
      </c>
      <c r="J4" s="349"/>
    </row>
    <row r="5" spans="1:10" ht="29.25" customHeight="1">
      <c r="A5" s="1"/>
      <c r="B5" s="1" t="s">
        <v>17</v>
      </c>
      <c r="C5" s="2"/>
      <c r="D5" s="1"/>
      <c r="E5" s="1"/>
      <c r="F5" s="1">
        <f>F6+F11</f>
        <v>42</v>
      </c>
      <c r="G5" s="1">
        <f>G6+G11</f>
        <v>32</v>
      </c>
      <c r="H5" s="1">
        <f>H6+H11</f>
        <v>0</v>
      </c>
      <c r="I5" s="1">
        <f>I6+I11</f>
        <v>0</v>
      </c>
      <c r="J5" s="1"/>
    </row>
    <row r="6" spans="1:10" s="21" customFormat="1" ht="29.25" customHeight="1">
      <c r="A6" s="7" t="s">
        <v>8</v>
      </c>
      <c r="B6" s="2" t="s">
        <v>18</v>
      </c>
      <c r="C6" s="41"/>
      <c r="D6" s="7"/>
      <c r="E6" s="7"/>
      <c r="F6" s="7">
        <v>3</v>
      </c>
      <c r="G6" s="7">
        <v>3</v>
      </c>
      <c r="H6" s="7"/>
      <c r="I6" s="7"/>
      <c r="J6" s="7"/>
    </row>
    <row r="7" spans="1:10" s="42" customFormat="1" ht="40.5" customHeight="1">
      <c r="A7" s="3">
        <v>1</v>
      </c>
      <c r="B7" s="9" t="s">
        <v>32</v>
      </c>
      <c r="C7" s="3" t="s">
        <v>5</v>
      </c>
      <c r="D7" s="3" t="s">
        <v>14</v>
      </c>
      <c r="E7" s="3" t="s">
        <v>48</v>
      </c>
      <c r="F7" s="3" t="s">
        <v>15</v>
      </c>
      <c r="G7" s="3" t="s">
        <v>15</v>
      </c>
      <c r="H7" s="3" t="s">
        <v>15</v>
      </c>
      <c r="I7" s="3" t="s">
        <v>15</v>
      </c>
      <c r="J7" s="3"/>
    </row>
    <row r="8" spans="1:10" ht="46.15">
      <c r="A8" s="3">
        <v>2</v>
      </c>
      <c r="B8" s="9" t="s">
        <v>72</v>
      </c>
      <c r="C8" s="3" t="s">
        <v>45</v>
      </c>
      <c r="D8" s="3" t="s">
        <v>14</v>
      </c>
      <c r="E8" s="3" t="s">
        <v>48</v>
      </c>
      <c r="F8" s="3" t="s">
        <v>15</v>
      </c>
      <c r="G8" s="3" t="s">
        <v>15</v>
      </c>
      <c r="H8" s="3"/>
      <c r="I8" s="7"/>
      <c r="J8" s="10"/>
    </row>
    <row r="9" spans="1:10" ht="61.5" customHeight="1">
      <c r="A9" s="3">
        <v>3</v>
      </c>
      <c r="B9" s="9" t="s">
        <v>77</v>
      </c>
      <c r="C9" s="3" t="s">
        <v>78</v>
      </c>
      <c r="D9" s="3" t="s">
        <v>79</v>
      </c>
      <c r="E9" s="3" t="s">
        <v>48</v>
      </c>
      <c r="F9" s="3"/>
      <c r="G9" s="3" t="s">
        <v>15</v>
      </c>
      <c r="H9" s="3"/>
      <c r="I9" s="7"/>
      <c r="J9" s="10"/>
    </row>
    <row r="10" spans="1:10" ht="46.15">
      <c r="A10" s="3">
        <v>4</v>
      </c>
      <c r="B10" s="30" t="s">
        <v>35</v>
      </c>
      <c r="C10" s="3" t="s">
        <v>6</v>
      </c>
      <c r="D10" s="3" t="s">
        <v>14</v>
      </c>
      <c r="E10" s="3" t="s">
        <v>49</v>
      </c>
      <c r="F10" s="3" t="s">
        <v>15</v>
      </c>
      <c r="G10" s="3"/>
      <c r="H10" s="3"/>
      <c r="I10" s="3"/>
      <c r="J10" s="3"/>
    </row>
    <row r="11" spans="1:10" s="21" customFormat="1" ht="36" customHeight="1">
      <c r="A11" s="7" t="s">
        <v>60</v>
      </c>
      <c r="B11" s="2" t="s">
        <v>19</v>
      </c>
      <c r="C11" s="41"/>
      <c r="D11" s="7"/>
      <c r="E11" s="7"/>
      <c r="F11" s="38">
        <f>F12</f>
        <v>39</v>
      </c>
      <c r="G11" s="38">
        <f>G12</f>
        <v>29</v>
      </c>
      <c r="H11" s="38">
        <f>H12</f>
        <v>0</v>
      </c>
      <c r="I11" s="38">
        <f>I12</f>
        <v>0</v>
      </c>
      <c r="J11" s="7"/>
    </row>
    <row r="12" spans="1:10" s="21" customFormat="1" ht="33.75" hidden="1" customHeight="1">
      <c r="A12" s="7"/>
      <c r="B12" s="352"/>
      <c r="C12" s="352"/>
      <c r="D12" s="352"/>
      <c r="E12" s="352"/>
      <c r="F12" s="38">
        <v>39</v>
      </c>
      <c r="G12" s="7">
        <v>29</v>
      </c>
      <c r="H12" s="7"/>
      <c r="I12" s="7"/>
      <c r="J12" s="7"/>
    </row>
    <row r="13" spans="1:10" s="21" customFormat="1" ht="51" customHeight="1">
      <c r="A13" s="3">
        <v>1</v>
      </c>
      <c r="B13" s="3" t="s">
        <v>100</v>
      </c>
      <c r="C13" s="3" t="s">
        <v>89</v>
      </c>
      <c r="D13" s="3" t="s">
        <v>14</v>
      </c>
      <c r="E13" s="3" t="s">
        <v>101</v>
      </c>
      <c r="F13" s="33" t="s">
        <v>15</v>
      </c>
      <c r="G13" s="33"/>
      <c r="H13" s="7"/>
      <c r="I13" s="7"/>
      <c r="J13" s="7"/>
    </row>
    <row r="14" spans="1:10" ht="78" customHeight="1">
      <c r="A14" s="3">
        <v>2</v>
      </c>
      <c r="B14" s="22" t="s">
        <v>37</v>
      </c>
      <c r="C14" s="353" t="s">
        <v>44</v>
      </c>
      <c r="D14" s="3" t="s">
        <v>14</v>
      </c>
      <c r="E14" s="3" t="s">
        <v>50</v>
      </c>
      <c r="F14" s="33" t="s">
        <v>15</v>
      </c>
      <c r="G14" s="33" t="s">
        <v>15</v>
      </c>
      <c r="H14" s="3"/>
      <c r="I14" s="7"/>
      <c r="J14" s="4"/>
    </row>
    <row r="15" spans="1:10" ht="64.5" customHeight="1">
      <c r="A15" s="3">
        <v>3</v>
      </c>
      <c r="B15" s="22" t="s">
        <v>38</v>
      </c>
      <c r="C15" s="353"/>
      <c r="D15" s="4" t="s">
        <v>45</v>
      </c>
      <c r="E15" s="3" t="s">
        <v>50</v>
      </c>
      <c r="F15" s="33"/>
      <c r="G15" s="33" t="s">
        <v>15</v>
      </c>
      <c r="H15" s="3"/>
      <c r="I15" s="7"/>
      <c r="J15" s="4"/>
    </row>
    <row r="16" spans="1:10" ht="46.15">
      <c r="A16" s="3">
        <v>4</v>
      </c>
      <c r="B16" s="22" t="s">
        <v>39</v>
      </c>
      <c r="C16" s="353"/>
      <c r="D16" s="3" t="s">
        <v>14</v>
      </c>
      <c r="E16" s="3" t="s">
        <v>50</v>
      </c>
      <c r="F16" s="33" t="s">
        <v>15</v>
      </c>
      <c r="G16" s="35"/>
      <c r="H16" s="23"/>
      <c r="I16" s="23"/>
      <c r="J16" s="24"/>
    </row>
    <row r="17" spans="1:10" ht="90.75" customHeight="1">
      <c r="A17" s="3">
        <v>5</v>
      </c>
      <c r="B17" s="22" t="s">
        <v>70</v>
      </c>
      <c r="C17" s="3" t="s">
        <v>71</v>
      </c>
      <c r="D17" s="3" t="s">
        <v>14</v>
      </c>
      <c r="E17" s="3" t="s">
        <v>66</v>
      </c>
      <c r="F17" s="33" t="s">
        <v>15</v>
      </c>
      <c r="G17" s="33" t="s">
        <v>15</v>
      </c>
      <c r="H17" s="3"/>
      <c r="I17" s="3"/>
      <c r="J17" s="3"/>
    </row>
    <row r="18" spans="1:10" ht="78.75" customHeight="1">
      <c r="A18" s="3">
        <v>6</v>
      </c>
      <c r="B18" s="22" t="s">
        <v>63</v>
      </c>
      <c r="C18" s="3" t="s">
        <v>64</v>
      </c>
      <c r="D18" s="3" t="s">
        <v>65</v>
      </c>
      <c r="E18" s="3" t="s">
        <v>66</v>
      </c>
      <c r="F18" s="34"/>
      <c r="G18" s="33" t="s">
        <v>15</v>
      </c>
      <c r="H18" s="3"/>
      <c r="I18" s="3"/>
      <c r="J18" s="3"/>
    </row>
    <row r="19" spans="1:10" ht="46.15">
      <c r="A19" s="3">
        <v>7</v>
      </c>
      <c r="B19" s="22" t="s">
        <v>80</v>
      </c>
      <c r="C19" s="3" t="s">
        <v>78</v>
      </c>
      <c r="D19" s="3" t="s">
        <v>14</v>
      </c>
      <c r="E19" s="3" t="s">
        <v>66</v>
      </c>
      <c r="F19" s="33" t="s">
        <v>15</v>
      </c>
      <c r="G19" s="33" t="s">
        <v>15</v>
      </c>
      <c r="H19" s="3"/>
      <c r="I19" s="7"/>
      <c r="J19" s="5"/>
    </row>
    <row r="20" spans="1:10" ht="46.15">
      <c r="A20" s="3">
        <v>8</v>
      </c>
      <c r="B20" s="22" t="s">
        <v>98</v>
      </c>
      <c r="C20" s="3" t="s">
        <v>97</v>
      </c>
      <c r="D20" s="3" t="s">
        <v>99</v>
      </c>
      <c r="E20" s="3" t="s">
        <v>66</v>
      </c>
      <c r="F20" s="33" t="s">
        <v>15</v>
      </c>
      <c r="G20" s="33"/>
      <c r="H20" s="3"/>
      <c r="I20" s="7"/>
      <c r="J20" s="5"/>
    </row>
    <row r="21" spans="1:10" ht="49.5" customHeight="1">
      <c r="A21" s="3">
        <v>9</v>
      </c>
      <c r="B21" s="22" t="s">
        <v>96</v>
      </c>
      <c r="C21" s="3" t="s">
        <v>97</v>
      </c>
      <c r="D21" s="3" t="s">
        <v>14</v>
      </c>
      <c r="E21" s="3" t="s">
        <v>67</v>
      </c>
      <c r="F21" s="33" t="s">
        <v>15</v>
      </c>
      <c r="G21" s="33"/>
      <c r="H21" s="3"/>
      <c r="I21" s="7"/>
      <c r="J21" s="5"/>
    </row>
    <row r="22" spans="1:10" ht="86.25" customHeight="1">
      <c r="A22" s="3">
        <v>10</v>
      </c>
      <c r="B22" s="22" t="s">
        <v>88</v>
      </c>
      <c r="C22" s="354" t="s">
        <v>89</v>
      </c>
      <c r="D22" s="4" t="s">
        <v>90</v>
      </c>
      <c r="E22" s="39" t="s">
        <v>67</v>
      </c>
      <c r="F22" s="33" t="s">
        <v>15</v>
      </c>
      <c r="G22" s="33" t="s">
        <v>15</v>
      </c>
      <c r="H22" s="3"/>
      <c r="I22" s="7"/>
      <c r="J22" s="5"/>
    </row>
    <row r="23" spans="1:10" ht="78.75" customHeight="1">
      <c r="A23" s="3">
        <v>11</v>
      </c>
      <c r="B23" s="22" t="s">
        <v>87</v>
      </c>
      <c r="C23" s="354"/>
      <c r="D23" s="4" t="s">
        <v>90</v>
      </c>
      <c r="E23" s="39" t="s">
        <v>67</v>
      </c>
      <c r="F23" s="33" t="s">
        <v>15</v>
      </c>
      <c r="G23" s="39" t="s">
        <v>15</v>
      </c>
      <c r="H23" s="3"/>
      <c r="I23" s="7"/>
      <c r="J23" s="5"/>
    </row>
    <row r="24" spans="1:10" ht="71.25" customHeight="1">
      <c r="A24" s="3">
        <v>12</v>
      </c>
      <c r="B24" s="40" t="s">
        <v>91</v>
      </c>
      <c r="C24" s="39" t="s">
        <v>92</v>
      </c>
      <c r="D24" s="4" t="s">
        <v>90</v>
      </c>
      <c r="E24" s="39" t="s">
        <v>67</v>
      </c>
      <c r="F24" s="33" t="s">
        <v>15</v>
      </c>
      <c r="G24" s="39" t="s">
        <v>15</v>
      </c>
      <c r="H24" s="3"/>
      <c r="I24" s="7"/>
      <c r="J24" s="5"/>
    </row>
    <row r="25" spans="1:10" s="31" customFormat="1" ht="69.75" customHeight="1">
      <c r="A25" s="3">
        <v>13</v>
      </c>
      <c r="B25" s="9" t="s">
        <v>33</v>
      </c>
      <c r="C25" s="3" t="s">
        <v>5</v>
      </c>
      <c r="D25" s="3" t="s">
        <v>14</v>
      </c>
      <c r="E25" s="3" t="s">
        <v>48</v>
      </c>
      <c r="F25" s="3" t="s">
        <v>15</v>
      </c>
      <c r="G25" s="3" t="s">
        <v>15</v>
      </c>
      <c r="H25" s="3"/>
      <c r="I25" s="3"/>
      <c r="J25" s="6"/>
    </row>
    <row r="26" spans="1:10" ht="54.75" customHeight="1">
      <c r="A26" s="3">
        <v>14</v>
      </c>
      <c r="B26" s="22" t="s">
        <v>61</v>
      </c>
      <c r="C26" s="3" t="s">
        <v>64</v>
      </c>
      <c r="D26" s="3" t="s">
        <v>14</v>
      </c>
      <c r="E26" s="3" t="s">
        <v>67</v>
      </c>
      <c r="F26" s="33" t="s">
        <v>15</v>
      </c>
      <c r="G26" s="34"/>
      <c r="H26" s="3"/>
      <c r="I26" s="3"/>
      <c r="J26" s="3"/>
    </row>
    <row r="27" spans="1:10" ht="57.75" customHeight="1">
      <c r="A27" s="3">
        <v>15</v>
      </c>
      <c r="B27" s="22" t="s">
        <v>81</v>
      </c>
      <c r="C27" s="3" t="s">
        <v>78</v>
      </c>
      <c r="D27" s="3" t="s">
        <v>14</v>
      </c>
      <c r="E27" s="3" t="s">
        <v>67</v>
      </c>
      <c r="F27" s="33" t="s">
        <v>15</v>
      </c>
      <c r="G27" s="34"/>
      <c r="H27" s="3"/>
      <c r="I27" s="7"/>
      <c r="J27" s="5"/>
    </row>
    <row r="28" spans="1:10" s="13" customFormat="1" ht="72" customHeight="1">
      <c r="A28" s="3">
        <v>16</v>
      </c>
      <c r="B28" s="11" t="s">
        <v>22</v>
      </c>
      <c r="C28" s="32" t="s">
        <v>16</v>
      </c>
      <c r="D28" s="32" t="s">
        <v>23</v>
      </c>
      <c r="E28" s="3" t="s">
        <v>48</v>
      </c>
      <c r="F28" s="33" t="s">
        <v>15</v>
      </c>
      <c r="G28" s="33" t="s">
        <v>15</v>
      </c>
      <c r="H28" s="12"/>
      <c r="I28" s="12"/>
      <c r="J28" s="11" t="s">
        <v>24</v>
      </c>
    </row>
    <row r="29" spans="1:10" ht="52.5" customHeight="1">
      <c r="A29" s="3">
        <v>17</v>
      </c>
      <c r="B29" s="22" t="s">
        <v>40</v>
      </c>
      <c r="C29" s="353" t="s">
        <v>44</v>
      </c>
      <c r="D29" s="3" t="s">
        <v>14</v>
      </c>
      <c r="E29" s="3" t="s">
        <v>51</v>
      </c>
      <c r="F29" s="33" t="s">
        <v>15</v>
      </c>
      <c r="G29" s="33" t="s">
        <v>15</v>
      </c>
      <c r="H29" s="25"/>
      <c r="I29" s="26"/>
      <c r="J29" s="3"/>
    </row>
    <row r="30" spans="1:10" ht="66" customHeight="1">
      <c r="A30" s="3">
        <v>18</v>
      </c>
      <c r="B30" s="22" t="s">
        <v>42</v>
      </c>
      <c r="C30" s="353"/>
      <c r="D30" s="3" t="s">
        <v>14</v>
      </c>
      <c r="E30" s="3" t="s">
        <v>51</v>
      </c>
      <c r="F30" s="33" t="s">
        <v>15</v>
      </c>
      <c r="G30" s="33" t="s">
        <v>15</v>
      </c>
      <c r="H30" s="25"/>
      <c r="I30" s="26"/>
      <c r="J30" s="3"/>
    </row>
    <row r="31" spans="1:10" ht="71.25" customHeight="1">
      <c r="A31" s="3">
        <v>19</v>
      </c>
      <c r="B31" s="22" t="s">
        <v>43</v>
      </c>
      <c r="C31" s="353"/>
      <c r="D31" s="4" t="s">
        <v>46</v>
      </c>
      <c r="E31" s="3" t="s">
        <v>51</v>
      </c>
      <c r="F31" s="33" t="s">
        <v>15</v>
      </c>
      <c r="G31" s="34"/>
      <c r="H31" s="25"/>
      <c r="I31" s="26"/>
      <c r="J31" s="3"/>
    </row>
    <row r="32" spans="1:10" ht="46.15">
      <c r="A32" s="3">
        <v>20</v>
      </c>
      <c r="B32" s="6" t="s">
        <v>73</v>
      </c>
      <c r="C32" s="353" t="s">
        <v>45</v>
      </c>
      <c r="D32" s="3" t="s">
        <v>14</v>
      </c>
      <c r="E32" s="3" t="s">
        <v>67</v>
      </c>
      <c r="F32" s="33" t="s">
        <v>15</v>
      </c>
      <c r="G32" s="33" t="s">
        <v>15</v>
      </c>
      <c r="H32" s="3"/>
      <c r="I32" s="7"/>
      <c r="J32" s="8"/>
    </row>
    <row r="33" spans="1:10" ht="46.15">
      <c r="A33" s="3">
        <v>21</v>
      </c>
      <c r="B33" s="22" t="s">
        <v>76</v>
      </c>
      <c r="C33" s="353"/>
      <c r="D33" s="3" t="s">
        <v>14</v>
      </c>
      <c r="E33" s="3" t="s">
        <v>67</v>
      </c>
      <c r="F33" s="33" t="s">
        <v>15</v>
      </c>
      <c r="G33" s="33" t="s">
        <v>15</v>
      </c>
      <c r="H33" s="3"/>
      <c r="I33" s="7"/>
      <c r="J33" s="3"/>
    </row>
    <row r="34" spans="1:10" ht="65.25" customHeight="1">
      <c r="A34" s="3">
        <v>22</v>
      </c>
      <c r="B34" s="22" t="s">
        <v>74</v>
      </c>
      <c r="C34" s="353"/>
      <c r="D34" s="3" t="s">
        <v>14</v>
      </c>
      <c r="E34" s="3" t="s">
        <v>67</v>
      </c>
      <c r="F34" s="33" t="s">
        <v>15</v>
      </c>
      <c r="G34" s="33" t="s">
        <v>15</v>
      </c>
      <c r="H34" s="3"/>
      <c r="I34" s="7"/>
      <c r="J34" s="3"/>
    </row>
    <row r="35" spans="1:10" ht="83.25" customHeight="1">
      <c r="A35" s="3">
        <v>23</v>
      </c>
      <c r="B35" s="22" t="s">
        <v>75</v>
      </c>
      <c r="C35" s="353"/>
      <c r="D35" s="3" t="s">
        <v>14</v>
      </c>
      <c r="E35" s="3" t="s">
        <v>67</v>
      </c>
      <c r="F35" s="33" t="s">
        <v>15</v>
      </c>
      <c r="G35" s="34"/>
      <c r="H35" s="3"/>
      <c r="I35" s="7"/>
      <c r="J35" s="3"/>
    </row>
    <row r="36" spans="1:10" ht="61.5">
      <c r="A36" s="3">
        <v>24</v>
      </c>
      <c r="B36" s="22" t="s">
        <v>36</v>
      </c>
      <c r="C36" s="3" t="s">
        <v>6</v>
      </c>
      <c r="D36" s="3" t="s">
        <v>14</v>
      </c>
      <c r="E36" s="3" t="s">
        <v>48</v>
      </c>
      <c r="F36" s="34"/>
      <c r="G36" s="34" t="s">
        <v>15</v>
      </c>
      <c r="H36" s="3"/>
      <c r="I36" s="7"/>
      <c r="J36" s="3"/>
    </row>
    <row r="37" spans="1:10" ht="46.5" customHeight="1">
      <c r="A37" s="3">
        <v>25</v>
      </c>
      <c r="B37" s="9" t="s">
        <v>62</v>
      </c>
      <c r="C37" s="3" t="s">
        <v>64</v>
      </c>
      <c r="D37" s="3" t="s">
        <v>14</v>
      </c>
      <c r="E37" s="3" t="s">
        <v>68</v>
      </c>
      <c r="F37" s="33" t="s">
        <v>15</v>
      </c>
      <c r="G37" s="34"/>
      <c r="H37" s="3"/>
      <c r="I37" s="3"/>
      <c r="J37" s="3"/>
    </row>
    <row r="38" spans="1:10" ht="54.75" customHeight="1">
      <c r="A38" s="3">
        <v>26</v>
      </c>
      <c r="B38" s="22" t="s">
        <v>69</v>
      </c>
      <c r="C38" s="3" t="s">
        <v>71</v>
      </c>
      <c r="D38" s="3" t="s">
        <v>14</v>
      </c>
      <c r="E38" s="3" t="s">
        <v>68</v>
      </c>
      <c r="F38" s="33" t="s">
        <v>15</v>
      </c>
      <c r="G38" s="34"/>
      <c r="H38" s="3"/>
      <c r="I38" s="3"/>
      <c r="J38" s="3"/>
    </row>
    <row r="39" spans="1:10" ht="76.900000000000006">
      <c r="A39" s="3">
        <v>27</v>
      </c>
      <c r="B39" s="22" t="s">
        <v>82</v>
      </c>
      <c r="C39" s="3" t="s">
        <v>78</v>
      </c>
      <c r="D39" s="3" t="s">
        <v>14</v>
      </c>
      <c r="E39" s="3" t="s">
        <v>68</v>
      </c>
      <c r="F39" s="33" t="s">
        <v>15</v>
      </c>
      <c r="G39" s="34"/>
      <c r="H39" s="25"/>
      <c r="I39" s="26"/>
      <c r="J39" s="3"/>
    </row>
    <row r="40" spans="1:10" ht="46.15">
      <c r="A40" s="3">
        <v>28</v>
      </c>
      <c r="B40" s="22" t="s">
        <v>52</v>
      </c>
      <c r="C40" s="3" t="s">
        <v>44</v>
      </c>
      <c r="D40" s="3" t="s">
        <v>14</v>
      </c>
      <c r="E40" s="3" t="s">
        <v>57</v>
      </c>
      <c r="F40" s="33" t="s">
        <v>15</v>
      </c>
      <c r="G40" s="33" t="s">
        <v>15</v>
      </c>
      <c r="H40" s="25"/>
      <c r="I40" s="26"/>
      <c r="J40" s="3"/>
    </row>
    <row r="41" spans="1:10" ht="71.25" customHeight="1">
      <c r="A41" s="3">
        <v>29</v>
      </c>
      <c r="B41" s="22" t="s">
        <v>93</v>
      </c>
      <c r="C41" s="354" t="s">
        <v>89</v>
      </c>
      <c r="D41" s="3" t="s">
        <v>14</v>
      </c>
      <c r="E41" s="3" t="s">
        <v>49</v>
      </c>
      <c r="F41" s="33" t="s">
        <v>15</v>
      </c>
      <c r="G41" s="33" t="s">
        <v>15</v>
      </c>
      <c r="H41" s="25"/>
      <c r="I41" s="26"/>
      <c r="J41" s="3"/>
    </row>
    <row r="42" spans="1:10" ht="57.75" customHeight="1">
      <c r="A42" s="3">
        <v>30</v>
      </c>
      <c r="B42" s="22" t="s">
        <v>94</v>
      </c>
      <c r="C42" s="354"/>
      <c r="D42" s="3" t="s">
        <v>14</v>
      </c>
      <c r="E42" s="3" t="s">
        <v>49</v>
      </c>
      <c r="F42" s="33" t="s">
        <v>15</v>
      </c>
      <c r="G42" s="33" t="s">
        <v>15</v>
      </c>
      <c r="H42" s="25"/>
      <c r="I42" s="26"/>
      <c r="J42" s="3"/>
    </row>
    <row r="43" spans="1:10" ht="63.75" customHeight="1">
      <c r="A43" s="3">
        <v>31</v>
      </c>
      <c r="B43" s="40" t="s">
        <v>95</v>
      </c>
      <c r="C43" s="39" t="s">
        <v>92</v>
      </c>
      <c r="D43" s="4" t="s">
        <v>90</v>
      </c>
      <c r="E43" s="3" t="s">
        <v>49</v>
      </c>
      <c r="F43" s="39" t="s">
        <v>15</v>
      </c>
      <c r="G43" s="39" t="s">
        <v>15</v>
      </c>
      <c r="H43" s="25"/>
      <c r="I43" s="26"/>
      <c r="J43" s="3"/>
    </row>
    <row r="44" spans="1:10" s="13" customFormat="1" ht="186" customHeight="1">
      <c r="A44" s="3">
        <v>32</v>
      </c>
      <c r="B44" s="15" t="s">
        <v>25</v>
      </c>
      <c r="C44" s="353" t="s">
        <v>16</v>
      </c>
      <c r="D44" s="3" t="s">
        <v>23</v>
      </c>
      <c r="E44" s="3" t="s">
        <v>49</v>
      </c>
      <c r="F44" s="39" t="s">
        <v>15</v>
      </c>
      <c r="G44" s="36"/>
      <c r="H44" s="14"/>
      <c r="I44" s="14"/>
      <c r="J44" s="14" t="s">
        <v>26</v>
      </c>
    </row>
    <row r="45" spans="1:10" s="13" customFormat="1" ht="118.5" customHeight="1">
      <c r="A45" s="3">
        <v>33</v>
      </c>
      <c r="B45" s="16" t="s">
        <v>27</v>
      </c>
      <c r="C45" s="353"/>
      <c r="D45" s="3" t="s">
        <v>23</v>
      </c>
      <c r="E45" s="3" t="s">
        <v>49</v>
      </c>
      <c r="F45" s="39" t="s">
        <v>15</v>
      </c>
      <c r="G45" s="36" t="s">
        <v>15</v>
      </c>
      <c r="H45" s="17"/>
      <c r="I45" s="17"/>
      <c r="J45" s="18" t="s">
        <v>28</v>
      </c>
    </row>
    <row r="46" spans="1:10" s="13" customFormat="1" ht="153.75">
      <c r="A46" s="3">
        <v>34</v>
      </c>
      <c r="B46" s="6" t="s">
        <v>29</v>
      </c>
      <c r="C46" s="353"/>
      <c r="D46" s="3" t="s">
        <v>23</v>
      </c>
      <c r="E46" s="3" t="s">
        <v>49</v>
      </c>
      <c r="F46" s="39" t="s">
        <v>15</v>
      </c>
      <c r="G46" s="37" t="s">
        <v>15</v>
      </c>
      <c r="H46" s="17"/>
      <c r="I46" s="17"/>
      <c r="J46" s="16" t="s">
        <v>30</v>
      </c>
    </row>
    <row r="47" spans="1:10" s="13" customFormat="1" ht="46.15">
      <c r="A47" s="3">
        <v>35</v>
      </c>
      <c r="B47" s="11" t="s">
        <v>31</v>
      </c>
      <c r="C47" s="353"/>
      <c r="D47" s="32" t="s">
        <v>23</v>
      </c>
      <c r="E47" s="3" t="s">
        <v>49</v>
      </c>
      <c r="F47" s="39" t="s">
        <v>15</v>
      </c>
      <c r="G47" s="33" t="s">
        <v>15</v>
      </c>
      <c r="H47" s="12"/>
      <c r="I47" s="12"/>
      <c r="J47" s="11" t="s">
        <v>24</v>
      </c>
    </row>
    <row r="48" spans="1:10" ht="54" customHeight="1">
      <c r="A48" s="3">
        <v>36</v>
      </c>
      <c r="B48" s="22" t="s">
        <v>41</v>
      </c>
      <c r="C48" s="353" t="s">
        <v>44</v>
      </c>
      <c r="D48" s="3" t="s">
        <v>14</v>
      </c>
      <c r="E48" s="3" t="s">
        <v>47</v>
      </c>
      <c r="F48" s="33" t="s">
        <v>15</v>
      </c>
      <c r="G48" s="33" t="s">
        <v>15</v>
      </c>
      <c r="H48" s="25"/>
      <c r="I48" s="26"/>
      <c r="J48" s="3"/>
    </row>
    <row r="49" spans="1:10" ht="61.5">
      <c r="A49" s="3">
        <v>37</v>
      </c>
      <c r="B49" s="22" t="s">
        <v>53</v>
      </c>
      <c r="C49" s="353"/>
      <c r="D49" s="3" t="s">
        <v>14</v>
      </c>
      <c r="E49" s="3" t="s">
        <v>47</v>
      </c>
      <c r="F49" s="33" t="s">
        <v>15</v>
      </c>
      <c r="G49" s="33" t="s">
        <v>15</v>
      </c>
      <c r="H49" s="25"/>
      <c r="I49" s="26"/>
      <c r="J49" s="3"/>
    </row>
    <row r="50" spans="1:10" ht="46.15">
      <c r="A50" s="3">
        <v>38</v>
      </c>
      <c r="B50" s="22" t="s">
        <v>54</v>
      </c>
      <c r="C50" s="353"/>
      <c r="D50" s="4" t="s">
        <v>59</v>
      </c>
      <c r="E50" s="3" t="s">
        <v>47</v>
      </c>
      <c r="F50" s="33" t="s">
        <v>15</v>
      </c>
      <c r="G50" s="34"/>
      <c r="H50" s="3"/>
      <c r="I50" s="3"/>
      <c r="J50" s="3"/>
    </row>
    <row r="51" spans="1:10" s="21" customFormat="1" ht="46.15">
      <c r="A51" s="3">
        <v>39</v>
      </c>
      <c r="B51" s="28" t="s">
        <v>55</v>
      </c>
      <c r="C51" s="353"/>
      <c r="D51" s="4" t="s">
        <v>59</v>
      </c>
      <c r="E51" s="3" t="s">
        <v>47</v>
      </c>
      <c r="F51" s="33" t="s">
        <v>15</v>
      </c>
      <c r="G51" s="38"/>
      <c r="H51" s="27"/>
      <c r="I51" s="27"/>
      <c r="J51" s="7"/>
    </row>
    <row r="52" spans="1:10" ht="62.25" customHeight="1">
      <c r="A52" s="3">
        <v>40</v>
      </c>
      <c r="B52" s="22" t="s">
        <v>56</v>
      </c>
      <c r="C52" s="353"/>
      <c r="D52" s="4" t="s">
        <v>58</v>
      </c>
      <c r="E52" s="3" t="s">
        <v>47</v>
      </c>
      <c r="F52" s="33" t="s">
        <v>15</v>
      </c>
      <c r="G52" s="33" t="s">
        <v>15</v>
      </c>
      <c r="H52" s="3"/>
      <c r="I52" s="3"/>
      <c r="J52" s="3"/>
    </row>
    <row r="53" spans="1:10" ht="57.75" customHeight="1">
      <c r="A53" s="3">
        <v>41</v>
      </c>
      <c r="B53" s="22" t="s">
        <v>83</v>
      </c>
      <c r="C53" s="353" t="s">
        <v>78</v>
      </c>
      <c r="D53" s="3" t="s">
        <v>14</v>
      </c>
      <c r="E53" s="3" t="s">
        <v>86</v>
      </c>
      <c r="F53" s="34"/>
      <c r="G53" s="33" t="s">
        <v>15</v>
      </c>
      <c r="H53" s="25"/>
      <c r="I53" s="26"/>
      <c r="J53" s="3"/>
    </row>
    <row r="54" spans="1:10" ht="111.75" customHeight="1">
      <c r="A54" s="3">
        <v>42</v>
      </c>
      <c r="B54" s="22" t="s">
        <v>84</v>
      </c>
      <c r="C54" s="353"/>
      <c r="D54" s="3" t="s">
        <v>14</v>
      </c>
      <c r="E54" s="3" t="s">
        <v>86</v>
      </c>
      <c r="F54" s="34"/>
      <c r="G54" s="33" t="s">
        <v>15</v>
      </c>
      <c r="H54" s="25"/>
      <c r="I54" s="26"/>
      <c r="J54" s="3"/>
    </row>
    <row r="55" spans="1:10" ht="61.5">
      <c r="A55" s="3">
        <v>43</v>
      </c>
      <c r="B55" s="22" t="s">
        <v>85</v>
      </c>
      <c r="C55" s="353"/>
      <c r="D55" s="3" t="s">
        <v>14</v>
      </c>
      <c r="E55" s="3" t="s">
        <v>86</v>
      </c>
      <c r="F55" s="33" t="s">
        <v>15</v>
      </c>
      <c r="G55" s="34"/>
      <c r="H55" s="25"/>
      <c r="I55" s="26"/>
      <c r="J55" s="3"/>
    </row>
    <row r="56" spans="1:10" s="31" customFormat="1" ht="63" customHeight="1">
      <c r="A56" s="3">
        <v>44</v>
      </c>
      <c r="B56" s="9" t="s">
        <v>34</v>
      </c>
      <c r="C56" s="3" t="s">
        <v>5</v>
      </c>
      <c r="D56" s="3" t="s">
        <v>14</v>
      </c>
      <c r="E56" s="3" t="s">
        <v>47</v>
      </c>
      <c r="F56" s="3" t="s">
        <v>15</v>
      </c>
      <c r="G56" s="3" t="s">
        <v>15</v>
      </c>
      <c r="H56" s="3"/>
      <c r="I56" s="3"/>
      <c r="J56" s="6"/>
    </row>
  </sheetData>
  <mergeCells count="18">
    <mergeCell ref="B12:E12"/>
    <mergeCell ref="C53:C55"/>
    <mergeCell ref="C48:C52"/>
    <mergeCell ref="C44:C47"/>
    <mergeCell ref="C32:C35"/>
    <mergeCell ref="C22:C23"/>
    <mergeCell ref="C29:C31"/>
    <mergeCell ref="C14:C16"/>
    <mergeCell ref="C41:C42"/>
    <mergeCell ref="A1:J1"/>
    <mergeCell ref="A3:A4"/>
    <mergeCell ref="B3:B4"/>
    <mergeCell ref="C3:C4"/>
    <mergeCell ref="E3:E4"/>
    <mergeCell ref="J3:J4"/>
    <mergeCell ref="D3:D4"/>
    <mergeCell ref="A2:J2"/>
    <mergeCell ref="F3:I3"/>
  </mergeCells>
  <phoneticPr fontId="4" type="noConversion"/>
  <printOptions horizontalCentered="1" verticalCentered="1"/>
  <pageMargins left="0.19685039370078741" right="0.19685039370078741" top="0.39370078740157483" bottom="0.19685039370078741" header="0.31496062992125984" footer="0.31496062992125984"/>
  <pageSetup paperSize="9" scale="65" orientation="landscape" r:id="rId1"/>
  <headerFooter alignWithMargins="0">
    <oddFooter>&amp;R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H17"/>
  <sheetViews>
    <sheetView topLeftCell="A4" zoomScale="85" zoomScaleNormal="85" workbookViewId="0">
      <selection activeCell="I16" sqref="I16"/>
    </sheetView>
  </sheetViews>
  <sheetFormatPr defaultRowHeight="12.75"/>
  <cols>
    <col min="1" max="1" width="6.46484375" customWidth="1"/>
    <col min="2" max="2" width="32.265625" customWidth="1"/>
    <col min="3" max="3" width="9.46484375" customWidth="1"/>
    <col min="4" max="7" width="9.53125" bestFit="1" customWidth="1"/>
    <col min="8" max="8" width="14.796875" customWidth="1"/>
  </cols>
  <sheetData>
    <row r="2" spans="1:8" ht="43.5" customHeight="1">
      <c r="A2" s="356" t="s">
        <v>209</v>
      </c>
      <c r="B2" s="357"/>
      <c r="C2" s="357"/>
      <c r="D2" s="357"/>
      <c r="E2" s="357"/>
      <c r="F2" s="357"/>
      <c r="G2" s="357"/>
      <c r="H2" s="357"/>
    </row>
    <row r="3" spans="1:8" ht="27" customHeight="1">
      <c r="A3" s="358" t="s">
        <v>108</v>
      </c>
      <c r="B3" s="358"/>
      <c r="C3" s="358"/>
      <c r="D3" s="358"/>
      <c r="E3" s="358"/>
      <c r="F3" s="358"/>
      <c r="G3" s="358"/>
      <c r="H3" s="358"/>
    </row>
    <row r="4" spans="1:8">
      <c r="A4" s="97"/>
    </row>
    <row r="5" spans="1:8" ht="28.5" customHeight="1">
      <c r="A5" s="355" t="s">
        <v>9</v>
      </c>
      <c r="B5" s="355" t="s">
        <v>190</v>
      </c>
      <c r="C5" s="355" t="s">
        <v>191</v>
      </c>
      <c r="D5" s="355"/>
      <c r="E5" s="355"/>
      <c r="F5" s="355"/>
      <c r="G5" s="355"/>
      <c r="H5" s="355"/>
    </row>
    <row r="6" spans="1:8" ht="23.25" customHeight="1">
      <c r="A6" s="355"/>
      <c r="B6" s="355"/>
      <c r="C6" s="90" t="s">
        <v>192</v>
      </c>
      <c r="D6" s="90" t="s">
        <v>193</v>
      </c>
      <c r="E6" s="90" t="s">
        <v>194</v>
      </c>
      <c r="F6" s="90" t="s">
        <v>195</v>
      </c>
      <c r="G6" s="90" t="s">
        <v>105</v>
      </c>
      <c r="H6" s="90" t="s">
        <v>106</v>
      </c>
    </row>
    <row r="7" spans="1:8" ht="33">
      <c r="A7" s="90"/>
      <c r="B7" s="91" t="s">
        <v>196</v>
      </c>
      <c r="C7" s="90" t="e">
        <f>#REF!/#REF!*100</f>
        <v>#REF!</v>
      </c>
      <c r="D7" s="90" t="e">
        <f>#REF!/#REF!*100</f>
        <v>#REF!</v>
      </c>
      <c r="E7" s="90" t="e">
        <f>#REF!/#REF!*100</f>
        <v>#REF!</v>
      </c>
      <c r="F7" s="90" t="e">
        <f>#REF!/#REF!*100</f>
        <v>#REF!</v>
      </c>
      <c r="G7" s="90" t="e">
        <f>#REF!/#REF!*100</f>
        <v>#REF!</v>
      </c>
      <c r="H7" s="103" t="e">
        <f>#REF!/#REF!*100</f>
        <v>#REF!</v>
      </c>
    </row>
    <row r="8" spans="1:8" s="100" customFormat="1" ht="16.5">
      <c r="A8" s="98">
        <v>1</v>
      </c>
      <c r="B8" s="99" t="s">
        <v>197</v>
      </c>
      <c r="C8" s="98" t="e">
        <f>#REF!/#REF!*100</f>
        <v>#REF!</v>
      </c>
      <c r="D8" s="98" t="e">
        <f>#REF!/#REF!*100</f>
        <v>#REF!</v>
      </c>
      <c r="E8" s="101" t="e">
        <f>#REF!/#REF!*100</f>
        <v>#REF!</v>
      </c>
      <c r="F8" s="98" t="e">
        <f>#REF!/#REF!*100</f>
        <v>#REF!</v>
      </c>
      <c r="G8" s="98" t="e">
        <f>#REF!/#REF!*100</f>
        <v>#REF!</v>
      </c>
      <c r="H8" s="101" t="e">
        <f>#REF!/#REF!*100</f>
        <v>#REF!</v>
      </c>
    </row>
    <row r="9" spans="1:8" s="100" customFormat="1" ht="16.5">
      <c r="A9" s="98">
        <v>2</v>
      </c>
      <c r="B9" s="99" t="s">
        <v>198</v>
      </c>
      <c r="C9" s="98" t="e">
        <f>#REF!/#REF!*100</f>
        <v>#REF!</v>
      </c>
      <c r="D9" s="98" t="e">
        <f>#REF!/#REF!*100</f>
        <v>#REF!</v>
      </c>
      <c r="E9" s="101" t="e">
        <f>#REF!/#REF!*100</f>
        <v>#REF!</v>
      </c>
      <c r="F9" s="98" t="e">
        <f>#REF!/#REF!*100</f>
        <v>#REF!</v>
      </c>
      <c r="G9" s="98" t="e">
        <f>#REF!/#REF!*100</f>
        <v>#REF!</v>
      </c>
      <c r="H9" s="101" t="e">
        <f>#REF!/#REF!*100</f>
        <v>#REF!</v>
      </c>
    </row>
    <row r="10" spans="1:8" ht="16.5">
      <c r="A10" s="94" t="s">
        <v>199</v>
      </c>
      <c r="B10" s="95" t="s">
        <v>200</v>
      </c>
      <c r="C10" s="92"/>
      <c r="D10" s="92"/>
      <c r="E10" s="92"/>
      <c r="F10" s="92"/>
      <c r="G10" s="92"/>
      <c r="H10" s="102"/>
    </row>
    <row r="11" spans="1:8" ht="21" customHeight="1">
      <c r="A11" s="92"/>
      <c r="B11" s="93" t="s">
        <v>201</v>
      </c>
      <c r="C11" s="102" t="e">
        <f>#REF!/#REF!*100</f>
        <v>#REF!</v>
      </c>
      <c r="D11" s="102" t="e">
        <f>#REF!/#REF!*100</f>
        <v>#REF!</v>
      </c>
      <c r="E11" s="102" t="e">
        <f>#REF!/#REF!*100</f>
        <v>#REF!</v>
      </c>
      <c r="F11" s="102" t="e">
        <f>#REF!/#REF!*100</f>
        <v>#REF!</v>
      </c>
      <c r="G11" s="102" t="e">
        <f>#REF!/#REF!*100</f>
        <v>#REF!</v>
      </c>
      <c r="H11" s="102" t="e">
        <f>#REF!/#REF!*100</f>
        <v>#REF!</v>
      </c>
    </row>
    <row r="12" spans="1:8" ht="16.5">
      <c r="A12" s="92"/>
      <c r="B12" s="93" t="s">
        <v>202</v>
      </c>
      <c r="C12" s="102" t="e">
        <f>#REF!/#REF!*100</f>
        <v>#REF!</v>
      </c>
      <c r="D12" s="102" t="e">
        <f>#REF!/#REF!*100</f>
        <v>#REF!</v>
      </c>
      <c r="E12" s="102" t="e">
        <f>#REF!/#REF!*100</f>
        <v>#REF!</v>
      </c>
      <c r="F12" s="102" t="e">
        <f>#REF!/#REF!*100</f>
        <v>#REF!</v>
      </c>
      <c r="G12" s="102" t="e">
        <f>#REF!/#REF!*100</f>
        <v>#REF!</v>
      </c>
      <c r="H12" s="102" t="e">
        <f>#REF!/#REF!*100</f>
        <v>#REF!</v>
      </c>
    </row>
    <row r="13" spans="1:8" ht="33">
      <c r="A13" s="92"/>
      <c r="B13" s="96" t="s">
        <v>203</v>
      </c>
      <c r="C13" s="102" t="e">
        <f>#REF!/#REF!*100</f>
        <v>#REF!</v>
      </c>
      <c r="D13" s="102" t="e">
        <f>#REF!/#REF!*100</f>
        <v>#REF!</v>
      </c>
      <c r="E13" s="102" t="e">
        <f>#REF!/#REF!*100</f>
        <v>#REF!</v>
      </c>
      <c r="F13" s="102" t="e">
        <f>#REF!/#REF!*100</f>
        <v>#REF!</v>
      </c>
      <c r="G13" s="102" t="e">
        <f>#REF!/#REF!*100</f>
        <v>#REF!</v>
      </c>
      <c r="H13" s="102" t="e">
        <f>#REF!/#REF!*100</f>
        <v>#REF!</v>
      </c>
    </row>
    <row r="14" spans="1:8" ht="49.5">
      <c r="A14" s="92"/>
      <c r="B14" s="96" t="s">
        <v>204</v>
      </c>
      <c r="C14" s="102" t="e">
        <f>#REF!/#REF!*100</f>
        <v>#REF!</v>
      </c>
      <c r="D14" s="102" t="e">
        <f>#REF!/#REF!*100</f>
        <v>#REF!</v>
      </c>
      <c r="E14" s="102" t="e">
        <f>#REF!/#REF!*100</f>
        <v>#REF!</v>
      </c>
      <c r="F14" s="102" t="e">
        <f>#REF!/#REF!*100</f>
        <v>#REF!</v>
      </c>
      <c r="G14" s="102" t="e">
        <f>#REF!/#REF!*100</f>
        <v>#REF!</v>
      </c>
      <c r="H14" s="102" t="e">
        <f>#REF!/#REF!*100</f>
        <v>#REF!</v>
      </c>
    </row>
    <row r="15" spans="1:8" ht="16.5">
      <c r="A15" s="94" t="s">
        <v>205</v>
      </c>
      <c r="B15" s="95" t="s">
        <v>113</v>
      </c>
      <c r="C15" s="102" t="e">
        <f>#REF!/#REF!*100</f>
        <v>#REF!</v>
      </c>
      <c r="D15" s="102" t="e">
        <f>#REF!/#REF!*100</f>
        <v>#REF!</v>
      </c>
      <c r="E15" s="102" t="e">
        <f>#REF!/#REF!*100</f>
        <v>#REF!</v>
      </c>
      <c r="F15" s="102" t="e">
        <f>#REF!/#REF!*100</f>
        <v>#REF!</v>
      </c>
      <c r="G15" s="102" t="e">
        <f>#REF!/#REF!*100</f>
        <v>#REF!</v>
      </c>
      <c r="H15" s="102" t="e">
        <f>#REF!/#REF!*100</f>
        <v>#REF!</v>
      </c>
    </row>
    <row r="16" spans="1:8" s="100" customFormat="1" ht="16.5">
      <c r="A16" s="98">
        <v>3</v>
      </c>
      <c r="B16" s="99" t="s">
        <v>206</v>
      </c>
      <c r="C16" s="98" t="e">
        <f>#REF!/#REF!*100</f>
        <v>#REF!</v>
      </c>
      <c r="D16" s="98" t="e">
        <f>#REF!/#REF!*100</f>
        <v>#REF!</v>
      </c>
      <c r="E16" s="98" t="e">
        <f>#REF!/#REF!*100</f>
        <v>#REF!</v>
      </c>
      <c r="F16" s="98" t="e">
        <f>#REF!/#REF!*100</f>
        <v>#REF!</v>
      </c>
      <c r="G16" s="98" t="e">
        <f>#REF!/#REF!*100</f>
        <v>#REF!</v>
      </c>
      <c r="H16" s="101" t="e">
        <f>#REF!/#REF!*100</f>
        <v>#REF!</v>
      </c>
    </row>
    <row r="17" spans="1:8" s="100" customFormat="1" ht="33">
      <c r="A17" s="98">
        <v>4</v>
      </c>
      <c r="B17" s="99" t="s">
        <v>104</v>
      </c>
      <c r="C17" s="98" t="e">
        <f>#REF!/#REF!*100</f>
        <v>#REF!</v>
      </c>
      <c r="D17" s="98" t="e">
        <f>#REF!/#REF!*100</f>
        <v>#REF!</v>
      </c>
      <c r="E17" s="98" t="e">
        <f>#REF!/#REF!*100</f>
        <v>#REF!</v>
      </c>
      <c r="F17" s="98" t="e">
        <f>#REF!/#REF!*100</f>
        <v>#REF!</v>
      </c>
      <c r="G17" s="98" t="e">
        <f>#REF!/#REF!*100</f>
        <v>#REF!</v>
      </c>
      <c r="H17" s="101" t="e">
        <f>#REF!/#REF!*100</f>
        <v>#REF!</v>
      </c>
    </row>
  </sheetData>
  <mergeCells count="5">
    <mergeCell ref="A5:A6"/>
    <mergeCell ref="B5:B6"/>
    <mergeCell ref="C5:H5"/>
    <mergeCell ref="A2:H2"/>
    <mergeCell ref="A3:H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96"/>
  <sheetViews>
    <sheetView tabSelected="1" view="pageBreakPreview" topLeftCell="A52" zoomScaleNormal="100" zoomScaleSheetLayoutView="100" workbookViewId="0">
      <selection activeCell="L84" sqref="L84"/>
    </sheetView>
  </sheetViews>
  <sheetFormatPr defaultRowHeight="15.4"/>
  <cols>
    <col min="1" max="1" width="4.46484375" style="218" customWidth="1"/>
    <col min="2" max="2" width="42.19921875" style="31" customWidth="1"/>
    <col min="3" max="3" width="9.73046875" style="19" customWidth="1"/>
    <col min="4" max="4" width="12.73046875" style="19" hidden="1" customWidth="1"/>
    <col min="5" max="5" width="10.73046875" style="219" customWidth="1"/>
    <col min="6" max="6" width="11.265625" style="220" hidden="1" customWidth="1"/>
    <col min="7" max="7" width="11.46484375" style="220" hidden="1" customWidth="1"/>
    <col min="8" max="8" width="11.73046875" style="220" hidden="1" customWidth="1"/>
    <col min="9" max="9" width="11.19921875" style="220" hidden="1" customWidth="1"/>
    <col min="10" max="10" width="12" style="220" hidden="1" customWidth="1"/>
    <col min="11" max="11" width="12" style="220" customWidth="1"/>
    <col min="12" max="12" width="13.19921875" style="221" customWidth="1"/>
    <col min="13" max="13" width="12.19921875" style="221" customWidth="1"/>
    <col min="14" max="14" width="16.19921875" style="19" customWidth="1"/>
    <col min="15" max="15" width="12.46484375" style="19" bestFit="1" customWidth="1"/>
    <col min="16" max="16" width="9.53125" style="19" bestFit="1" customWidth="1"/>
    <col min="17" max="250" width="9.19921875" style="19"/>
    <col min="251" max="251" width="6" style="19" customWidth="1"/>
    <col min="252" max="252" width="52.796875" style="19" customWidth="1"/>
    <col min="253" max="253" width="12.265625" style="19" customWidth="1"/>
    <col min="254" max="254" width="15.53125" style="19" customWidth="1"/>
    <col min="255" max="255" width="15.265625" style="19" customWidth="1"/>
    <col min="256" max="256" width="16.19921875" style="19" customWidth="1"/>
    <col min="257" max="257" width="13.19921875" style="19" customWidth="1"/>
    <col min="258" max="258" width="15" style="19" customWidth="1"/>
    <col min="259" max="260" width="9.19921875" style="19"/>
    <col min="261" max="261" width="6" style="19" customWidth="1"/>
    <col min="262" max="262" width="42.19921875" style="19" customWidth="1"/>
    <col min="263" max="263" width="9.73046875" style="19" customWidth="1"/>
    <col min="264" max="264" width="11.19921875" style="19" customWidth="1"/>
    <col min="265" max="265" width="9.53125" style="19" customWidth="1"/>
    <col min="266" max="266" width="9.19921875" style="19" customWidth="1"/>
    <col min="267" max="267" width="8.53125" style="19" customWidth="1"/>
    <col min="268" max="268" width="7.53125" style="19" bestFit="1" customWidth="1"/>
    <col min="269" max="269" width="31.73046875" style="19" customWidth="1"/>
    <col min="270" max="506" width="9.19921875" style="19"/>
    <col min="507" max="507" width="6" style="19" customWidth="1"/>
    <col min="508" max="508" width="52.796875" style="19" customWidth="1"/>
    <col min="509" max="509" width="12.265625" style="19" customWidth="1"/>
    <col min="510" max="510" width="15.53125" style="19" customWidth="1"/>
    <col min="511" max="511" width="15.265625" style="19" customWidth="1"/>
    <col min="512" max="512" width="16.19921875" style="19" customWidth="1"/>
    <col min="513" max="513" width="13.19921875" style="19" customWidth="1"/>
    <col min="514" max="514" width="15" style="19" customWidth="1"/>
    <col min="515" max="516" width="9.19921875" style="19"/>
    <col min="517" max="517" width="6" style="19" customWidth="1"/>
    <col min="518" max="518" width="42.19921875" style="19" customWidth="1"/>
    <col min="519" max="519" width="9.73046875" style="19" customWidth="1"/>
    <col min="520" max="520" width="11.19921875" style="19" customWidth="1"/>
    <col min="521" max="521" width="9.53125" style="19" customWidth="1"/>
    <col min="522" max="522" width="9.19921875" style="19" customWidth="1"/>
    <col min="523" max="523" width="8.53125" style="19" customWidth="1"/>
    <col min="524" max="524" width="7.53125" style="19" bestFit="1" customWidth="1"/>
    <col min="525" max="525" width="31.73046875" style="19" customWidth="1"/>
    <col min="526" max="762" width="9.19921875" style="19"/>
    <col min="763" max="763" width="6" style="19" customWidth="1"/>
    <col min="764" max="764" width="52.796875" style="19" customWidth="1"/>
    <col min="765" max="765" width="12.265625" style="19" customWidth="1"/>
    <col min="766" max="766" width="15.53125" style="19" customWidth="1"/>
    <col min="767" max="767" width="15.265625" style="19" customWidth="1"/>
    <col min="768" max="768" width="16.19921875" style="19" customWidth="1"/>
    <col min="769" max="769" width="13.19921875" style="19" customWidth="1"/>
    <col min="770" max="770" width="15" style="19" customWidth="1"/>
    <col min="771" max="772" width="9.19921875" style="19"/>
    <col min="773" max="773" width="6" style="19" customWidth="1"/>
    <col min="774" max="774" width="42.19921875" style="19" customWidth="1"/>
    <col min="775" max="775" width="9.73046875" style="19" customWidth="1"/>
    <col min="776" max="776" width="11.19921875" style="19" customWidth="1"/>
    <col min="777" max="777" width="9.53125" style="19" customWidth="1"/>
    <col min="778" max="778" width="9.19921875" style="19" customWidth="1"/>
    <col min="779" max="779" width="8.53125" style="19" customWidth="1"/>
    <col min="780" max="780" width="7.53125" style="19" bestFit="1" customWidth="1"/>
    <col min="781" max="781" width="31.73046875" style="19" customWidth="1"/>
    <col min="782" max="1018" width="9.19921875" style="19"/>
    <col min="1019" max="1019" width="6" style="19" customWidth="1"/>
    <col min="1020" max="1020" width="52.796875" style="19" customWidth="1"/>
    <col min="1021" max="1021" width="12.265625" style="19" customWidth="1"/>
    <col min="1022" max="1022" width="15.53125" style="19" customWidth="1"/>
    <col min="1023" max="1023" width="15.265625" style="19" customWidth="1"/>
    <col min="1024" max="1024" width="16.19921875" style="19" customWidth="1"/>
    <col min="1025" max="1025" width="13.19921875" style="19" customWidth="1"/>
    <col min="1026" max="1026" width="15" style="19" customWidth="1"/>
    <col min="1027" max="1028" width="9.19921875" style="19"/>
    <col min="1029" max="1029" width="6" style="19" customWidth="1"/>
    <col min="1030" max="1030" width="42.19921875" style="19" customWidth="1"/>
    <col min="1031" max="1031" width="9.73046875" style="19" customWidth="1"/>
    <col min="1032" max="1032" width="11.19921875" style="19" customWidth="1"/>
    <col min="1033" max="1033" width="9.53125" style="19" customWidth="1"/>
    <col min="1034" max="1034" width="9.19921875" style="19" customWidth="1"/>
    <col min="1035" max="1035" width="8.53125" style="19" customWidth="1"/>
    <col min="1036" max="1036" width="7.53125" style="19" bestFit="1" customWidth="1"/>
    <col min="1037" max="1037" width="31.73046875" style="19" customWidth="1"/>
    <col min="1038" max="1274" width="9.19921875" style="19"/>
    <col min="1275" max="1275" width="6" style="19" customWidth="1"/>
    <col min="1276" max="1276" width="52.796875" style="19" customWidth="1"/>
    <col min="1277" max="1277" width="12.265625" style="19" customWidth="1"/>
    <col min="1278" max="1278" width="15.53125" style="19" customWidth="1"/>
    <col min="1279" max="1279" width="15.265625" style="19" customWidth="1"/>
    <col min="1280" max="1280" width="16.19921875" style="19" customWidth="1"/>
    <col min="1281" max="1281" width="13.19921875" style="19" customWidth="1"/>
    <col min="1282" max="1282" width="15" style="19" customWidth="1"/>
    <col min="1283" max="1284" width="9.19921875" style="19"/>
    <col min="1285" max="1285" width="6" style="19" customWidth="1"/>
    <col min="1286" max="1286" width="42.19921875" style="19" customWidth="1"/>
    <col min="1287" max="1287" width="9.73046875" style="19" customWidth="1"/>
    <col min="1288" max="1288" width="11.19921875" style="19" customWidth="1"/>
    <col min="1289" max="1289" width="9.53125" style="19" customWidth="1"/>
    <col min="1290" max="1290" width="9.19921875" style="19" customWidth="1"/>
    <col min="1291" max="1291" width="8.53125" style="19" customWidth="1"/>
    <col min="1292" max="1292" width="7.53125" style="19" bestFit="1" customWidth="1"/>
    <col min="1293" max="1293" width="31.73046875" style="19" customWidth="1"/>
    <col min="1294" max="1530" width="9.19921875" style="19"/>
    <col min="1531" max="1531" width="6" style="19" customWidth="1"/>
    <col min="1532" max="1532" width="52.796875" style="19" customWidth="1"/>
    <col min="1533" max="1533" width="12.265625" style="19" customWidth="1"/>
    <col min="1534" max="1534" width="15.53125" style="19" customWidth="1"/>
    <col min="1535" max="1535" width="15.265625" style="19" customWidth="1"/>
    <col min="1536" max="1536" width="16.19921875" style="19" customWidth="1"/>
    <col min="1537" max="1537" width="13.19921875" style="19" customWidth="1"/>
    <col min="1538" max="1538" width="15" style="19" customWidth="1"/>
    <col min="1539" max="1540" width="9.19921875" style="19"/>
    <col min="1541" max="1541" width="6" style="19" customWidth="1"/>
    <col min="1542" max="1542" width="42.19921875" style="19" customWidth="1"/>
    <col min="1543" max="1543" width="9.73046875" style="19" customWidth="1"/>
    <col min="1544" max="1544" width="11.19921875" style="19" customWidth="1"/>
    <col min="1545" max="1545" width="9.53125" style="19" customWidth="1"/>
    <col min="1546" max="1546" width="9.19921875" style="19" customWidth="1"/>
    <col min="1547" max="1547" width="8.53125" style="19" customWidth="1"/>
    <col min="1548" max="1548" width="7.53125" style="19" bestFit="1" customWidth="1"/>
    <col min="1549" max="1549" width="31.73046875" style="19" customWidth="1"/>
    <col min="1550" max="1786" width="9.19921875" style="19"/>
    <col min="1787" max="1787" width="6" style="19" customWidth="1"/>
    <col min="1788" max="1788" width="52.796875" style="19" customWidth="1"/>
    <col min="1789" max="1789" width="12.265625" style="19" customWidth="1"/>
    <col min="1790" max="1790" width="15.53125" style="19" customWidth="1"/>
    <col min="1791" max="1791" width="15.265625" style="19" customWidth="1"/>
    <col min="1792" max="1792" width="16.19921875" style="19" customWidth="1"/>
    <col min="1793" max="1793" width="13.19921875" style="19" customWidth="1"/>
    <col min="1794" max="1794" width="15" style="19" customWidth="1"/>
    <col min="1795" max="1796" width="9.19921875" style="19"/>
    <col min="1797" max="1797" width="6" style="19" customWidth="1"/>
    <col min="1798" max="1798" width="42.19921875" style="19" customWidth="1"/>
    <col min="1799" max="1799" width="9.73046875" style="19" customWidth="1"/>
    <col min="1800" max="1800" width="11.19921875" style="19" customWidth="1"/>
    <col min="1801" max="1801" width="9.53125" style="19" customWidth="1"/>
    <col min="1802" max="1802" width="9.19921875" style="19" customWidth="1"/>
    <col min="1803" max="1803" width="8.53125" style="19" customWidth="1"/>
    <col min="1804" max="1804" width="7.53125" style="19" bestFit="1" customWidth="1"/>
    <col min="1805" max="1805" width="31.73046875" style="19" customWidth="1"/>
    <col min="1806" max="2042" width="9.19921875" style="19"/>
    <col min="2043" max="2043" width="6" style="19" customWidth="1"/>
    <col min="2044" max="2044" width="52.796875" style="19" customWidth="1"/>
    <col min="2045" max="2045" width="12.265625" style="19" customWidth="1"/>
    <col min="2046" max="2046" width="15.53125" style="19" customWidth="1"/>
    <col min="2047" max="2047" width="15.265625" style="19" customWidth="1"/>
    <col min="2048" max="2048" width="16.19921875" style="19" customWidth="1"/>
    <col min="2049" max="2049" width="13.19921875" style="19" customWidth="1"/>
    <col min="2050" max="2050" width="15" style="19" customWidth="1"/>
    <col min="2051" max="2052" width="9.19921875" style="19"/>
    <col min="2053" max="2053" width="6" style="19" customWidth="1"/>
    <col min="2054" max="2054" width="42.19921875" style="19" customWidth="1"/>
    <col min="2055" max="2055" width="9.73046875" style="19" customWidth="1"/>
    <col min="2056" max="2056" width="11.19921875" style="19" customWidth="1"/>
    <col min="2057" max="2057" width="9.53125" style="19" customWidth="1"/>
    <col min="2058" max="2058" width="9.19921875" style="19" customWidth="1"/>
    <col min="2059" max="2059" width="8.53125" style="19" customWidth="1"/>
    <col min="2060" max="2060" width="7.53125" style="19" bestFit="1" customWidth="1"/>
    <col min="2061" max="2061" width="31.73046875" style="19" customWidth="1"/>
    <col min="2062" max="2298" width="9.19921875" style="19"/>
    <col min="2299" max="2299" width="6" style="19" customWidth="1"/>
    <col min="2300" max="2300" width="52.796875" style="19" customWidth="1"/>
    <col min="2301" max="2301" width="12.265625" style="19" customWidth="1"/>
    <col min="2302" max="2302" width="15.53125" style="19" customWidth="1"/>
    <col min="2303" max="2303" width="15.265625" style="19" customWidth="1"/>
    <col min="2304" max="2304" width="16.19921875" style="19" customWidth="1"/>
    <col min="2305" max="2305" width="13.19921875" style="19" customWidth="1"/>
    <col min="2306" max="2306" width="15" style="19" customWidth="1"/>
    <col min="2307" max="2308" width="9.19921875" style="19"/>
    <col min="2309" max="2309" width="6" style="19" customWidth="1"/>
    <col min="2310" max="2310" width="42.19921875" style="19" customWidth="1"/>
    <col min="2311" max="2311" width="9.73046875" style="19" customWidth="1"/>
    <col min="2312" max="2312" width="11.19921875" style="19" customWidth="1"/>
    <col min="2313" max="2313" width="9.53125" style="19" customWidth="1"/>
    <col min="2314" max="2314" width="9.19921875" style="19" customWidth="1"/>
    <col min="2315" max="2315" width="8.53125" style="19" customWidth="1"/>
    <col min="2316" max="2316" width="7.53125" style="19" bestFit="1" customWidth="1"/>
    <col min="2317" max="2317" width="31.73046875" style="19" customWidth="1"/>
    <col min="2318" max="2554" width="9.19921875" style="19"/>
    <col min="2555" max="2555" width="6" style="19" customWidth="1"/>
    <col min="2556" max="2556" width="52.796875" style="19" customWidth="1"/>
    <col min="2557" max="2557" width="12.265625" style="19" customWidth="1"/>
    <col min="2558" max="2558" width="15.53125" style="19" customWidth="1"/>
    <col min="2559" max="2559" width="15.265625" style="19" customWidth="1"/>
    <col min="2560" max="2560" width="16.19921875" style="19" customWidth="1"/>
    <col min="2561" max="2561" width="13.19921875" style="19" customWidth="1"/>
    <col min="2562" max="2562" width="15" style="19" customWidth="1"/>
    <col min="2563" max="2564" width="9.19921875" style="19"/>
    <col min="2565" max="2565" width="6" style="19" customWidth="1"/>
    <col min="2566" max="2566" width="42.19921875" style="19" customWidth="1"/>
    <col min="2567" max="2567" width="9.73046875" style="19" customWidth="1"/>
    <col min="2568" max="2568" width="11.19921875" style="19" customWidth="1"/>
    <col min="2569" max="2569" width="9.53125" style="19" customWidth="1"/>
    <col min="2570" max="2570" width="9.19921875" style="19" customWidth="1"/>
    <col min="2571" max="2571" width="8.53125" style="19" customWidth="1"/>
    <col min="2572" max="2572" width="7.53125" style="19" bestFit="1" customWidth="1"/>
    <col min="2573" max="2573" width="31.73046875" style="19" customWidth="1"/>
    <col min="2574" max="2810" width="9.19921875" style="19"/>
    <col min="2811" max="2811" width="6" style="19" customWidth="1"/>
    <col min="2812" max="2812" width="52.796875" style="19" customWidth="1"/>
    <col min="2813" max="2813" width="12.265625" style="19" customWidth="1"/>
    <col min="2814" max="2814" width="15.53125" style="19" customWidth="1"/>
    <col min="2815" max="2815" width="15.265625" style="19" customWidth="1"/>
    <col min="2816" max="2816" width="16.19921875" style="19" customWidth="1"/>
    <col min="2817" max="2817" width="13.19921875" style="19" customWidth="1"/>
    <col min="2818" max="2818" width="15" style="19" customWidth="1"/>
    <col min="2819" max="2820" width="9.19921875" style="19"/>
    <col min="2821" max="2821" width="6" style="19" customWidth="1"/>
    <col min="2822" max="2822" width="42.19921875" style="19" customWidth="1"/>
    <col min="2823" max="2823" width="9.73046875" style="19" customWidth="1"/>
    <col min="2824" max="2824" width="11.19921875" style="19" customWidth="1"/>
    <col min="2825" max="2825" width="9.53125" style="19" customWidth="1"/>
    <col min="2826" max="2826" width="9.19921875" style="19" customWidth="1"/>
    <col min="2827" max="2827" width="8.53125" style="19" customWidth="1"/>
    <col min="2828" max="2828" width="7.53125" style="19" bestFit="1" customWidth="1"/>
    <col min="2829" max="2829" width="31.73046875" style="19" customWidth="1"/>
    <col min="2830" max="3066" width="9.19921875" style="19"/>
    <col min="3067" max="3067" width="6" style="19" customWidth="1"/>
    <col min="3068" max="3068" width="52.796875" style="19" customWidth="1"/>
    <col min="3069" max="3069" width="12.265625" style="19" customWidth="1"/>
    <col min="3070" max="3070" width="15.53125" style="19" customWidth="1"/>
    <col min="3071" max="3071" width="15.265625" style="19" customWidth="1"/>
    <col min="3072" max="3072" width="16.19921875" style="19" customWidth="1"/>
    <col min="3073" max="3073" width="13.19921875" style="19" customWidth="1"/>
    <col min="3074" max="3074" width="15" style="19" customWidth="1"/>
    <col min="3075" max="3076" width="9.19921875" style="19"/>
    <col min="3077" max="3077" width="6" style="19" customWidth="1"/>
    <col min="3078" max="3078" width="42.19921875" style="19" customWidth="1"/>
    <col min="3079" max="3079" width="9.73046875" style="19" customWidth="1"/>
    <col min="3080" max="3080" width="11.19921875" style="19" customWidth="1"/>
    <col min="3081" max="3081" width="9.53125" style="19" customWidth="1"/>
    <col min="3082" max="3082" width="9.19921875" style="19" customWidth="1"/>
    <col min="3083" max="3083" width="8.53125" style="19" customWidth="1"/>
    <col min="3084" max="3084" width="7.53125" style="19" bestFit="1" customWidth="1"/>
    <col min="3085" max="3085" width="31.73046875" style="19" customWidth="1"/>
    <col min="3086" max="3322" width="9.19921875" style="19"/>
    <col min="3323" max="3323" width="6" style="19" customWidth="1"/>
    <col min="3324" max="3324" width="52.796875" style="19" customWidth="1"/>
    <col min="3325" max="3325" width="12.265625" style="19" customWidth="1"/>
    <col min="3326" max="3326" width="15.53125" style="19" customWidth="1"/>
    <col min="3327" max="3327" width="15.265625" style="19" customWidth="1"/>
    <col min="3328" max="3328" width="16.19921875" style="19" customWidth="1"/>
    <col min="3329" max="3329" width="13.19921875" style="19" customWidth="1"/>
    <col min="3330" max="3330" width="15" style="19" customWidth="1"/>
    <col min="3331" max="3332" width="9.19921875" style="19"/>
    <col min="3333" max="3333" width="6" style="19" customWidth="1"/>
    <col min="3334" max="3334" width="42.19921875" style="19" customWidth="1"/>
    <col min="3335" max="3335" width="9.73046875" style="19" customWidth="1"/>
    <col min="3336" max="3336" width="11.19921875" style="19" customWidth="1"/>
    <col min="3337" max="3337" width="9.53125" style="19" customWidth="1"/>
    <col min="3338" max="3338" width="9.19921875" style="19" customWidth="1"/>
    <col min="3339" max="3339" width="8.53125" style="19" customWidth="1"/>
    <col min="3340" max="3340" width="7.53125" style="19" bestFit="1" customWidth="1"/>
    <col min="3341" max="3341" width="31.73046875" style="19" customWidth="1"/>
    <col min="3342" max="3578" width="9.19921875" style="19"/>
    <col min="3579" max="3579" width="6" style="19" customWidth="1"/>
    <col min="3580" max="3580" width="52.796875" style="19" customWidth="1"/>
    <col min="3581" max="3581" width="12.265625" style="19" customWidth="1"/>
    <col min="3582" max="3582" width="15.53125" style="19" customWidth="1"/>
    <col min="3583" max="3583" width="15.265625" style="19" customWidth="1"/>
    <col min="3584" max="3584" width="16.19921875" style="19" customWidth="1"/>
    <col min="3585" max="3585" width="13.19921875" style="19" customWidth="1"/>
    <col min="3586" max="3586" width="15" style="19" customWidth="1"/>
    <col min="3587" max="3588" width="9.19921875" style="19"/>
    <col min="3589" max="3589" width="6" style="19" customWidth="1"/>
    <col min="3590" max="3590" width="42.19921875" style="19" customWidth="1"/>
    <col min="3591" max="3591" width="9.73046875" style="19" customWidth="1"/>
    <col min="3592" max="3592" width="11.19921875" style="19" customWidth="1"/>
    <col min="3593" max="3593" width="9.53125" style="19" customWidth="1"/>
    <col min="3594" max="3594" width="9.19921875" style="19" customWidth="1"/>
    <col min="3595" max="3595" width="8.53125" style="19" customWidth="1"/>
    <col min="3596" max="3596" width="7.53125" style="19" bestFit="1" customWidth="1"/>
    <col min="3597" max="3597" width="31.73046875" style="19" customWidth="1"/>
    <col min="3598" max="3834" width="9.19921875" style="19"/>
    <col min="3835" max="3835" width="6" style="19" customWidth="1"/>
    <col min="3836" max="3836" width="52.796875" style="19" customWidth="1"/>
    <col min="3837" max="3837" width="12.265625" style="19" customWidth="1"/>
    <col min="3838" max="3838" width="15.53125" style="19" customWidth="1"/>
    <col min="3839" max="3839" width="15.265625" style="19" customWidth="1"/>
    <col min="3840" max="3840" width="16.19921875" style="19" customWidth="1"/>
    <col min="3841" max="3841" width="13.19921875" style="19" customWidth="1"/>
    <col min="3842" max="3842" width="15" style="19" customWidth="1"/>
    <col min="3843" max="3844" width="9.19921875" style="19"/>
    <col min="3845" max="3845" width="6" style="19" customWidth="1"/>
    <col min="3846" max="3846" width="42.19921875" style="19" customWidth="1"/>
    <col min="3847" max="3847" width="9.73046875" style="19" customWidth="1"/>
    <col min="3848" max="3848" width="11.19921875" style="19" customWidth="1"/>
    <col min="3849" max="3849" width="9.53125" style="19" customWidth="1"/>
    <col min="3850" max="3850" width="9.19921875" style="19" customWidth="1"/>
    <col min="3851" max="3851" width="8.53125" style="19" customWidth="1"/>
    <col min="3852" max="3852" width="7.53125" style="19" bestFit="1" customWidth="1"/>
    <col min="3853" max="3853" width="31.73046875" style="19" customWidth="1"/>
    <col min="3854" max="4090" width="9.19921875" style="19"/>
    <col min="4091" max="4091" width="6" style="19" customWidth="1"/>
    <col min="4092" max="4092" width="52.796875" style="19" customWidth="1"/>
    <col min="4093" max="4093" width="12.265625" style="19" customWidth="1"/>
    <col min="4094" max="4094" width="15.53125" style="19" customWidth="1"/>
    <col min="4095" max="4095" width="15.265625" style="19" customWidth="1"/>
    <col min="4096" max="4096" width="16.19921875" style="19" customWidth="1"/>
    <col min="4097" max="4097" width="13.19921875" style="19" customWidth="1"/>
    <col min="4098" max="4098" width="15" style="19" customWidth="1"/>
    <col min="4099" max="4100" width="9.19921875" style="19"/>
    <col min="4101" max="4101" width="6" style="19" customWidth="1"/>
    <col min="4102" max="4102" width="42.19921875" style="19" customWidth="1"/>
    <col min="4103" max="4103" width="9.73046875" style="19" customWidth="1"/>
    <col min="4104" max="4104" width="11.19921875" style="19" customWidth="1"/>
    <col min="4105" max="4105" width="9.53125" style="19" customWidth="1"/>
    <col min="4106" max="4106" width="9.19921875" style="19" customWidth="1"/>
    <col min="4107" max="4107" width="8.53125" style="19" customWidth="1"/>
    <col min="4108" max="4108" width="7.53125" style="19" bestFit="1" customWidth="1"/>
    <col min="4109" max="4109" width="31.73046875" style="19" customWidth="1"/>
    <col min="4110" max="4346" width="9.19921875" style="19"/>
    <col min="4347" max="4347" width="6" style="19" customWidth="1"/>
    <col min="4348" max="4348" width="52.796875" style="19" customWidth="1"/>
    <col min="4349" max="4349" width="12.265625" style="19" customWidth="1"/>
    <col min="4350" max="4350" width="15.53125" style="19" customWidth="1"/>
    <col min="4351" max="4351" width="15.265625" style="19" customWidth="1"/>
    <col min="4352" max="4352" width="16.19921875" style="19" customWidth="1"/>
    <col min="4353" max="4353" width="13.19921875" style="19" customWidth="1"/>
    <col min="4354" max="4354" width="15" style="19" customWidth="1"/>
    <col min="4355" max="4356" width="9.19921875" style="19"/>
    <col min="4357" max="4357" width="6" style="19" customWidth="1"/>
    <col min="4358" max="4358" width="42.19921875" style="19" customWidth="1"/>
    <col min="4359" max="4359" width="9.73046875" style="19" customWidth="1"/>
    <col min="4360" max="4360" width="11.19921875" style="19" customWidth="1"/>
    <col min="4361" max="4361" width="9.53125" style="19" customWidth="1"/>
    <col min="4362" max="4362" width="9.19921875" style="19" customWidth="1"/>
    <col min="4363" max="4363" width="8.53125" style="19" customWidth="1"/>
    <col min="4364" max="4364" width="7.53125" style="19" bestFit="1" customWidth="1"/>
    <col min="4365" max="4365" width="31.73046875" style="19" customWidth="1"/>
    <col min="4366" max="4602" width="9.19921875" style="19"/>
    <col min="4603" max="4603" width="6" style="19" customWidth="1"/>
    <col min="4604" max="4604" width="52.796875" style="19" customWidth="1"/>
    <col min="4605" max="4605" width="12.265625" style="19" customWidth="1"/>
    <col min="4606" max="4606" width="15.53125" style="19" customWidth="1"/>
    <col min="4607" max="4607" width="15.265625" style="19" customWidth="1"/>
    <col min="4608" max="4608" width="16.19921875" style="19" customWidth="1"/>
    <col min="4609" max="4609" width="13.19921875" style="19" customWidth="1"/>
    <col min="4610" max="4610" width="15" style="19" customWidth="1"/>
    <col min="4611" max="4612" width="9.19921875" style="19"/>
    <col min="4613" max="4613" width="6" style="19" customWidth="1"/>
    <col min="4614" max="4614" width="42.19921875" style="19" customWidth="1"/>
    <col min="4615" max="4615" width="9.73046875" style="19" customWidth="1"/>
    <col min="4616" max="4616" width="11.19921875" style="19" customWidth="1"/>
    <col min="4617" max="4617" width="9.53125" style="19" customWidth="1"/>
    <col min="4618" max="4618" width="9.19921875" style="19" customWidth="1"/>
    <col min="4619" max="4619" width="8.53125" style="19" customWidth="1"/>
    <col min="4620" max="4620" width="7.53125" style="19" bestFit="1" customWidth="1"/>
    <col min="4621" max="4621" width="31.73046875" style="19" customWidth="1"/>
    <col min="4622" max="4858" width="9.19921875" style="19"/>
    <col min="4859" max="4859" width="6" style="19" customWidth="1"/>
    <col min="4860" max="4860" width="52.796875" style="19" customWidth="1"/>
    <col min="4861" max="4861" width="12.265625" style="19" customWidth="1"/>
    <col min="4862" max="4862" width="15.53125" style="19" customWidth="1"/>
    <col min="4863" max="4863" width="15.265625" style="19" customWidth="1"/>
    <col min="4864" max="4864" width="16.19921875" style="19" customWidth="1"/>
    <col min="4865" max="4865" width="13.19921875" style="19" customWidth="1"/>
    <col min="4866" max="4866" width="15" style="19" customWidth="1"/>
    <col min="4867" max="4868" width="9.19921875" style="19"/>
    <col min="4869" max="4869" width="6" style="19" customWidth="1"/>
    <col min="4870" max="4870" width="42.19921875" style="19" customWidth="1"/>
    <col min="4871" max="4871" width="9.73046875" style="19" customWidth="1"/>
    <col min="4872" max="4872" width="11.19921875" style="19" customWidth="1"/>
    <col min="4873" max="4873" width="9.53125" style="19" customWidth="1"/>
    <col min="4874" max="4874" width="9.19921875" style="19" customWidth="1"/>
    <col min="4875" max="4875" width="8.53125" style="19" customWidth="1"/>
    <col min="4876" max="4876" width="7.53125" style="19" bestFit="1" customWidth="1"/>
    <col min="4877" max="4877" width="31.73046875" style="19" customWidth="1"/>
    <col min="4878" max="5114" width="9.19921875" style="19"/>
    <col min="5115" max="5115" width="6" style="19" customWidth="1"/>
    <col min="5116" max="5116" width="52.796875" style="19" customWidth="1"/>
    <col min="5117" max="5117" width="12.265625" style="19" customWidth="1"/>
    <col min="5118" max="5118" width="15.53125" style="19" customWidth="1"/>
    <col min="5119" max="5119" width="15.265625" style="19" customWidth="1"/>
    <col min="5120" max="5120" width="16.19921875" style="19" customWidth="1"/>
    <col min="5121" max="5121" width="13.19921875" style="19" customWidth="1"/>
    <col min="5122" max="5122" width="15" style="19" customWidth="1"/>
    <col min="5123" max="5124" width="9.19921875" style="19"/>
    <col min="5125" max="5125" width="6" style="19" customWidth="1"/>
    <col min="5126" max="5126" width="42.19921875" style="19" customWidth="1"/>
    <col min="5127" max="5127" width="9.73046875" style="19" customWidth="1"/>
    <col min="5128" max="5128" width="11.19921875" style="19" customWidth="1"/>
    <col min="5129" max="5129" width="9.53125" style="19" customWidth="1"/>
    <col min="5130" max="5130" width="9.19921875" style="19" customWidth="1"/>
    <col min="5131" max="5131" width="8.53125" style="19" customWidth="1"/>
    <col min="5132" max="5132" width="7.53125" style="19" bestFit="1" customWidth="1"/>
    <col min="5133" max="5133" width="31.73046875" style="19" customWidth="1"/>
    <col min="5134" max="5370" width="9.19921875" style="19"/>
    <col min="5371" max="5371" width="6" style="19" customWidth="1"/>
    <col min="5372" max="5372" width="52.796875" style="19" customWidth="1"/>
    <col min="5373" max="5373" width="12.265625" style="19" customWidth="1"/>
    <col min="5374" max="5374" width="15.53125" style="19" customWidth="1"/>
    <col min="5375" max="5375" width="15.265625" style="19" customWidth="1"/>
    <col min="5376" max="5376" width="16.19921875" style="19" customWidth="1"/>
    <col min="5377" max="5377" width="13.19921875" style="19" customWidth="1"/>
    <col min="5378" max="5378" width="15" style="19" customWidth="1"/>
    <col min="5379" max="5380" width="9.19921875" style="19"/>
    <col min="5381" max="5381" width="6" style="19" customWidth="1"/>
    <col min="5382" max="5382" width="42.19921875" style="19" customWidth="1"/>
    <col min="5383" max="5383" width="9.73046875" style="19" customWidth="1"/>
    <col min="5384" max="5384" width="11.19921875" style="19" customWidth="1"/>
    <col min="5385" max="5385" width="9.53125" style="19" customWidth="1"/>
    <col min="5386" max="5386" width="9.19921875" style="19" customWidth="1"/>
    <col min="5387" max="5387" width="8.53125" style="19" customWidth="1"/>
    <col min="5388" max="5388" width="7.53125" style="19" bestFit="1" customWidth="1"/>
    <col min="5389" max="5389" width="31.73046875" style="19" customWidth="1"/>
    <col min="5390" max="5626" width="9.19921875" style="19"/>
    <col min="5627" max="5627" width="6" style="19" customWidth="1"/>
    <col min="5628" max="5628" width="52.796875" style="19" customWidth="1"/>
    <col min="5629" max="5629" width="12.265625" style="19" customWidth="1"/>
    <col min="5630" max="5630" width="15.53125" style="19" customWidth="1"/>
    <col min="5631" max="5631" width="15.265625" style="19" customWidth="1"/>
    <col min="5632" max="5632" width="16.19921875" style="19" customWidth="1"/>
    <col min="5633" max="5633" width="13.19921875" style="19" customWidth="1"/>
    <col min="5634" max="5634" width="15" style="19" customWidth="1"/>
    <col min="5635" max="5636" width="9.19921875" style="19"/>
    <col min="5637" max="5637" width="6" style="19" customWidth="1"/>
    <col min="5638" max="5638" width="42.19921875" style="19" customWidth="1"/>
    <col min="5639" max="5639" width="9.73046875" style="19" customWidth="1"/>
    <col min="5640" max="5640" width="11.19921875" style="19" customWidth="1"/>
    <col min="5641" max="5641" width="9.53125" style="19" customWidth="1"/>
    <col min="5642" max="5642" width="9.19921875" style="19" customWidth="1"/>
    <col min="5643" max="5643" width="8.53125" style="19" customWidth="1"/>
    <col min="5644" max="5644" width="7.53125" style="19" bestFit="1" customWidth="1"/>
    <col min="5645" max="5645" width="31.73046875" style="19" customWidth="1"/>
    <col min="5646" max="5882" width="9.19921875" style="19"/>
    <col min="5883" max="5883" width="6" style="19" customWidth="1"/>
    <col min="5884" max="5884" width="52.796875" style="19" customWidth="1"/>
    <col min="5885" max="5885" width="12.265625" style="19" customWidth="1"/>
    <col min="5886" max="5886" width="15.53125" style="19" customWidth="1"/>
    <col min="5887" max="5887" width="15.265625" style="19" customWidth="1"/>
    <col min="5888" max="5888" width="16.19921875" style="19" customWidth="1"/>
    <col min="5889" max="5889" width="13.19921875" style="19" customWidth="1"/>
    <col min="5890" max="5890" width="15" style="19" customWidth="1"/>
    <col min="5891" max="5892" width="9.19921875" style="19"/>
    <col min="5893" max="5893" width="6" style="19" customWidth="1"/>
    <col min="5894" max="5894" width="42.19921875" style="19" customWidth="1"/>
    <col min="5895" max="5895" width="9.73046875" style="19" customWidth="1"/>
    <col min="5896" max="5896" width="11.19921875" style="19" customWidth="1"/>
    <col min="5897" max="5897" width="9.53125" style="19" customWidth="1"/>
    <col min="5898" max="5898" width="9.19921875" style="19" customWidth="1"/>
    <col min="5899" max="5899" width="8.53125" style="19" customWidth="1"/>
    <col min="5900" max="5900" width="7.53125" style="19" bestFit="1" customWidth="1"/>
    <col min="5901" max="5901" width="31.73046875" style="19" customWidth="1"/>
    <col min="5902" max="6138" width="9.19921875" style="19"/>
    <col min="6139" max="6139" width="6" style="19" customWidth="1"/>
    <col min="6140" max="6140" width="52.796875" style="19" customWidth="1"/>
    <col min="6141" max="6141" width="12.265625" style="19" customWidth="1"/>
    <col min="6142" max="6142" width="15.53125" style="19" customWidth="1"/>
    <col min="6143" max="6143" width="15.265625" style="19" customWidth="1"/>
    <col min="6144" max="6144" width="16.19921875" style="19" customWidth="1"/>
    <col min="6145" max="6145" width="13.19921875" style="19" customWidth="1"/>
    <col min="6146" max="6146" width="15" style="19" customWidth="1"/>
    <col min="6147" max="6148" width="9.19921875" style="19"/>
    <col min="6149" max="6149" width="6" style="19" customWidth="1"/>
    <col min="6150" max="6150" width="42.19921875" style="19" customWidth="1"/>
    <col min="6151" max="6151" width="9.73046875" style="19" customWidth="1"/>
    <col min="6152" max="6152" width="11.19921875" style="19" customWidth="1"/>
    <col min="6153" max="6153" width="9.53125" style="19" customWidth="1"/>
    <col min="6154" max="6154" width="9.19921875" style="19" customWidth="1"/>
    <col min="6155" max="6155" width="8.53125" style="19" customWidth="1"/>
    <col min="6156" max="6156" width="7.53125" style="19" bestFit="1" customWidth="1"/>
    <col min="6157" max="6157" width="31.73046875" style="19" customWidth="1"/>
    <col min="6158" max="6394" width="9.19921875" style="19"/>
    <col min="6395" max="6395" width="6" style="19" customWidth="1"/>
    <col min="6396" max="6396" width="52.796875" style="19" customWidth="1"/>
    <col min="6397" max="6397" width="12.265625" style="19" customWidth="1"/>
    <col min="6398" max="6398" width="15.53125" style="19" customWidth="1"/>
    <col min="6399" max="6399" width="15.265625" style="19" customWidth="1"/>
    <col min="6400" max="6400" width="16.19921875" style="19" customWidth="1"/>
    <col min="6401" max="6401" width="13.19921875" style="19" customWidth="1"/>
    <col min="6402" max="6402" width="15" style="19" customWidth="1"/>
    <col min="6403" max="6404" width="9.19921875" style="19"/>
    <col min="6405" max="6405" width="6" style="19" customWidth="1"/>
    <col min="6406" max="6406" width="42.19921875" style="19" customWidth="1"/>
    <col min="6407" max="6407" width="9.73046875" style="19" customWidth="1"/>
    <col min="6408" max="6408" width="11.19921875" style="19" customWidth="1"/>
    <col min="6409" max="6409" width="9.53125" style="19" customWidth="1"/>
    <col min="6410" max="6410" width="9.19921875" style="19" customWidth="1"/>
    <col min="6411" max="6411" width="8.53125" style="19" customWidth="1"/>
    <col min="6412" max="6412" width="7.53125" style="19" bestFit="1" customWidth="1"/>
    <col min="6413" max="6413" width="31.73046875" style="19" customWidth="1"/>
    <col min="6414" max="6650" width="9.19921875" style="19"/>
    <col min="6651" max="6651" width="6" style="19" customWidth="1"/>
    <col min="6652" max="6652" width="52.796875" style="19" customWidth="1"/>
    <col min="6653" max="6653" width="12.265625" style="19" customWidth="1"/>
    <col min="6654" max="6654" width="15.53125" style="19" customWidth="1"/>
    <col min="6655" max="6655" width="15.265625" style="19" customWidth="1"/>
    <col min="6656" max="6656" width="16.19921875" style="19" customWidth="1"/>
    <col min="6657" max="6657" width="13.19921875" style="19" customWidth="1"/>
    <col min="6658" max="6658" width="15" style="19" customWidth="1"/>
    <col min="6659" max="6660" width="9.19921875" style="19"/>
    <col min="6661" max="6661" width="6" style="19" customWidth="1"/>
    <col min="6662" max="6662" width="42.19921875" style="19" customWidth="1"/>
    <col min="6663" max="6663" width="9.73046875" style="19" customWidth="1"/>
    <col min="6664" max="6664" width="11.19921875" style="19" customWidth="1"/>
    <col min="6665" max="6665" width="9.53125" style="19" customWidth="1"/>
    <col min="6666" max="6666" width="9.19921875" style="19" customWidth="1"/>
    <col min="6667" max="6667" width="8.53125" style="19" customWidth="1"/>
    <col min="6668" max="6668" width="7.53125" style="19" bestFit="1" customWidth="1"/>
    <col min="6669" max="6669" width="31.73046875" style="19" customWidth="1"/>
    <col min="6670" max="6906" width="9.19921875" style="19"/>
    <col min="6907" max="6907" width="6" style="19" customWidth="1"/>
    <col min="6908" max="6908" width="52.796875" style="19" customWidth="1"/>
    <col min="6909" max="6909" width="12.265625" style="19" customWidth="1"/>
    <col min="6910" max="6910" width="15.53125" style="19" customWidth="1"/>
    <col min="6911" max="6911" width="15.265625" style="19" customWidth="1"/>
    <col min="6912" max="6912" width="16.19921875" style="19" customWidth="1"/>
    <col min="6913" max="6913" width="13.19921875" style="19" customWidth="1"/>
    <col min="6914" max="6914" width="15" style="19" customWidth="1"/>
    <col min="6915" max="6916" width="9.19921875" style="19"/>
    <col min="6917" max="6917" width="6" style="19" customWidth="1"/>
    <col min="6918" max="6918" width="42.19921875" style="19" customWidth="1"/>
    <col min="6919" max="6919" width="9.73046875" style="19" customWidth="1"/>
    <col min="6920" max="6920" width="11.19921875" style="19" customWidth="1"/>
    <col min="6921" max="6921" width="9.53125" style="19" customWidth="1"/>
    <col min="6922" max="6922" width="9.19921875" style="19" customWidth="1"/>
    <col min="6923" max="6923" width="8.53125" style="19" customWidth="1"/>
    <col min="6924" max="6924" width="7.53125" style="19" bestFit="1" customWidth="1"/>
    <col min="6925" max="6925" width="31.73046875" style="19" customWidth="1"/>
    <col min="6926" max="7162" width="9.19921875" style="19"/>
    <col min="7163" max="7163" width="6" style="19" customWidth="1"/>
    <col min="7164" max="7164" width="52.796875" style="19" customWidth="1"/>
    <col min="7165" max="7165" width="12.265625" style="19" customWidth="1"/>
    <col min="7166" max="7166" width="15.53125" style="19" customWidth="1"/>
    <col min="7167" max="7167" width="15.265625" style="19" customWidth="1"/>
    <col min="7168" max="7168" width="16.19921875" style="19" customWidth="1"/>
    <col min="7169" max="7169" width="13.19921875" style="19" customWidth="1"/>
    <col min="7170" max="7170" width="15" style="19" customWidth="1"/>
    <col min="7171" max="7172" width="9.19921875" style="19"/>
    <col min="7173" max="7173" width="6" style="19" customWidth="1"/>
    <col min="7174" max="7174" width="42.19921875" style="19" customWidth="1"/>
    <col min="7175" max="7175" width="9.73046875" style="19" customWidth="1"/>
    <col min="7176" max="7176" width="11.19921875" style="19" customWidth="1"/>
    <col min="7177" max="7177" width="9.53125" style="19" customWidth="1"/>
    <col min="7178" max="7178" width="9.19921875" style="19" customWidth="1"/>
    <col min="7179" max="7179" width="8.53125" style="19" customWidth="1"/>
    <col min="7180" max="7180" width="7.53125" style="19" bestFit="1" customWidth="1"/>
    <col min="7181" max="7181" width="31.73046875" style="19" customWidth="1"/>
    <col min="7182" max="7418" width="9.19921875" style="19"/>
    <col min="7419" max="7419" width="6" style="19" customWidth="1"/>
    <col min="7420" max="7420" width="52.796875" style="19" customWidth="1"/>
    <col min="7421" max="7421" width="12.265625" style="19" customWidth="1"/>
    <col min="7422" max="7422" width="15.53125" style="19" customWidth="1"/>
    <col min="7423" max="7423" width="15.265625" style="19" customWidth="1"/>
    <col min="7424" max="7424" width="16.19921875" style="19" customWidth="1"/>
    <col min="7425" max="7425" width="13.19921875" style="19" customWidth="1"/>
    <col min="7426" max="7426" width="15" style="19" customWidth="1"/>
    <col min="7427" max="7428" width="9.19921875" style="19"/>
    <col min="7429" max="7429" width="6" style="19" customWidth="1"/>
    <col min="7430" max="7430" width="42.19921875" style="19" customWidth="1"/>
    <col min="7431" max="7431" width="9.73046875" style="19" customWidth="1"/>
    <col min="7432" max="7432" width="11.19921875" style="19" customWidth="1"/>
    <col min="7433" max="7433" width="9.53125" style="19" customWidth="1"/>
    <col min="7434" max="7434" width="9.19921875" style="19" customWidth="1"/>
    <col min="7435" max="7435" width="8.53125" style="19" customWidth="1"/>
    <col min="7436" max="7436" width="7.53125" style="19" bestFit="1" customWidth="1"/>
    <col min="7437" max="7437" width="31.73046875" style="19" customWidth="1"/>
    <col min="7438" max="7674" width="9.19921875" style="19"/>
    <col min="7675" max="7675" width="6" style="19" customWidth="1"/>
    <col min="7676" max="7676" width="52.796875" style="19" customWidth="1"/>
    <col min="7677" max="7677" width="12.265625" style="19" customWidth="1"/>
    <col min="7678" max="7678" width="15.53125" style="19" customWidth="1"/>
    <col min="7679" max="7679" width="15.265625" style="19" customWidth="1"/>
    <col min="7680" max="7680" width="16.19921875" style="19" customWidth="1"/>
    <col min="7681" max="7681" width="13.19921875" style="19" customWidth="1"/>
    <col min="7682" max="7682" width="15" style="19" customWidth="1"/>
    <col min="7683" max="7684" width="9.19921875" style="19"/>
    <col min="7685" max="7685" width="6" style="19" customWidth="1"/>
    <col min="7686" max="7686" width="42.19921875" style="19" customWidth="1"/>
    <col min="7687" max="7687" width="9.73046875" style="19" customWidth="1"/>
    <col min="7688" max="7688" width="11.19921875" style="19" customWidth="1"/>
    <col min="7689" max="7689" width="9.53125" style="19" customWidth="1"/>
    <col min="7690" max="7690" width="9.19921875" style="19" customWidth="1"/>
    <col min="7691" max="7691" width="8.53125" style="19" customWidth="1"/>
    <col min="7692" max="7692" width="7.53125" style="19" bestFit="1" customWidth="1"/>
    <col min="7693" max="7693" width="31.73046875" style="19" customWidth="1"/>
    <col min="7694" max="7930" width="9.19921875" style="19"/>
    <col min="7931" max="7931" width="6" style="19" customWidth="1"/>
    <col min="7932" max="7932" width="52.796875" style="19" customWidth="1"/>
    <col min="7933" max="7933" width="12.265625" style="19" customWidth="1"/>
    <col min="7934" max="7934" width="15.53125" style="19" customWidth="1"/>
    <col min="7935" max="7935" width="15.265625" style="19" customWidth="1"/>
    <col min="7936" max="7936" width="16.19921875" style="19" customWidth="1"/>
    <col min="7937" max="7937" width="13.19921875" style="19" customWidth="1"/>
    <col min="7938" max="7938" width="15" style="19" customWidth="1"/>
    <col min="7939" max="7940" width="9.19921875" style="19"/>
    <col min="7941" max="7941" width="6" style="19" customWidth="1"/>
    <col min="7942" max="7942" width="42.19921875" style="19" customWidth="1"/>
    <col min="7943" max="7943" width="9.73046875" style="19" customWidth="1"/>
    <col min="7944" max="7944" width="11.19921875" style="19" customWidth="1"/>
    <col min="7945" max="7945" width="9.53125" style="19" customWidth="1"/>
    <col min="7946" max="7946" width="9.19921875" style="19" customWidth="1"/>
    <col min="7947" max="7947" width="8.53125" style="19" customWidth="1"/>
    <col min="7948" max="7948" width="7.53125" style="19" bestFit="1" customWidth="1"/>
    <col min="7949" max="7949" width="31.73046875" style="19" customWidth="1"/>
    <col min="7950" max="8186" width="9.19921875" style="19"/>
    <col min="8187" max="8187" width="6" style="19" customWidth="1"/>
    <col min="8188" max="8188" width="52.796875" style="19" customWidth="1"/>
    <col min="8189" max="8189" width="12.265625" style="19" customWidth="1"/>
    <col min="8190" max="8190" width="15.53125" style="19" customWidth="1"/>
    <col min="8191" max="8191" width="15.265625" style="19" customWidth="1"/>
    <col min="8192" max="8192" width="16.19921875" style="19" customWidth="1"/>
    <col min="8193" max="8193" width="13.19921875" style="19" customWidth="1"/>
    <col min="8194" max="8194" width="15" style="19" customWidth="1"/>
    <col min="8195" max="8196" width="9.19921875" style="19"/>
    <col min="8197" max="8197" width="6" style="19" customWidth="1"/>
    <col min="8198" max="8198" width="42.19921875" style="19" customWidth="1"/>
    <col min="8199" max="8199" width="9.73046875" style="19" customWidth="1"/>
    <col min="8200" max="8200" width="11.19921875" style="19" customWidth="1"/>
    <col min="8201" max="8201" width="9.53125" style="19" customWidth="1"/>
    <col min="8202" max="8202" width="9.19921875" style="19" customWidth="1"/>
    <col min="8203" max="8203" width="8.53125" style="19" customWidth="1"/>
    <col min="8204" max="8204" width="7.53125" style="19" bestFit="1" customWidth="1"/>
    <col min="8205" max="8205" width="31.73046875" style="19" customWidth="1"/>
    <col min="8206" max="8442" width="9.19921875" style="19"/>
    <col min="8443" max="8443" width="6" style="19" customWidth="1"/>
    <col min="8444" max="8444" width="52.796875" style="19" customWidth="1"/>
    <col min="8445" max="8445" width="12.265625" style="19" customWidth="1"/>
    <col min="8446" max="8446" width="15.53125" style="19" customWidth="1"/>
    <col min="8447" max="8447" width="15.265625" style="19" customWidth="1"/>
    <col min="8448" max="8448" width="16.19921875" style="19" customWidth="1"/>
    <col min="8449" max="8449" width="13.19921875" style="19" customWidth="1"/>
    <col min="8450" max="8450" width="15" style="19" customWidth="1"/>
    <col min="8451" max="8452" width="9.19921875" style="19"/>
    <col min="8453" max="8453" width="6" style="19" customWidth="1"/>
    <col min="8454" max="8454" width="42.19921875" style="19" customWidth="1"/>
    <col min="8455" max="8455" width="9.73046875" style="19" customWidth="1"/>
    <col min="8456" max="8456" width="11.19921875" style="19" customWidth="1"/>
    <col min="8457" max="8457" width="9.53125" style="19" customWidth="1"/>
    <col min="8458" max="8458" width="9.19921875" style="19" customWidth="1"/>
    <col min="8459" max="8459" width="8.53125" style="19" customWidth="1"/>
    <col min="8460" max="8460" width="7.53125" style="19" bestFit="1" customWidth="1"/>
    <col min="8461" max="8461" width="31.73046875" style="19" customWidth="1"/>
    <col min="8462" max="8698" width="9.19921875" style="19"/>
    <col min="8699" max="8699" width="6" style="19" customWidth="1"/>
    <col min="8700" max="8700" width="52.796875" style="19" customWidth="1"/>
    <col min="8701" max="8701" width="12.265625" style="19" customWidth="1"/>
    <col min="8702" max="8702" width="15.53125" style="19" customWidth="1"/>
    <col min="8703" max="8703" width="15.265625" style="19" customWidth="1"/>
    <col min="8704" max="8704" width="16.19921875" style="19" customWidth="1"/>
    <col min="8705" max="8705" width="13.19921875" style="19" customWidth="1"/>
    <col min="8706" max="8706" width="15" style="19" customWidth="1"/>
    <col min="8707" max="8708" width="9.19921875" style="19"/>
    <col min="8709" max="8709" width="6" style="19" customWidth="1"/>
    <col min="8710" max="8710" width="42.19921875" style="19" customWidth="1"/>
    <col min="8711" max="8711" width="9.73046875" style="19" customWidth="1"/>
    <col min="8712" max="8712" width="11.19921875" style="19" customWidth="1"/>
    <col min="8713" max="8713" width="9.53125" style="19" customWidth="1"/>
    <col min="8714" max="8714" width="9.19921875" style="19" customWidth="1"/>
    <col min="8715" max="8715" width="8.53125" style="19" customWidth="1"/>
    <col min="8716" max="8716" width="7.53125" style="19" bestFit="1" customWidth="1"/>
    <col min="8717" max="8717" width="31.73046875" style="19" customWidth="1"/>
    <col min="8718" max="8954" width="9.19921875" style="19"/>
    <col min="8955" max="8955" width="6" style="19" customWidth="1"/>
    <col min="8956" max="8956" width="52.796875" style="19" customWidth="1"/>
    <col min="8957" max="8957" width="12.265625" style="19" customWidth="1"/>
    <col min="8958" max="8958" width="15.53125" style="19" customWidth="1"/>
    <col min="8959" max="8959" width="15.265625" style="19" customWidth="1"/>
    <col min="8960" max="8960" width="16.19921875" style="19" customWidth="1"/>
    <col min="8961" max="8961" width="13.19921875" style="19" customWidth="1"/>
    <col min="8962" max="8962" width="15" style="19" customWidth="1"/>
    <col min="8963" max="8964" width="9.19921875" style="19"/>
    <col min="8965" max="8965" width="6" style="19" customWidth="1"/>
    <col min="8966" max="8966" width="42.19921875" style="19" customWidth="1"/>
    <col min="8967" max="8967" width="9.73046875" style="19" customWidth="1"/>
    <col min="8968" max="8968" width="11.19921875" style="19" customWidth="1"/>
    <col min="8969" max="8969" width="9.53125" style="19" customWidth="1"/>
    <col min="8970" max="8970" width="9.19921875" style="19" customWidth="1"/>
    <col min="8971" max="8971" width="8.53125" style="19" customWidth="1"/>
    <col min="8972" max="8972" width="7.53125" style="19" bestFit="1" customWidth="1"/>
    <col min="8973" max="8973" width="31.73046875" style="19" customWidth="1"/>
    <col min="8974" max="9210" width="9.19921875" style="19"/>
    <col min="9211" max="9211" width="6" style="19" customWidth="1"/>
    <col min="9212" max="9212" width="52.796875" style="19" customWidth="1"/>
    <col min="9213" max="9213" width="12.265625" style="19" customWidth="1"/>
    <col min="9214" max="9214" width="15.53125" style="19" customWidth="1"/>
    <col min="9215" max="9215" width="15.265625" style="19" customWidth="1"/>
    <col min="9216" max="9216" width="16.19921875" style="19" customWidth="1"/>
    <col min="9217" max="9217" width="13.19921875" style="19" customWidth="1"/>
    <col min="9218" max="9218" width="15" style="19" customWidth="1"/>
    <col min="9219" max="9220" width="9.19921875" style="19"/>
    <col min="9221" max="9221" width="6" style="19" customWidth="1"/>
    <col min="9222" max="9222" width="42.19921875" style="19" customWidth="1"/>
    <col min="9223" max="9223" width="9.73046875" style="19" customWidth="1"/>
    <col min="9224" max="9224" width="11.19921875" style="19" customWidth="1"/>
    <col min="9225" max="9225" width="9.53125" style="19" customWidth="1"/>
    <col min="9226" max="9226" width="9.19921875" style="19" customWidth="1"/>
    <col min="9227" max="9227" width="8.53125" style="19" customWidth="1"/>
    <col min="9228" max="9228" width="7.53125" style="19" bestFit="1" customWidth="1"/>
    <col min="9229" max="9229" width="31.73046875" style="19" customWidth="1"/>
    <col min="9230" max="9466" width="9.19921875" style="19"/>
    <col min="9467" max="9467" width="6" style="19" customWidth="1"/>
    <col min="9468" max="9468" width="52.796875" style="19" customWidth="1"/>
    <col min="9469" max="9469" width="12.265625" style="19" customWidth="1"/>
    <col min="9470" max="9470" width="15.53125" style="19" customWidth="1"/>
    <col min="9471" max="9471" width="15.265625" style="19" customWidth="1"/>
    <col min="9472" max="9472" width="16.19921875" style="19" customWidth="1"/>
    <col min="9473" max="9473" width="13.19921875" style="19" customWidth="1"/>
    <col min="9474" max="9474" width="15" style="19" customWidth="1"/>
    <col min="9475" max="9476" width="9.19921875" style="19"/>
    <col min="9477" max="9477" width="6" style="19" customWidth="1"/>
    <col min="9478" max="9478" width="42.19921875" style="19" customWidth="1"/>
    <col min="9479" max="9479" width="9.73046875" style="19" customWidth="1"/>
    <col min="9480" max="9480" width="11.19921875" style="19" customWidth="1"/>
    <col min="9481" max="9481" width="9.53125" style="19" customWidth="1"/>
    <col min="9482" max="9482" width="9.19921875" style="19" customWidth="1"/>
    <col min="9483" max="9483" width="8.53125" style="19" customWidth="1"/>
    <col min="9484" max="9484" width="7.53125" style="19" bestFit="1" customWidth="1"/>
    <col min="9485" max="9485" width="31.73046875" style="19" customWidth="1"/>
    <col min="9486" max="9722" width="9.19921875" style="19"/>
    <col min="9723" max="9723" width="6" style="19" customWidth="1"/>
    <col min="9724" max="9724" width="52.796875" style="19" customWidth="1"/>
    <col min="9725" max="9725" width="12.265625" style="19" customWidth="1"/>
    <col min="9726" max="9726" width="15.53125" style="19" customWidth="1"/>
    <col min="9727" max="9727" width="15.265625" style="19" customWidth="1"/>
    <col min="9728" max="9728" width="16.19921875" style="19" customWidth="1"/>
    <col min="9729" max="9729" width="13.19921875" style="19" customWidth="1"/>
    <col min="9730" max="9730" width="15" style="19" customWidth="1"/>
    <col min="9731" max="9732" width="9.19921875" style="19"/>
    <col min="9733" max="9733" width="6" style="19" customWidth="1"/>
    <col min="9734" max="9734" width="42.19921875" style="19" customWidth="1"/>
    <col min="9735" max="9735" width="9.73046875" style="19" customWidth="1"/>
    <col min="9736" max="9736" width="11.19921875" style="19" customWidth="1"/>
    <col min="9737" max="9737" width="9.53125" style="19" customWidth="1"/>
    <col min="9738" max="9738" width="9.19921875" style="19" customWidth="1"/>
    <col min="9739" max="9739" width="8.53125" style="19" customWidth="1"/>
    <col min="9740" max="9740" width="7.53125" style="19" bestFit="1" customWidth="1"/>
    <col min="9741" max="9741" width="31.73046875" style="19" customWidth="1"/>
    <col min="9742" max="9978" width="9.19921875" style="19"/>
    <col min="9979" max="9979" width="6" style="19" customWidth="1"/>
    <col min="9980" max="9980" width="52.796875" style="19" customWidth="1"/>
    <col min="9981" max="9981" width="12.265625" style="19" customWidth="1"/>
    <col min="9982" max="9982" width="15.53125" style="19" customWidth="1"/>
    <col min="9983" max="9983" width="15.265625" style="19" customWidth="1"/>
    <col min="9984" max="9984" width="16.19921875" style="19" customWidth="1"/>
    <col min="9985" max="9985" width="13.19921875" style="19" customWidth="1"/>
    <col min="9986" max="9986" width="15" style="19" customWidth="1"/>
    <col min="9987" max="9988" width="9.19921875" style="19"/>
    <col min="9989" max="9989" width="6" style="19" customWidth="1"/>
    <col min="9990" max="9990" width="42.19921875" style="19" customWidth="1"/>
    <col min="9991" max="9991" width="9.73046875" style="19" customWidth="1"/>
    <col min="9992" max="9992" width="11.19921875" style="19" customWidth="1"/>
    <col min="9993" max="9993" width="9.53125" style="19" customWidth="1"/>
    <col min="9994" max="9994" width="9.19921875" style="19" customWidth="1"/>
    <col min="9995" max="9995" width="8.53125" style="19" customWidth="1"/>
    <col min="9996" max="9996" width="7.53125" style="19" bestFit="1" customWidth="1"/>
    <col min="9997" max="9997" width="31.73046875" style="19" customWidth="1"/>
    <col min="9998" max="10234" width="9.19921875" style="19"/>
    <col min="10235" max="10235" width="6" style="19" customWidth="1"/>
    <col min="10236" max="10236" width="52.796875" style="19" customWidth="1"/>
    <col min="10237" max="10237" width="12.265625" style="19" customWidth="1"/>
    <col min="10238" max="10238" width="15.53125" style="19" customWidth="1"/>
    <col min="10239" max="10239" width="15.265625" style="19" customWidth="1"/>
    <col min="10240" max="10240" width="16.19921875" style="19" customWidth="1"/>
    <col min="10241" max="10241" width="13.19921875" style="19" customWidth="1"/>
    <col min="10242" max="10242" width="15" style="19" customWidth="1"/>
    <col min="10243" max="10244" width="9.19921875" style="19"/>
    <col min="10245" max="10245" width="6" style="19" customWidth="1"/>
    <col min="10246" max="10246" width="42.19921875" style="19" customWidth="1"/>
    <col min="10247" max="10247" width="9.73046875" style="19" customWidth="1"/>
    <col min="10248" max="10248" width="11.19921875" style="19" customWidth="1"/>
    <col min="10249" max="10249" width="9.53125" style="19" customWidth="1"/>
    <col min="10250" max="10250" width="9.19921875" style="19" customWidth="1"/>
    <col min="10251" max="10251" width="8.53125" style="19" customWidth="1"/>
    <col min="10252" max="10252" width="7.53125" style="19" bestFit="1" customWidth="1"/>
    <col min="10253" max="10253" width="31.73046875" style="19" customWidth="1"/>
    <col min="10254" max="10490" width="9.19921875" style="19"/>
    <col min="10491" max="10491" width="6" style="19" customWidth="1"/>
    <col min="10492" max="10492" width="52.796875" style="19" customWidth="1"/>
    <col min="10493" max="10493" width="12.265625" style="19" customWidth="1"/>
    <col min="10494" max="10494" width="15.53125" style="19" customWidth="1"/>
    <col min="10495" max="10495" width="15.265625" style="19" customWidth="1"/>
    <col min="10496" max="10496" width="16.19921875" style="19" customWidth="1"/>
    <col min="10497" max="10497" width="13.19921875" style="19" customWidth="1"/>
    <col min="10498" max="10498" width="15" style="19" customWidth="1"/>
    <col min="10499" max="10500" width="9.19921875" style="19"/>
    <col min="10501" max="10501" width="6" style="19" customWidth="1"/>
    <col min="10502" max="10502" width="42.19921875" style="19" customWidth="1"/>
    <col min="10503" max="10503" width="9.73046875" style="19" customWidth="1"/>
    <col min="10504" max="10504" width="11.19921875" style="19" customWidth="1"/>
    <col min="10505" max="10505" width="9.53125" style="19" customWidth="1"/>
    <col min="10506" max="10506" width="9.19921875" style="19" customWidth="1"/>
    <col min="10507" max="10507" width="8.53125" style="19" customWidth="1"/>
    <col min="10508" max="10508" width="7.53125" style="19" bestFit="1" customWidth="1"/>
    <col min="10509" max="10509" width="31.73046875" style="19" customWidth="1"/>
    <col min="10510" max="10746" width="9.19921875" style="19"/>
    <col min="10747" max="10747" width="6" style="19" customWidth="1"/>
    <col min="10748" max="10748" width="52.796875" style="19" customWidth="1"/>
    <col min="10749" max="10749" width="12.265625" style="19" customWidth="1"/>
    <col min="10750" max="10750" width="15.53125" style="19" customWidth="1"/>
    <col min="10751" max="10751" width="15.265625" style="19" customWidth="1"/>
    <col min="10752" max="10752" width="16.19921875" style="19" customWidth="1"/>
    <col min="10753" max="10753" width="13.19921875" style="19" customWidth="1"/>
    <col min="10754" max="10754" width="15" style="19" customWidth="1"/>
    <col min="10755" max="10756" width="9.19921875" style="19"/>
    <col min="10757" max="10757" width="6" style="19" customWidth="1"/>
    <col min="10758" max="10758" width="42.19921875" style="19" customWidth="1"/>
    <col min="10759" max="10759" width="9.73046875" style="19" customWidth="1"/>
    <col min="10760" max="10760" width="11.19921875" style="19" customWidth="1"/>
    <col min="10761" max="10761" width="9.53125" style="19" customWidth="1"/>
    <col min="10762" max="10762" width="9.19921875" style="19" customWidth="1"/>
    <col min="10763" max="10763" width="8.53125" style="19" customWidth="1"/>
    <col min="10764" max="10764" width="7.53125" style="19" bestFit="1" customWidth="1"/>
    <col min="10765" max="10765" width="31.73046875" style="19" customWidth="1"/>
    <col min="10766" max="11002" width="9.19921875" style="19"/>
    <col min="11003" max="11003" width="6" style="19" customWidth="1"/>
    <col min="11004" max="11004" width="52.796875" style="19" customWidth="1"/>
    <col min="11005" max="11005" width="12.265625" style="19" customWidth="1"/>
    <col min="11006" max="11006" width="15.53125" style="19" customWidth="1"/>
    <col min="11007" max="11007" width="15.265625" style="19" customWidth="1"/>
    <col min="11008" max="11008" width="16.19921875" style="19" customWidth="1"/>
    <col min="11009" max="11009" width="13.19921875" style="19" customWidth="1"/>
    <col min="11010" max="11010" width="15" style="19" customWidth="1"/>
    <col min="11011" max="11012" width="9.19921875" style="19"/>
    <col min="11013" max="11013" width="6" style="19" customWidth="1"/>
    <col min="11014" max="11014" width="42.19921875" style="19" customWidth="1"/>
    <col min="11015" max="11015" width="9.73046875" style="19" customWidth="1"/>
    <col min="11016" max="11016" width="11.19921875" style="19" customWidth="1"/>
    <col min="11017" max="11017" width="9.53125" style="19" customWidth="1"/>
    <col min="11018" max="11018" width="9.19921875" style="19" customWidth="1"/>
    <col min="11019" max="11019" width="8.53125" style="19" customWidth="1"/>
    <col min="11020" max="11020" width="7.53125" style="19" bestFit="1" customWidth="1"/>
    <col min="11021" max="11021" width="31.73046875" style="19" customWidth="1"/>
    <col min="11022" max="11258" width="9.19921875" style="19"/>
    <col min="11259" max="11259" width="6" style="19" customWidth="1"/>
    <col min="11260" max="11260" width="52.796875" style="19" customWidth="1"/>
    <col min="11261" max="11261" width="12.265625" style="19" customWidth="1"/>
    <col min="11262" max="11262" width="15.53125" style="19" customWidth="1"/>
    <col min="11263" max="11263" width="15.265625" style="19" customWidth="1"/>
    <col min="11264" max="11264" width="16.19921875" style="19" customWidth="1"/>
    <col min="11265" max="11265" width="13.19921875" style="19" customWidth="1"/>
    <col min="11266" max="11266" width="15" style="19" customWidth="1"/>
    <col min="11267" max="11268" width="9.19921875" style="19"/>
    <col min="11269" max="11269" width="6" style="19" customWidth="1"/>
    <col min="11270" max="11270" width="42.19921875" style="19" customWidth="1"/>
    <col min="11271" max="11271" width="9.73046875" style="19" customWidth="1"/>
    <col min="11272" max="11272" width="11.19921875" style="19" customWidth="1"/>
    <col min="11273" max="11273" width="9.53125" style="19" customWidth="1"/>
    <col min="11274" max="11274" width="9.19921875" style="19" customWidth="1"/>
    <col min="11275" max="11275" width="8.53125" style="19" customWidth="1"/>
    <col min="11276" max="11276" width="7.53125" style="19" bestFit="1" customWidth="1"/>
    <col min="11277" max="11277" width="31.73046875" style="19" customWidth="1"/>
    <col min="11278" max="11514" width="9.19921875" style="19"/>
    <col min="11515" max="11515" width="6" style="19" customWidth="1"/>
    <col min="11516" max="11516" width="52.796875" style="19" customWidth="1"/>
    <col min="11517" max="11517" width="12.265625" style="19" customWidth="1"/>
    <col min="11518" max="11518" width="15.53125" style="19" customWidth="1"/>
    <col min="11519" max="11519" width="15.265625" style="19" customWidth="1"/>
    <col min="11520" max="11520" width="16.19921875" style="19" customWidth="1"/>
    <col min="11521" max="11521" width="13.19921875" style="19" customWidth="1"/>
    <col min="11522" max="11522" width="15" style="19" customWidth="1"/>
    <col min="11523" max="11524" width="9.19921875" style="19"/>
    <col min="11525" max="11525" width="6" style="19" customWidth="1"/>
    <col min="11526" max="11526" width="42.19921875" style="19" customWidth="1"/>
    <col min="11527" max="11527" width="9.73046875" style="19" customWidth="1"/>
    <col min="11528" max="11528" width="11.19921875" style="19" customWidth="1"/>
    <col min="11529" max="11529" width="9.53125" style="19" customWidth="1"/>
    <col min="11530" max="11530" width="9.19921875" style="19" customWidth="1"/>
    <col min="11531" max="11531" width="8.53125" style="19" customWidth="1"/>
    <col min="11532" max="11532" width="7.53125" style="19" bestFit="1" customWidth="1"/>
    <col min="11533" max="11533" width="31.73046875" style="19" customWidth="1"/>
    <col min="11534" max="11770" width="9.19921875" style="19"/>
    <col min="11771" max="11771" width="6" style="19" customWidth="1"/>
    <col min="11772" max="11772" width="52.796875" style="19" customWidth="1"/>
    <col min="11773" max="11773" width="12.265625" style="19" customWidth="1"/>
    <col min="11774" max="11774" width="15.53125" style="19" customWidth="1"/>
    <col min="11775" max="11775" width="15.265625" style="19" customWidth="1"/>
    <col min="11776" max="11776" width="16.19921875" style="19" customWidth="1"/>
    <col min="11777" max="11777" width="13.19921875" style="19" customWidth="1"/>
    <col min="11778" max="11778" width="15" style="19" customWidth="1"/>
    <col min="11779" max="11780" width="9.19921875" style="19"/>
    <col min="11781" max="11781" width="6" style="19" customWidth="1"/>
    <col min="11782" max="11782" width="42.19921875" style="19" customWidth="1"/>
    <col min="11783" max="11783" width="9.73046875" style="19" customWidth="1"/>
    <col min="11784" max="11784" width="11.19921875" style="19" customWidth="1"/>
    <col min="11785" max="11785" width="9.53125" style="19" customWidth="1"/>
    <col min="11786" max="11786" width="9.19921875" style="19" customWidth="1"/>
    <col min="11787" max="11787" width="8.53125" style="19" customWidth="1"/>
    <col min="11788" max="11788" width="7.53125" style="19" bestFit="1" customWidth="1"/>
    <col min="11789" max="11789" width="31.73046875" style="19" customWidth="1"/>
    <col min="11790" max="12026" width="9.19921875" style="19"/>
    <col min="12027" max="12027" width="6" style="19" customWidth="1"/>
    <col min="12028" max="12028" width="52.796875" style="19" customWidth="1"/>
    <col min="12029" max="12029" width="12.265625" style="19" customWidth="1"/>
    <col min="12030" max="12030" width="15.53125" style="19" customWidth="1"/>
    <col min="12031" max="12031" width="15.265625" style="19" customWidth="1"/>
    <col min="12032" max="12032" width="16.19921875" style="19" customWidth="1"/>
    <col min="12033" max="12033" width="13.19921875" style="19" customWidth="1"/>
    <col min="12034" max="12034" width="15" style="19" customWidth="1"/>
    <col min="12035" max="12036" width="9.19921875" style="19"/>
    <col min="12037" max="12037" width="6" style="19" customWidth="1"/>
    <col min="12038" max="12038" width="42.19921875" style="19" customWidth="1"/>
    <col min="12039" max="12039" width="9.73046875" style="19" customWidth="1"/>
    <col min="12040" max="12040" width="11.19921875" style="19" customWidth="1"/>
    <col min="12041" max="12041" width="9.53125" style="19" customWidth="1"/>
    <col min="12042" max="12042" width="9.19921875" style="19" customWidth="1"/>
    <col min="12043" max="12043" width="8.53125" style="19" customWidth="1"/>
    <col min="12044" max="12044" width="7.53125" style="19" bestFit="1" customWidth="1"/>
    <col min="12045" max="12045" width="31.73046875" style="19" customWidth="1"/>
    <col min="12046" max="12282" width="9.19921875" style="19"/>
    <col min="12283" max="12283" width="6" style="19" customWidth="1"/>
    <col min="12284" max="12284" width="52.796875" style="19" customWidth="1"/>
    <col min="12285" max="12285" width="12.265625" style="19" customWidth="1"/>
    <col min="12286" max="12286" width="15.53125" style="19" customWidth="1"/>
    <col min="12287" max="12287" width="15.265625" style="19" customWidth="1"/>
    <col min="12288" max="12288" width="16.19921875" style="19" customWidth="1"/>
    <col min="12289" max="12289" width="13.19921875" style="19" customWidth="1"/>
    <col min="12290" max="12290" width="15" style="19" customWidth="1"/>
    <col min="12291" max="12292" width="9.19921875" style="19"/>
    <col min="12293" max="12293" width="6" style="19" customWidth="1"/>
    <col min="12294" max="12294" width="42.19921875" style="19" customWidth="1"/>
    <col min="12295" max="12295" width="9.73046875" style="19" customWidth="1"/>
    <col min="12296" max="12296" width="11.19921875" style="19" customWidth="1"/>
    <col min="12297" max="12297" width="9.53125" style="19" customWidth="1"/>
    <col min="12298" max="12298" width="9.19921875" style="19" customWidth="1"/>
    <col min="12299" max="12299" width="8.53125" style="19" customWidth="1"/>
    <col min="12300" max="12300" width="7.53125" style="19" bestFit="1" customWidth="1"/>
    <col min="12301" max="12301" width="31.73046875" style="19" customWidth="1"/>
    <col min="12302" max="12538" width="9.19921875" style="19"/>
    <col min="12539" max="12539" width="6" style="19" customWidth="1"/>
    <col min="12540" max="12540" width="52.796875" style="19" customWidth="1"/>
    <col min="12541" max="12541" width="12.265625" style="19" customWidth="1"/>
    <col min="12542" max="12542" width="15.53125" style="19" customWidth="1"/>
    <col min="12543" max="12543" width="15.265625" style="19" customWidth="1"/>
    <col min="12544" max="12544" width="16.19921875" style="19" customWidth="1"/>
    <col min="12545" max="12545" width="13.19921875" style="19" customWidth="1"/>
    <col min="12546" max="12546" width="15" style="19" customWidth="1"/>
    <col min="12547" max="12548" width="9.19921875" style="19"/>
    <col min="12549" max="12549" width="6" style="19" customWidth="1"/>
    <col min="12550" max="12550" width="42.19921875" style="19" customWidth="1"/>
    <col min="12551" max="12551" width="9.73046875" style="19" customWidth="1"/>
    <col min="12552" max="12552" width="11.19921875" style="19" customWidth="1"/>
    <col min="12553" max="12553" width="9.53125" style="19" customWidth="1"/>
    <col min="12554" max="12554" width="9.19921875" style="19" customWidth="1"/>
    <col min="12555" max="12555" width="8.53125" style="19" customWidth="1"/>
    <col min="12556" max="12556" width="7.53125" style="19" bestFit="1" customWidth="1"/>
    <col min="12557" max="12557" width="31.73046875" style="19" customWidth="1"/>
    <col min="12558" max="12794" width="9.19921875" style="19"/>
    <col min="12795" max="12795" width="6" style="19" customWidth="1"/>
    <col min="12796" max="12796" width="52.796875" style="19" customWidth="1"/>
    <col min="12797" max="12797" width="12.265625" style="19" customWidth="1"/>
    <col min="12798" max="12798" width="15.53125" style="19" customWidth="1"/>
    <col min="12799" max="12799" width="15.265625" style="19" customWidth="1"/>
    <col min="12800" max="12800" width="16.19921875" style="19" customWidth="1"/>
    <col min="12801" max="12801" width="13.19921875" style="19" customWidth="1"/>
    <col min="12802" max="12802" width="15" style="19" customWidth="1"/>
    <col min="12803" max="12804" width="9.19921875" style="19"/>
    <col min="12805" max="12805" width="6" style="19" customWidth="1"/>
    <col min="12806" max="12806" width="42.19921875" style="19" customWidth="1"/>
    <col min="12807" max="12807" width="9.73046875" style="19" customWidth="1"/>
    <col min="12808" max="12808" width="11.19921875" style="19" customWidth="1"/>
    <col min="12809" max="12809" width="9.53125" style="19" customWidth="1"/>
    <col min="12810" max="12810" width="9.19921875" style="19" customWidth="1"/>
    <col min="12811" max="12811" width="8.53125" style="19" customWidth="1"/>
    <col min="12812" max="12812" width="7.53125" style="19" bestFit="1" customWidth="1"/>
    <col min="12813" max="12813" width="31.73046875" style="19" customWidth="1"/>
    <col min="12814" max="13050" width="9.19921875" style="19"/>
    <col min="13051" max="13051" width="6" style="19" customWidth="1"/>
    <col min="13052" max="13052" width="52.796875" style="19" customWidth="1"/>
    <col min="13053" max="13053" width="12.265625" style="19" customWidth="1"/>
    <col min="13054" max="13054" width="15.53125" style="19" customWidth="1"/>
    <col min="13055" max="13055" width="15.265625" style="19" customWidth="1"/>
    <col min="13056" max="13056" width="16.19921875" style="19" customWidth="1"/>
    <col min="13057" max="13057" width="13.19921875" style="19" customWidth="1"/>
    <col min="13058" max="13058" width="15" style="19" customWidth="1"/>
    <col min="13059" max="13060" width="9.19921875" style="19"/>
    <col min="13061" max="13061" width="6" style="19" customWidth="1"/>
    <col min="13062" max="13062" width="42.19921875" style="19" customWidth="1"/>
    <col min="13063" max="13063" width="9.73046875" style="19" customWidth="1"/>
    <col min="13064" max="13064" width="11.19921875" style="19" customWidth="1"/>
    <col min="13065" max="13065" width="9.53125" style="19" customWidth="1"/>
    <col min="13066" max="13066" width="9.19921875" style="19" customWidth="1"/>
    <col min="13067" max="13067" width="8.53125" style="19" customWidth="1"/>
    <col min="13068" max="13068" width="7.53125" style="19" bestFit="1" customWidth="1"/>
    <col min="13069" max="13069" width="31.73046875" style="19" customWidth="1"/>
    <col min="13070" max="13306" width="9.19921875" style="19"/>
    <col min="13307" max="13307" width="6" style="19" customWidth="1"/>
    <col min="13308" max="13308" width="52.796875" style="19" customWidth="1"/>
    <col min="13309" max="13309" width="12.265625" style="19" customWidth="1"/>
    <col min="13310" max="13310" width="15.53125" style="19" customWidth="1"/>
    <col min="13311" max="13311" width="15.265625" style="19" customWidth="1"/>
    <col min="13312" max="13312" width="16.19921875" style="19" customWidth="1"/>
    <col min="13313" max="13313" width="13.19921875" style="19" customWidth="1"/>
    <col min="13314" max="13314" width="15" style="19" customWidth="1"/>
    <col min="13315" max="13316" width="9.19921875" style="19"/>
    <col min="13317" max="13317" width="6" style="19" customWidth="1"/>
    <col min="13318" max="13318" width="42.19921875" style="19" customWidth="1"/>
    <col min="13319" max="13319" width="9.73046875" style="19" customWidth="1"/>
    <col min="13320" max="13320" width="11.19921875" style="19" customWidth="1"/>
    <col min="13321" max="13321" width="9.53125" style="19" customWidth="1"/>
    <col min="13322" max="13322" width="9.19921875" style="19" customWidth="1"/>
    <col min="13323" max="13323" width="8.53125" style="19" customWidth="1"/>
    <col min="13324" max="13324" width="7.53125" style="19" bestFit="1" customWidth="1"/>
    <col min="13325" max="13325" width="31.73046875" style="19" customWidth="1"/>
    <col min="13326" max="13562" width="9.19921875" style="19"/>
    <col min="13563" max="13563" width="6" style="19" customWidth="1"/>
    <col min="13564" max="13564" width="52.796875" style="19" customWidth="1"/>
    <col min="13565" max="13565" width="12.265625" style="19" customWidth="1"/>
    <col min="13566" max="13566" width="15.53125" style="19" customWidth="1"/>
    <col min="13567" max="13567" width="15.265625" style="19" customWidth="1"/>
    <col min="13568" max="13568" width="16.19921875" style="19" customWidth="1"/>
    <col min="13569" max="13569" width="13.19921875" style="19" customWidth="1"/>
    <col min="13570" max="13570" width="15" style="19" customWidth="1"/>
    <col min="13571" max="13572" width="9.19921875" style="19"/>
    <col min="13573" max="13573" width="6" style="19" customWidth="1"/>
    <col min="13574" max="13574" width="42.19921875" style="19" customWidth="1"/>
    <col min="13575" max="13575" width="9.73046875" style="19" customWidth="1"/>
    <col min="13576" max="13576" width="11.19921875" style="19" customWidth="1"/>
    <col min="13577" max="13577" width="9.53125" style="19" customWidth="1"/>
    <col min="13578" max="13578" width="9.19921875" style="19" customWidth="1"/>
    <col min="13579" max="13579" width="8.53125" style="19" customWidth="1"/>
    <col min="13580" max="13580" width="7.53125" style="19" bestFit="1" customWidth="1"/>
    <col min="13581" max="13581" width="31.73046875" style="19" customWidth="1"/>
    <col min="13582" max="13818" width="9.19921875" style="19"/>
    <col min="13819" max="13819" width="6" style="19" customWidth="1"/>
    <col min="13820" max="13820" width="52.796875" style="19" customWidth="1"/>
    <col min="13821" max="13821" width="12.265625" style="19" customWidth="1"/>
    <col min="13822" max="13822" width="15.53125" style="19" customWidth="1"/>
    <col min="13823" max="13823" width="15.265625" style="19" customWidth="1"/>
    <col min="13824" max="13824" width="16.19921875" style="19" customWidth="1"/>
    <col min="13825" max="13825" width="13.19921875" style="19" customWidth="1"/>
    <col min="13826" max="13826" width="15" style="19" customWidth="1"/>
    <col min="13827" max="13828" width="9.19921875" style="19"/>
    <col min="13829" max="13829" width="6" style="19" customWidth="1"/>
    <col min="13830" max="13830" width="42.19921875" style="19" customWidth="1"/>
    <col min="13831" max="13831" width="9.73046875" style="19" customWidth="1"/>
    <col min="13832" max="13832" width="11.19921875" style="19" customWidth="1"/>
    <col min="13833" max="13833" width="9.53125" style="19" customWidth="1"/>
    <col min="13834" max="13834" width="9.19921875" style="19" customWidth="1"/>
    <col min="13835" max="13835" width="8.53125" style="19" customWidth="1"/>
    <col min="13836" max="13836" width="7.53125" style="19" bestFit="1" customWidth="1"/>
    <col min="13837" max="13837" width="31.73046875" style="19" customWidth="1"/>
    <col min="13838" max="14074" width="9.19921875" style="19"/>
    <col min="14075" max="14075" width="6" style="19" customWidth="1"/>
    <col min="14076" max="14076" width="52.796875" style="19" customWidth="1"/>
    <col min="14077" max="14077" width="12.265625" style="19" customWidth="1"/>
    <col min="14078" max="14078" width="15.53125" style="19" customWidth="1"/>
    <col min="14079" max="14079" width="15.265625" style="19" customWidth="1"/>
    <col min="14080" max="14080" width="16.19921875" style="19" customWidth="1"/>
    <col min="14081" max="14081" width="13.19921875" style="19" customWidth="1"/>
    <col min="14082" max="14082" width="15" style="19" customWidth="1"/>
    <col min="14083" max="14084" width="9.19921875" style="19"/>
    <col min="14085" max="14085" width="6" style="19" customWidth="1"/>
    <col min="14086" max="14086" width="42.19921875" style="19" customWidth="1"/>
    <col min="14087" max="14087" width="9.73046875" style="19" customWidth="1"/>
    <col min="14088" max="14088" width="11.19921875" style="19" customWidth="1"/>
    <col min="14089" max="14089" width="9.53125" style="19" customWidth="1"/>
    <col min="14090" max="14090" width="9.19921875" style="19" customWidth="1"/>
    <col min="14091" max="14091" width="8.53125" style="19" customWidth="1"/>
    <col min="14092" max="14092" width="7.53125" style="19" bestFit="1" customWidth="1"/>
    <col min="14093" max="14093" width="31.73046875" style="19" customWidth="1"/>
    <col min="14094" max="14330" width="9.19921875" style="19"/>
    <col min="14331" max="14331" width="6" style="19" customWidth="1"/>
    <col min="14332" max="14332" width="52.796875" style="19" customWidth="1"/>
    <col min="14333" max="14333" width="12.265625" style="19" customWidth="1"/>
    <col min="14334" max="14334" width="15.53125" style="19" customWidth="1"/>
    <col min="14335" max="14335" width="15.265625" style="19" customWidth="1"/>
    <col min="14336" max="14336" width="16.19921875" style="19" customWidth="1"/>
    <col min="14337" max="14337" width="13.19921875" style="19" customWidth="1"/>
    <col min="14338" max="14338" width="15" style="19" customWidth="1"/>
    <col min="14339" max="14340" width="9.19921875" style="19"/>
    <col min="14341" max="14341" width="6" style="19" customWidth="1"/>
    <col min="14342" max="14342" width="42.19921875" style="19" customWidth="1"/>
    <col min="14343" max="14343" width="9.73046875" style="19" customWidth="1"/>
    <col min="14344" max="14344" width="11.19921875" style="19" customWidth="1"/>
    <col min="14345" max="14345" width="9.53125" style="19" customWidth="1"/>
    <col min="14346" max="14346" width="9.19921875" style="19" customWidth="1"/>
    <col min="14347" max="14347" width="8.53125" style="19" customWidth="1"/>
    <col min="14348" max="14348" width="7.53125" style="19" bestFit="1" customWidth="1"/>
    <col min="14349" max="14349" width="31.73046875" style="19" customWidth="1"/>
    <col min="14350" max="14586" width="9.19921875" style="19"/>
    <col min="14587" max="14587" width="6" style="19" customWidth="1"/>
    <col min="14588" max="14588" width="52.796875" style="19" customWidth="1"/>
    <col min="14589" max="14589" width="12.265625" style="19" customWidth="1"/>
    <col min="14590" max="14590" width="15.53125" style="19" customWidth="1"/>
    <col min="14591" max="14591" width="15.265625" style="19" customWidth="1"/>
    <col min="14592" max="14592" width="16.19921875" style="19" customWidth="1"/>
    <col min="14593" max="14593" width="13.19921875" style="19" customWidth="1"/>
    <col min="14594" max="14594" width="15" style="19" customWidth="1"/>
    <col min="14595" max="14596" width="9.19921875" style="19"/>
    <col min="14597" max="14597" width="6" style="19" customWidth="1"/>
    <col min="14598" max="14598" width="42.19921875" style="19" customWidth="1"/>
    <col min="14599" max="14599" width="9.73046875" style="19" customWidth="1"/>
    <col min="14600" max="14600" width="11.19921875" style="19" customWidth="1"/>
    <col min="14601" max="14601" width="9.53125" style="19" customWidth="1"/>
    <col min="14602" max="14602" width="9.19921875" style="19" customWidth="1"/>
    <col min="14603" max="14603" width="8.53125" style="19" customWidth="1"/>
    <col min="14604" max="14604" width="7.53125" style="19" bestFit="1" customWidth="1"/>
    <col min="14605" max="14605" width="31.73046875" style="19" customWidth="1"/>
    <col min="14606" max="14842" width="9.19921875" style="19"/>
    <col min="14843" max="14843" width="6" style="19" customWidth="1"/>
    <col min="14844" max="14844" width="52.796875" style="19" customWidth="1"/>
    <col min="14845" max="14845" width="12.265625" style="19" customWidth="1"/>
    <col min="14846" max="14846" width="15.53125" style="19" customWidth="1"/>
    <col min="14847" max="14847" width="15.265625" style="19" customWidth="1"/>
    <col min="14848" max="14848" width="16.19921875" style="19" customWidth="1"/>
    <col min="14849" max="14849" width="13.19921875" style="19" customWidth="1"/>
    <col min="14850" max="14850" width="15" style="19" customWidth="1"/>
    <col min="14851" max="14852" width="9.19921875" style="19"/>
    <col min="14853" max="14853" width="6" style="19" customWidth="1"/>
    <col min="14854" max="14854" width="42.19921875" style="19" customWidth="1"/>
    <col min="14855" max="14855" width="9.73046875" style="19" customWidth="1"/>
    <col min="14856" max="14856" width="11.19921875" style="19" customWidth="1"/>
    <col min="14857" max="14857" width="9.53125" style="19" customWidth="1"/>
    <col min="14858" max="14858" width="9.19921875" style="19" customWidth="1"/>
    <col min="14859" max="14859" width="8.53125" style="19" customWidth="1"/>
    <col min="14860" max="14860" width="7.53125" style="19" bestFit="1" customWidth="1"/>
    <col min="14861" max="14861" width="31.73046875" style="19" customWidth="1"/>
    <col min="14862" max="15098" width="9.19921875" style="19"/>
    <col min="15099" max="15099" width="6" style="19" customWidth="1"/>
    <col min="15100" max="15100" width="52.796875" style="19" customWidth="1"/>
    <col min="15101" max="15101" width="12.265625" style="19" customWidth="1"/>
    <col min="15102" max="15102" width="15.53125" style="19" customWidth="1"/>
    <col min="15103" max="15103" width="15.265625" style="19" customWidth="1"/>
    <col min="15104" max="15104" width="16.19921875" style="19" customWidth="1"/>
    <col min="15105" max="15105" width="13.19921875" style="19" customWidth="1"/>
    <col min="15106" max="15106" width="15" style="19" customWidth="1"/>
    <col min="15107" max="15108" width="9.19921875" style="19"/>
    <col min="15109" max="15109" width="6" style="19" customWidth="1"/>
    <col min="15110" max="15110" width="42.19921875" style="19" customWidth="1"/>
    <col min="15111" max="15111" width="9.73046875" style="19" customWidth="1"/>
    <col min="15112" max="15112" width="11.19921875" style="19" customWidth="1"/>
    <col min="15113" max="15113" width="9.53125" style="19" customWidth="1"/>
    <col min="15114" max="15114" width="9.19921875" style="19" customWidth="1"/>
    <col min="15115" max="15115" width="8.53125" style="19" customWidth="1"/>
    <col min="15116" max="15116" width="7.53125" style="19" bestFit="1" customWidth="1"/>
    <col min="15117" max="15117" width="31.73046875" style="19" customWidth="1"/>
    <col min="15118" max="15354" width="9.19921875" style="19"/>
    <col min="15355" max="15355" width="6" style="19" customWidth="1"/>
    <col min="15356" max="15356" width="52.796875" style="19" customWidth="1"/>
    <col min="15357" max="15357" width="12.265625" style="19" customWidth="1"/>
    <col min="15358" max="15358" width="15.53125" style="19" customWidth="1"/>
    <col min="15359" max="15359" width="15.265625" style="19" customWidth="1"/>
    <col min="15360" max="15360" width="16.19921875" style="19" customWidth="1"/>
    <col min="15361" max="15361" width="13.19921875" style="19" customWidth="1"/>
    <col min="15362" max="15362" width="15" style="19" customWidth="1"/>
    <col min="15363" max="15364" width="9.19921875" style="19"/>
    <col min="15365" max="15365" width="6" style="19" customWidth="1"/>
    <col min="15366" max="15366" width="42.19921875" style="19" customWidth="1"/>
    <col min="15367" max="15367" width="9.73046875" style="19" customWidth="1"/>
    <col min="15368" max="15368" width="11.19921875" style="19" customWidth="1"/>
    <col min="15369" max="15369" width="9.53125" style="19" customWidth="1"/>
    <col min="15370" max="15370" width="9.19921875" style="19" customWidth="1"/>
    <col min="15371" max="15371" width="8.53125" style="19" customWidth="1"/>
    <col min="15372" max="15372" width="7.53125" style="19" bestFit="1" customWidth="1"/>
    <col min="15373" max="15373" width="31.73046875" style="19" customWidth="1"/>
    <col min="15374" max="15610" width="9.19921875" style="19"/>
    <col min="15611" max="15611" width="6" style="19" customWidth="1"/>
    <col min="15612" max="15612" width="52.796875" style="19" customWidth="1"/>
    <col min="15613" max="15613" width="12.265625" style="19" customWidth="1"/>
    <col min="15614" max="15614" width="15.53125" style="19" customWidth="1"/>
    <col min="15615" max="15615" width="15.265625" style="19" customWidth="1"/>
    <col min="15616" max="15616" width="16.19921875" style="19" customWidth="1"/>
    <col min="15617" max="15617" width="13.19921875" style="19" customWidth="1"/>
    <col min="15618" max="15618" width="15" style="19" customWidth="1"/>
    <col min="15619" max="15620" width="9.19921875" style="19"/>
    <col min="15621" max="15621" width="6" style="19" customWidth="1"/>
    <col min="15622" max="15622" width="42.19921875" style="19" customWidth="1"/>
    <col min="15623" max="15623" width="9.73046875" style="19" customWidth="1"/>
    <col min="15624" max="15624" width="11.19921875" style="19" customWidth="1"/>
    <col min="15625" max="15625" width="9.53125" style="19" customWidth="1"/>
    <col min="15626" max="15626" width="9.19921875" style="19" customWidth="1"/>
    <col min="15627" max="15627" width="8.53125" style="19" customWidth="1"/>
    <col min="15628" max="15628" width="7.53125" style="19" bestFit="1" customWidth="1"/>
    <col min="15629" max="15629" width="31.73046875" style="19" customWidth="1"/>
    <col min="15630" max="15866" width="9.19921875" style="19"/>
    <col min="15867" max="15867" width="6" style="19" customWidth="1"/>
    <col min="15868" max="15868" width="52.796875" style="19" customWidth="1"/>
    <col min="15869" max="15869" width="12.265625" style="19" customWidth="1"/>
    <col min="15870" max="15870" width="15.53125" style="19" customWidth="1"/>
    <col min="15871" max="15871" width="15.265625" style="19" customWidth="1"/>
    <col min="15872" max="15872" width="16.19921875" style="19" customWidth="1"/>
    <col min="15873" max="15873" width="13.19921875" style="19" customWidth="1"/>
    <col min="15874" max="15874" width="15" style="19" customWidth="1"/>
    <col min="15875" max="15876" width="9.19921875" style="19"/>
    <col min="15877" max="15877" width="6" style="19" customWidth="1"/>
    <col min="15878" max="15878" width="42.19921875" style="19" customWidth="1"/>
    <col min="15879" max="15879" width="9.73046875" style="19" customWidth="1"/>
    <col min="15880" max="15880" width="11.19921875" style="19" customWidth="1"/>
    <col min="15881" max="15881" width="9.53125" style="19" customWidth="1"/>
    <col min="15882" max="15882" width="9.19921875" style="19" customWidth="1"/>
    <col min="15883" max="15883" width="8.53125" style="19" customWidth="1"/>
    <col min="15884" max="15884" width="7.53125" style="19" bestFit="1" customWidth="1"/>
    <col min="15885" max="15885" width="31.73046875" style="19" customWidth="1"/>
    <col min="15886" max="16122" width="9.19921875" style="19"/>
    <col min="16123" max="16123" width="6" style="19" customWidth="1"/>
    <col min="16124" max="16124" width="52.796875" style="19" customWidth="1"/>
    <col min="16125" max="16125" width="12.265625" style="19" customWidth="1"/>
    <col min="16126" max="16126" width="15.53125" style="19" customWidth="1"/>
    <col min="16127" max="16127" width="15.265625" style="19" customWidth="1"/>
    <col min="16128" max="16128" width="16.19921875" style="19" customWidth="1"/>
    <col min="16129" max="16129" width="13.19921875" style="19" customWidth="1"/>
    <col min="16130" max="16130" width="15" style="19" customWidth="1"/>
    <col min="16131" max="16132" width="9.19921875" style="19"/>
    <col min="16133" max="16133" width="6" style="19" customWidth="1"/>
    <col min="16134" max="16134" width="42.19921875" style="19" customWidth="1"/>
    <col min="16135" max="16135" width="9.73046875" style="19" customWidth="1"/>
    <col min="16136" max="16136" width="11.19921875" style="19" customWidth="1"/>
    <col min="16137" max="16137" width="9.53125" style="19" customWidth="1"/>
    <col min="16138" max="16138" width="9.19921875" style="19" customWidth="1"/>
    <col min="16139" max="16139" width="8.53125" style="19" customWidth="1"/>
    <col min="16140" max="16140" width="7.53125" style="19" bestFit="1" customWidth="1"/>
    <col min="16141" max="16141" width="31.73046875" style="19" customWidth="1"/>
    <col min="16142" max="16378" width="9.19921875" style="19"/>
    <col min="16379" max="16379" width="6" style="19" customWidth="1"/>
    <col min="16380" max="16380" width="52.796875" style="19" customWidth="1"/>
    <col min="16381" max="16381" width="12.265625" style="19" customWidth="1"/>
    <col min="16382" max="16382" width="15.53125" style="19" customWidth="1"/>
    <col min="16383" max="16383" width="15.265625" style="19" customWidth="1"/>
    <col min="16384" max="16384" width="16.19921875" style="19" customWidth="1"/>
  </cols>
  <sheetData>
    <row r="1" spans="1:16" ht="39" customHeight="1">
      <c r="A1" s="344" t="s">
        <v>580</v>
      </c>
      <c r="B1" s="345"/>
      <c r="C1" s="345"/>
      <c r="D1" s="345"/>
      <c r="E1" s="345"/>
      <c r="F1" s="345"/>
      <c r="G1" s="345"/>
      <c r="H1" s="345"/>
      <c r="I1" s="345"/>
      <c r="J1" s="345"/>
      <c r="K1" s="345"/>
      <c r="L1" s="345"/>
      <c r="M1" s="345"/>
    </row>
    <row r="2" spans="1:16" ht="21.75" customHeight="1">
      <c r="A2" s="346" t="s">
        <v>582</v>
      </c>
      <c r="B2" s="346"/>
      <c r="C2" s="346"/>
      <c r="D2" s="346"/>
      <c r="E2" s="346"/>
      <c r="F2" s="346"/>
      <c r="G2" s="346"/>
      <c r="H2" s="346"/>
      <c r="I2" s="346"/>
      <c r="J2" s="346"/>
      <c r="K2" s="346"/>
      <c r="L2" s="346"/>
      <c r="M2" s="346"/>
    </row>
    <row r="3" spans="1:16" ht="21.75" customHeight="1">
      <c r="A3" s="236"/>
      <c r="B3" s="236"/>
      <c r="C3" s="236"/>
      <c r="D3" s="236"/>
      <c r="E3" s="236"/>
      <c r="F3" s="236"/>
      <c r="G3" s="236"/>
      <c r="H3" s="236"/>
      <c r="I3" s="236"/>
      <c r="J3" s="236"/>
      <c r="K3" s="236"/>
      <c r="L3" s="236"/>
      <c r="M3" s="236"/>
    </row>
    <row r="4" spans="1:16" s="222" customFormat="1" ht="61.5" customHeight="1">
      <c r="A4" s="237" t="s">
        <v>581</v>
      </c>
      <c r="B4" s="237" t="s">
        <v>103</v>
      </c>
      <c r="C4" s="237" t="s">
        <v>109</v>
      </c>
      <c r="D4" s="238" t="s">
        <v>519</v>
      </c>
      <c r="E4" s="238" t="s">
        <v>565</v>
      </c>
      <c r="F4" s="238" t="s">
        <v>562</v>
      </c>
      <c r="G4" s="238" t="s">
        <v>563</v>
      </c>
      <c r="H4" s="237" t="s">
        <v>566</v>
      </c>
      <c r="I4" s="238" t="s">
        <v>568</v>
      </c>
      <c r="J4" s="238" t="s">
        <v>567</v>
      </c>
      <c r="K4" s="238" t="s">
        <v>576</v>
      </c>
      <c r="L4" s="237" t="s">
        <v>578</v>
      </c>
      <c r="M4" s="237" t="s">
        <v>3</v>
      </c>
    </row>
    <row r="5" spans="1:16" s="224" customFormat="1">
      <c r="A5" s="223">
        <v>1</v>
      </c>
      <c r="B5" s="223">
        <v>2</v>
      </c>
      <c r="C5" s="223">
        <v>3</v>
      </c>
      <c r="D5" s="223"/>
      <c r="E5" s="223">
        <v>4</v>
      </c>
      <c r="F5" s="223">
        <v>5</v>
      </c>
      <c r="G5" s="223">
        <v>6</v>
      </c>
      <c r="H5" s="223" t="s">
        <v>564</v>
      </c>
      <c r="I5" s="223"/>
      <c r="J5" s="223">
        <v>8</v>
      </c>
      <c r="K5" s="223">
        <v>5</v>
      </c>
      <c r="L5" s="223" t="s">
        <v>579</v>
      </c>
      <c r="M5" s="223">
        <v>7</v>
      </c>
    </row>
    <row r="6" spans="1:16" s="229" customFormat="1">
      <c r="A6" s="225" t="s">
        <v>216</v>
      </c>
      <c r="B6" s="226" t="s">
        <v>523</v>
      </c>
      <c r="C6" s="227"/>
      <c r="D6" s="227"/>
      <c r="E6" s="314"/>
      <c r="F6" s="315"/>
      <c r="G6" s="315"/>
      <c r="H6" s="315"/>
      <c r="I6" s="316"/>
      <c r="J6" s="317"/>
      <c r="K6" s="317"/>
      <c r="L6" s="315"/>
      <c r="M6" s="228"/>
    </row>
    <row r="7" spans="1:16" s="242" customFormat="1" ht="15.75" customHeight="1">
      <c r="A7" s="243">
        <v>1</v>
      </c>
      <c r="B7" s="251" t="s">
        <v>222</v>
      </c>
      <c r="C7" s="244" t="s">
        <v>111</v>
      </c>
      <c r="D7" s="272">
        <v>25000</v>
      </c>
      <c r="E7" s="318">
        <f>SUM(E8:E9)</f>
        <v>4.76</v>
      </c>
      <c r="F7" s="318"/>
      <c r="G7" s="318"/>
      <c r="H7" s="318"/>
      <c r="I7" s="318"/>
      <c r="J7" s="318"/>
      <c r="K7" s="318"/>
      <c r="L7" s="318"/>
      <c r="M7" s="273"/>
      <c r="N7" s="274"/>
      <c r="O7" s="275"/>
      <c r="P7" s="276"/>
    </row>
    <row r="8" spans="1:16">
      <c r="A8" s="244" t="s">
        <v>232</v>
      </c>
      <c r="B8" s="247" t="s">
        <v>223</v>
      </c>
      <c r="C8" s="244" t="s">
        <v>111</v>
      </c>
      <c r="D8" s="277">
        <v>7788.71</v>
      </c>
      <c r="E8" s="319">
        <v>4.76</v>
      </c>
      <c r="F8" s="319"/>
      <c r="G8" s="319"/>
      <c r="H8" s="319"/>
      <c r="I8" s="319"/>
      <c r="J8" s="319"/>
      <c r="K8" s="319"/>
      <c r="L8" s="319"/>
      <c r="M8" s="278"/>
      <c r="N8" s="279"/>
      <c r="O8" s="279"/>
      <c r="P8" s="280"/>
    </row>
    <row r="9" spans="1:16">
      <c r="A9" s="244" t="s">
        <v>232</v>
      </c>
      <c r="B9" s="247" t="s">
        <v>489</v>
      </c>
      <c r="C9" s="244" t="s">
        <v>111</v>
      </c>
      <c r="D9" s="277">
        <v>17211.29</v>
      </c>
      <c r="E9" s="319" t="s">
        <v>232</v>
      </c>
      <c r="F9" s="319"/>
      <c r="G9" s="319"/>
      <c r="H9" s="319"/>
      <c r="I9" s="319"/>
      <c r="J9" s="319"/>
      <c r="K9" s="319"/>
      <c r="L9" s="319"/>
      <c r="M9" s="278"/>
      <c r="N9" s="279"/>
      <c r="O9" s="279"/>
      <c r="P9" s="279"/>
    </row>
    <row r="10" spans="1:16">
      <c r="A10" s="244" t="s">
        <v>232</v>
      </c>
      <c r="B10" s="247" t="s">
        <v>224</v>
      </c>
      <c r="C10" s="244" t="s">
        <v>111</v>
      </c>
      <c r="D10" s="277"/>
      <c r="E10" s="319" t="s">
        <v>232</v>
      </c>
      <c r="F10" s="319"/>
      <c r="G10" s="319"/>
      <c r="H10" s="319"/>
      <c r="I10" s="319"/>
      <c r="J10" s="319"/>
      <c r="K10" s="319"/>
      <c r="L10" s="319"/>
      <c r="M10" s="281"/>
      <c r="N10" s="280"/>
      <c r="O10" s="280"/>
      <c r="P10" s="280"/>
    </row>
    <row r="11" spans="1:16" s="242" customFormat="1" ht="15">
      <c r="A11" s="243">
        <v>2</v>
      </c>
      <c r="B11" s="251" t="s">
        <v>527</v>
      </c>
      <c r="C11" s="243" t="s">
        <v>111</v>
      </c>
      <c r="D11" s="272">
        <v>14878.379000000001</v>
      </c>
      <c r="E11" s="282">
        <v>215.65899999999999</v>
      </c>
      <c r="F11" s="255">
        <v>38.6</v>
      </c>
      <c r="G11" s="332">
        <v>21.577000000000002</v>
      </c>
      <c r="H11" s="325">
        <f>G11*100/E11</f>
        <v>10.005147014499745</v>
      </c>
      <c r="I11" s="325">
        <v>42.652000000000001</v>
      </c>
      <c r="J11" s="333">
        <f t="shared" ref="J11:J17" si="0">SUM(F11:G11)+I11</f>
        <v>102.82900000000001</v>
      </c>
      <c r="K11" s="332">
        <v>138.61199999999999</v>
      </c>
      <c r="L11" s="332">
        <f>K11/E11*100</f>
        <v>64.273691336786314</v>
      </c>
      <c r="M11" s="282"/>
      <c r="N11" s="283"/>
      <c r="O11" s="284"/>
      <c r="P11" s="285"/>
    </row>
    <row r="12" spans="1:16" s="242" customFormat="1">
      <c r="A12" s="244" t="s">
        <v>232</v>
      </c>
      <c r="B12" s="286" t="s">
        <v>530</v>
      </c>
      <c r="C12" s="244" t="s">
        <v>111</v>
      </c>
      <c r="D12" s="277">
        <v>2310</v>
      </c>
      <c r="E12" s="271">
        <v>25.1</v>
      </c>
      <c r="F12" s="269">
        <v>1.94</v>
      </c>
      <c r="G12" s="331">
        <v>1.748</v>
      </c>
      <c r="H12" s="327">
        <f t="shared" ref="H12:H17" si="1">G12*100/E12</f>
        <v>6.9641434262948207</v>
      </c>
      <c r="I12" s="327">
        <v>5.9669999999999996</v>
      </c>
      <c r="J12" s="334">
        <f t="shared" si="0"/>
        <v>9.6549999999999994</v>
      </c>
      <c r="K12" s="326">
        <v>13.5</v>
      </c>
      <c r="L12" s="331">
        <f t="shared" ref="L12:L21" si="2">K12/E12*100</f>
        <v>53.784860557768923</v>
      </c>
      <c r="M12" s="271"/>
      <c r="N12" s="287"/>
      <c r="O12" s="288" t="s">
        <v>577</v>
      </c>
      <c r="P12" s="289"/>
    </row>
    <row r="13" spans="1:16">
      <c r="A13" s="290" t="s">
        <v>234</v>
      </c>
      <c r="B13" s="291" t="s">
        <v>524</v>
      </c>
      <c r="C13" s="292" t="s">
        <v>111</v>
      </c>
      <c r="D13" s="277">
        <v>2159.7800000000002</v>
      </c>
      <c r="E13" s="342">
        <v>25.1</v>
      </c>
      <c r="F13" s="269">
        <v>1.94</v>
      </c>
      <c r="G13" s="331">
        <v>1.748</v>
      </c>
      <c r="H13" s="327">
        <f t="shared" si="1"/>
        <v>6.9641434262948207</v>
      </c>
      <c r="I13" s="327">
        <v>5.9669999999999996</v>
      </c>
      <c r="J13" s="334">
        <f t="shared" si="0"/>
        <v>9.6549999999999994</v>
      </c>
      <c r="K13" s="337">
        <v>13.5</v>
      </c>
      <c r="L13" s="339">
        <f t="shared" si="2"/>
        <v>53.784860557768923</v>
      </c>
      <c r="M13" s="278"/>
      <c r="N13" s="293"/>
    </row>
    <row r="14" spans="1:16" s="242" customFormat="1" ht="15">
      <c r="A14" s="243">
        <v>3</v>
      </c>
      <c r="B14" s="251" t="s">
        <v>220</v>
      </c>
      <c r="C14" s="243" t="s">
        <v>111</v>
      </c>
      <c r="D14" s="272">
        <v>14985.879000000001</v>
      </c>
      <c r="E14" s="282">
        <v>215.65899999999999</v>
      </c>
      <c r="F14" s="255">
        <v>14.64</v>
      </c>
      <c r="G14" s="255">
        <v>13.57</v>
      </c>
      <c r="H14" s="325">
        <f t="shared" si="1"/>
        <v>6.2923411496853836</v>
      </c>
      <c r="I14" s="325">
        <f>I15</f>
        <v>37.988999999999997</v>
      </c>
      <c r="J14" s="333">
        <f t="shared" si="0"/>
        <v>66.198999999999998</v>
      </c>
      <c r="K14" s="255">
        <v>96.387</v>
      </c>
      <c r="L14" s="332">
        <f t="shared" si="2"/>
        <v>44.694169962765294</v>
      </c>
      <c r="M14" s="273"/>
      <c r="N14" s="294"/>
    </row>
    <row r="15" spans="1:16">
      <c r="A15" s="295" t="s">
        <v>232</v>
      </c>
      <c r="B15" s="286" t="s">
        <v>528</v>
      </c>
      <c r="C15" s="244" t="s">
        <v>111</v>
      </c>
      <c r="D15" s="277">
        <v>13801.096</v>
      </c>
      <c r="E15" s="271">
        <f>+E16+E17</f>
        <v>214.36199999999999</v>
      </c>
      <c r="F15" s="269">
        <v>14.64</v>
      </c>
      <c r="G15" s="269">
        <v>13.57</v>
      </c>
      <c r="H15" s="328">
        <f t="shared" si="1"/>
        <v>6.3304130396245606</v>
      </c>
      <c r="I15" s="328">
        <f t="shared" ref="I15" si="3">+I16+I17</f>
        <v>37.988999999999997</v>
      </c>
      <c r="J15" s="335">
        <f t="shared" si="0"/>
        <v>66.198999999999998</v>
      </c>
      <c r="K15" s="269">
        <v>96.387</v>
      </c>
      <c r="L15" s="340">
        <f t="shared" si="2"/>
        <v>44.964592605032614</v>
      </c>
      <c r="M15" s="273"/>
      <c r="N15" s="293"/>
    </row>
    <row r="16" spans="1:16">
      <c r="A16" s="296" t="s">
        <v>234</v>
      </c>
      <c r="B16" s="291" t="s">
        <v>526</v>
      </c>
      <c r="C16" s="292" t="s">
        <v>111</v>
      </c>
      <c r="D16" s="297">
        <v>1795.8130000000001</v>
      </c>
      <c r="E16" s="342">
        <v>4.76</v>
      </c>
      <c r="F16" s="329"/>
      <c r="G16" s="326"/>
      <c r="H16" s="327"/>
      <c r="I16" s="327"/>
      <c r="J16" s="334"/>
      <c r="K16" s="337">
        <v>2.2869999999999999</v>
      </c>
      <c r="L16" s="339">
        <f t="shared" si="2"/>
        <v>48.04621848739496</v>
      </c>
      <c r="M16" s="273"/>
      <c r="N16" s="293"/>
    </row>
    <row r="17" spans="1:16">
      <c r="A17" s="296" t="s">
        <v>234</v>
      </c>
      <c r="B17" s="291" t="s">
        <v>221</v>
      </c>
      <c r="C17" s="292" t="s">
        <v>111</v>
      </c>
      <c r="D17" s="297">
        <v>11688.561</v>
      </c>
      <c r="E17" s="342">
        <f>205.314+4.288</f>
        <v>209.602</v>
      </c>
      <c r="F17" s="255">
        <v>14.64</v>
      </c>
      <c r="G17" s="326">
        <v>13.57</v>
      </c>
      <c r="H17" s="327">
        <f t="shared" si="1"/>
        <v>6.4741748647436568</v>
      </c>
      <c r="I17" s="327">
        <v>37.988999999999997</v>
      </c>
      <c r="J17" s="334">
        <f t="shared" si="0"/>
        <v>66.198999999999998</v>
      </c>
      <c r="K17" s="337">
        <v>94.1</v>
      </c>
      <c r="L17" s="339">
        <f t="shared" si="2"/>
        <v>44.894609784257781</v>
      </c>
      <c r="M17" s="273"/>
      <c r="N17" s="293"/>
    </row>
    <row r="18" spans="1:16">
      <c r="A18" s="298">
        <v>4</v>
      </c>
      <c r="B18" s="251" t="s">
        <v>529</v>
      </c>
      <c r="C18" s="243" t="s">
        <v>110</v>
      </c>
      <c r="D18" s="270">
        <v>100</v>
      </c>
      <c r="E18" s="318">
        <v>100</v>
      </c>
      <c r="F18" s="255"/>
      <c r="G18" s="326"/>
      <c r="H18" s="318"/>
      <c r="I18" s="318"/>
      <c r="J18" s="318"/>
      <c r="K18" s="338">
        <v>48</v>
      </c>
      <c r="L18" s="341">
        <f>K18-E18</f>
        <v>-52</v>
      </c>
      <c r="M18" s="273"/>
      <c r="N18" s="293"/>
    </row>
    <row r="19" spans="1:16" s="301" customFormat="1" ht="16.5">
      <c r="A19" s="225" t="s">
        <v>219</v>
      </c>
      <c r="B19" s="226" t="s">
        <v>525</v>
      </c>
      <c r="C19" s="230"/>
      <c r="D19" s="230"/>
      <c r="E19" s="318"/>
      <c r="F19" s="318"/>
      <c r="G19" s="318"/>
      <c r="H19" s="318"/>
      <c r="I19" s="318"/>
      <c r="J19" s="318"/>
      <c r="K19" s="318"/>
      <c r="L19" s="318"/>
      <c r="M19" s="230"/>
      <c r="N19" s="299"/>
      <c r="O19" s="300"/>
      <c r="P19" s="300"/>
    </row>
    <row r="20" spans="1:16" s="262" customFormat="1" ht="15.75" customHeight="1">
      <c r="A20" s="302">
        <v>1</v>
      </c>
      <c r="B20" s="303" t="s">
        <v>225</v>
      </c>
      <c r="C20" s="231" t="s">
        <v>536</v>
      </c>
      <c r="D20" s="231"/>
      <c r="E20" s="320">
        <v>260</v>
      </c>
      <c r="F20" s="320">
        <v>115</v>
      </c>
      <c r="G20" s="320">
        <v>115</v>
      </c>
      <c r="H20" s="320"/>
      <c r="I20" s="320">
        <v>15</v>
      </c>
      <c r="J20" s="320">
        <v>115</v>
      </c>
      <c r="K20" s="320">
        <v>120</v>
      </c>
      <c r="L20" s="320">
        <f t="shared" si="2"/>
        <v>46.153846153846153</v>
      </c>
      <c r="M20" s="232"/>
    </row>
    <row r="21" spans="1:16" s="262" customFormat="1">
      <c r="A21" s="302">
        <v>2</v>
      </c>
      <c r="B21" s="286" t="s">
        <v>539</v>
      </c>
      <c r="C21" s="231" t="s">
        <v>536</v>
      </c>
      <c r="D21" s="231"/>
      <c r="E21" s="320">
        <v>140</v>
      </c>
      <c r="F21" s="320">
        <v>89</v>
      </c>
      <c r="G21" s="320">
        <v>89</v>
      </c>
      <c r="H21" s="320"/>
      <c r="I21" s="320"/>
      <c r="J21" s="320">
        <v>89</v>
      </c>
      <c r="K21" s="320">
        <v>100</v>
      </c>
      <c r="L21" s="320">
        <f t="shared" si="2"/>
        <v>71.428571428571431</v>
      </c>
      <c r="M21" s="232"/>
      <c r="N21" s="250"/>
    </row>
    <row r="22" spans="1:16" s="262" customFormat="1" ht="32.25" customHeight="1">
      <c r="A22" s="302">
        <v>3</v>
      </c>
      <c r="B22" s="286" t="s">
        <v>556</v>
      </c>
      <c r="C22" s="304" t="s">
        <v>110</v>
      </c>
      <c r="D22" s="304"/>
      <c r="E22" s="320"/>
      <c r="F22" s="320"/>
      <c r="G22" s="320"/>
      <c r="H22" s="320"/>
      <c r="I22" s="320"/>
      <c r="J22" s="320">
        <f t="shared" ref="J22:J33" si="4">SUM(F22:G22)+I22</f>
        <v>0</v>
      </c>
      <c r="K22" s="320"/>
      <c r="L22" s="320"/>
      <c r="M22" s="233"/>
    </row>
    <row r="23" spans="1:16" s="262" customFormat="1">
      <c r="A23" s="302" t="s">
        <v>232</v>
      </c>
      <c r="B23" s="305" t="s">
        <v>557</v>
      </c>
      <c r="C23" s="306" t="s">
        <v>558</v>
      </c>
      <c r="D23" s="231"/>
      <c r="E23" s="235">
        <v>175</v>
      </c>
      <c r="F23" s="235">
        <v>238</v>
      </c>
      <c r="G23" s="235">
        <v>238</v>
      </c>
      <c r="H23" s="235">
        <f>G23/E23*100</f>
        <v>136</v>
      </c>
      <c r="I23" s="235">
        <v>238</v>
      </c>
      <c r="J23" s="235">
        <f>G23</f>
        <v>238</v>
      </c>
      <c r="K23" s="235">
        <v>238</v>
      </c>
      <c r="L23" s="235">
        <f>K23*100/E23</f>
        <v>136</v>
      </c>
      <c r="M23" s="232"/>
      <c r="N23" s="250"/>
    </row>
    <row r="24" spans="1:16" s="262" customFormat="1">
      <c r="A24" s="302" t="s">
        <v>232</v>
      </c>
      <c r="B24" s="324" t="s">
        <v>559</v>
      </c>
      <c r="C24" s="308" t="s">
        <v>110</v>
      </c>
      <c r="D24" s="231"/>
      <c r="E24" s="320">
        <v>3.1335837812866001</v>
      </c>
      <c r="F24" s="320">
        <v>4.38</v>
      </c>
      <c r="G24" s="320">
        <v>4.38</v>
      </c>
      <c r="H24" s="320">
        <f>G24-E24</f>
        <v>1.2464162187133998</v>
      </c>
      <c r="I24" s="320">
        <v>4.38</v>
      </c>
      <c r="J24" s="320">
        <f t="shared" ref="J24:J26" si="5">G24</f>
        <v>4.38</v>
      </c>
      <c r="K24" s="320">
        <v>4.38</v>
      </c>
      <c r="L24" s="320">
        <f>K24-E24</f>
        <v>1.2464162187133998</v>
      </c>
      <c r="M24" s="232"/>
      <c r="N24" s="250"/>
    </row>
    <row r="25" spans="1:16" s="262" customFormat="1">
      <c r="A25" s="302" t="s">
        <v>232</v>
      </c>
      <c r="B25" s="305" t="s">
        <v>560</v>
      </c>
      <c r="C25" s="306" t="s">
        <v>558</v>
      </c>
      <c r="D25" s="231"/>
      <c r="E25" s="235">
        <v>224</v>
      </c>
      <c r="F25" s="235">
        <v>349</v>
      </c>
      <c r="G25" s="235">
        <v>349</v>
      </c>
      <c r="H25" s="235">
        <f>G25/E25*100</f>
        <v>155.80357142857142</v>
      </c>
      <c r="I25" s="235">
        <v>349</v>
      </c>
      <c r="J25" s="235">
        <f t="shared" si="5"/>
        <v>349</v>
      </c>
      <c r="K25" s="235">
        <v>349</v>
      </c>
      <c r="L25" s="235">
        <f>K25*100/E25</f>
        <v>155.80357142857142</v>
      </c>
      <c r="M25" s="232"/>
      <c r="N25" s="250"/>
    </row>
    <row r="26" spans="1:16" s="262" customFormat="1">
      <c r="A26" s="302" t="s">
        <v>232</v>
      </c>
      <c r="B26" s="307" t="s">
        <v>561</v>
      </c>
      <c r="C26" s="308" t="s">
        <v>110</v>
      </c>
      <c r="D26" s="231"/>
      <c r="E26" s="320">
        <v>4.0109872400468403</v>
      </c>
      <c r="F26" s="320">
        <v>6.43</v>
      </c>
      <c r="G26" s="320">
        <v>6.43</v>
      </c>
      <c r="H26" s="320">
        <f>G26-E26</f>
        <v>2.4190127599531595</v>
      </c>
      <c r="I26" s="320">
        <v>6.43</v>
      </c>
      <c r="J26" s="320">
        <f t="shared" si="5"/>
        <v>6.43</v>
      </c>
      <c r="K26" s="320">
        <v>6.4</v>
      </c>
      <c r="L26" s="320">
        <f>J26-E26</f>
        <v>2.4190127599531595</v>
      </c>
      <c r="M26" s="232"/>
      <c r="N26" s="250"/>
    </row>
    <row r="27" spans="1:16" s="262" customFormat="1" ht="15.75" customHeight="1">
      <c r="A27" s="302">
        <v>4</v>
      </c>
      <c r="B27" s="286" t="s">
        <v>541</v>
      </c>
      <c r="C27" s="231" t="s">
        <v>540</v>
      </c>
      <c r="D27" s="231"/>
      <c r="E27" s="235">
        <v>0</v>
      </c>
      <c r="F27" s="235">
        <v>2</v>
      </c>
      <c r="G27" s="235">
        <v>2</v>
      </c>
      <c r="H27" s="235"/>
      <c r="I27" s="235">
        <v>2</v>
      </c>
      <c r="J27" s="235">
        <v>2</v>
      </c>
      <c r="K27" s="235">
        <v>2</v>
      </c>
      <c r="L27" s="235"/>
      <c r="M27" s="232"/>
      <c r="N27" s="250"/>
    </row>
    <row r="28" spans="1:16" s="262" customFormat="1" ht="16.5" customHeight="1">
      <c r="A28" s="302">
        <v>5</v>
      </c>
      <c r="B28" s="286" t="s">
        <v>226</v>
      </c>
      <c r="C28" s="304" t="s">
        <v>110</v>
      </c>
      <c r="D28" s="304"/>
      <c r="E28" s="320">
        <v>95.18</v>
      </c>
      <c r="F28" s="320">
        <v>22.1</v>
      </c>
      <c r="G28" s="320">
        <v>40</v>
      </c>
      <c r="H28" s="320"/>
      <c r="I28" s="320">
        <v>17.5</v>
      </c>
      <c r="J28" s="320">
        <v>79.599999999999994</v>
      </c>
      <c r="K28" s="320">
        <v>39.6</v>
      </c>
      <c r="L28" s="331">
        <f>J28-E28</f>
        <v>-15.580000000000013</v>
      </c>
      <c r="M28" s="233"/>
    </row>
    <row r="29" spans="1:16" s="262" customFormat="1">
      <c r="A29" s="302">
        <v>6</v>
      </c>
      <c r="B29" s="286" t="s">
        <v>543</v>
      </c>
      <c r="C29" s="231" t="s">
        <v>110</v>
      </c>
      <c r="D29" s="231"/>
      <c r="E29" s="320">
        <v>92</v>
      </c>
      <c r="F29" s="320"/>
      <c r="G29" s="320">
        <v>0.65</v>
      </c>
      <c r="H29" s="320"/>
      <c r="I29" s="320">
        <v>84.49</v>
      </c>
      <c r="J29" s="320">
        <v>87.4</v>
      </c>
      <c r="K29" s="320">
        <v>88.8</v>
      </c>
      <c r="L29" s="331">
        <f t="shared" ref="L29:L30" si="6">J29-E29</f>
        <v>-4.5999999999999943</v>
      </c>
      <c r="M29" s="232"/>
    </row>
    <row r="30" spans="1:16" s="262" customFormat="1">
      <c r="A30" s="302">
        <v>7</v>
      </c>
      <c r="B30" s="286" t="s">
        <v>542</v>
      </c>
      <c r="C30" s="231" t="s">
        <v>110</v>
      </c>
      <c r="D30" s="231"/>
      <c r="E30" s="320">
        <v>100</v>
      </c>
      <c r="F30" s="320">
        <v>100</v>
      </c>
      <c r="G30" s="320">
        <v>100</v>
      </c>
      <c r="H30" s="320">
        <v>100</v>
      </c>
      <c r="I30" s="320">
        <v>100</v>
      </c>
      <c r="J30" s="320">
        <v>100</v>
      </c>
      <c r="K30" s="320">
        <v>100</v>
      </c>
      <c r="L30" s="331">
        <f t="shared" si="6"/>
        <v>0</v>
      </c>
      <c r="M30" s="232"/>
      <c r="N30" s="343"/>
      <c r="O30" s="343"/>
      <c r="P30" s="343"/>
    </row>
    <row r="31" spans="1:16" s="262" customFormat="1">
      <c r="A31" s="302">
        <v>8</v>
      </c>
      <c r="B31" s="247" t="s">
        <v>570</v>
      </c>
      <c r="C31" s="231" t="s">
        <v>555</v>
      </c>
      <c r="D31" s="231"/>
      <c r="E31" s="257">
        <v>13</v>
      </c>
      <c r="F31" s="257">
        <v>13</v>
      </c>
      <c r="G31" s="257">
        <v>13</v>
      </c>
      <c r="H31" s="319">
        <f>G31*100/E31</f>
        <v>100</v>
      </c>
      <c r="I31" s="257">
        <v>13</v>
      </c>
      <c r="J31" s="257">
        <f>G31</f>
        <v>13</v>
      </c>
      <c r="K31" s="257">
        <v>13</v>
      </c>
      <c r="L31" s="320">
        <f>J31*100/E31</f>
        <v>100</v>
      </c>
      <c r="M31" s="232"/>
      <c r="N31" s="309"/>
      <c r="O31" s="309"/>
      <c r="P31" s="309"/>
    </row>
    <row r="32" spans="1:16" s="262" customFormat="1">
      <c r="A32" s="302">
        <v>9</v>
      </c>
      <c r="B32" s="286" t="s">
        <v>573</v>
      </c>
      <c r="C32" s="231" t="s">
        <v>574</v>
      </c>
      <c r="D32" s="231"/>
      <c r="E32" s="235">
        <v>1</v>
      </c>
      <c r="F32" s="235">
        <v>1</v>
      </c>
      <c r="G32" s="235">
        <v>1</v>
      </c>
      <c r="H32" s="319">
        <f>G32*100/E32</f>
        <v>100</v>
      </c>
      <c r="I32" s="235">
        <v>1</v>
      </c>
      <c r="J32" s="235">
        <v>1</v>
      </c>
      <c r="K32" s="235">
        <v>1</v>
      </c>
      <c r="L32" s="320">
        <f>J32*100/E32</f>
        <v>100</v>
      </c>
      <c r="M32" s="232"/>
      <c r="N32" s="309"/>
      <c r="O32" s="309"/>
      <c r="P32" s="309"/>
    </row>
    <row r="33" spans="1:16" s="262" customFormat="1">
      <c r="A33" s="302">
        <v>10</v>
      </c>
      <c r="B33" s="286" t="s">
        <v>571</v>
      </c>
      <c r="C33" s="231" t="s">
        <v>572</v>
      </c>
      <c r="D33" s="231"/>
      <c r="E33" s="235">
        <v>20</v>
      </c>
      <c r="F33" s="235" t="s">
        <v>569</v>
      </c>
      <c r="G33" s="235" t="s">
        <v>569</v>
      </c>
      <c r="H33" s="319">
        <f>G33*100/E33</f>
        <v>95</v>
      </c>
      <c r="I33" s="235">
        <v>19</v>
      </c>
      <c r="J33" s="235">
        <f t="shared" si="4"/>
        <v>19</v>
      </c>
      <c r="K33" s="235">
        <v>19</v>
      </c>
      <c r="L33" s="320">
        <f>J33/E33*100</f>
        <v>95</v>
      </c>
      <c r="M33" s="232"/>
      <c r="N33" s="309"/>
      <c r="O33" s="309"/>
      <c r="P33" s="309"/>
    </row>
    <row r="34" spans="1:16" s="262" customFormat="1" ht="32.25" customHeight="1">
      <c r="A34" s="302">
        <v>11</v>
      </c>
      <c r="B34" s="286" t="s">
        <v>545</v>
      </c>
      <c r="C34" s="304" t="s">
        <v>537</v>
      </c>
      <c r="D34" s="304"/>
      <c r="E34" s="235">
        <v>1</v>
      </c>
      <c r="F34" s="320"/>
      <c r="G34" s="320"/>
      <c r="H34" s="320"/>
      <c r="I34" s="320"/>
      <c r="J34" s="320"/>
      <c r="K34" s="320"/>
      <c r="L34" s="320"/>
      <c r="M34" s="233"/>
    </row>
    <row r="35" spans="1:16" s="262" customFormat="1">
      <c r="A35" s="302">
        <v>12</v>
      </c>
      <c r="B35" s="286" t="s">
        <v>544</v>
      </c>
      <c r="C35" s="304" t="s">
        <v>538</v>
      </c>
      <c r="D35" s="304"/>
      <c r="E35" s="235">
        <v>3</v>
      </c>
      <c r="F35" s="320"/>
      <c r="G35" s="320"/>
      <c r="H35" s="320"/>
      <c r="I35" s="320"/>
      <c r="J35" s="320"/>
      <c r="K35" s="320"/>
      <c r="L35" s="320"/>
      <c r="M35" s="233"/>
    </row>
    <row r="36" spans="1:16" s="301" customFormat="1" ht="16.5">
      <c r="A36" s="225" t="s">
        <v>227</v>
      </c>
      <c r="B36" s="226" t="s">
        <v>520</v>
      </c>
      <c r="C36" s="255"/>
      <c r="D36" s="255"/>
      <c r="E36" s="318"/>
      <c r="F36" s="318"/>
      <c r="G36" s="318"/>
      <c r="H36" s="318"/>
      <c r="I36" s="318"/>
      <c r="J36" s="318"/>
      <c r="K36" s="318"/>
      <c r="L36" s="318"/>
      <c r="M36" s="255"/>
    </row>
    <row r="37" spans="1:16" s="262" customFormat="1" ht="32.25" customHeight="1">
      <c r="A37" s="302">
        <v>1</v>
      </c>
      <c r="B37" s="286" t="s">
        <v>531</v>
      </c>
      <c r="C37" s="304" t="s">
        <v>110</v>
      </c>
      <c r="D37" s="304"/>
      <c r="E37" s="320">
        <v>98.82</v>
      </c>
      <c r="F37" s="320">
        <v>99</v>
      </c>
      <c r="G37" s="320">
        <v>99</v>
      </c>
      <c r="H37" s="320">
        <f>G37-E37</f>
        <v>0.18000000000000682</v>
      </c>
      <c r="I37" s="320">
        <v>99</v>
      </c>
      <c r="J37" s="320">
        <v>99</v>
      </c>
      <c r="K37" s="320">
        <v>99</v>
      </c>
      <c r="L37" s="320">
        <f>+J37/E37*100</f>
        <v>100.18214936247725</v>
      </c>
      <c r="M37" s="245"/>
    </row>
    <row r="38" spans="1:16" s="262" customFormat="1" ht="32.25" customHeight="1">
      <c r="A38" s="302" t="s">
        <v>232</v>
      </c>
      <c r="B38" s="286" t="s">
        <v>532</v>
      </c>
      <c r="C38" s="304" t="s">
        <v>110</v>
      </c>
      <c r="D38" s="304"/>
      <c r="E38" s="320">
        <v>46.91</v>
      </c>
      <c r="F38" s="320">
        <v>57.05</v>
      </c>
      <c r="G38" s="320">
        <v>57.05</v>
      </c>
      <c r="H38" s="320">
        <f t="shared" ref="H38:H42" si="7">G38-E38</f>
        <v>10.14</v>
      </c>
      <c r="I38" s="320">
        <v>57.05</v>
      </c>
      <c r="J38" s="320">
        <v>57.05</v>
      </c>
      <c r="K38" s="320">
        <v>57.05</v>
      </c>
      <c r="L38" s="320">
        <f t="shared" ref="L38:L42" si="8">+J38/E38*100</f>
        <v>121.61586015774888</v>
      </c>
      <c r="M38" s="245"/>
    </row>
    <row r="39" spans="1:16" s="262" customFormat="1" ht="32.25" customHeight="1">
      <c r="A39" s="302">
        <v>2</v>
      </c>
      <c r="B39" s="286" t="s">
        <v>522</v>
      </c>
      <c r="C39" s="304" t="s">
        <v>110</v>
      </c>
      <c r="D39" s="304"/>
      <c r="E39" s="320">
        <v>99.9</v>
      </c>
      <c r="F39" s="320">
        <v>99</v>
      </c>
      <c r="G39" s="320">
        <v>99</v>
      </c>
      <c r="H39" s="320">
        <f t="shared" si="7"/>
        <v>-0.90000000000000568</v>
      </c>
      <c r="I39" s="320">
        <v>99</v>
      </c>
      <c r="J39" s="320">
        <v>99</v>
      </c>
      <c r="K39" s="320">
        <v>99</v>
      </c>
      <c r="L39" s="320">
        <f t="shared" si="8"/>
        <v>99.099099099099092</v>
      </c>
      <c r="M39" s="245"/>
    </row>
    <row r="40" spans="1:16" s="262" customFormat="1">
      <c r="A40" s="302">
        <v>3</v>
      </c>
      <c r="B40" s="286" t="s">
        <v>521</v>
      </c>
      <c r="C40" s="304" t="s">
        <v>110</v>
      </c>
      <c r="D40" s="304"/>
      <c r="E40" s="235">
        <v>96.5</v>
      </c>
      <c r="F40" s="320">
        <v>100</v>
      </c>
      <c r="G40" s="320">
        <v>100</v>
      </c>
      <c r="H40" s="320">
        <f t="shared" si="7"/>
        <v>3.5</v>
      </c>
      <c r="I40" s="320">
        <v>100</v>
      </c>
      <c r="J40" s="320">
        <v>100</v>
      </c>
      <c r="K40" s="320">
        <v>100</v>
      </c>
      <c r="L40" s="320">
        <f t="shared" si="8"/>
        <v>103.62694300518133</v>
      </c>
      <c r="M40" s="233"/>
    </row>
    <row r="41" spans="1:16" s="262" customFormat="1">
      <c r="A41" s="302">
        <v>4</v>
      </c>
      <c r="B41" s="286" t="s">
        <v>533</v>
      </c>
      <c r="C41" s="304" t="s">
        <v>110</v>
      </c>
      <c r="D41" s="304"/>
      <c r="E41" s="235">
        <v>70</v>
      </c>
      <c r="F41" s="320">
        <v>70.87</v>
      </c>
      <c r="G41" s="320">
        <v>70.87</v>
      </c>
      <c r="H41" s="320">
        <f t="shared" si="7"/>
        <v>0.87000000000000455</v>
      </c>
      <c r="I41" s="320">
        <v>70</v>
      </c>
      <c r="J41" s="320">
        <v>70.87</v>
      </c>
      <c r="K41" s="320">
        <v>70.87</v>
      </c>
      <c r="L41" s="320">
        <f t="shared" si="8"/>
        <v>101.24285714285715</v>
      </c>
      <c r="M41" s="233"/>
    </row>
    <row r="42" spans="1:16" s="262" customFormat="1">
      <c r="A42" s="302">
        <v>5</v>
      </c>
      <c r="B42" s="286" t="s">
        <v>534</v>
      </c>
      <c r="C42" s="304" t="s">
        <v>110</v>
      </c>
      <c r="D42" s="304"/>
      <c r="E42" s="235">
        <v>100</v>
      </c>
      <c r="F42" s="320">
        <v>90</v>
      </c>
      <c r="G42" s="320">
        <v>90</v>
      </c>
      <c r="H42" s="320">
        <f t="shared" si="7"/>
        <v>-10</v>
      </c>
      <c r="I42" s="320">
        <v>90</v>
      </c>
      <c r="J42" s="320">
        <v>90</v>
      </c>
      <c r="K42" s="320">
        <v>90</v>
      </c>
      <c r="L42" s="320">
        <f t="shared" si="8"/>
        <v>90</v>
      </c>
      <c r="M42" s="233"/>
    </row>
    <row r="43" spans="1:16" s="262" customFormat="1">
      <c r="A43" s="302">
        <v>6</v>
      </c>
      <c r="B43" s="286" t="s">
        <v>535</v>
      </c>
      <c r="C43" s="304" t="s">
        <v>110</v>
      </c>
      <c r="D43" s="304"/>
      <c r="E43" s="235"/>
      <c r="F43" s="320">
        <v>100</v>
      </c>
      <c r="G43" s="320">
        <v>100</v>
      </c>
      <c r="H43" s="320"/>
      <c r="I43" s="320">
        <v>100</v>
      </c>
      <c r="J43" s="320">
        <v>100</v>
      </c>
      <c r="K43" s="320">
        <v>100</v>
      </c>
      <c r="L43" s="320"/>
      <c r="M43" s="233"/>
    </row>
    <row r="44" spans="1:16" s="242" customFormat="1" ht="15">
      <c r="A44" s="243" t="s">
        <v>229</v>
      </c>
      <c r="B44" s="251" t="s">
        <v>230</v>
      </c>
      <c r="C44" s="243"/>
      <c r="D44" s="243"/>
      <c r="E44" s="318"/>
      <c r="F44" s="318"/>
      <c r="G44" s="318"/>
      <c r="H44" s="318"/>
      <c r="I44" s="318"/>
      <c r="J44" s="318"/>
      <c r="K44" s="318"/>
      <c r="L44" s="318"/>
      <c r="M44" s="241"/>
    </row>
    <row r="45" spans="1:16" s="242" customFormat="1" ht="15.75" customHeight="1">
      <c r="A45" s="239" t="s">
        <v>8</v>
      </c>
      <c r="B45" s="240" t="s">
        <v>550</v>
      </c>
      <c r="C45" s="234"/>
      <c r="D45" s="234"/>
      <c r="E45" s="322"/>
      <c r="F45" s="322"/>
      <c r="G45" s="322"/>
      <c r="H45" s="322"/>
      <c r="I45" s="322"/>
      <c r="J45" s="322"/>
      <c r="K45" s="322"/>
      <c r="L45" s="322"/>
      <c r="M45" s="241"/>
    </row>
    <row r="46" spans="1:16" s="242" customFormat="1" ht="15">
      <c r="A46" s="239">
        <v>1</v>
      </c>
      <c r="B46" s="240" t="s">
        <v>231</v>
      </c>
      <c r="C46" s="243"/>
      <c r="D46" s="243"/>
      <c r="E46" s="322"/>
      <c r="F46" s="322"/>
      <c r="G46" s="322"/>
      <c r="H46" s="322"/>
      <c r="I46" s="322"/>
      <c r="J46" s="322"/>
      <c r="K46" s="322"/>
      <c r="L46" s="322"/>
      <c r="M46" s="241"/>
    </row>
    <row r="47" spans="1:16" s="242" customFormat="1">
      <c r="A47" s="239" t="s">
        <v>232</v>
      </c>
      <c r="B47" s="240" t="s">
        <v>233</v>
      </c>
      <c r="C47" s="244"/>
      <c r="D47" s="244"/>
      <c r="E47" s="322"/>
      <c r="F47" s="322"/>
      <c r="G47" s="322"/>
      <c r="H47" s="322"/>
      <c r="I47" s="322"/>
      <c r="J47" s="322"/>
      <c r="K47" s="322"/>
      <c r="L47" s="322"/>
      <c r="M47" s="245"/>
      <c r="N47" s="19"/>
      <c r="O47" s="19"/>
    </row>
    <row r="48" spans="1:16" s="242" customFormat="1">
      <c r="A48" s="246" t="s">
        <v>234</v>
      </c>
      <c r="B48" s="247" t="s">
        <v>235</v>
      </c>
      <c r="C48" s="244" t="s">
        <v>236</v>
      </c>
      <c r="D48" s="244"/>
      <c r="E48" s="319">
        <v>308</v>
      </c>
      <c r="F48" s="319"/>
      <c r="G48" s="319"/>
      <c r="H48" s="319"/>
      <c r="I48" s="319">
        <v>310</v>
      </c>
      <c r="J48" s="319">
        <f>SUM(F48:G48)+I48</f>
        <v>310</v>
      </c>
      <c r="K48" s="319">
        <v>310</v>
      </c>
      <c r="L48" s="319">
        <f>+J48/E48*100</f>
        <v>100.64935064935065</v>
      </c>
      <c r="M48" s="245"/>
      <c r="N48" s="248"/>
      <c r="O48" s="248"/>
    </row>
    <row r="49" spans="1:16" s="242" customFormat="1">
      <c r="A49" s="246" t="s">
        <v>234</v>
      </c>
      <c r="B49" s="247" t="s">
        <v>237</v>
      </c>
      <c r="C49" s="244" t="s">
        <v>236</v>
      </c>
      <c r="D49" s="244"/>
      <c r="E49" s="319">
        <v>340</v>
      </c>
      <c r="F49" s="319"/>
      <c r="G49" s="319">
        <v>230</v>
      </c>
      <c r="H49" s="319">
        <f>+G49/E49*100</f>
        <v>67.64705882352942</v>
      </c>
      <c r="I49" s="319">
        <v>23</v>
      </c>
      <c r="J49" s="319">
        <f>+F49+G49+I49</f>
        <v>253</v>
      </c>
      <c r="K49" s="319">
        <v>253</v>
      </c>
      <c r="L49" s="319">
        <f t="shared" ref="L49:L87" si="9">+J49/E49*100</f>
        <v>74.411764705882348</v>
      </c>
      <c r="M49" s="245"/>
      <c r="N49" s="249"/>
      <c r="O49" s="248"/>
      <c r="P49" s="250"/>
    </row>
    <row r="50" spans="1:16" s="242" customFormat="1" ht="15.75" hidden="1" customHeight="1">
      <c r="A50" s="246" t="s">
        <v>234</v>
      </c>
      <c r="B50" s="247" t="s">
        <v>238</v>
      </c>
      <c r="C50" s="244" t="s">
        <v>236</v>
      </c>
      <c r="D50" s="244"/>
      <c r="E50" s="319">
        <v>0</v>
      </c>
      <c r="F50" s="319"/>
      <c r="G50" s="319"/>
      <c r="H50" s="319" t="e">
        <f t="shared" ref="H50:H87" si="10">+G50/E50*100</f>
        <v>#DIV/0!</v>
      </c>
      <c r="I50" s="319">
        <v>0</v>
      </c>
      <c r="J50" s="319">
        <f t="shared" ref="J50:J70" si="11">SUM(F50:G50)+I50</f>
        <v>0</v>
      </c>
      <c r="K50" s="319"/>
      <c r="L50" s="319" t="e">
        <f t="shared" si="9"/>
        <v>#DIV/0!</v>
      </c>
      <c r="M50" s="245"/>
    </row>
    <row r="51" spans="1:16" s="242" customFormat="1" ht="15">
      <c r="A51" s="246" t="s">
        <v>234</v>
      </c>
      <c r="B51" s="247" t="s">
        <v>239</v>
      </c>
      <c r="C51" s="244" t="s">
        <v>236</v>
      </c>
      <c r="D51" s="244"/>
      <c r="E51" s="319">
        <v>15</v>
      </c>
      <c r="F51" s="319"/>
      <c r="G51" s="319"/>
      <c r="H51" s="319"/>
      <c r="I51" s="319"/>
      <c r="J51" s="319"/>
      <c r="K51" s="319"/>
      <c r="L51" s="319"/>
      <c r="M51" s="245"/>
    </row>
    <row r="52" spans="1:16" s="242" customFormat="1" ht="15">
      <c r="A52" s="246" t="s">
        <v>234</v>
      </c>
      <c r="B52" s="247" t="s">
        <v>240</v>
      </c>
      <c r="C52" s="244" t="s">
        <v>236</v>
      </c>
      <c r="D52" s="244"/>
      <c r="E52" s="319">
        <v>80</v>
      </c>
      <c r="F52" s="319"/>
      <c r="G52" s="319"/>
      <c r="H52" s="319"/>
      <c r="I52" s="319">
        <v>14</v>
      </c>
      <c r="J52" s="319">
        <f t="shared" si="11"/>
        <v>14</v>
      </c>
      <c r="K52" s="319">
        <v>14</v>
      </c>
      <c r="L52" s="319">
        <f t="shared" si="9"/>
        <v>17.5</v>
      </c>
      <c r="M52" s="245"/>
    </row>
    <row r="53" spans="1:16" s="242" customFormat="1" ht="15">
      <c r="A53" s="246" t="s">
        <v>234</v>
      </c>
      <c r="B53" s="247" t="s">
        <v>502</v>
      </c>
      <c r="C53" s="244" t="s">
        <v>236</v>
      </c>
      <c r="D53" s="244"/>
      <c r="E53" s="319">
        <v>120</v>
      </c>
      <c r="F53" s="319">
        <v>3</v>
      </c>
      <c r="G53" s="319">
        <v>3</v>
      </c>
      <c r="H53" s="319">
        <f t="shared" si="10"/>
        <v>2.5</v>
      </c>
      <c r="I53" s="319">
        <v>40</v>
      </c>
      <c r="J53" s="319">
        <f t="shared" si="11"/>
        <v>46</v>
      </c>
      <c r="K53" s="319">
        <v>45.5</v>
      </c>
      <c r="L53" s="319">
        <f t="shared" si="9"/>
        <v>38.333333333333336</v>
      </c>
      <c r="M53" s="245"/>
    </row>
    <row r="54" spans="1:16" s="242" customFormat="1" ht="15">
      <c r="A54" s="239" t="s">
        <v>232</v>
      </c>
      <c r="B54" s="251" t="s">
        <v>491</v>
      </c>
      <c r="C54" s="243" t="s">
        <v>241</v>
      </c>
      <c r="D54" s="243"/>
      <c r="E54" s="318">
        <v>5595.94</v>
      </c>
      <c r="F54" s="318">
        <f>8*32.5/10+3*17.4/10</f>
        <v>31.22</v>
      </c>
      <c r="G54" s="318">
        <f>310*6.3+3*17.4</f>
        <v>2005.2</v>
      </c>
      <c r="H54" s="318">
        <f t="shared" si="10"/>
        <v>35.833121870498971</v>
      </c>
      <c r="I54" s="318">
        <f>15*32.5/10+40*17.4/10</f>
        <v>118.35</v>
      </c>
      <c r="J54" s="318">
        <f>SUM(F54:G54)+I54</f>
        <v>2154.77</v>
      </c>
      <c r="K54" s="318">
        <f>+J54+0.5*17.4</f>
        <v>2163.4699999999998</v>
      </c>
      <c r="L54" s="318">
        <f>+J54/E54*100</f>
        <v>38.505952529869873</v>
      </c>
      <c r="M54" s="245"/>
      <c r="N54" s="252"/>
    </row>
    <row r="55" spans="1:16" s="242" customFormat="1" ht="15">
      <c r="A55" s="239" t="s">
        <v>232</v>
      </c>
      <c r="B55" s="240" t="s">
        <v>242</v>
      </c>
      <c r="C55" s="244"/>
      <c r="D55" s="244"/>
      <c r="E55" s="322"/>
      <c r="F55" s="322"/>
      <c r="G55" s="322"/>
      <c r="H55" s="322"/>
      <c r="I55" s="322"/>
      <c r="J55" s="322"/>
      <c r="K55" s="322"/>
      <c r="L55" s="322"/>
      <c r="M55" s="245"/>
    </row>
    <row r="56" spans="1:16" s="242" customFormat="1" ht="15">
      <c r="A56" s="246" t="s">
        <v>234</v>
      </c>
      <c r="B56" s="247" t="s">
        <v>243</v>
      </c>
      <c r="C56" s="244"/>
      <c r="D56" s="244"/>
      <c r="E56" s="319"/>
      <c r="F56" s="319"/>
      <c r="G56" s="319"/>
      <c r="H56" s="319"/>
      <c r="I56" s="319"/>
      <c r="J56" s="319"/>
      <c r="K56" s="319"/>
      <c r="L56" s="319"/>
      <c r="M56" s="245"/>
    </row>
    <row r="57" spans="1:16" s="242" customFormat="1" ht="15">
      <c r="A57" s="246"/>
      <c r="B57" s="247" t="s">
        <v>244</v>
      </c>
      <c r="C57" s="244" t="s">
        <v>236</v>
      </c>
      <c r="D57" s="244"/>
      <c r="E57" s="319">
        <v>750</v>
      </c>
      <c r="F57" s="319">
        <v>0</v>
      </c>
      <c r="G57" s="319">
        <v>0</v>
      </c>
      <c r="H57" s="319">
        <f t="shared" si="10"/>
        <v>0</v>
      </c>
      <c r="I57" s="319">
        <v>609.02</v>
      </c>
      <c r="J57" s="319">
        <f t="shared" si="11"/>
        <v>609.02</v>
      </c>
      <c r="K57" s="319">
        <f>609+15</f>
        <v>624</v>
      </c>
      <c r="L57" s="319">
        <f t="shared" si="9"/>
        <v>81.202666666666673</v>
      </c>
      <c r="M57" s="245"/>
    </row>
    <row r="58" spans="1:16" s="242" customFormat="1" ht="15">
      <c r="A58" s="246"/>
      <c r="B58" s="254" t="s">
        <v>552</v>
      </c>
      <c r="C58" s="244" t="s">
        <v>236</v>
      </c>
      <c r="D58" s="244"/>
      <c r="E58" s="321">
        <v>140</v>
      </c>
      <c r="F58" s="321">
        <v>0</v>
      </c>
      <c r="G58" s="321">
        <v>0</v>
      </c>
      <c r="H58" s="321">
        <f t="shared" si="10"/>
        <v>0</v>
      </c>
      <c r="I58" s="321">
        <v>0</v>
      </c>
      <c r="J58" s="321">
        <f t="shared" si="11"/>
        <v>0</v>
      </c>
      <c r="K58" s="321"/>
      <c r="L58" s="321">
        <f t="shared" si="9"/>
        <v>0</v>
      </c>
      <c r="M58" s="245"/>
    </row>
    <row r="59" spans="1:16" s="242" customFormat="1" ht="15">
      <c r="A59" s="246"/>
      <c r="B59" s="247" t="s">
        <v>245</v>
      </c>
      <c r="C59" s="244" t="s">
        <v>241</v>
      </c>
      <c r="D59" s="244"/>
      <c r="E59" s="319">
        <v>130</v>
      </c>
      <c r="F59" s="319">
        <v>0</v>
      </c>
      <c r="G59" s="319">
        <v>0</v>
      </c>
      <c r="H59" s="319">
        <f t="shared" si="10"/>
        <v>0</v>
      </c>
      <c r="I59" s="319">
        <v>0</v>
      </c>
      <c r="J59" s="319">
        <f t="shared" si="11"/>
        <v>0</v>
      </c>
      <c r="K59" s="319">
        <v>15</v>
      </c>
      <c r="L59" s="319">
        <f t="shared" si="9"/>
        <v>0</v>
      </c>
      <c r="M59" s="245"/>
    </row>
    <row r="60" spans="1:16" s="242" customFormat="1" ht="15.75" hidden="1" customHeight="1">
      <c r="A60" s="246" t="s">
        <v>234</v>
      </c>
      <c r="B60" s="247" t="s">
        <v>246</v>
      </c>
      <c r="C60" s="244"/>
      <c r="D60" s="244"/>
      <c r="E60" s="319"/>
      <c r="F60" s="319"/>
      <c r="G60" s="319"/>
      <c r="H60" s="319" t="e">
        <f t="shared" si="10"/>
        <v>#DIV/0!</v>
      </c>
      <c r="I60" s="319"/>
      <c r="J60" s="319">
        <f t="shared" si="11"/>
        <v>0</v>
      </c>
      <c r="K60" s="319"/>
      <c r="L60" s="319" t="e">
        <f t="shared" si="9"/>
        <v>#DIV/0!</v>
      </c>
      <c r="M60" s="245"/>
    </row>
    <row r="61" spans="1:16" s="242" customFormat="1" ht="15.75" hidden="1" customHeight="1">
      <c r="A61" s="246"/>
      <c r="B61" s="247" t="s">
        <v>244</v>
      </c>
      <c r="C61" s="244" t="s">
        <v>236</v>
      </c>
      <c r="D61" s="244"/>
      <c r="E61" s="319">
        <v>0</v>
      </c>
      <c r="F61" s="319"/>
      <c r="G61" s="319"/>
      <c r="H61" s="319" t="e">
        <f t="shared" si="10"/>
        <v>#DIV/0!</v>
      </c>
      <c r="I61" s="319"/>
      <c r="J61" s="319">
        <f t="shared" si="11"/>
        <v>0</v>
      </c>
      <c r="K61" s="319"/>
      <c r="L61" s="319" t="e">
        <f t="shared" si="9"/>
        <v>#DIV/0!</v>
      </c>
      <c r="M61" s="245"/>
    </row>
    <row r="62" spans="1:16" s="242" customFormat="1" ht="15.75" hidden="1" customHeight="1">
      <c r="A62" s="246"/>
      <c r="B62" s="247" t="s">
        <v>245</v>
      </c>
      <c r="C62" s="244" t="s">
        <v>241</v>
      </c>
      <c r="D62" s="244"/>
      <c r="E62" s="319">
        <v>0</v>
      </c>
      <c r="F62" s="319"/>
      <c r="G62" s="319"/>
      <c r="H62" s="319" t="e">
        <f t="shared" si="10"/>
        <v>#DIV/0!</v>
      </c>
      <c r="I62" s="319"/>
      <c r="J62" s="319">
        <f t="shared" si="11"/>
        <v>0</v>
      </c>
      <c r="K62" s="319"/>
      <c r="L62" s="319" t="e">
        <f t="shared" si="9"/>
        <v>#DIV/0!</v>
      </c>
      <c r="M62" s="245"/>
    </row>
    <row r="63" spans="1:16" s="242" customFormat="1" ht="15.75" hidden="1" customHeight="1">
      <c r="A63" s="246" t="s">
        <v>234</v>
      </c>
      <c r="B63" s="247" t="s">
        <v>247</v>
      </c>
      <c r="C63" s="244"/>
      <c r="D63" s="244"/>
      <c r="E63" s="319"/>
      <c r="F63" s="319"/>
      <c r="G63" s="319"/>
      <c r="H63" s="319" t="e">
        <f t="shared" si="10"/>
        <v>#DIV/0!</v>
      </c>
      <c r="I63" s="319"/>
      <c r="J63" s="319">
        <f t="shared" si="11"/>
        <v>0</v>
      </c>
      <c r="K63" s="319"/>
      <c r="L63" s="319" t="e">
        <f t="shared" si="9"/>
        <v>#DIV/0!</v>
      </c>
      <c r="M63" s="245"/>
    </row>
    <row r="64" spans="1:16" s="242" customFormat="1" ht="15.75" hidden="1" customHeight="1">
      <c r="A64" s="246"/>
      <c r="B64" s="247" t="s">
        <v>244</v>
      </c>
      <c r="C64" s="244" t="s">
        <v>236</v>
      </c>
      <c r="D64" s="244"/>
      <c r="E64" s="319">
        <v>0</v>
      </c>
      <c r="F64" s="319"/>
      <c r="G64" s="319"/>
      <c r="H64" s="319" t="e">
        <f t="shared" si="10"/>
        <v>#DIV/0!</v>
      </c>
      <c r="I64" s="319"/>
      <c r="J64" s="319">
        <f t="shared" si="11"/>
        <v>0</v>
      </c>
      <c r="K64" s="319"/>
      <c r="L64" s="319" t="e">
        <f t="shared" si="9"/>
        <v>#DIV/0!</v>
      </c>
      <c r="M64" s="245"/>
      <c r="N64" s="248"/>
    </row>
    <row r="65" spans="1:14" s="242" customFormat="1" ht="15.75" hidden="1" customHeight="1">
      <c r="A65" s="246"/>
      <c r="B65" s="247" t="s">
        <v>245</v>
      </c>
      <c r="C65" s="244" t="s">
        <v>241</v>
      </c>
      <c r="D65" s="244"/>
      <c r="E65" s="319">
        <v>0</v>
      </c>
      <c r="F65" s="319"/>
      <c r="G65" s="319"/>
      <c r="H65" s="319" t="e">
        <f t="shared" si="10"/>
        <v>#DIV/0!</v>
      </c>
      <c r="I65" s="319"/>
      <c r="J65" s="319">
        <f t="shared" si="11"/>
        <v>0</v>
      </c>
      <c r="K65" s="319"/>
      <c r="L65" s="319" t="e">
        <f t="shared" si="9"/>
        <v>#DIV/0!</v>
      </c>
      <c r="M65" s="245"/>
      <c r="N65" s="248"/>
    </row>
    <row r="66" spans="1:14" s="242" customFormat="1" ht="15">
      <c r="A66" s="246" t="s">
        <v>248</v>
      </c>
      <c r="B66" s="247" t="s">
        <v>249</v>
      </c>
      <c r="C66" s="244"/>
      <c r="D66" s="244"/>
      <c r="E66" s="319"/>
      <c r="F66" s="319"/>
      <c r="G66" s="319"/>
      <c r="H66" s="319"/>
      <c r="I66" s="319"/>
      <c r="J66" s="319"/>
      <c r="K66" s="319"/>
      <c r="L66" s="319"/>
      <c r="M66" s="245"/>
    </row>
    <row r="67" spans="1:14" s="242" customFormat="1" ht="15">
      <c r="A67" s="246"/>
      <c r="B67" s="247" t="s">
        <v>244</v>
      </c>
      <c r="C67" s="244" t="s">
        <v>236</v>
      </c>
      <c r="D67" s="244"/>
      <c r="E67" s="319">
        <v>2500</v>
      </c>
      <c r="F67" s="319">
        <v>0</v>
      </c>
      <c r="G67" s="319">
        <v>0</v>
      </c>
      <c r="H67" s="319">
        <f t="shared" si="10"/>
        <v>0</v>
      </c>
      <c r="I67" s="319">
        <v>2396.3000000000002</v>
      </c>
      <c r="J67" s="319">
        <f t="shared" si="11"/>
        <v>2396.3000000000002</v>
      </c>
      <c r="K67" s="319">
        <v>2396.3000000000002</v>
      </c>
      <c r="L67" s="319">
        <f t="shared" si="9"/>
        <v>95.852000000000004</v>
      </c>
      <c r="M67" s="245"/>
    </row>
    <row r="68" spans="1:14" s="242" customFormat="1" ht="15">
      <c r="A68" s="246"/>
      <c r="B68" s="254" t="s">
        <v>553</v>
      </c>
      <c r="C68" s="256" t="s">
        <v>236</v>
      </c>
      <c r="D68" s="256"/>
      <c r="E68" s="321">
        <v>103.7</v>
      </c>
      <c r="F68" s="321">
        <v>0</v>
      </c>
      <c r="G68" s="321">
        <v>0</v>
      </c>
      <c r="H68" s="321">
        <f t="shared" si="10"/>
        <v>0</v>
      </c>
      <c r="I68" s="321">
        <v>0</v>
      </c>
      <c r="J68" s="321">
        <v>0</v>
      </c>
      <c r="K68" s="321"/>
      <c r="L68" s="321">
        <f t="shared" si="9"/>
        <v>0</v>
      </c>
      <c r="M68" s="245"/>
    </row>
    <row r="69" spans="1:14" s="242" customFormat="1" ht="15">
      <c r="A69" s="246"/>
      <c r="B69" s="247" t="s">
        <v>245</v>
      </c>
      <c r="C69" s="244" t="s">
        <v>241</v>
      </c>
      <c r="D69" s="244"/>
      <c r="E69" s="319">
        <v>750</v>
      </c>
      <c r="F69" s="319">
        <v>0</v>
      </c>
      <c r="G69" s="319">
        <v>0</v>
      </c>
      <c r="H69" s="319">
        <f t="shared" si="10"/>
        <v>0</v>
      </c>
      <c r="I69" s="319">
        <v>0</v>
      </c>
      <c r="J69" s="319">
        <f t="shared" si="11"/>
        <v>0</v>
      </c>
      <c r="K69" s="319"/>
      <c r="L69" s="319">
        <f t="shared" si="9"/>
        <v>0</v>
      </c>
      <c r="M69" s="245"/>
    </row>
    <row r="70" spans="1:14" s="242" customFormat="1" ht="15.75" hidden="1" customHeight="1">
      <c r="A70" s="246" t="s">
        <v>248</v>
      </c>
      <c r="B70" s="247" t="s">
        <v>551</v>
      </c>
      <c r="C70" s="244" t="s">
        <v>236</v>
      </c>
      <c r="D70" s="244"/>
      <c r="E70" s="319">
        <v>0</v>
      </c>
      <c r="F70" s="319"/>
      <c r="G70" s="319"/>
      <c r="H70" s="319" t="e">
        <f t="shared" si="10"/>
        <v>#DIV/0!</v>
      </c>
      <c r="I70" s="319"/>
      <c r="J70" s="319">
        <f t="shared" si="11"/>
        <v>0</v>
      </c>
      <c r="K70" s="319"/>
      <c r="L70" s="319" t="e">
        <f t="shared" si="9"/>
        <v>#DIV/0!</v>
      </c>
      <c r="M70" s="245"/>
    </row>
    <row r="71" spans="1:14" s="242" customFormat="1" ht="15">
      <c r="A71" s="239" t="s">
        <v>232</v>
      </c>
      <c r="B71" s="240" t="s">
        <v>250</v>
      </c>
      <c r="C71" s="244"/>
      <c r="D71" s="244"/>
      <c r="E71" s="322"/>
      <c r="F71" s="322"/>
      <c r="G71" s="322"/>
      <c r="H71" s="322"/>
      <c r="I71" s="322"/>
      <c r="J71" s="322"/>
      <c r="K71" s="322"/>
      <c r="L71" s="322"/>
      <c r="M71" s="245"/>
    </row>
    <row r="72" spans="1:14" s="242" customFormat="1" ht="15">
      <c r="A72" s="246"/>
      <c r="B72" s="247" t="s">
        <v>244</v>
      </c>
      <c r="C72" s="244" t="s">
        <v>236</v>
      </c>
      <c r="D72" s="244"/>
      <c r="E72" s="319">
        <v>70.08</v>
      </c>
      <c r="F72" s="319">
        <v>0</v>
      </c>
      <c r="G72" s="319">
        <v>0</v>
      </c>
      <c r="H72" s="319">
        <f t="shared" si="10"/>
        <v>0</v>
      </c>
      <c r="I72" s="319">
        <v>60.08</v>
      </c>
      <c r="J72" s="319">
        <f t="shared" ref="J72:J87" si="12">SUM(F72:G72)+I72</f>
        <v>60.08</v>
      </c>
      <c r="K72" s="319">
        <v>60.08</v>
      </c>
      <c r="L72" s="319">
        <f t="shared" si="9"/>
        <v>85.730593607305934</v>
      </c>
      <c r="M72" s="245"/>
    </row>
    <row r="73" spans="1:14" s="242" customFormat="1" ht="15">
      <c r="A73" s="246"/>
      <c r="B73" s="247" t="s">
        <v>245</v>
      </c>
      <c r="C73" s="244" t="s">
        <v>241</v>
      </c>
      <c r="D73" s="244"/>
      <c r="E73" s="319">
        <v>390</v>
      </c>
      <c r="F73" s="319">
        <v>0</v>
      </c>
      <c r="G73" s="319">
        <v>0</v>
      </c>
      <c r="H73" s="319">
        <f t="shared" si="10"/>
        <v>0</v>
      </c>
      <c r="I73" s="319">
        <v>0</v>
      </c>
      <c r="J73" s="319">
        <f t="shared" si="12"/>
        <v>0</v>
      </c>
      <c r="K73" s="319"/>
      <c r="L73" s="319">
        <f t="shared" si="9"/>
        <v>0</v>
      </c>
      <c r="M73" s="245"/>
    </row>
    <row r="74" spans="1:14" s="242" customFormat="1" ht="15">
      <c r="A74" s="239">
        <v>2</v>
      </c>
      <c r="B74" s="240" t="s">
        <v>251</v>
      </c>
      <c r="C74" s="243"/>
      <c r="D74" s="243"/>
      <c r="E74" s="322"/>
      <c r="F74" s="322"/>
      <c r="G74" s="322"/>
      <c r="H74" s="322"/>
      <c r="I74" s="322"/>
      <c r="J74" s="322"/>
      <c r="K74" s="322"/>
      <c r="L74" s="322"/>
      <c r="M74" s="245"/>
    </row>
    <row r="75" spans="1:14" s="242" customFormat="1" ht="15">
      <c r="A75" s="239" t="s">
        <v>232</v>
      </c>
      <c r="B75" s="247" t="s">
        <v>549</v>
      </c>
      <c r="C75" s="244" t="s">
        <v>253</v>
      </c>
      <c r="D75" s="244"/>
      <c r="E75" s="319">
        <f>SUM(E76:E78)</f>
        <v>14927</v>
      </c>
      <c r="F75" s="319">
        <f>SUM(F76:F78)</f>
        <v>550</v>
      </c>
      <c r="G75" s="319">
        <f t="shared" ref="G75" si="13">SUM(G76:G78)</f>
        <v>587</v>
      </c>
      <c r="H75" s="319">
        <f t="shared" si="10"/>
        <v>3.9324713606216921</v>
      </c>
      <c r="I75" s="319">
        <f>SUM(I76:I78)</f>
        <v>13458</v>
      </c>
      <c r="J75" s="319">
        <f t="shared" si="12"/>
        <v>14595</v>
      </c>
      <c r="K75" s="319">
        <f>+K76+K77+K78</f>
        <v>14546</v>
      </c>
      <c r="L75" s="319">
        <f t="shared" si="9"/>
        <v>97.775842433174788</v>
      </c>
      <c r="M75" s="245"/>
    </row>
    <row r="76" spans="1:14" s="242" customFormat="1" ht="15">
      <c r="A76" s="246" t="s">
        <v>234</v>
      </c>
      <c r="B76" s="247" t="s">
        <v>252</v>
      </c>
      <c r="C76" s="244" t="s">
        <v>253</v>
      </c>
      <c r="D76" s="244"/>
      <c r="E76" s="319">
        <v>1811</v>
      </c>
      <c r="F76" s="319">
        <v>87</v>
      </c>
      <c r="G76" s="319">
        <v>64</v>
      </c>
      <c r="H76" s="319">
        <f t="shared" si="10"/>
        <v>3.5339591385974605</v>
      </c>
      <c r="I76" s="319">
        <v>1414</v>
      </c>
      <c r="J76" s="319">
        <f t="shared" si="12"/>
        <v>1565</v>
      </c>
      <c r="K76" s="319">
        <v>1568</v>
      </c>
      <c r="L76" s="319">
        <f t="shared" si="9"/>
        <v>86.416344561016018</v>
      </c>
      <c r="M76" s="245"/>
    </row>
    <row r="77" spans="1:14" s="242" customFormat="1" ht="15">
      <c r="A77" s="246" t="s">
        <v>234</v>
      </c>
      <c r="B77" s="247" t="s">
        <v>254</v>
      </c>
      <c r="C77" s="244" t="s">
        <v>253</v>
      </c>
      <c r="D77" s="244"/>
      <c r="E77" s="319">
        <v>3458</v>
      </c>
      <c r="F77" s="319">
        <v>123</v>
      </c>
      <c r="G77" s="319">
        <v>98</v>
      </c>
      <c r="H77" s="319">
        <f t="shared" si="10"/>
        <v>2.834008097165992</v>
      </c>
      <c r="I77" s="319">
        <v>2927</v>
      </c>
      <c r="J77" s="319">
        <f t="shared" si="12"/>
        <v>3148</v>
      </c>
      <c r="K77" s="319">
        <v>3153</v>
      </c>
      <c r="L77" s="319">
        <f t="shared" si="9"/>
        <v>91.035280508964718</v>
      </c>
      <c r="M77" s="245"/>
    </row>
    <row r="78" spans="1:14" s="242" customFormat="1" ht="15">
      <c r="A78" s="246" t="s">
        <v>234</v>
      </c>
      <c r="B78" s="247" t="s">
        <v>255</v>
      </c>
      <c r="C78" s="244" t="s">
        <v>253</v>
      </c>
      <c r="D78" s="244"/>
      <c r="E78" s="319">
        <v>9658</v>
      </c>
      <c r="F78" s="319">
        <v>340</v>
      </c>
      <c r="G78" s="319">
        <v>425</v>
      </c>
      <c r="H78" s="319">
        <f t="shared" si="10"/>
        <v>4.4004969973079309</v>
      </c>
      <c r="I78" s="319">
        <v>9117</v>
      </c>
      <c r="J78" s="319">
        <f t="shared" si="12"/>
        <v>9882</v>
      </c>
      <c r="K78" s="319">
        <v>9825</v>
      </c>
      <c r="L78" s="319">
        <f t="shared" si="9"/>
        <v>102.31932077034583</v>
      </c>
      <c r="M78" s="245"/>
    </row>
    <row r="79" spans="1:14" s="242" customFormat="1" ht="15">
      <c r="A79" s="246" t="s">
        <v>232</v>
      </c>
      <c r="B79" s="247" t="s">
        <v>256</v>
      </c>
      <c r="C79" s="244" t="s">
        <v>253</v>
      </c>
      <c r="D79" s="244"/>
      <c r="E79" s="319">
        <v>118733</v>
      </c>
      <c r="F79" s="319">
        <v>1235</v>
      </c>
      <c r="G79" s="319">
        <v>1120</v>
      </c>
      <c r="H79" s="319">
        <f t="shared" si="10"/>
        <v>0.94329293456747487</v>
      </c>
      <c r="I79" s="319">
        <v>138993</v>
      </c>
      <c r="J79" s="319">
        <f t="shared" si="12"/>
        <v>141348</v>
      </c>
      <c r="K79" s="319">
        <v>141034</v>
      </c>
      <c r="L79" s="319">
        <f t="shared" si="9"/>
        <v>119.04693724575309</v>
      </c>
      <c r="M79" s="245"/>
    </row>
    <row r="80" spans="1:14" s="242" customFormat="1" ht="15">
      <c r="A80" s="239">
        <v>3</v>
      </c>
      <c r="B80" s="240" t="s">
        <v>257</v>
      </c>
      <c r="C80" s="258"/>
      <c r="D80" s="258"/>
      <c r="E80" s="322"/>
      <c r="F80" s="322"/>
      <c r="G80" s="322"/>
      <c r="H80" s="322"/>
      <c r="I80" s="322"/>
      <c r="J80" s="322"/>
      <c r="K80" s="322"/>
      <c r="L80" s="322"/>
      <c r="M80" s="245"/>
    </row>
    <row r="81" spans="1:15" s="242" customFormat="1" ht="15">
      <c r="A81" s="246" t="s">
        <v>232</v>
      </c>
      <c r="B81" s="247" t="s">
        <v>554</v>
      </c>
      <c r="C81" s="259" t="s">
        <v>236</v>
      </c>
      <c r="D81" s="259"/>
      <c r="E81" s="319">
        <v>642.29999999999995</v>
      </c>
      <c r="F81" s="319">
        <v>642.29999999999995</v>
      </c>
      <c r="G81" s="319">
        <v>642.29999999999995</v>
      </c>
      <c r="H81" s="319">
        <f t="shared" si="10"/>
        <v>100</v>
      </c>
      <c r="I81" s="319">
        <v>642.29999999999995</v>
      </c>
      <c r="J81" s="319">
        <v>642.29999999999995</v>
      </c>
      <c r="K81" s="319">
        <v>642.29999999999995</v>
      </c>
      <c r="L81" s="319">
        <f t="shared" si="9"/>
        <v>100</v>
      </c>
      <c r="M81" s="245"/>
    </row>
    <row r="82" spans="1:15" s="262" customFormat="1">
      <c r="A82" s="244" t="s">
        <v>232</v>
      </c>
      <c r="B82" s="260" t="s">
        <v>228</v>
      </c>
      <c r="C82" s="261" t="s">
        <v>110</v>
      </c>
      <c r="D82" s="261"/>
      <c r="E82" s="319">
        <v>37.369999999999997</v>
      </c>
      <c r="F82" s="319">
        <v>36.97</v>
      </c>
      <c r="G82" s="319">
        <v>36.97</v>
      </c>
      <c r="H82" s="319">
        <f>G82-E82</f>
        <v>-0.39999999999999858</v>
      </c>
      <c r="I82" s="319">
        <v>36.97</v>
      </c>
      <c r="J82" s="319">
        <v>36.97</v>
      </c>
      <c r="K82" s="387">
        <v>36.97</v>
      </c>
      <c r="L82" s="319">
        <f>J82-E82</f>
        <v>-0.39999999999999858</v>
      </c>
      <c r="M82" s="245"/>
    </row>
    <row r="83" spans="1:15" s="242" customFormat="1" ht="15">
      <c r="A83" s="239">
        <v>4</v>
      </c>
      <c r="B83" s="240" t="s">
        <v>259</v>
      </c>
      <c r="C83" s="243"/>
      <c r="D83" s="243"/>
      <c r="E83" s="322"/>
      <c r="F83" s="322"/>
      <c r="G83" s="322"/>
      <c r="H83" s="322"/>
      <c r="I83" s="322"/>
      <c r="J83" s="322"/>
      <c r="K83" s="322"/>
      <c r="L83" s="322"/>
      <c r="M83" s="245"/>
    </row>
    <row r="84" spans="1:15" s="242" customFormat="1" ht="15">
      <c r="A84" s="246" t="s">
        <v>152</v>
      </c>
      <c r="B84" s="263" t="s">
        <v>511</v>
      </c>
      <c r="C84" s="264" t="s">
        <v>236</v>
      </c>
      <c r="D84" s="264"/>
      <c r="E84" s="319">
        <v>82.38</v>
      </c>
      <c r="F84" s="319">
        <v>82</v>
      </c>
      <c r="G84" s="319">
        <v>82</v>
      </c>
      <c r="H84" s="319">
        <f t="shared" si="10"/>
        <v>99.538722991017252</v>
      </c>
      <c r="I84" s="319">
        <v>82</v>
      </c>
      <c r="J84" s="319">
        <v>82</v>
      </c>
      <c r="K84" s="319">
        <v>82.2</v>
      </c>
      <c r="L84" s="319">
        <f t="shared" si="9"/>
        <v>99.538722991017252</v>
      </c>
      <c r="M84" s="245"/>
    </row>
    <row r="85" spans="1:15" s="242" customFormat="1" ht="15">
      <c r="A85" s="246" t="s">
        <v>152</v>
      </c>
      <c r="B85" s="265" t="s">
        <v>548</v>
      </c>
      <c r="C85" s="264" t="s">
        <v>241</v>
      </c>
      <c r="D85" s="264"/>
      <c r="E85" s="319">
        <v>118.47</v>
      </c>
      <c r="F85" s="319">
        <f>+F86+F87</f>
        <v>9.84</v>
      </c>
      <c r="G85" s="319">
        <f>+G86+G87</f>
        <v>10.350000000000001</v>
      </c>
      <c r="H85" s="319">
        <f t="shared" si="10"/>
        <v>8.7363889592301867</v>
      </c>
      <c r="I85" s="319">
        <f>+I86+I87</f>
        <v>21.32</v>
      </c>
      <c r="J85" s="319">
        <f t="shared" si="12"/>
        <v>41.510000000000005</v>
      </c>
      <c r="K85" s="319">
        <v>45</v>
      </c>
      <c r="L85" s="319">
        <f t="shared" si="9"/>
        <v>35.038406347598553</v>
      </c>
      <c r="M85" s="245"/>
    </row>
    <row r="86" spans="1:15" s="242" customFormat="1">
      <c r="A86" s="266" t="s">
        <v>260</v>
      </c>
      <c r="B86" s="267" t="s">
        <v>512</v>
      </c>
      <c r="C86" s="268" t="s">
        <v>241</v>
      </c>
      <c r="D86" s="268"/>
      <c r="E86" s="323">
        <v>117.96</v>
      </c>
      <c r="F86" s="323">
        <v>9.8000000000000007</v>
      </c>
      <c r="G86" s="323">
        <v>10.3</v>
      </c>
      <c r="H86" s="323">
        <f t="shared" si="10"/>
        <v>8.7317734825364539</v>
      </c>
      <c r="I86" s="323">
        <v>21.2</v>
      </c>
      <c r="J86" s="323">
        <f t="shared" si="12"/>
        <v>41.3</v>
      </c>
      <c r="K86" s="323">
        <v>44.7</v>
      </c>
      <c r="L86" s="323">
        <f t="shared" si="9"/>
        <v>35.011868429976261</v>
      </c>
      <c r="M86" s="245"/>
      <c r="N86" s="248"/>
    </row>
    <row r="87" spans="1:15" s="242" customFormat="1" ht="15">
      <c r="A87" s="266" t="s">
        <v>260</v>
      </c>
      <c r="B87" s="267" t="s">
        <v>513</v>
      </c>
      <c r="C87" s="268" t="s">
        <v>241</v>
      </c>
      <c r="D87" s="268"/>
      <c r="E87" s="323">
        <v>0.51</v>
      </c>
      <c r="F87" s="323">
        <v>0.04</v>
      </c>
      <c r="G87" s="323">
        <v>0.05</v>
      </c>
      <c r="H87" s="323">
        <f t="shared" si="10"/>
        <v>9.8039215686274517</v>
      </c>
      <c r="I87" s="323">
        <v>0.12</v>
      </c>
      <c r="J87" s="323">
        <f t="shared" si="12"/>
        <v>0.21</v>
      </c>
      <c r="K87" s="323">
        <v>0.3</v>
      </c>
      <c r="L87" s="323">
        <f t="shared" si="9"/>
        <v>41.17647058823529</v>
      </c>
      <c r="M87" s="245"/>
    </row>
    <row r="88" spans="1:15" s="242" customFormat="1" ht="19.5" customHeight="1">
      <c r="A88" s="258" t="s">
        <v>60</v>
      </c>
      <c r="B88" s="310" t="s">
        <v>546</v>
      </c>
      <c r="C88" s="311"/>
      <c r="D88" s="311"/>
      <c r="E88" s="318"/>
      <c r="F88" s="318"/>
      <c r="G88" s="318"/>
      <c r="H88" s="318"/>
      <c r="I88" s="318"/>
      <c r="J88" s="318"/>
      <c r="K88" s="318"/>
      <c r="L88" s="318"/>
      <c r="M88" s="253"/>
    </row>
    <row r="89" spans="1:15">
      <c r="A89" s="259">
        <v>1</v>
      </c>
      <c r="B89" s="286" t="s">
        <v>547</v>
      </c>
      <c r="C89" s="312" t="s">
        <v>258</v>
      </c>
      <c r="D89" s="312"/>
      <c r="E89" s="320"/>
      <c r="F89" s="320" t="s">
        <v>575</v>
      </c>
      <c r="G89" s="320">
        <v>716.65</v>
      </c>
      <c r="H89" s="320"/>
      <c r="I89" s="320">
        <v>46078.8</v>
      </c>
      <c r="J89" s="320">
        <f>SUM(F89:G89)+I89</f>
        <v>46795.450000000004</v>
      </c>
      <c r="K89" s="320">
        <v>47864</v>
      </c>
      <c r="L89" s="320"/>
      <c r="M89" s="313"/>
      <c r="N89" s="276"/>
      <c r="O89" s="336"/>
    </row>
    <row r="90" spans="1:15">
      <c r="A90" s="259">
        <v>2</v>
      </c>
      <c r="B90" s="286" t="s">
        <v>503</v>
      </c>
      <c r="C90" s="312" t="s">
        <v>258</v>
      </c>
      <c r="D90" s="312"/>
      <c r="E90" s="320"/>
      <c r="F90" s="320">
        <v>29965</v>
      </c>
      <c r="G90" s="320">
        <v>35639</v>
      </c>
      <c r="H90" s="320"/>
      <c r="I90" s="320">
        <v>92014</v>
      </c>
      <c r="J90" s="320">
        <f t="shared" ref="J90" si="14">SUM(F90:G90)+I90</f>
        <v>157618</v>
      </c>
      <c r="K90" s="320">
        <v>187583</v>
      </c>
      <c r="L90" s="320"/>
      <c r="M90" s="313"/>
      <c r="N90" s="276"/>
    </row>
    <row r="94" spans="1:15">
      <c r="N94" s="336"/>
    </row>
    <row r="95" spans="1:15">
      <c r="L95" s="330"/>
    </row>
    <row r="96" spans="1:15">
      <c r="L96" s="330"/>
    </row>
  </sheetData>
  <mergeCells count="3">
    <mergeCell ref="N30:P30"/>
    <mergeCell ref="A1:M1"/>
    <mergeCell ref="A2:M2"/>
  </mergeCells>
  <pageMargins left="0.51181102362204722" right="0.39370078740157483" top="0.47244094488188981" bottom="0.55118110236220474" header="0.31496062992125984" footer="0.27559055118110237"/>
  <pageSetup paperSize="9" scale="91" fitToHeight="0" orientation="portrait" r:id="rId1"/>
  <headerFooter>
    <oddFooter>Page &amp;P&amp;R&amp;A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7"/>
  <sheetViews>
    <sheetView view="pageBreakPreview" zoomScaleNormal="100" zoomScaleSheetLayoutView="100" workbookViewId="0">
      <pane xSplit="2" ySplit="5" topLeftCell="C6" activePane="bottomRight" state="frozen"/>
      <selection activeCell="G5" sqref="G5"/>
      <selection pane="topRight" activeCell="G5" sqref="G5"/>
      <selection pane="bottomLeft" activeCell="G5" sqref="G5"/>
      <selection pane="bottomRight" activeCell="E12" sqref="E12"/>
    </sheetView>
  </sheetViews>
  <sheetFormatPr defaultRowHeight="13.15"/>
  <cols>
    <col min="1" max="1" width="6.19921875" style="104" customWidth="1"/>
    <col min="2" max="2" width="43.73046875" style="105" customWidth="1"/>
    <col min="3" max="4" width="12.73046875" style="105" customWidth="1"/>
    <col min="5" max="5" width="13.73046875" style="105" customWidth="1"/>
    <col min="6" max="6" width="13.73046875" style="210" customWidth="1"/>
    <col min="7" max="8" width="12.73046875" style="210" customWidth="1"/>
    <col min="9" max="9" width="9.19921875" style="105" customWidth="1"/>
    <col min="10" max="227" width="9.19921875" style="105"/>
    <col min="228" max="228" width="6.19921875" style="105" customWidth="1"/>
    <col min="229" max="229" width="51.46484375" style="105" bestFit="1" customWidth="1"/>
    <col min="230" max="239" width="0" style="105" hidden="1" customWidth="1"/>
    <col min="240" max="240" width="10.19921875" style="105" customWidth="1"/>
    <col min="241" max="246" width="0" style="105" hidden="1" customWidth="1"/>
    <col min="247" max="247" width="12.53125" style="105" customWidth="1"/>
    <col min="248" max="259" width="0" style="105" hidden="1" customWidth="1"/>
    <col min="260" max="260" width="12.796875" style="105" customWidth="1"/>
    <col min="261" max="261" width="11.19921875" style="105" customWidth="1"/>
    <col min="262" max="262" width="12.53125" style="105" customWidth="1"/>
    <col min="263" max="263" width="10.73046875" style="105" customWidth="1"/>
    <col min="264" max="264" width="20.796875" style="105" customWidth="1"/>
    <col min="265" max="265" width="0" style="105" hidden="1" customWidth="1"/>
    <col min="266" max="483" width="9.19921875" style="105"/>
    <col min="484" max="484" width="6.19921875" style="105" customWidth="1"/>
    <col min="485" max="485" width="51.46484375" style="105" bestFit="1" customWidth="1"/>
    <col min="486" max="495" width="0" style="105" hidden="1" customWidth="1"/>
    <col min="496" max="496" width="10.19921875" style="105" customWidth="1"/>
    <col min="497" max="502" width="0" style="105" hidden="1" customWidth="1"/>
    <col min="503" max="503" width="12.53125" style="105" customWidth="1"/>
    <col min="504" max="515" width="0" style="105" hidden="1" customWidth="1"/>
    <col min="516" max="516" width="12.796875" style="105" customWidth="1"/>
    <col min="517" max="517" width="11.19921875" style="105" customWidth="1"/>
    <col min="518" max="518" width="12.53125" style="105" customWidth="1"/>
    <col min="519" max="519" width="10.73046875" style="105" customWidth="1"/>
    <col min="520" max="520" width="20.796875" style="105" customWidth="1"/>
    <col min="521" max="521" width="0" style="105" hidden="1" customWidth="1"/>
    <col min="522" max="739" width="9.19921875" style="105"/>
    <col min="740" max="740" width="6.19921875" style="105" customWidth="1"/>
    <col min="741" max="741" width="51.46484375" style="105" bestFit="1" customWidth="1"/>
    <col min="742" max="751" width="0" style="105" hidden="1" customWidth="1"/>
    <col min="752" max="752" width="10.19921875" style="105" customWidth="1"/>
    <col min="753" max="758" width="0" style="105" hidden="1" customWidth="1"/>
    <col min="759" max="759" width="12.53125" style="105" customWidth="1"/>
    <col min="760" max="771" width="0" style="105" hidden="1" customWidth="1"/>
    <col min="772" max="772" width="12.796875" style="105" customWidth="1"/>
    <col min="773" max="773" width="11.19921875" style="105" customWidth="1"/>
    <col min="774" max="774" width="12.53125" style="105" customWidth="1"/>
    <col min="775" max="775" width="10.73046875" style="105" customWidth="1"/>
    <col min="776" max="776" width="20.796875" style="105" customWidth="1"/>
    <col min="777" max="777" width="0" style="105" hidden="1" customWidth="1"/>
    <col min="778" max="995" width="9.19921875" style="105"/>
    <col min="996" max="996" width="6.19921875" style="105" customWidth="1"/>
    <col min="997" max="997" width="51.46484375" style="105" bestFit="1" customWidth="1"/>
    <col min="998" max="1007" width="0" style="105" hidden="1" customWidth="1"/>
    <col min="1008" max="1008" width="10.19921875" style="105" customWidth="1"/>
    <col min="1009" max="1014" width="0" style="105" hidden="1" customWidth="1"/>
    <col min="1015" max="1015" width="12.53125" style="105" customWidth="1"/>
    <col min="1016" max="1027" width="0" style="105" hidden="1" customWidth="1"/>
    <col min="1028" max="1028" width="12.796875" style="105" customWidth="1"/>
    <col min="1029" max="1029" width="11.19921875" style="105" customWidth="1"/>
    <col min="1030" max="1030" width="12.53125" style="105" customWidth="1"/>
    <col min="1031" max="1031" width="10.73046875" style="105" customWidth="1"/>
    <col min="1032" max="1032" width="20.796875" style="105" customWidth="1"/>
    <col min="1033" max="1033" width="0" style="105" hidden="1" customWidth="1"/>
    <col min="1034" max="1251" width="9.19921875" style="105"/>
    <col min="1252" max="1252" width="6.19921875" style="105" customWidth="1"/>
    <col min="1253" max="1253" width="51.46484375" style="105" bestFit="1" customWidth="1"/>
    <col min="1254" max="1263" width="0" style="105" hidden="1" customWidth="1"/>
    <col min="1264" max="1264" width="10.19921875" style="105" customWidth="1"/>
    <col min="1265" max="1270" width="0" style="105" hidden="1" customWidth="1"/>
    <col min="1271" max="1271" width="12.53125" style="105" customWidth="1"/>
    <col min="1272" max="1283" width="0" style="105" hidden="1" customWidth="1"/>
    <col min="1284" max="1284" width="12.796875" style="105" customWidth="1"/>
    <col min="1285" max="1285" width="11.19921875" style="105" customWidth="1"/>
    <col min="1286" max="1286" width="12.53125" style="105" customWidth="1"/>
    <col min="1287" max="1287" width="10.73046875" style="105" customWidth="1"/>
    <col min="1288" max="1288" width="20.796875" style="105" customWidth="1"/>
    <col min="1289" max="1289" width="0" style="105" hidden="1" customWidth="1"/>
    <col min="1290" max="1507" width="9.19921875" style="105"/>
    <col min="1508" max="1508" width="6.19921875" style="105" customWidth="1"/>
    <col min="1509" max="1509" width="51.46484375" style="105" bestFit="1" customWidth="1"/>
    <col min="1510" max="1519" width="0" style="105" hidden="1" customWidth="1"/>
    <col min="1520" max="1520" width="10.19921875" style="105" customWidth="1"/>
    <col min="1521" max="1526" width="0" style="105" hidden="1" customWidth="1"/>
    <col min="1527" max="1527" width="12.53125" style="105" customWidth="1"/>
    <col min="1528" max="1539" width="0" style="105" hidden="1" customWidth="1"/>
    <col min="1540" max="1540" width="12.796875" style="105" customWidth="1"/>
    <col min="1541" max="1541" width="11.19921875" style="105" customWidth="1"/>
    <col min="1542" max="1542" width="12.53125" style="105" customWidth="1"/>
    <col min="1543" max="1543" width="10.73046875" style="105" customWidth="1"/>
    <col min="1544" max="1544" width="20.796875" style="105" customWidth="1"/>
    <col min="1545" max="1545" width="0" style="105" hidden="1" customWidth="1"/>
    <col min="1546" max="1763" width="9.19921875" style="105"/>
    <col min="1764" max="1764" width="6.19921875" style="105" customWidth="1"/>
    <col min="1765" max="1765" width="51.46484375" style="105" bestFit="1" customWidth="1"/>
    <col min="1766" max="1775" width="0" style="105" hidden="1" customWidth="1"/>
    <col min="1776" max="1776" width="10.19921875" style="105" customWidth="1"/>
    <col min="1777" max="1782" width="0" style="105" hidden="1" customWidth="1"/>
    <col min="1783" max="1783" width="12.53125" style="105" customWidth="1"/>
    <col min="1784" max="1795" width="0" style="105" hidden="1" customWidth="1"/>
    <col min="1796" max="1796" width="12.796875" style="105" customWidth="1"/>
    <col min="1797" max="1797" width="11.19921875" style="105" customWidth="1"/>
    <col min="1798" max="1798" width="12.53125" style="105" customWidth="1"/>
    <col min="1799" max="1799" width="10.73046875" style="105" customWidth="1"/>
    <col min="1800" max="1800" width="20.796875" style="105" customWidth="1"/>
    <col min="1801" max="1801" width="0" style="105" hidden="1" customWidth="1"/>
    <col min="1802" max="2019" width="9.19921875" style="105"/>
    <col min="2020" max="2020" width="6.19921875" style="105" customWidth="1"/>
    <col min="2021" max="2021" width="51.46484375" style="105" bestFit="1" customWidth="1"/>
    <col min="2022" max="2031" width="0" style="105" hidden="1" customWidth="1"/>
    <col min="2032" max="2032" width="10.19921875" style="105" customWidth="1"/>
    <col min="2033" max="2038" width="0" style="105" hidden="1" customWidth="1"/>
    <col min="2039" max="2039" width="12.53125" style="105" customWidth="1"/>
    <col min="2040" max="2051" width="0" style="105" hidden="1" customWidth="1"/>
    <col min="2052" max="2052" width="12.796875" style="105" customWidth="1"/>
    <col min="2053" max="2053" width="11.19921875" style="105" customWidth="1"/>
    <col min="2054" max="2054" width="12.53125" style="105" customWidth="1"/>
    <col min="2055" max="2055" width="10.73046875" style="105" customWidth="1"/>
    <col min="2056" max="2056" width="20.796875" style="105" customWidth="1"/>
    <col min="2057" max="2057" width="0" style="105" hidden="1" customWidth="1"/>
    <col min="2058" max="2275" width="9.19921875" style="105"/>
    <col min="2276" max="2276" width="6.19921875" style="105" customWidth="1"/>
    <col min="2277" max="2277" width="51.46484375" style="105" bestFit="1" customWidth="1"/>
    <col min="2278" max="2287" width="0" style="105" hidden="1" customWidth="1"/>
    <col min="2288" max="2288" width="10.19921875" style="105" customWidth="1"/>
    <col min="2289" max="2294" width="0" style="105" hidden="1" customWidth="1"/>
    <col min="2295" max="2295" width="12.53125" style="105" customWidth="1"/>
    <col min="2296" max="2307" width="0" style="105" hidden="1" customWidth="1"/>
    <col min="2308" max="2308" width="12.796875" style="105" customWidth="1"/>
    <col min="2309" max="2309" width="11.19921875" style="105" customWidth="1"/>
    <col min="2310" max="2310" width="12.53125" style="105" customWidth="1"/>
    <col min="2311" max="2311" width="10.73046875" style="105" customWidth="1"/>
    <col min="2312" max="2312" width="20.796875" style="105" customWidth="1"/>
    <col min="2313" max="2313" width="0" style="105" hidden="1" customWidth="1"/>
    <col min="2314" max="2531" width="9.19921875" style="105"/>
    <col min="2532" max="2532" width="6.19921875" style="105" customWidth="1"/>
    <col min="2533" max="2533" width="51.46484375" style="105" bestFit="1" customWidth="1"/>
    <col min="2534" max="2543" width="0" style="105" hidden="1" customWidth="1"/>
    <col min="2544" max="2544" width="10.19921875" style="105" customWidth="1"/>
    <col min="2545" max="2550" width="0" style="105" hidden="1" customWidth="1"/>
    <col min="2551" max="2551" width="12.53125" style="105" customWidth="1"/>
    <col min="2552" max="2563" width="0" style="105" hidden="1" customWidth="1"/>
    <col min="2564" max="2564" width="12.796875" style="105" customWidth="1"/>
    <col min="2565" max="2565" width="11.19921875" style="105" customWidth="1"/>
    <col min="2566" max="2566" width="12.53125" style="105" customWidth="1"/>
    <col min="2567" max="2567" width="10.73046875" style="105" customWidth="1"/>
    <col min="2568" max="2568" width="20.796875" style="105" customWidth="1"/>
    <col min="2569" max="2569" width="0" style="105" hidden="1" customWidth="1"/>
    <col min="2570" max="2787" width="9.19921875" style="105"/>
    <col min="2788" max="2788" width="6.19921875" style="105" customWidth="1"/>
    <col min="2789" max="2789" width="51.46484375" style="105" bestFit="1" customWidth="1"/>
    <col min="2790" max="2799" width="0" style="105" hidden="1" customWidth="1"/>
    <col min="2800" max="2800" width="10.19921875" style="105" customWidth="1"/>
    <col min="2801" max="2806" width="0" style="105" hidden="1" customWidth="1"/>
    <col min="2807" max="2807" width="12.53125" style="105" customWidth="1"/>
    <col min="2808" max="2819" width="0" style="105" hidden="1" customWidth="1"/>
    <col min="2820" max="2820" width="12.796875" style="105" customWidth="1"/>
    <col min="2821" max="2821" width="11.19921875" style="105" customWidth="1"/>
    <col min="2822" max="2822" width="12.53125" style="105" customWidth="1"/>
    <col min="2823" max="2823" width="10.73046875" style="105" customWidth="1"/>
    <col min="2824" max="2824" width="20.796875" style="105" customWidth="1"/>
    <col min="2825" max="2825" width="0" style="105" hidden="1" customWidth="1"/>
    <col min="2826" max="3043" width="9.19921875" style="105"/>
    <col min="3044" max="3044" width="6.19921875" style="105" customWidth="1"/>
    <col min="3045" max="3045" width="51.46484375" style="105" bestFit="1" customWidth="1"/>
    <col min="3046" max="3055" width="0" style="105" hidden="1" customWidth="1"/>
    <col min="3056" max="3056" width="10.19921875" style="105" customWidth="1"/>
    <col min="3057" max="3062" width="0" style="105" hidden="1" customWidth="1"/>
    <col min="3063" max="3063" width="12.53125" style="105" customWidth="1"/>
    <col min="3064" max="3075" width="0" style="105" hidden="1" customWidth="1"/>
    <col min="3076" max="3076" width="12.796875" style="105" customWidth="1"/>
    <col min="3077" max="3077" width="11.19921875" style="105" customWidth="1"/>
    <col min="3078" max="3078" width="12.53125" style="105" customWidth="1"/>
    <col min="3079" max="3079" width="10.73046875" style="105" customWidth="1"/>
    <col min="3080" max="3080" width="20.796875" style="105" customWidth="1"/>
    <col min="3081" max="3081" width="0" style="105" hidden="1" customWidth="1"/>
    <col min="3082" max="3299" width="9.19921875" style="105"/>
    <col min="3300" max="3300" width="6.19921875" style="105" customWidth="1"/>
    <col min="3301" max="3301" width="51.46484375" style="105" bestFit="1" customWidth="1"/>
    <col min="3302" max="3311" width="0" style="105" hidden="1" customWidth="1"/>
    <col min="3312" max="3312" width="10.19921875" style="105" customWidth="1"/>
    <col min="3313" max="3318" width="0" style="105" hidden="1" customWidth="1"/>
    <col min="3319" max="3319" width="12.53125" style="105" customWidth="1"/>
    <col min="3320" max="3331" width="0" style="105" hidden="1" customWidth="1"/>
    <col min="3332" max="3332" width="12.796875" style="105" customWidth="1"/>
    <col min="3333" max="3333" width="11.19921875" style="105" customWidth="1"/>
    <col min="3334" max="3334" width="12.53125" style="105" customWidth="1"/>
    <col min="3335" max="3335" width="10.73046875" style="105" customWidth="1"/>
    <col min="3336" max="3336" width="20.796875" style="105" customWidth="1"/>
    <col min="3337" max="3337" width="0" style="105" hidden="1" customWidth="1"/>
    <col min="3338" max="3555" width="9.19921875" style="105"/>
    <col min="3556" max="3556" width="6.19921875" style="105" customWidth="1"/>
    <col min="3557" max="3557" width="51.46484375" style="105" bestFit="1" customWidth="1"/>
    <col min="3558" max="3567" width="0" style="105" hidden="1" customWidth="1"/>
    <col min="3568" max="3568" width="10.19921875" style="105" customWidth="1"/>
    <col min="3569" max="3574" width="0" style="105" hidden="1" customWidth="1"/>
    <col min="3575" max="3575" width="12.53125" style="105" customWidth="1"/>
    <col min="3576" max="3587" width="0" style="105" hidden="1" customWidth="1"/>
    <col min="3588" max="3588" width="12.796875" style="105" customWidth="1"/>
    <col min="3589" max="3589" width="11.19921875" style="105" customWidth="1"/>
    <col min="3590" max="3590" width="12.53125" style="105" customWidth="1"/>
    <col min="3591" max="3591" width="10.73046875" style="105" customWidth="1"/>
    <col min="3592" max="3592" width="20.796875" style="105" customWidth="1"/>
    <col min="3593" max="3593" width="0" style="105" hidden="1" customWidth="1"/>
    <col min="3594" max="3811" width="9.19921875" style="105"/>
    <col min="3812" max="3812" width="6.19921875" style="105" customWidth="1"/>
    <col min="3813" max="3813" width="51.46484375" style="105" bestFit="1" customWidth="1"/>
    <col min="3814" max="3823" width="0" style="105" hidden="1" customWidth="1"/>
    <col min="3824" max="3824" width="10.19921875" style="105" customWidth="1"/>
    <col min="3825" max="3830" width="0" style="105" hidden="1" customWidth="1"/>
    <col min="3831" max="3831" width="12.53125" style="105" customWidth="1"/>
    <col min="3832" max="3843" width="0" style="105" hidden="1" customWidth="1"/>
    <col min="3844" max="3844" width="12.796875" style="105" customWidth="1"/>
    <col min="3845" max="3845" width="11.19921875" style="105" customWidth="1"/>
    <col min="3846" max="3846" width="12.53125" style="105" customWidth="1"/>
    <col min="3847" max="3847" width="10.73046875" style="105" customWidth="1"/>
    <col min="3848" max="3848" width="20.796875" style="105" customWidth="1"/>
    <col min="3849" max="3849" width="0" style="105" hidden="1" customWidth="1"/>
    <col min="3850" max="4067" width="9.19921875" style="105"/>
    <col min="4068" max="4068" width="6.19921875" style="105" customWidth="1"/>
    <col min="4069" max="4069" width="51.46484375" style="105" bestFit="1" customWidth="1"/>
    <col min="4070" max="4079" width="0" style="105" hidden="1" customWidth="1"/>
    <col min="4080" max="4080" width="10.19921875" style="105" customWidth="1"/>
    <col min="4081" max="4086" width="0" style="105" hidden="1" customWidth="1"/>
    <col min="4087" max="4087" width="12.53125" style="105" customWidth="1"/>
    <col min="4088" max="4099" width="0" style="105" hidden="1" customWidth="1"/>
    <col min="4100" max="4100" width="12.796875" style="105" customWidth="1"/>
    <col min="4101" max="4101" width="11.19921875" style="105" customWidth="1"/>
    <col min="4102" max="4102" width="12.53125" style="105" customWidth="1"/>
    <col min="4103" max="4103" width="10.73046875" style="105" customWidth="1"/>
    <col min="4104" max="4104" width="20.796875" style="105" customWidth="1"/>
    <col min="4105" max="4105" width="0" style="105" hidden="1" customWidth="1"/>
    <col min="4106" max="4323" width="9.19921875" style="105"/>
    <col min="4324" max="4324" width="6.19921875" style="105" customWidth="1"/>
    <col min="4325" max="4325" width="51.46484375" style="105" bestFit="1" customWidth="1"/>
    <col min="4326" max="4335" width="0" style="105" hidden="1" customWidth="1"/>
    <col min="4336" max="4336" width="10.19921875" style="105" customWidth="1"/>
    <col min="4337" max="4342" width="0" style="105" hidden="1" customWidth="1"/>
    <col min="4343" max="4343" width="12.53125" style="105" customWidth="1"/>
    <col min="4344" max="4355" width="0" style="105" hidden="1" customWidth="1"/>
    <col min="4356" max="4356" width="12.796875" style="105" customWidth="1"/>
    <col min="4357" max="4357" width="11.19921875" style="105" customWidth="1"/>
    <col min="4358" max="4358" width="12.53125" style="105" customWidth="1"/>
    <col min="4359" max="4359" width="10.73046875" style="105" customWidth="1"/>
    <col min="4360" max="4360" width="20.796875" style="105" customWidth="1"/>
    <col min="4361" max="4361" width="0" style="105" hidden="1" customWidth="1"/>
    <col min="4362" max="4579" width="9.19921875" style="105"/>
    <col min="4580" max="4580" width="6.19921875" style="105" customWidth="1"/>
    <col min="4581" max="4581" width="51.46484375" style="105" bestFit="1" customWidth="1"/>
    <col min="4582" max="4591" width="0" style="105" hidden="1" customWidth="1"/>
    <col min="4592" max="4592" width="10.19921875" style="105" customWidth="1"/>
    <col min="4593" max="4598" width="0" style="105" hidden="1" customWidth="1"/>
    <col min="4599" max="4599" width="12.53125" style="105" customWidth="1"/>
    <col min="4600" max="4611" width="0" style="105" hidden="1" customWidth="1"/>
    <col min="4612" max="4612" width="12.796875" style="105" customWidth="1"/>
    <col min="4613" max="4613" width="11.19921875" style="105" customWidth="1"/>
    <col min="4614" max="4614" width="12.53125" style="105" customWidth="1"/>
    <col min="4615" max="4615" width="10.73046875" style="105" customWidth="1"/>
    <col min="4616" max="4616" width="20.796875" style="105" customWidth="1"/>
    <col min="4617" max="4617" width="0" style="105" hidden="1" customWidth="1"/>
    <col min="4618" max="4835" width="9.19921875" style="105"/>
    <col min="4836" max="4836" width="6.19921875" style="105" customWidth="1"/>
    <col min="4837" max="4837" width="51.46484375" style="105" bestFit="1" customWidth="1"/>
    <col min="4838" max="4847" width="0" style="105" hidden="1" customWidth="1"/>
    <col min="4848" max="4848" width="10.19921875" style="105" customWidth="1"/>
    <col min="4849" max="4854" width="0" style="105" hidden="1" customWidth="1"/>
    <col min="4855" max="4855" width="12.53125" style="105" customWidth="1"/>
    <col min="4856" max="4867" width="0" style="105" hidden="1" customWidth="1"/>
    <col min="4868" max="4868" width="12.796875" style="105" customWidth="1"/>
    <col min="4869" max="4869" width="11.19921875" style="105" customWidth="1"/>
    <col min="4870" max="4870" width="12.53125" style="105" customWidth="1"/>
    <col min="4871" max="4871" width="10.73046875" style="105" customWidth="1"/>
    <col min="4872" max="4872" width="20.796875" style="105" customWidth="1"/>
    <col min="4873" max="4873" width="0" style="105" hidden="1" customWidth="1"/>
    <col min="4874" max="5091" width="9.19921875" style="105"/>
    <col min="5092" max="5092" width="6.19921875" style="105" customWidth="1"/>
    <col min="5093" max="5093" width="51.46484375" style="105" bestFit="1" customWidth="1"/>
    <col min="5094" max="5103" width="0" style="105" hidden="1" customWidth="1"/>
    <col min="5104" max="5104" width="10.19921875" style="105" customWidth="1"/>
    <col min="5105" max="5110" width="0" style="105" hidden="1" customWidth="1"/>
    <col min="5111" max="5111" width="12.53125" style="105" customWidth="1"/>
    <col min="5112" max="5123" width="0" style="105" hidden="1" customWidth="1"/>
    <col min="5124" max="5124" width="12.796875" style="105" customWidth="1"/>
    <col min="5125" max="5125" width="11.19921875" style="105" customWidth="1"/>
    <col min="5126" max="5126" width="12.53125" style="105" customWidth="1"/>
    <col min="5127" max="5127" width="10.73046875" style="105" customWidth="1"/>
    <col min="5128" max="5128" width="20.796875" style="105" customWidth="1"/>
    <col min="5129" max="5129" width="0" style="105" hidden="1" customWidth="1"/>
    <col min="5130" max="5347" width="9.19921875" style="105"/>
    <col min="5348" max="5348" width="6.19921875" style="105" customWidth="1"/>
    <col min="5349" max="5349" width="51.46484375" style="105" bestFit="1" customWidth="1"/>
    <col min="5350" max="5359" width="0" style="105" hidden="1" customWidth="1"/>
    <col min="5360" max="5360" width="10.19921875" style="105" customWidth="1"/>
    <col min="5361" max="5366" width="0" style="105" hidden="1" customWidth="1"/>
    <col min="5367" max="5367" width="12.53125" style="105" customWidth="1"/>
    <col min="5368" max="5379" width="0" style="105" hidden="1" customWidth="1"/>
    <col min="5380" max="5380" width="12.796875" style="105" customWidth="1"/>
    <col min="5381" max="5381" width="11.19921875" style="105" customWidth="1"/>
    <col min="5382" max="5382" width="12.53125" style="105" customWidth="1"/>
    <col min="5383" max="5383" width="10.73046875" style="105" customWidth="1"/>
    <col min="5384" max="5384" width="20.796875" style="105" customWidth="1"/>
    <col min="5385" max="5385" width="0" style="105" hidden="1" customWidth="1"/>
    <col min="5386" max="5603" width="9.19921875" style="105"/>
    <col min="5604" max="5604" width="6.19921875" style="105" customWidth="1"/>
    <col min="5605" max="5605" width="51.46484375" style="105" bestFit="1" customWidth="1"/>
    <col min="5606" max="5615" width="0" style="105" hidden="1" customWidth="1"/>
    <col min="5616" max="5616" width="10.19921875" style="105" customWidth="1"/>
    <col min="5617" max="5622" width="0" style="105" hidden="1" customWidth="1"/>
    <col min="5623" max="5623" width="12.53125" style="105" customWidth="1"/>
    <col min="5624" max="5635" width="0" style="105" hidden="1" customWidth="1"/>
    <col min="5636" max="5636" width="12.796875" style="105" customWidth="1"/>
    <col min="5637" max="5637" width="11.19921875" style="105" customWidth="1"/>
    <col min="5638" max="5638" width="12.53125" style="105" customWidth="1"/>
    <col min="5639" max="5639" width="10.73046875" style="105" customWidth="1"/>
    <col min="5640" max="5640" width="20.796875" style="105" customWidth="1"/>
    <col min="5641" max="5641" width="0" style="105" hidden="1" customWidth="1"/>
    <col min="5642" max="5859" width="9.19921875" style="105"/>
    <col min="5860" max="5860" width="6.19921875" style="105" customWidth="1"/>
    <col min="5861" max="5861" width="51.46484375" style="105" bestFit="1" customWidth="1"/>
    <col min="5862" max="5871" width="0" style="105" hidden="1" customWidth="1"/>
    <col min="5872" max="5872" width="10.19921875" style="105" customWidth="1"/>
    <col min="5873" max="5878" width="0" style="105" hidden="1" customWidth="1"/>
    <col min="5879" max="5879" width="12.53125" style="105" customWidth="1"/>
    <col min="5880" max="5891" width="0" style="105" hidden="1" customWidth="1"/>
    <col min="5892" max="5892" width="12.796875" style="105" customWidth="1"/>
    <col min="5893" max="5893" width="11.19921875" style="105" customWidth="1"/>
    <col min="5894" max="5894" width="12.53125" style="105" customWidth="1"/>
    <col min="5895" max="5895" width="10.73046875" style="105" customWidth="1"/>
    <col min="5896" max="5896" width="20.796875" style="105" customWidth="1"/>
    <col min="5897" max="5897" width="0" style="105" hidden="1" customWidth="1"/>
    <col min="5898" max="6115" width="9.19921875" style="105"/>
    <col min="6116" max="6116" width="6.19921875" style="105" customWidth="1"/>
    <col min="6117" max="6117" width="51.46484375" style="105" bestFit="1" customWidth="1"/>
    <col min="6118" max="6127" width="0" style="105" hidden="1" customWidth="1"/>
    <col min="6128" max="6128" width="10.19921875" style="105" customWidth="1"/>
    <col min="6129" max="6134" width="0" style="105" hidden="1" customWidth="1"/>
    <col min="6135" max="6135" width="12.53125" style="105" customWidth="1"/>
    <col min="6136" max="6147" width="0" style="105" hidden="1" customWidth="1"/>
    <col min="6148" max="6148" width="12.796875" style="105" customWidth="1"/>
    <col min="6149" max="6149" width="11.19921875" style="105" customWidth="1"/>
    <col min="6150" max="6150" width="12.53125" style="105" customWidth="1"/>
    <col min="6151" max="6151" width="10.73046875" style="105" customWidth="1"/>
    <col min="6152" max="6152" width="20.796875" style="105" customWidth="1"/>
    <col min="6153" max="6153" width="0" style="105" hidden="1" customWidth="1"/>
    <col min="6154" max="6371" width="9.19921875" style="105"/>
    <col min="6372" max="6372" width="6.19921875" style="105" customWidth="1"/>
    <col min="6373" max="6373" width="51.46484375" style="105" bestFit="1" customWidth="1"/>
    <col min="6374" max="6383" width="0" style="105" hidden="1" customWidth="1"/>
    <col min="6384" max="6384" width="10.19921875" style="105" customWidth="1"/>
    <col min="6385" max="6390" width="0" style="105" hidden="1" customWidth="1"/>
    <col min="6391" max="6391" width="12.53125" style="105" customWidth="1"/>
    <col min="6392" max="6403" width="0" style="105" hidden="1" customWidth="1"/>
    <col min="6404" max="6404" width="12.796875" style="105" customWidth="1"/>
    <col min="6405" max="6405" width="11.19921875" style="105" customWidth="1"/>
    <col min="6406" max="6406" width="12.53125" style="105" customWidth="1"/>
    <col min="6407" max="6407" width="10.73046875" style="105" customWidth="1"/>
    <col min="6408" max="6408" width="20.796875" style="105" customWidth="1"/>
    <col min="6409" max="6409" width="0" style="105" hidden="1" customWidth="1"/>
    <col min="6410" max="6627" width="9.19921875" style="105"/>
    <col min="6628" max="6628" width="6.19921875" style="105" customWidth="1"/>
    <col min="6629" max="6629" width="51.46484375" style="105" bestFit="1" customWidth="1"/>
    <col min="6630" max="6639" width="0" style="105" hidden="1" customWidth="1"/>
    <col min="6640" max="6640" width="10.19921875" style="105" customWidth="1"/>
    <col min="6641" max="6646" width="0" style="105" hidden="1" customWidth="1"/>
    <col min="6647" max="6647" width="12.53125" style="105" customWidth="1"/>
    <col min="6648" max="6659" width="0" style="105" hidden="1" customWidth="1"/>
    <col min="6660" max="6660" width="12.796875" style="105" customWidth="1"/>
    <col min="6661" max="6661" width="11.19921875" style="105" customWidth="1"/>
    <col min="6662" max="6662" width="12.53125" style="105" customWidth="1"/>
    <col min="6663" max="6663" width="10.73046875" style="105" customWidth="1"/>
    <col min="6664" max="6664" width="20.796875" style="105" customWidth="1"/>
    <col min="6665" max="6665" width="0" style="105" hidden="1" customWidth="1"/>
    <col min="6666" max="6883" width="9.19921875" style="105"/>
    <col min="6884" max="6884" width="6.19921875" style="105" customWidth="1"/>
    <col min="6885" max="6885" width="51.46484375" style="105" bestFit="1" customWidth="1"/>
    <col min="6886" max="6895" width="0" style="105" hidden="1" customWidth="1"/>
    <col min="6896" max="6896" width="10.19921875" style="105" customWidth="1"/>
    <col min="6897" max="6902" width="0" style="105" hidden="1" customWidth="1"/>
    <col min="6903" max="6903" width="12.53125" style="105" customWidth="1"/>
    <col min="6904" max="6915" width="0" style="105" hidden="1" customWidth="1"/>
    <col min="6916" max="6916" width="12.796875" style="105" customWidth="1"/>
    <col min="6917" max="6917" width="11.19921875" style="105" customWidth="1"/>
    <col min="6918" max="6918" width="12.53125" style="105" customWidth="1"/>
    <col min="6919" max="6919" width="10.73046875" style="105" customWidth="1"/>
    <col min="6920" max="6920" width="20.796875" style="105" customWidth="1"/>
    <col min="6921" max="6921" width="0" style="105" hidden="1" customWidth="1"/>
    <col min="6922" max="7139" width="9.19921875" style="105"/>
    <col min="7140" max="7140" width="6.19921875" style="105" customWidth="1"/>
    <col min="7141" max="7141" width="51.46484375" style="105" bestFit="1" customWidth="1"/>
    <col min="7142" max="7151" width="0" style="105" hidden="1" customWidth="1"/>
    <col min="7152" max="7152" width="10.19921875" style="105" customWidth="1"/>
    <col min="7153" max="7158" width="0" style="105" hidden="1" customWidth="1"/>
    <col min="7159" max="7159" width="12.53125" style="105" customWidth="1"/>
    <col min="7160" max="7171" width="0" style="105" hidden="1" customWidth="1"/>
    <col min="7172" max="7172" width="12.796875" style="105" customWidth="1"/>
    <col min="7173" max="7173" width="11.19921875" style="105" customWidth="1"/>
    <col min="7174" max="7174" width="12.53125" style="105" customWidth="1"/>
    <col min="7175" max="7175" width="10.73046875" style="105" customWidth="1"/>
    <col min="7176" max="7176" width="20.796875" style="105" customWidth="1"/>
    <col min="7177" max="7177" width="0" style="105" hidden="1" customWidth="1"/>
    <col min="7178" max="7395" width="9.19921875" style="105"/>
    <col min="7396" max="7396" width="6.19921875" style="105" customWidth="1"/>
    <col min="7397" max="7397" width="51.46484375" style="105" bestFit="1" customWidth="1"/>
    <col min="7398" max="7407" width="0" style="105" hidden="1" customWidth="1"/>
    <col min="7408" max="7408" width="10.19921875" style="105" customWidth="1"/>
    <col min="7409" max="7414" width="0" style="105" hidden="1" customWidth="1"/>
    <col min="7415" max="7415" width="12.53125" style="105" customWidth="1"/>
    <col min="7416" max="7427" width="0" style="105" hidden="1" customWidth="1"/>
    <col min="7428" max="7428" width="12.796875" style="105" customWidth="1"/>
    <col min="7429" max="7429" width="11.19921875" style="105" customWidth="1"/>
    <col min="7430" max="7430" width="12.53125" style="105" customWidth="1"/>
    <col min="7431" max="7431" width="10.73046875" style="105" customWidth="1"/>
    <col min="7432" max="7432" width="20.796875" style="105" customWidth="1"/>
    <col min="7433" max="7433" width="0" style="105" hidden="1" customWidth="1"/>
    <col min="7434" max="7651" width="9.19921875" style="105"/>
    <col min="7652" max="7652" width="6.19921875" style="105" customWidth="1"/>
    <col min="7653" max="7653" width="51.46484375" style="105" bestFit="1" customWidth="1"/>
    <col min="7654" max="7663" width="0" style="105" hidden="1" customWidth="1"/>
    <col min="7664" max="7664" width="10.19921875" style="105" customWidth="1"/>
    <col min="7665" max="7670" width="0" style="105" hidden="1" customWidth="1"/>
    <col min="7671" max="7671" width="12.53125" style="105" customWidth="1"/>
    <col min="7672" max="7683" width="0" style="105" hidden="1" customWidth="1"/>
    <col min="7684" max="7684" width="12.796875" style="105" customWidth="1"/>
    <col min="7685" max="7685" width="11.19921875" style="105" customWidth="1"/>
    <col min="7686" max="7686" width="12.53125" style="105" customWidth="1"/>
    <col min="7687" max="7687" width="10.73046875" style="105" customWidth="1"/>
    <col min="7688" max="7688" width="20.796875" style="105" customWidth="1"/>
    <col min="7689" max="7689" width="0" style="105" hidden="1" customWidth="1"/>
    <col min="7690" max="7907" width="9.19921875" style="105"/>
    <col min="7908" max="7908" width="6.19921875" style="105" customWidth="1"/>
    <col min="7909" max="7909" width="51.46484375" style="105" bestFit="1" customWidth="1"/>
    <col min="7910" max="7919" width="0" style="105" hidden="1" customWidth="1"/>
    <col min="7920" max="7920" width="10.19921875" style="105" customWidth="1"/>
    <col min="7921" max="7926" width="0" style="105" hidden="1" customWidth="1"/>
    <col min="7927" max="7927" width="12.53125" style="105" customWidth="1"/>
    <col min="7928" max="7939" width="0" style="105" hidden="1" customWidth="1"/>
    <col min="7940" max="7940" width="12.796875" style="105" customWidth="1"/>
    <col min="7941" max="7941" width="11.19921875" style="105" customWidth="1"/>
    <col min="7942" max="7942" width="12.53125" style="105" customWidth="1"/>
    <col min="7943" max="7943" width="10.73046875" style="105" customWidth="1"/>
    <col min="7944" max="7944" width="20.796875" style="105" customWidth="1"/>
    <col min="7945" max="7945" width="0" style="105" hidden="1" customWidth="1"/>
    <col min="7946" max="8163" width="9.19921875" style="105"/>
    <col min="8164" max="8164" width="6.19921875" style="105" customWidth="1"/>
    <col min="8165" max="8165" width="51.46484375" style="105" bestFit="1" customWidth="1"/>
    <col min="8166" max="8175" width="0" style="105" hidden="1" customWidth="1"/>
    <col min="8176" max="8176" width="10.19921875" style="105" customWidth="1"/>
    <col min="8177" max="8182" width="0" style="105" hidden="1" customWidth="1"/>
    <col min="8183" max="8183" width="12.53125" style="105" customWidth="1"/>
    <col min="8184" max="8195" width="0" style="105" hidden="1" customWidth="1"/>
    <col min="8196" max="8196" width="12.796875" style="105" customWidth="1"/>
    <col min="8197" max="8197" width="11.19921875" style="105" customWidth="1"/>
    <col min="8198" max="8198" width="12.53125" style="105" customWidth="1"/>
    <col min="8199" max="8199" width="10.73046875" style="105" customWidth="1"/>
    <col min="8200" max="8200" width="20.796875" style="105" customWidth="1"/>
    <col min="8201" max="8201" width="0" style="105" hidden="1" customWidth="1"/>
    <col min="8202" max="8419" width="9.19921875" style="105"/>
    <col min="8420" max="8420" width="6.19921875" style="105" customWidth="1"/>
    <col min="8421" max="8421" width="51.46484375" style="105" bestFit="1" customWidth="1"/>
    <col min="8422" max="8431" width="0" style="105" hidden="1" customWidth="1"/>
    <col min="8432" max="8432" width="10.19921875" style="105" customWidth="1"/>
    <col min="8433" max="8438" width="0" style="105" hidden="1" customWidth="1"/>
    <col min="8439" max="8439" width="12.53125" style="105" customWidth="1"/>
    <col min="8440" max="8451" width="0" style="105" hidden="1" customWidth="1"/>
    <col min="8452" max="8452" width="12.796875" style="105" customWidth="1"/>
    <col min="8453" max="8453" width="11.19921875" style="105" customWidth="1"/>
    <col min="8454" max="8454" width="12.53125" style="105" customWidth="1"/>
    <col min="8455" max="8455" width="10.73046875" style="105" customWidth="1"/>
    <col min="8456" max="8456" width="20.796875" style="105" customWidth="1"/>
    <col min="8457" max="8457" width="0" style="105" hidden="1" customWidth="1"/>
    <col min="8458" max="8675" width="9.19921875" style="105"/>
    <col min="8676" max="8676" width="6.19921875" style="105" customWidth="1"/>
    <col min="8677" max="8677" width="51.46484375" style="105" bestFit="1" customWidth="1"/>
    <col min="8678" max="8687" width="0" style="105" hidden="1" customWidth="1"/>
    <col min="8688" max="8688" width="10.19921875" style="105" customWidth="1"/>
    <col min="8689" max="8694" width="0" style="105" hidden="1" customWidth="1"/>
    <col min="8695" max="8695" width="12.53125" style="105" customWidth="1"/>
    <col min="8696" max="8707" width="0" style="105" hidden="1" customWidth="1"/>
    <col min="8708" max="8708" width="12.796875" style="105" customWidth="1"/>
    <col min="8709" max="8709" width="11.19921875" style="105" customWidth="1"/>
    <col min="8710" max="8710" width="12.53125" style="105" customWidth="1"/>
    <col min="8711" max="8711" width="10.73046875" style="105" customWidth="1"/>
    <col min="8712" max="8712" width="20.796875" style="105" customWidth="1"/>
    <col min="8713" max="8713" width="0" style="105" hidden="1" customWidth="1"/>
    <col min="8714" max="8931" width="9.19921875" style="105"/>
    <col min="8932" max="8932" width="6.19921875" style="105" customWidth="1"/>
    <col min="8933" max="8933" width="51.46484375" style="105" bestFit="1" customWidth="1"/>
    <col min="8934" max="8943" width="0" style="105" hidden="1" customWidth="1"/>
    <col min="8944" max="8944" width="10.19921875" style="105" customWidth="1"/>
    <col min="8945" max="8950" width="0" style="105" hidden="1" customWidth="1"/>
    <col min="8951" max="8951" width="12.53125" style="105" customWidth="1"/>
    <col min="8952" max="8963" width="0" style="105" hidden="1" customWidth="1"/>
    <col min="8964" max="8964" width="12.796875" style="105" customWidth="1"/>
    <col min="8965" max="8965" width="11.19921875" style="105" customWidth="1"/>
    <col min="8966" max="8966" width="12.53125" style="105" customWidth="1"/>
    <col min="8967" max="8967" width="10.73046875" style="105" customWidth="1"/>
    <col min="8968" max="8968" width="20.796875" style="105" customWidth="1"/>
    <col min="8969" max="8969" width="0" style="105" hidden="1" customWidth="1"/>
    <col min="8970" max="9187" width="9.19921875" style="105"/>
    <col min="9188" max="9188" width="6.19921875" style="105" customWidth="1"/>
    <col min="9189" max="9189" width="51.46484375" style="105" bestFit="1" customWidth="1"/>
    <col min="9190" max="9199" width="0" style="105" hidden="1" customWidth="1"/>
    <col min="9200" max="9200" width="10.19921875" style="105" customWidth="1"/>
    <col min="9201" max="9206" width="0" style="105" hidden="1" customWidth="1"/>
    <col min="9207" max="9207" width="12.53125" style="105" customWidth="1"/>
    <col min="9208" max="9219" width="0" style="105" hidden="1" customWidth="1"/>
    <col min="9220" max="9220" width="12.796875" style="105" customWidth="1"/>
    <col min="9221" max="9221" width="11.19921875" style="105" customWidth="1"/>
    <col min="9222" max="9222" width="12.53125" style="105" customWidth="1"/>
    <col min="9223" max="9223" width="10.73046875" style="105" customWidth="1"/>
    <col min="9224" max="9224" width="20.796875" style="105" customWidth="1"/>
    <col min="9225" max="9225" width="0" style="105" hidden="1" customWidth="1"/>
    <col min="9226" max="9443" width="9.19921875" style="105"/>
    <col min="9444" max="9444" width="6.19921875" style="105" customWidth="1"/>
    <col min="9445" max="9445" width="51.46484375" style="105" bestFit="1" customWidth="1"/>
    <col min="9446" max="9455" width="0" style="105" hidden="1" customWidth="1"/>
    <col min="9456" max="9456" width="10.19921875" style="105" customWidth="1"/>
    <col min="9457" max="9462" width="0" style="105" hidden="1" customWidth="1"/>
    <col min="9463" max="9463" width="12.53125" style="105" customWidth="1"/>
    <col min="9464" max="9475" width="0" style="105" hidden="1" customWidth="1"/>
    <col min="9476" max="9476" width="12.796875" style="105" customWidth="1"/>
    <col min="9477" max="9477" width="11.19921875" style="105" customWidth="1"/>
    <col min="9478" max="9478" width="12.53125" style="105" customWidth="1"/>
    <col min="9479" max="9479" width="10.73046875" style="105" customWidth="1"/>
    <col min="9480" max="9480" width="20.796875" style="105" customWidth="1"/>
    <col min="9481" max="9481" width="0" style="105" hidden="1" customWidth="1"/>
    <col min="9482" max="9699" width="9.19921875" style="105"/>
    <col min="9700" max="9700" width="6.19921875" style="105" customWidth="1"/>
    <col min="9701" max="9701" width="51.46484375" style="105" bestFit="1" customWidth="1"/>
    <col min="9702" max="9711" width="0" style="105" hidden="1" customWidth="1"/>
    <col min="9712" max="9712" width="10.19921875" style="105" customWidth="1"/>
    <col min="9713" max="9718" width="0" style="105" hidden="1" customWidth="1"/>
    <col min="9719" max="9719" width="12.53125" style="105" customWidth="1"/>
    <col min="9720" max="9731" width="0" style="105" hidden="1" customWidth="1"/>
    <col min="9732" max="9732" width="12.796875" style="105" customWidth="1"/>
    <col min="9733" max="9733" width="11.19921875" style="105" customWidth="1"/>
    <col min="9734" max="9734" width="12.53125" style="105" customWidth="1"/>
    <col min="9735" max="9735" width="10.73046875" style="105" customWidth="1"/>
    <col min="9736" max="9736" width="20.796875" style="105" customWidth="1"/>
    <col min="9737" max="9737" width="0" style="105" hidden="1" customWidth="1"/>
    <col min="9738" max="9955" width="9.19921875" style="105"/>
    <col min="9956" max="9956" width="6.19921875" style="105" customWidth="1"/>
    <col min="9957" max="9957" width="51.46484375" style="105" bestFit="1" customWidth="1"/>
    <col min="9958" max="9967" width="0" style="105" hidden="1" customWidth="1"/>
    <col min="9968" max="9968" width="10.19921875" style="105" customWidth="1"/>
    <col min="9969" max="9974" width="0" style="105" hidden="1" customWidth="1"/>
    <col min="9975" max="9975" width="12.53125" style="105" customWidth="1"/>
    <col min="9976" max="9987" width="0" style="105" hidden="1" customWidth="1"/>
    <col min="9988" max="9988" width="12.796875" style="105" customWidth="1"/>
    <col min="9989" max="9989" width="11.19921875" style="105" customWidth="1"/>
    <col min="9990" max="9990" width="12.53125" style="105" customWidth="1"/>
    <col min="9991" max="9991" width="10.73046875" style="105" customWidth="1"/>
    <col min="9992" max="9992" width="20.796875" style="105" customWidth="1"/>
    <col min="9993" max="9993" width="0" style="105" hidden="1" customWidth="1"/>
    <col min="9994" max="10211" width="9.19921875" style="105"/>
    <col min="10212" max="10212" width="6.19921875" style="105" customWidth="1"/>
    <col min="10213" max="10213" width="51.46484375" style="105" bestFit="1" customWidth="1"/>
    <col min="10214" max="10223" width="0" style="105" hidden="1" customWidth="1"/>
    <col min="10224" max="10224" width="10.19921875" style="105" customWidth="1"/>
    <col min="10225" max="10230" width="0" style="105" hidden="1" customWidth="1"/>
    <col min="10231" max="10231" width="12.53125" style="105" customWidth="1"/>
    <col min="10232" max="10243" width="0" style="105" hidden="1" customWidth="1"/>
    <col min="10244" max="10244" width="12.796875" style="105" customWidth="1"/>
    <col min="10245" max="10245" width="11.19921875" style="105" customWidth="1"/>
    <col min="10246" max="10246" width="12.53125" style="105" customWidth="1"/>
    <col min="10247" max="10247" width="10.73046875" style="105" customWidth="1"/>
    <col min="10248" max="10248" width="20.796875" style="105" customWidth="1"/>
    <col min="10249" max="10249" width="0" style="105" hidden="1" customWidth="1"/>
    <col min="10250" max="10467" width="9.19921875" style="105"/>
    <col min="10468" max="10468" width="6.19921875" style="105" customWidth="1"/>
    <col min="10469" max="10469" width="51.46484375" style="105" bestFit="1" customWidth="1"/>
    <col min="10470" max="10479" width="0" style="105" hidden="1" customWidth="1"/>
    <col min="10480" max="10480" width="10.19921875" style="105" customWidth="1"/>
    <col min="10481" max="10486" width="0" style="105" hidden="1" customWidth="1"/>
    <col min="10487" max="10487" width="12.53125" style="105" customWidth="1"/>
    <col min="10488" max="10499" width="0" style="105" hidden="1" customWidth="1"/>
    <col min="10500" max="10500" width="12.796875" style="105" customWidth="1"/>
    <col min="10501" max="10501" width="11.19921875" style="105" customWidth="1"/>
    <col min="10502" max="10502" width="12.53125" style="105" customWidth="1"/>
    <col min="10503" max="10503" width="10.73046875" style="105" customWidth="1"/>
    <col min="10504" max="10504" width="20.796875" style="105" customWidth="1"/>
    <col min="10505" max="10505" width="0" style="105" hidden="1" customWidth="1"/>
    <col min="10506" max="10723" width="9.19921875" style="105"/>
    <col min="10724" max="10724" width="6.19921875" style="105" customWidth="1"/>
    <col min="10725" max="10725" width="51.46484375" style="105" bestFit="1" customWidth="1"/>
    <col min="10726" max="10735" width="0" style="105" hidden="1" customWidth="1"/>
    <col min="10736" max="10736" width="10.19921875" style="105" customWidth="1"/>
    <col min="10737" max="10742" width="0" style="105" hidden="1" customWidth="1"/>
    <col min="10743" max="10743" width="12.53125" style="105" customWidth="1"/>
    <col min="10744" max="10755" width="0" style="105" hidden="1" customWidth="1"/>
    <col min="10756" max="10756" width="12.796875" style="105" customWidth="1"/>
    <col min="10757" max="10757" width="11.19921875" style="105" customWidth="1"/>
    <col min="10758" max="10758" width="12.53125" style="105" customWidth="1"/>
    <col min="10759" max="10759" width="10.73046875" style="105" customWidth="1"/>
    <col min="10760" max="10760" width="20.796875" style="105" customWidth="1"/>
    <col min="10761" max="10761" width="0" style="105" hidden="1" customWidth="1"/>
    <col min="10762" max="10979" width="9.19921875" style="105"/>
    <col min="10980" max="10980" width="6.19921875" style="105" customWidth="1"/>
    <col min="10981" max="10981" width="51.46484375" style="105" bestFit="1" customWidth="1"/>
    <col min="10982" max="10991" width="0" style="105" hidden="1" customWidth="1"/>
    <col min="10992" max="10992" width="10.19921875" style="105" customWidth="1"/>
    <col min="10993" max="10998" width="0" style="105" hidden="1" customWidth="1"/>
    <col min="10999" max="10999" width="12.53125" style="105" customWidth="1"/>
    <col min="11000" max="11011" width="0" style="105" hidden="1" customWidth="1"/>
    <col min="11012" max="11012" width="12.796875" style="105" customWidth="1"/>
    <col min="11013" max="11013" width="11.19921875" style="105" customWidth="1"/>
    <col min="11014" max="11014" width="12.53125" style="105" customWidth="1"/>
    <col min="11015" max="11015" width="10.73046875" style="105" customWidth="1"/>
    <col min="11016" max="11016" width="20.796875" style="105" customWidth="1"/>
    <col min="11017" max="11017" width="0" style="105" hidden="1" customWidth="1"/>
    <col min="11018" max="11235" width="9.19921875" style="105"/>
    <col min="11236" max="11236" width="6.19921875" style="105" customWidth="1"/>
    <col min="11237" max="11237" width="51.46484375" style="105" bestFit="1" customWidth="1"/>
    <col min="11238" max="11247" width="0" style="105" hidden="1" customWidth="1"/>
    <col min="11248" max="11248" width="10.19921875" style="105" customWidth="1"/>
    <col min="11249" max="11254" width="0" style="105" hidden="1" customWidth="1"/>
    <col min="11255" max="11255" width="12.53125" style="105" customWidth="1"/>
    <col min="11256" max="11267" width="0" style="105" hidden="1" customWidth="1"/>
    <col min="11268" max="11268" width="12.796875" style="105" customWidth="1"/>
    <col min="11269" max="11269" width="11.19921875" style="105" customWidth="1"/>
    <col min="11270" max="11270" width="12.53125" style="105" customWidth="1"/>
    <col min="11271" max="11271" width="10.73046875" style="105" customWidth="1"/>
    <col min="11272" max="11272" width="20.796875" style="105" customWidth="1"/>
    <col min="11273" max="11273" width="0" style="105" hidden="1" customWidth="1"/>
    <col min="11274" max="11491" width="9.19921875" style="105"/>
    <col min="11492" max="11492" width="6.19921875" style="105" customWidth="1"/>
    <col min="11493" max="11493" width="51.46484375" style="105" bestFit="1" customWidth="1"/>
    <col min="11494" max="11503" width="0" style="105" hidden="1" customWidth="1"/>
    <col min="11504" max="11504" width="10.19921875" style="105" customWidth="1"/>
    <col min="11505" max="11510" width="0" style="105" hidden="1" customWidth="1"/>
    <col min="11511" max="11511" width="12.53125" style="105" customWidth="1"/>
    <col min="11512" max="11523" width="0" style="105" hidden="1" customWidth="1"/>
    <col min="11524" max="11524" width="12.796875" style="105" customWidth="1"/>
    <col min="11525" max="11525" width="11.19921875" style="105" customWidth="1"/>
    <col min="11526" max="11526" width="12.53125" style="105" customWidth="1"/>
    <col min="11527" max="11527" width="10.73046875" style="105" customWidth="1"/>
    <col min="11528" max="11528" width="20.796875" style="105" customWidth="1"/>
    <col min="11529" max="11529" width="0" style="105" hidden="1" customWidth="1"/>
    <col min="11530" max="11747" width="9.19921875" style="105"/>
    <col min="11748" max="11748" width="6.19921875" style="105" customWidth="1"/>
    <col min="11749" max="11749" width="51.46484375" style="105" bestFit="1" customWidth="1"/>
    <col min="11750" max="11759" width="0" style="105" hidden="1" customWidth="1"/>
    <col min="11760" max="11760" width="10.19921875" style="105" customWidth="1"/>
    <col min="11761" max="11766" width="0" style="105" hidden="1" customWidth="1"/>
    <col min="11767" max="11767" width="12.53125" style="105" customWidth="1"/>
    <col min="11768" max="11779" width="0" style="105" hidden="1" customWidth="1"/>
    <col min="11780" max="11780" width="12.796875" style="105" customWidth="1"/>
    <col min="11781" max="11781" width="11.19921875" style="105" customWidth="1"/>
    <col min="11782" max="11782" width="12.53125" style="105" customWidth="1"/>
    <col min="11783" max="11783" width="10.73046875" style="105" customWidth="1"/>
    <col min="11784" max="11784" width="20.796875" style="105" customWidth="1"/>
    <col min="11785" max="11785" width="0" style="105" hidden="1" customWidth="1"/>
    <col min="11786" max="12003" width="9.19921875" style="105"/>
    <col min="12004" max="12004" width="6.19921875" style="105" customWidth="1"/>
    <col min="12005" max="12005" width="51.46484375" style="105" bestFit="1" customWidth="1"/>
    <col min="12006" max="12015" width="0" style="105" hidden="1" customWidth="1"/>
    <col min="12016" max="12016" width="10.19921875" style="105" customWidth="1"/>
    <col min="12017" max="12022" width="0" style="105" hidden="1" customWidth="1"/>
    <col min="12023" max="12023" width="12.53125" style="105" customWidth="1"/>
    <col min="12024" max="12035" width="0" style="105" hidden="1" customWidth="1"/>
    <col min="12036" max="12036" width="12.796875" style="105" customWidth="1"/>
    <col min="12037" max="12037" width="11.19921875" style="105" customWidth="1"/>
    <col min="12038" max="12038" width="12.53125" style="105" customWidth="1"/>
    <col min="12039" max="12039" width="10.73046875" style="105" customWidth="1"/>
    <col min="12040" max="12040" width="20.796875" style="105" customWidth="1"/>
    <col min="12041" max="12041" width="0" style="105" hidden="1" customWidth="1"/>
    <col min="12042" max="12259" width="9.19921875" style="105"/>
    <col min="12260" max="12260" width="6.19921875" style="105" customWidth="1"/>
    <col min="12261" max="12261" width="51.46484375" style="105" bestFit="1" customWidth="1"/>
    <col min="12262" max="12271" width="0" style="105" hidden="1" customWidth="1"/>
    <col min="12272" max="12272" width="10.19921875" style="105" customWidth="1"/>
    <col min="12273" max="12278" width="0" style="105" hidden="1" customWidth="1"/>
    <col min="12279" max="12279" width="12.53125" style="105" customWidth="1"/>
    <col min="12280" max="12291" width="0" style="105" hidden="1" customWidth="1"/>
    <col min="12292" max="12292" width="12.796875" style="105" customWidth="1"/>
    <col min="12293" max="12293" width="11.19921875" style="105" customWidth="1"/>
    <col min="12294" max="12294" width="12.53125" style="105" customWidth="1"/>
    <col min="12295" max="12295" width="10.73046875" style="105" customWidth="1"/>
    <col min="12296" max="12296" width="20.796875" style="105" customWidth="1"/>
    <col min="12297" max="12297" width="0" style="105" hidden="1" customWidth="1"/>
    <col min="12298" max="12515" width="9.19921875" style="105"/>
    <col min="12516" max="12516" width="6.19921875" style="105" customWidth="1"/>
    <col min="12517" max="12517" width="51.46484375" style="105" bestFit="1" customWidth="1"/>
    <col min="12518" max="12527" width="0" style="105" hidden="1" customWidth="1"/>
    <col min="12528" max="12528" width="10.19921875" style="105" customWidth="1"/>
    <col min="12529" max="12534" width="0" style="105" hidden="1" customWidth="1"/>
    <col min="12535" max="12535" width="12.53125" style="105" customWidth="1"/>
    <col min="12536" max="12547" width="0" style="105" hidden="1" customWidth="1"/>
    <col min="12548" max="12548" width="12.796875" style="105" customWidth="1"/>
    <col min="12549" max="12549" width="11.19921875" style="105" customWidth="1"/>
    <col min="12550" max="12550" width="12.53125" style="105" customWidth="1"/>
    <col min="12551" max="12551" width="10.73046875" style="105" customWidth="1"/>
    <col min="12552" max="12552" width="20.796875" style="105" customWidth="1"/>
    <col min="12553" max="12553" width="0" style="105" hidden="1" customWidth="1"/>
    <col min="12554" max="12771" width="9.19921875" style="105"/>
    <col min="12772" max="12772" width="6.19921875" style="105" customWidth="1"/>
    <col min="12773" max="12773" width="51.46484375" style="105" bestFit="1" customWidth="1"/>
    <col min="12774" max="12783" width="0" style="105" hidden="1" customWidth="1"/>
    <col min="12784" max="12784" width="10.19921875" style="105" customWidth="1"/>
    <col min="12785" max="12790" width="0" style="105" hidden="1" customWidth="1"/>
    <col min="12791" max="12791" width="12.53125" style="105" customWidth="1"/>
    <col min="12792" max="12803" width="0" style="105" hidden="1" customWidth="1"/>
    <col min="12804" max="12804" width="12.796875" style="105" customWidth="1"/>
    <col min="12805" max="12805" width="11.19921875" style="105" customWidth="1"/>
    <col min="12806" max="12806" width="12.53125" style="105" customWidth="1"/>
    <col min="12807" max="12807" width="10.73046875" style="105" customWidth="1"/>
    <col min="12808" max="12808" width="20.796875" style="105" customWidth="1"/>
    <col min="12809" max="12809" width="0" style="105" hidden="1" customWidth="1"/>
    <col min="12810" max="13027" width="9.19921875" style="105"/>
    <col min="13028" max="13028" width="6.19921875" style="105" customWidth="1"/>
    <col min="13029" max="13029" width="51.46484375" style="105" bestFit="1" customWidth="1"/>
    <col min="13030" max="13039" width="0" style="105" hidden="1" customWidth="1"/>
    <col min="13040" max="13040" width="10.19921875" style="105" customWidth="1"/>
    <col min="13041" max="13046" width="0" style="105" hidden="1" customWidth="1"/>
    <col min="13047" max="13047" width="12.53125" style="105" customWidth="1"/>
    <col min="13048" max="13059" width="0" style="105" hidden="1" customWidth="1"/>
    <col min="13060" max="13060" width="12.796875" style="105" customWidth="1"/>
    <col min="13061" max="13061" width="11.19921875" style="105" customWidth="1"/>
    <col min="13062" max="13062" width="12.53125" style="105" customWidth="1"/>
    <col min="13063" max="13063" width="10.73046875" style="105" customWidth="1"/>
    <col min="13064" max="13064" width="20.796875" style="105" customWidth="1"/>
    <col min="13065" max="13065" width="0" style="105" hidden="1" customWidth="1"/>
    <col min="13066" max="13283" width="9.19921875" style="105"/>
    <col min="13284" max="13284" width="6.19921875" style="105" customWidth="1"/>
    <col min="13285" max="13285" width="51.46484375" style="105" bestFit="1" customWidth="1"/>
    <col min="13286" max="13295" width="0" style="105" hidden="1" customWidth="1"/>
    <col min="13296" max="13296" width="10.19921875" style="105" customWidth="1"/>
    <col min="13297" max="13302" width="0" style="105" hidden="1" customWidth="1"/>
    <col min="13303" max="13303" width="12.53125" style="105" customWidth="1"/>
    <col min="13304" max="13315" width="0" style="105" hidden="1" customWidth="1"/>
    <col min="13316" max="13316" width="12.796875" style="105" customWidth="1"/>
    <col min="13317" max="13317" width="11.19921875" style="105" customWidth="1"/>
    <col min="13318" max="13318" width="12.53125" style="105" customWidth="1"/>
    <col min="13319" max="13319" width="10.73046875" style="105" customWidth="1"/>
    <col min="13320" max="13320" width="20.796875" style="105" customWidth="1"/>
    <col min="13321" max="13321" width="0" style="105" hidden="1" customWidth="1"/>
    <col min="13322" max="13539" width="9.19921875" style="105"/>
    <col min="13540" max="13540" width="6.19921875" style="105" customWidth="1"/>
    <col min="13541" max="13541" width="51.46484375" style="105" bestFit="1" customWidth="1"/>
    <col min="13542" max="13551" width="0" style="105" hidden="1" customWidth="1"/>
    <col min="13552" max="13552" width="10.19921875" style="105" customWidth="1"/>
    <col min="13553" max="13558" width="0" style="105" hidden="1" customWidth="1"/>
    <col min="13559" max="13559" width="12.53125" style="105" customWidth="1"/>
    <col min="13560" max="13571" width="0" style="105" hidden="1" customWidth="1"/>
    <col min="13572" max="13572" width="12.796875" style="105" customWidth="1"/>
    <col min="13573" max="13573" width="11.19921875" style="105" customWidth="1"/>
    <col min="13574" max="13574" width="12.53125" style="105" customWidth="1"/>
    <col min="13575" max="13575" width="10.73046875" style="105" customWidth="1"/>
    <col min="13576" max="13576" width="20.796875" style="105" customWidth="1"/>
    <col min="13577" max="13577" width="0" style="105" hidden="1" customWidth="1"/>
    <col min="13578" max="13795" width="9.19921875" style="105"/>
    <col min="13796" max="13796" width="6.19921875" style="105" customWidth="1"/>
    <col min="13797" max="13797" width="51.46484375" style="105" bestFit="1" customWidth="1"/>
    <col min="13798" max="13807" width="0" style="105" hidden="1" customWidth="1"/>
    <col min="13808" max="13808" width="10.19921875" style="105" customWidth="1"/>
    <col min="13809" max="13814" width="0" style="105" hidden="1" customWidth="1"/>
    <col min="13815" max="13815" width="12.53125" style="105" customWidth="1"/>
    <col min="13816" max="13827" width="0" style="105" hidden="1" customWidth="1"/>
    <col min="13828" max="13828" width="12.796875" style="105" customWidth="1"/>
    <col min="13829" max="13829" width="11.19921875" style="105" customWidth="1"/>
    <col min="13830" max="13830" width="12.53125" style="105" customWidth="1"/>
    <col min="13831" max="13831" width="10.73046875" style="105" customWidth="1"/>
    <col min="13832" max="13832" width="20.796875" style="105" customWidth="1"/>
    <col min="13833" max="13833" width="0" style="105" hidden="1" customWidth="1"/>
    <col min="13834" max="14051" width="9.19921875" style="105"/>
    <col min="14052" max="14052" width="6.19921875" style="105" customWidth="1"/>
    <col min="14053" max="14053" width="51.46484375" style="105" bestFit="1" customWidth="1"/>
    <col min="14054" max="14063" width="0" style="105" hidden="1" customWidth="1"/>
    <col min="14064" max="14064" width="10.19921875" style="105" customWidth="1"/>
    <col min="14065" max="14070" width="0" style="105" hidden="1" customWidth="1"/>
    <col min="14071" max="14071" width="12.53125" style="105" customWidth="1"/>
    <col min="14072" max="14083" width="0" style="105" hidden="1" customWidth="1"/>
    <col min="14084" max="14084" width="12.796875" style="105" customWidth="1"/>
    <col min="14085" max="14085" width="11.19921875" style="105" customWidth="1"/>
    <col min="14086" max="14086" width="12.53125" style="105" customWidth="1"/>
    <col min="14087" max="14087" width="10.73046875" style="105" customWidth="1"/>
    <col min="14088" max="14088" width="20.796875" style="105" customWidth="1"/>
    <col min="14089" max="14089" width="0" style="105" hidden="1" customWidth="1"/>
    <col min="14090" max="14307" width="9.19921875" style="105"/>
    <col min="14308" max="14308" width="6.19921875" style="105" customWidth="1"/>
    <col min="14309" max="14309" width="51.46484375" style="105" bestFit="1" customWidth="1"/>
    <col min="14310" max="14319" width="0" style="105" hidden="1" customWidth="1"/>
    <col min="14320" max="14320" width="10.19921875" style="105" customWidth="1"/>
    <col min="14321" max="14326" width="0" style="105" hidden="1" customWidth="1"/>
    <col min="14327" max="14327" width="12.53125" style="105" customWidth="1"/>
    <col min="14328" max="14339" width="0" style="105" hidden="1" customWidth="1"/>
    <col min="14340" max="14340" width="12.796875" style="105" customWidth="1"/>
    <col min="14341" max="14341" width="11.19921875" style="105" customWidth="1"/>
    <col min="14342" max="14342" width="12.53125" style="105" customWidth="1"/>
    <col min="14343" max="14343" width="10.73046875" style="105" customWidth="1"/>
    <col min="14344" max="14344" width="20.796875" style="105" customWidth="1"/>
    <col min="14345" max="14345" width="0" style="105" hidden="1" customWidth="1"/>
    <col min="14346" max="14563" width="9.19921875" style="105"/>
    <col min="14564" max="14564" width="6.19921875" style="105" customWidth="1"/>
    <col min="14565" max="14565" width="51.46484375" style="105" bestFit="1" customWidth="1"/>
    <col min="14566" max="14575" width="0" style="105" hidden="1" customWidth="1"/>
    <col min="14576" max="14576" width="10.19921875" style="105" customWidth="1"/>
    <col min="14577" max="14582" width="0" style="105" hidden="1" customWidth="1"/>
    <col min="14583" max="14583" width="12.53125" style="105" customWidth="1"/>
    <col min="14584" max="14595" width="0" style="105" hidden="1" customWidth="1"/>
    <col min="14596" max="14596" width="12.796875" style="105" customWidth="1"/>
    <col min="14597" max="14597" width="11.19921875" style="105" customWidth="1"/>
    <col min="14598" max="14598" width="12.53125" style="105" customWidth="1"/>
    <col min="14599" max="14599" width="10.73046875" style="105" customWidth="1"/>
    <col min="14600" max="14600" width="20.796875" style="105" customWidth="1"/>
    <col min="14601" max="14601" width="0" style="105" hidden="1" customWidth="1"/>
    <col min="14602" max="14819" width="9.19921875" style="105"/>
    <col min="14820" max="14820" width="6.19921875" style="105" customWidth="1"/>
    <col min="14821" max="14821" width="51.46484375" style="105" bestFit="1" customWidth="1"/>
    <col min="14822" max="14831" width="0" style="105" hidden="1" customWidth="1"/>
    <col min="14832" max="14832" width="10.19921875" style="105" customWidth="1"/>
    <col min="14833" max="14838" width="0" style="105" hidden="1" customWidth="1"/>
    <col min="14839" max="14839" width="12.53125" style="105" customWidth="1"/>
    <col min="14840" max="14851" width="0" style="105" hidden="1" customWidth="1"/>
    <col min="14852" max="14852" width="12.796875" style="105" customWidth="1"/>
    <col min="14853" max="14853" width="11.19921875" style="105" customWidth="1"/>
    <col min="14854" max="14854" width="12.53125" style="105" customWidth="1"/>
    <col min="14855" max="14855" width="10.73046875" style="105" customWidth="1"/>
    <col min="14856" max="14856" width="20.796875" style="105" customWidth="1"/>
    <col min="14857" max="14857" width="0" style="105" hidden="1" customWidth="1"/>
    <col min="14858" max="15075" width="9.19921875" style="105"/>
    <col min="15076" max="15076" width="6.19921875" style="105" customWidth="1"/>
    <col min="15077" max="15077" width="51.46484375" style="105" bestFit="1" customWidth="1"/>
    <col min="15078" max="15087" width="0" style="105" hidden="1" customWidth="1"/>
    <col min="15088" max="15088" width="10.19921875" style="105" customWidth="1"/>
    <col min="15089" max="15094" width="0" style="105" hidden="1" customWidth="1"/>
    <col min="15095" max="15095" width="12.53125" style="105" customWidth="1"/>
    <col min="15096" max="15107" width="0" style="105" hidden="1" customWidth="1"/>
    <col min="15108" max="15108" width="12.796875" style="105" customWidth="1"/>
    <col min="15109" max="15109" width="11.19921875" style="105" customWidth="1"/>
    <col min="15110" max="15110" width="12.53125" style="105" customWidth="1"/>
    <col min="15111" max="15111" width="10.73046875" style="105" customWidth="1"/>
    <col min="15112" max="15112" width="20.796875" style="105" customWidth="1"/>
    <col min="15113" max="15113" width="0" style="105" hidden="1" customWidth="1"/>
    <col min="15114" max="15331" width="9.19921875" style="105"/>
    <col min="15332" max="15332" width="6.19921875" style="105" customWidth="1"/>
    <col min="15333" max="15333" width="51.46484375" style="105" bestFit="1" customWidth="1"/>
    <col min="15334" max="15343" width="0" style="105" hidden="1" customWidth="1"/>
    <col min="15344" max="15344" width="10.19921875" style="105" customWidth="1"/>
    <col min="15345" max="15350" width="0" style="105" hidden="1" customWidth="1"/>
    <col min="15351" max="15351" width="12.53125" style="105" customWidth="1"/>
    <col min="15352" max="15363" width="0" style="105" hidden="1" customWidth="1"/>
    <col min="15364" max="15364" width="12.796875" style="105" customWidth="1"/>
    <col min="15365" max="15365" width="11.19921875" style="105" customWidth="1"/>
    <col min="15366" max="15366" width="12.53125" style="105" customWidth="1"/>
    <col min="15367" max="15367" width="10.73046875" style="105" customWidth="1"/>
    <col min="15368" max="15368" width="20.796875" style="105" customWidth="1"/>
    <col min="15369" max="15369" width="0" style="105" hidden="1" customWidth="1"/>
    <col min="15370" max="15587" width="9.19921875" style="105"/>
    <col min="15588" max="15588" width="6.19921875" style="105" customWidth="1"/>
    <col min="15589" max="15589" width="51.46484375" style="105" bestFit="1" customWidth="1"/>
    <col min="15590" max="15599" width="0" style="105" hidden="1" customWidth="1"/>
    <col min="15600" max="15600" width="10.19921875" style="105" customWidth="1"/>
    <col min="15601" max="15606" width="0" style="105" hidden="1" customWidth="1"/>
    <col min="15607" max="15607" width="12.53125" style="105" customWidth="1"/>
    <col min="15608" max="15619" width="0" style="105" hidden="1" customWidth="1"/>
    <col min="15620" max="15620" width="12.796875" style="105" customWidth="1"/>
    <col min="15621" max="15621" width="11.19921875" style="105" customWidth="1"/>
    <col min="15622" max="15622" width="12.53125" style="105" customWidth="1"/>
    <col min="15623" max="15623" width="10.73046875" style="105" customWidth="1"/>
    <col min="15624" max="15624" width="20.796875" style="105" customWidth="1"/>
    <col min="15625" max="15625" width="0" style="105" hidden="1" customWidth="1"/>
    <col min="15626" max="15843" width="9.19921875" style="105"/>
    <col min="15844" max="15844" width="6.19921875" style="105" customWidth="1"/>
    <col min="15845" max="15845" width="51.46484375" style="105" bestFit="1" customWidth="1"/>
    <col min="15846" max="15855" width="0" style="105" hidden="1" customWidth="1"/>
    <col min="15856" max="15856" width="10.19921875" style="105" customWidth="1"/>
    <col min="15857" max="15862" width="0" style="105" hidden="1" customWidth="1"/>
    <col min="15863" max="15863" width="12.53125" style="105" customWidth="1"/>
    <col min="15864" max="15875" width="0" style="105" hidden="1" customWidth="1"/>
    <col min="15876" max="15876" width="12.796875" style="105" customWidth="1"/>
    <col min="15877" max="15877" width="11.19921875" style="105" customWidth="1"/>
    <col min="15878" max="15878" width="12.53125" style="105" customWidth="1"/>
    <col min="15879" max="15879" width="10.73046875" style="105" customWidth="1"/>
    <col min="15880" max="15880" width="20.796875" style="105" customWidth="1"/>
    <col min="15881" max="15881" width="0" style="105" hidden="1" customWidth="1"/>
    <col min="15882" max="16099" width="9.19921875" style="105"/>
    <col min="16100" max="16100" width="6.19921875" style="105" customWidth="1"/>
    <col min="16101" max="16101" width="51.46484375" style="105" bestFit="1" customWidth="1"/>
    <col min="16102" max="16111" width="0" style="105" hidden="1" customWidth="1"/>
    <col min="16112" max="16112" width="10.19921875" style="105" customWidth="1"/>
    <col min="16113" max="16118" width="0" style="105" hidden="1" customWidth="1"/>
    <col min="16119" max="16119" width="12.53125" style="105" customWidth="1"/>
    <col min="16120" max="16131" width="0" style="105" hidden="1" customWidth="1"/>
    <col min="16132" max="16132" width="12.796875" style="105" customWidth="1"/>
    <col min="16133" max="16133" width="11.19921875" style="105" customWidth="1"/>
    <col min="16134" max="16134" width="12.53125" style="105" customWidth="1"/>
    <col min="16135" max="16135" width="10.73046875" style="105" customWidth="1"/>
    <col min="16136" max="16136" width="20.796875" style="105" customWidth="1"/>
    <col min="16137" max="16137" width="0" style="105" hidden="1" customWidth="1"/>
    <col min="16138" max="16384" width="9.19921875" style="105"/>
  </cols>
  <sheetData>
    <row r="1" spans="1:10" ht="13.9">
      <c r="F1" s="105"/>
      <c r="G1" s="105"/>
      <c r="H1" s="211" t="s">
        <v>514</v>
      </c>
    </row>
    <row r="2" spans="1:10" ht="25.5" customHeight="1">
      <c r="A2" s="359" t="s">
        <v>504</v>
      </c>
      <c r="B2" s="359"/>
      <c r="C2" s="359"/>
      <c r="D2" s="359"/>
      <c r="E2" s="359"/>
      <c r="F2" s="359"/>
      <c r="G2" s="359"/>
      <c r="H2" s="359"/>
    </row>
    <row r="3" spans="1:10" ht="20.2" customHeight="1">
      <c r="A3" s="351" t="str">
        <f>'BIỂU KÈM THEO'!A2:M2</f>
        <v>(Kèm theo theo Báo cáo số           /BC-UBND ngày       /6/2026 của UBND xã Tuần Giáo)</v>
      </c>
      <c r="B3" s="351"/>
      <c r="C3" s="351"/>
      <c r="D3" s="351"/>
      <c r="E3" s="351"/>
      <c r="F3" s="351"/>
      <c r="G3" s="351"/>
      <c r="H3" s="351"/>
    </row>
    <row r="4" spans="1:10" ht="42" customHeight="1">
      <c r="A4" s="360" t="s">
        <v>107</v>
      </c>
      <c r="B4" s="360" t="s">
        <v>103</v>
      </c>
      <c r="C4" s="360" t="s">
        <v>505</v>
      </c>
      <c r="D4" s="360"/>
      <c r="E4" s="361" t="s">
        <v>507</v>
      </c>
      <c r="F4" s="361" t="s">
        <v>508</v>
      </c>
      <c r="G4" s="360" t="s">
        <v>509</v>
      </c>
      <c r="H4" s="360"/>
    </row>
    <row r="5" spans="1:10" ht="41.25" customHeight="1">
      <c r="A5" s="360"/>
      <c r="B5" s="360"/>
      <c r="C5" s="212" t="s">
        <v>506</v>
      </c>
      <c r="D5" s="212" t="s">
        <v>487</v>
      </c>
      <c r="E5" s="361"/>
      <c r="F5" s="361"/>
      <c r="G5" s="213" t="s">
        <v>507</v>
      </c>
      <c r="H5" s="212" t="s">
        <v>510</v>
      </c>
    </row>
    <row r="6" spans="1:10" ht="18" customHeight="1">
      <c r="A6" s="214"/>
      <c r="B6" s="212" t="s">
        <v>261</v>
      </c>
      <c r="C6" s="106">
        <f>C7+C37</f>
        <v>17970.883687257203</v>
      </c>
      <c r="D6" s="106">
        <f>D7+D37</f>
        <v>3514.2726781153997</v>
      </c>
      <c r="E6" s="106">
        <f>E7+E37</f>
        <v>3185.8154899999995</v>
      </c>
      <c r="F6" s="106">
        <f>F7+F37</f>
        <v>3514.2726781153997</v>
      </c>
      <c r="G6" s="106">
        <f>F6/E6%</f>
        <v>110.30998779265148</v>
      </c>
      <c r="H6" s="106">
        <f>F6/D6%</f>
        <v>100</v>
      </c>
    </row>
    <row r="7" spans="1:10" s="107" customFormat="1" ht="18" customHeight="1">
      <c r="A7" s="212" t="s">
        <v>8</v>
      </c>
      <c r="B7" s="212" t="s">
        <v>262</v>
      </c>
      <c r="C7" s="106">
        <f>C8+C9+C11</f>
        <v>17232.878927868202</v>
      </c>
      <c r="D7" s="106">
        <f>D8+D9+D11</f>
        <v>3343.2310105213996</v>
      </c>
      <c r="E7" s="106">
        <f>E8+E9+E11</f>
        <v>3025.0771499999996</v>
      </c>
      <c r="F7" s="106">
        <f>F8+F9+F11</f>
        <v>3343.2310105213996</v>
      </c>
      <c r="G7" s="106">
        <f t="shared" ref="G7:G37" si="0">F7/E7%</f>
        <v>110.51721476000704</v>
      </c>
      <c r="H7" s="106">
        <f t="shared" ref="H7:H37" si="1">F7/D7%</f>
        <v>100.00000000000001</v>
      </c>
      <c r="J7" s="105"/>
    </row>
    <row r="8" spans="1:10" s="107" customFormat="1" ht="18" customHeight="1">
      <c r="A8" s="212" t="s">
        <v>263</v>
      </c>
      <c r="B8" s="212" t="s">
        <v>264</v>
      </c>
      <c r="C8" s="106">
        <f>C13</f>
        <v>2655.3978594159998</v>
      </c>
      <c r="D8" s="106">
        <f>D13</f>
        <v>311.12774726599997</v>
      </c>
      <c r="E8" s="106">
        <v>302.15377999999998</v>
      </c>
      <c r="F8" s="106">
        <f>F13</f>
        <v>311.12774726599997</v>
      </c>
      <c r="G8" s="106">
        <f t="shared" si="0"/>
        <v>102.97</v>
      </c>
      <c r="H8" s="106">
        <f t="shared" si="1"/>
        <v>100</v>
      </c>
      <c r="J8" s="105"/>
    </row>
    <row r="9" spans="1:10" s="107" customFormat="1" ht="18" customHeight="1">
      <c r="A9" s="212" t="s">
        <v>265</v>
      </c>
      <c r="B9" s="212" t="s">
        <v>266</v>
      </c>
      <c r="C9" s="106">
        <f>C15</f>
        <v>3933.6689452731007</v>
      </c>
      <c r="D9" s="106">
        <f>D15</f>
        <v>724.25405877820003</v>
      </c>
      <c r="E9" s="106">
        <v>660.61366999999996</v>
      </c>
      <c r="F9" s="106">
        <f>F15</f>
        <v>724.25405877820003</v>
      </c>
      <c r="G9" s="106">
        <f t="shared" si="0"/>
        <v>109.6335258666688</v>
      </c>
      <c r="H9" s="106">
        <f t="shared" si="1"/>
        <v>100</v>
      </c>
      <c r="J9" s="105"/>
    </row>
    <row r="10" spans="1:10" s="109" customFormat="1" ht="18" customHeight="1">
      <c r="A10" s="215"/>
      <c r="B10" s="215" t="s">
        <v>267</v>
      </c>
      <c r="C10" s="108">
        <f>C16+C17+C18+C19</f>
        <v>1451.2489310867002</v>
      </c>
      <c r="D10" s="108">
        <f>D16+D17+D18+D19</f>
        <v>253.05645598380002</v>
      </c>
      <c r="E10" s="108">
        <f>E16+E17+E18+E19</f>
        <v>234.32937000000001</v>
      </c>
      <c r="F10" s="108">
        <f>F16+F17+F18+F19</f>
        <v>253.05645598380002</v>
      </c>
      <c r="G10" s="112">
        <f t="shared" si="0"/>
        <v>107.99177925660791</v>
      </c>
      <c r="H10" s="112">
        <f t="shared" si="1"/>
        <v>100.00000000000001</v>
      </c>
      <c r="J10" s="105"/>
    </row>
    <row r="11" spans="1:10" s="107" customFormat="1" ht="18" customHeight="1">
      <c r="A11" s="212" t="s">
        <v>268</v>
      </c>
      <c r="B11" s="212" t="s">
        <v>269</v>
      </c>
      <c r="C11" s="106">
        <f>C21</f>
        <v>10643.812123179103</v>
      </c>
      <c r="D11" s="106">
        <f>D21</f>
        <v>2307.8492044771997</v>
      </c>
      <c r="E11" s="106">
        <v>2062.3096999999998</v>
      </c>
      <c r="F11" s="106">
        <f>F21</f>
        <v>2307.8492044771997</v>
      </c>
      <c r="G11" s="106">
        <f t="shared" si="0"/>
        <v>111.90604420263358</v>
      </c>
      <c r="H11" s="106">
        <f t="shared" si="1"/>
        <v>100</v>
      </c>
      <c r="J11" s="105"/>
    </row>
    <row r="12" spans="1:10" ht="18" customHeight="1">
      <c r="A12" s="214"/>
      <c r="B12" s="212" t="s">
        <v>270</v>
      </c>
      <c r="C12" s="106"/>
      <c r="D12" s="114"/>
      <c r="E12" s="111"/>
      <c r="F12" s="114"/>
      <c r="G12" s="112"/>
      <c r="H12" s="112"/>
    </row>
    <row r="13" spans="1:10" ht="18" customHeight="1">
      <c r="A13" s="212" t="s">
        <v>263</v>
      </c>
      <c r="B13" s="212" t="s">
        <v>264</v>
      </c>
      <c r="C13" s="106">
        <f>C14</f>
        <v>2655.3978594159998</v>
      </c>
      <c r="D13" s="106">
        <f>D14</f>
        <v>311.12774726599997</v>
      </c>
      <c r="E13" s="106">
        <f>E14</f>
        <v>302.15377999999998</v>
      </c>
      <c r="F13" s="106">
        <f>F14</f>
        <v>311.12774726599997</v>
      </c>
      <c r="G13" s="106">
        <f t="shared" si="0"/>
        <v>102.97</v>
      </c>
      <c r="H13" s="106">
        <f t="shared" si="1"/>
        <v>100</v>
      </c>
    </row>
    <row r="14" spans="1:10" ht="18" customHeight="1">
      <c r="A14" s="214">
        <v>1</v>
      </c>
      <c r="B14" s="216" t="s">
        <v>271</v>
      </c>
      <c r="C14" s="208">
        <v>2655.3978594159998</v>
      </c>
      <c r="D14" s="208">
        <v>311.12774726599997</v>
      </c>
      <c r="E14" s="112">
        <v>302.15377999999998</v>
      </c>
      <c r="F14" s="208">
        <v>311.12774726599997</v>
      </c>
      <c r="G14" s="112">
        <f t="shared" si="0"/>
        <v>102.97</v>
      </c>
      <c r="H14" s="112">
        <f t="shared" si="1"/>
        <v>100</v>
      </c>
    </row>
    <row r="15" spans="1:10" ht="18" customHeight="1">
      <c r="A15" s="212" t="s">
        <v>265</v>
      </c>
      <c r="B15" s="212" t="s">
        <v>266</v>
      </c>
      <c r="C15" s="110">
        <f>SUM(C16:C20)</f>
        <v>3933.6689452731007</v>
      </c>
      <c r="D15" s="110">
        <f>SUM(D16:D20)</f>
        <v>724.25405877820003</v>
      </c>
      <c r="E15" s="110">
        <f>SUM(E16:E20)</f>
        <v>660.61365999999998</v>
      </c>
      <c r="F15" s="110">
        <f>SUM(F16:F20)</f>
        <v>724.25405877820003</v>
      </c>
      <c r="G15" s="106">
        <f t="shared" si="0"/>
        <v>109.63352752623977</v>
      </c>
      <c r="H15" s="106">
        <f t="shared" si="1"/>
        <v>100</v>
      </c>
    </row>
    <row r="16" spans="1:10" ht="18" customHeight="1">
      <c r="A16" s="214">
        <v>2</v>
      </c>
      <c r="B16" s="216" t="s">
        <v>272</v>
      </c>
      <c r="C16" s="208">
        <v>49.853679991199996</v>
      </c>
      <c r="D16" s="208">
        <v>9.6356131240000007</v>
      </c>
      <c r="E16" s="208">
        <v>9.5016400000000001</v>
      </c>
      <c r="F16" s="208">
        <v>9.6356131240000007</v>
      </c>
      <c r="G16" s="112">
        <f t="shared" si="0"/>
        <v>101.41000000000001</v>
      </c>
      <c r="H16" s="112">
        <f t="shared" si="1"/>
        <v>100</v>
      </c>
      <c r="J16" s="113"/>
    </row>
    <row r="17" spans="1:8" ht="18" customHeight="1">
      <c r="A17" s="214">
        <v>3</v>
      </c>
      <c r="B17" s="216" t="s">
        <v>274</v>
      </c>
      <c r="C17" s="208">
        <v>547.3896775398</v>
      </c>
      <c r="D17" s="208">
        <v>144.18363034680002</v>
      </c>
      <c r="E17" s="208">
        <v>132.25308000000001</v>
      </c>
      <c r="F17" s="208">
        <v>144.18363034680002</v>
      </c>
      <c r="G17" s="112">
        <f t="shared" si="0"/>
        <v>109.02100000000002</v>
      </c>
      <c r="H17" s="112">
        <f t="shared" si="1"/>
        <v>100</v>
      </c>
    </row>
    <row r="18" spans="1:8" ht="26.2" customHeight="1">
      <c r="A18" s="214">
        <v>4</v>
      </c>
      <c r="B18" s="216" t="s">
        <v>518</v>
      </c>
      <c r="C18" s="208">
        <v>796.82662036800002</v>
      </c>
      <c r="D18" s="208">
        <v>84.708049404000008</v>
      </c>
      <c r="E18" s="208">
        <v>78.65916</v>
      </c>
      <c r="F18" s="208">
        <v>84.708049404000008</v>
      </c>
      <c r="G18" s="112">
        <f t="shared" si="0"/>
        <v>107.69000000000001</v>
      </c>
      <c r="H18" s="112">
        <f t="shared" si="1"/>
        <v>100</v>
      </c>
    </row>
    <row r="19" spans="1:8" ht="26.2" customHeight="1">
      <c r="A19" s="214">
        <v>5</v>
      </c>
      <c r="B19" s="216" t="s">
        <v>275</v>
      </c>
      <c r="C19" s="208">
        <v>57.178953187700003</v>
      </c>
      <c r="D19" s="208">
        <v>14.529163109000001</v>
      </c>
      <c r="E19" s="208">
        <v>13.91549</v>
      </c>
      <c r="F19" s="208">
        <v>14.529163109000001</v>
      </c>
      <c r="G19" s="112">
        <f t="shared" si="0"/>
        <v>104.41000000000001</v>
      </c>
      <c r="H19" s="112">
        <f t="shared" si="1"/>
        <v>100</v>
      </c>
    </row>
    <row r="20" spans="1:8" ht="15" customHeight="1">
      <c r="A20" s="214">
        <v>6</v>
      </c>
      <c r="B20" s="216" t="s">
        <v>276</v>
      </c>
      <c r="C20" s="208">
        <v>2482.4200141864003</v>
      </c>
      <c r="D20" s="208">
        <v>471.19760279439998</v>
      </c>
      <c r="E20" s="208">
        <v>426.28429</v>
      </c>
      <c r="F20" s="208">
        <v>471.19760279439998</v>
      </c>
      <c r="G20" s="112">
        <f t="shared" si="0"/>
        <v>110.536</v>
      </c>
      <c r="H20" s="112">
        <f t="shared" si="1"/>
        <v>100</v>
      </c>
    </row>
    <row r="21" spans="1:8" ht="18" customHeight="1">
      <c r="A21" s="212" t="s">
        <v>268</v>
      </c>
      <c r="B21" s="212" t="s">
        <v>269</v>
      </c>
      <c r="C21" s="110">
        <f>SUM(C22:C36)</f>
        <v>10643.812123179103</v>
      </c>
      <c r="D21" s="110">
        <f>SUM(D22:D36)</f>
        <v>2307.8492044771997</v>
      </c>
      <c r="E21" s="110">
        <f t="shared" ref="E21:F21" si="2">SUM(E22:E36)</f>
        <v>2062.30971</v>
      </c>
      <c r="F21" s="110">
        <f t="shared" si="2"/>
        <v>2307.8492044771997</v>
      </c>
      <c r="G21" s="106">
        <f t="shared" si="0"/>
        <v>111.90604366000875</v>
      </c>
      <c r="H21" s="106">
        <f t="shared" si="1"/>
        <v>100</v>
      </c>
    </row>
    <row r="22" spans="1:8" ht="26.25">
      <c r="A22" s="214">
        <v>7</v>
      </c>
      <c r="B22" s="216" t="s">
        <v>517</v>
      </c>
      <c r="C22" s="208">
        <v>1167.9167844812</v>
      </c>
      <c r="D22" s="208">
        <v>266.12446472160002</v>
      </c>
      <c r="E22" s="208">
        <v>232.35006000000001</v>
      </c>
      <c r="F22" s="208">
        <v>266.12446472160002</v>
      </c>
      <c r="G22" s="112">
        <f t="shared" si="0"/>
        <v>114.536</v>
      </c>
      <c r="H22" s="112">
        <f t="shared" si="1"/>
        <v>100</v>
      </c>
    </row>
    <row r="23" spans="1:8" ht="18" customHeight="1">
      <c r="A23" s="214">
        <v>8</v>
      </c>
      <c r="B23" s="216" t="s">
        <v>277</v>
      </c>
      <c r="C23" s="208">
        <v>601.90264297639999</v>
      </c>
      <c r="D23" s="208">
        <v>129.89076404639999</v>
      </c>
      <c r="E23" s="208">
        <v>109.82747999999999</v>
      </c>
      <c r="F23" s="208">
        <v>129.89076404639999</v>
      </c>
      <c r="G23" s="112">
        <f t="shared" si="0"/>
        <v>118.268</v>
      </c>
      <c r="H23" s="112">
        <f t="shared" si="1"/>
        <v>100</v>
      </c>
    </row>
    <row r="24" spans="1:8" ht="18" customHeight="1">
      <c r="A24" s="214">
        <v>9</v>
      </c>
      <c r="B24" s="216" t="s">
        <v>278</v>
      </c>
      <c r="C24" s="208">
        <v>1314.1823025390001</v>
      </c>
      <c r="D24" s="208">
        <v>272.505096864</v>
      </c>
      <c r="E24" s="208">
        <v>198.13364999999999</v>
      </c>
      <c r="F24" s="208">
        <v>272.505096864</v>
      </c>
      <c r="G24" s="112">
        <f t="shared" si="0"/>
        <v>137.536</v>
      </c>
      <c r="H24" s="112">
        <f t="shared" si="1"/>
        <v>100.00000000000001</v>
      </c>
    </row>
    <row r="25" spans="1:8" ht="18" customHeight="1">
      <c r="A25" s="214">
        <v>10</v>
      </c>
      <c r="B25" s="216" t="s">
        <v>279</v>
      </c>
      <c r="C25" s="208">
        <v>1080.8354730054</v>
      </c>
      <c r="D25" s="208">
        <v>274.00274883439999</v>
      </c>
      <c r="E25" s="208">
        <v>262.11329000000001</v>
      </c>
      <c r="F25" s="208">
        <v>274.00274883439999</v>
      </c>
      <c r="G25" s="112">
        <f t="shared" si="0"/>
        <v>104.53599999999999</v>
      </c>
      <c r="H25" s="112">
        <f t="shared" si="1"/>
        <v>100</v>
      </c>
    </row>
    <row r="26" spans="1:8" ht="18" customHeight="1">
      <c r="A26" s="214">
        <v>11</v>
      </c>
      <c r="B26" s="216" t="s">
        <v>280</v>
      </c>
      <c r="C26" s="208">
        <v>751.99398550199999</v>
      </c>
      <c r="D26" s="208">
        <v>158.33573670300001</v>
      </c>
      <c r="E26" s="208">
        <v>148.82577000000001</v>
      </c>
      <c r="F26" s="208">
        <v>158.33573670300001</v>
      </c>
      <c r="G26" s="112">
        <f t="shared" si="0"/>
        <v>106.39</v>
      </c>
      <c r="H26" s="112">
        <f t="shared" si="1"/>
        <v>100</v>
      </c>
    </row>
    <row r="27" spans="1:8" ht="18" customHeight="1">
      <c r="A27" s="214">
        <v>12</v>
      </c>
      <c r="B27" s="216" t="s">
        <v>281</v>
      </c>
      <c r="C27" s="208">
        <v>867.45264074099998</v>
      </c>
      <c r="D27" s="208">
        <v>197.42154049799998</v>
      </c>
      <c r="E27" s="208">
        <v>185.51168999999999</v>
      </c>
      <c r="F27" s="208">
        <v>197.42154049799998</v>
      </c>
      <c r="G27" s="112">
        <f t="shared" si="0"/>
        <v>106.42</v>
      </c>
      <c r="H27" s="112">
        <f t="shared" si="1"/>
        <v>100</v>
      </c>
    </row>
    <row r="28" spans="1:8" ht="18" customHeight="1">
      <c r="A28" s="214">
        <v>13</v>
      </c>
      <c r="B28" s="216" t="s">
        <v>282</v>
      </c>
      <c r="C28" s="208">
        <v>388.61290477570003</v>
      </c>
      <c r="D28" s="208">
        <v>76.874583474000005</v>
      </c>
      <c r="E28" s="208">
        <v>72.236969999999999</v>
      </c>
      <c r="F28" s="208">
        <v>76.874583474000005</v>
      </c>
      <c r="G28" s="112">
        <f t="shared" si="0"/>
        <v>106.42</v>
      </c>
      <c r="H28" s="112">
        <f t="shared" si="1"/>
        <v>100</v>
      </c>
    </row>
    <row r="29" spans="1:8" ht="18" customHeight="1">
      <c r="A29" s="214">
        <v>14</v>
      </c>
      <c r="B29" s="216" t="s">
        <v>284</v>
      </c>
      <c r="C29" s="208">
        <v>63.510490986000001</v>
      </c>
      <c r="D29" s="208">
        <v>13.239025740000001</v>
      </c>
      <c r="E29" s="208">
        <v>11.083320000000001</v>
      </c>
      <c r="F29" s="208">
        <v>13.239025740000001</v>
      </c>
      <c r="G29" s="112">
        <f t="shared" si="0"/>
        <v>119.45</v>
      </c>
      <c r="H29" s="112">
        <f t="shared" si="1"/>
        <v>99.999999999999986</v>
      </c>
    </row>
    <row r="30" spans="1:8" ht="26.25">
      <c r="A30" s="214">
        <v>15</v>
      </c>
      <c r="B30" s="216" t="s">
        <v>516</v>
      </c>
      <c r="C30" s="208">
        <v>1918.2608255927998</v>
      </c>
      <c r="D30" s="208">
        <v>419.4640755648</v>
      </c>
      <c r="E30" s="208">
        <v>372.73768000000001</v>
      </c>
      <c r="F30" s="208">
        <v>419.4640755648</v>
      </c>
      <c r="G30" s="112">
        <f t="shared" si="0"/>
        <v>112.536</v>
      </c>
      <c r="H30" s="112">
        <f t="shared" si="1"/>
        <v>100</v>
      </c>
    </row>
    <row r="31" spans="1:8" ht="18" customHeight="1">
      <c r="A31" s="214">
        <v>16</v>
      </c>
      <c r="B31" s="216" t="s">
        <v>285</v>
      </c>
      <c r="C31" s="208">
        <v>1768.0457022280002</v>
      </c>
      <c r="D31" s="208">
        <v>343.49437028699998</v>
      </c>
      <c r="E31" s="208">
        <v>325.86507</v>
      </c>
      <c r="F31" s="208">
        <v>343.49437028699998</v>
      </c>
      <c r="G31" s="112">
        <f t="shared" si="0"/>
        <v>105.41</v>
      </c>
      <c r="H31" s="112">
        <f t="shared" si="1"/>
        <v>100</v>
      </c>
    </row>
    <row r="32" spans="1:8" ht="18" customHeight="1">
      <c r="A32" s="214">
        <v>17</v>
      </c>
      <c r="B32" s="216" t="s">
        <v>286</v>
      </c>
      <c r="C32" s="208">
        <v>468.36569037200002</v>
      </c>
      <c r="D32" s="208">
        <v>103.19505979</v>
      </c>
      <c r="E32" s="208">
        <v>95.462590000000006</v>
      </c>
      <c r="F32" s="208">
        <v>103.19505979</v>
      </c>
      <c r="G32" s="112">
        <f t="shared" si="0"/>
        <v>108.1</v>
      </c>
      <c r="H32" s="112">
        <f t="shared" si="1"/>
        <v>99.999999999999986</v>
      </c>
    </row>
    <row r="33" spans="1:8" ht="18" customHeight="1">
      <c r="A33" s="214">
        <v>18</v>
      </c>
      <c r="B33" s="216" t="s">
        <v>287</v>
      </c>
      <c r="C33" s="208">
        <v>77.190946679600003</v>
      </c>
      <c r="D33" s="208">
        <v>17.895905426000002</v>
      </c>
      <c r="E33" s="208">
        <v>16.462060000000001</v>
      </c>
      <c r="F33" s="208">
        <v>17.895905426000002</v>
      </c>
      <c r="G33" s="112">
        <f t="shared" si="0"/>
        <v>108.71000000000001</v>
      </c>
      <c r="H33" s="112">
        <f t="shared" si="1"/>
        <v>100</v>
      </c>
    </row>
    <row r="34" spans="1:8" ht="18" customHeight="1">
      <c r="A34" s="214">
        <v>19</v>
      </c>
      <c r="B34" s="216" t="s">
        <v>288</v>
      </c>
      <c r="C34" s="208">
        <v>159.14047422499999</v>
      </c>
      <c r="D34" s="208">
        <v>31.358219589000001</v>
      </c>
      <c r="E34" s="208">
        <v>27.89629</v>
      </c>
      <c r="F34" s="208">
        <v>31.358219589000001</v>
      </c>
      <c r="G34" s="112">
        <f t="shared" si="0"/>
        <v>112.41</v>
      </c>
      <c r="H34" s="112">
        <f t="shared" si="1"/>
        <v>100</v>
      </c>
    </row>
    <row r="35" spans="1:8" ht="39.4">
      <c r="A35" s="214">
        <v>20</v>
      </c>
      <c r="B35" s="216" t="s">
        <v>515</v>
      </c>
      <c r="C35" s="208">
        <v>16.401259074999999</v>
      </c>
      <c r="D35" s="208">
        <v>4.0476129389999995</v>
      </c>
      <c r="E35" s="208">
        <v>3.8037899999999998</v>
      </c>
      <c r="F35" s="208">
        <v>4.0476129389999995</v>
      </c>
      <c r="G35" s="112">
        <f t="shared" si="0"/>
        <v>106.40999999999998</v>
      </c>
      <c r="H35" s="112">
        <f t="shared" si="1"/>
        <v>100</v>
      </c>
    </row>
    <row r="36" spans="1:8" ht="18" customHeight="1">
      <c r="A36" s="214">
        <v>21</v>
      </c>
      <c r="B36" s="216" t="s">
        <v>289</v>
      </c>
      <c r="C36" s="208"/>
      <c r="D36" s="208"/>
      <c r="E36" s="208">
        <v>0</v>
      </c>
      <c r="F36" s="208"/>
      <c r="G36" s="112"/>
      <c r="H36" s="112"/>
    </row>
    <row r="37" spans="1:8" s="107" customFormat="1" ht="18" customHeight="1">
      <c r="A37" s="212" t="s">
        <v>60</v>
      </c>
      <c r="B37" s="217" t="s">
        <v>104</v>
      </c>
      <c r="C37" s="209">
        <v>738.00475938900001</v>
      </c>
      <c r="D37" s="209">
        <v>171.04166759399999</v>
      </c>
      <c r="E37" s="209">
        <v>160.73833999999999</v>
      </c>
      <c r="F37" s="209">
        <v>171.04166759399999</v>
      </c>
      <c r="G37" s="106">
        <f t="shared" si="0"/>
        <v>106.41</v>
      </c>
      <c r="H37" s="106">
        <f t="shared" si="1"/>
        <v>100</v>
      </c>
    </row>
  </sheetData>
  <mergeCells count="8">
    <mergeCell ref="A2:H2"/>
    <mergeCell ref="A3:H3"/>
    <mergeCell ref="A4:A5"/>
    <mergeCell ref="B4:B5"/>
    <mergeCell ref="C4:D4"/>
    <mergeCell ref="E4:E5"/>
    <mergeCell ref="F4:F5"/>
    <mergeCell ref="G4:H4"/>
  </mergeCells>
  <pageMargins left="0.74803149606299213" right="0.31496062992125984" top="0.98425196850393704" bottom="0.98425196850393704" header="0.51181102362204722" footer="0.51181102362204722"/>
  <pageSetup paperSize="9" scale="90" orientation="landscape" r:id="rId1"/>
  <headerFooter alignWithMargins="0"/>
  <ignoredErrors>
    <ignoredError sqref="C21:D21 E21:F2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66"/>
  <sheetViews>
    <sheetView view="pageBreakPreview" topLeftCell="A13" zoomScaleNormal="100" zoomScaleSheetLayoutView="100" workbookViewId="0">
      <selection activeCell="E17" sqref="E17"/>
    </sheetView>
  </sheetViews>
  <sheetFormatPr defaultRowHeight="15"/>
  <cols>
    <col min="1" max="1" width="4.73046875" style="139" customWidth="1"/>
    <col min="2" max="2" width="40.265625" style="139" customWidth="1"/>
    <col min="3" max="3" width="16.73046875" style="139" customWidth="1"/>
    <col min="4" max="4" width="20.265625" style="139" customWidth="1"/>
    <col min="5" max="5" width="23.796875" style="139" customWidth="1"/>
    <col min="6" max="6" width="8.73046875" style="139" customWidth="1"/>
    <col min="7" max="8" width="8.19921875" style="139" customWidth="1"/>
    <col min="9" max="10" width="9" style="139" customWidth="1"/>
    <col min="11" max="11" width="22.73046875" style="139" customWidth="1"/>
    <col min="12" max="12" width="19.19921875" style="139" customWidth="1"/>
    <col min="13" max="13" width="46.19921875" style="139" customWidth="1"/>
    <col min="14" max="257" width="9.19921875" style="139"/>
    <col min="258" max="258" width="4.73046875" style="139" customWidth="1"/>
    <col min="259" max="259" width="40.265625" style="139" customWidth="1"/>
    <col min="260" max="260" width="10" style="139" customWidth="1"/>
    <col min="261" max="261" width="18.19921875" style="139" customWidth="1"/>
    <col min="262" max="262" width="23.796875" style="139" customWidth="1"/>
    <col min="263" max="263" width="8.73046875" style="139" customWidth="1"/>
    <col min="264" max="264" width="8.19921875" style="139" customWidth="1"/>
    <col min="265" max="266" width="9" style="139" customWidth="1"/>
    <col min="267" max="268" width="9.265625" style="139" customWidth="1"/>
    <col min="269" max="269" width="46.19921875" style="139" customWidth="1"/>
    <col min="270" max="513" width="9.19921875" style="139"/>
    <col min="514" max="514" width="4.73046875" style="139" customWidth="1"/>
    <col min="515" max="515" width="40.265625" style="139" customWidth="1"/>
    <col min="516" max="516" width="10" style="139" customWidth="1"/>
    <col min="517" max="517" width="18.19921875" style="139" customWidth="1"/>
    <col min="518" max="518" width="23.796875" style="139" customWidth="1"/>
    <col min="519" max="519" width="8.73046875" style="139" customWidth="1"/>
    <col min="520" max="520" width="8.19921875" style="139" customWidth="1"/>
    <col min="521" max="522" width="9" style="139" customWidth="1"/>
    <col min="523" max="524" width="9.265625" style="139" customWidth="1"/>
    <col min="525" max="525" width="46.19921875" style="139" customWidth="1"/>
    <col min="526" max="769" width="9.19921875" style="139"/>
    <col min="770" max="770" width="4.73046875" style="139" customWidth="1"/>
    <col min="771" max="771" width="40.265625" style="139" customWidth="1"/>
    <col min="772" max="772" width="10" style="139" customWidth="1"/>
    <col min="773" max="773" width="18.19921875" style="139" customWidth="1"/>
    <col min="774" max="774" width="23.796875" style="139" customWidth="1"/>
    <col min="775" max="775" width="8.73046875" style="139" customWidth="1"/>
    <col min="776" max="776" width="8.19921875" style="139" customWidth="1"/>
    <col min="777" max="778" width="9" style="139" customWidth="1"/>
    <col min="779" max="780" width="9.265625" style="139" customWidth="1"/>
    <col min="781" max="781" width="46.19921875" style="139" customWidth="1"/>
    <col min="782" max="1025" width="9.19921875" style="139"/>
    <col min="1026" max="1026" width="4.73046875" style="139" customWidth="1"/>
    <col min="1027" max="1027" width="40.265625" style="139" customWidth="1"/>
    <col min="1028" max="1028" width="10" style="139" customWidth="1"/>
    <col min="1029" max="1029" width="18.19921875" style="139" customWidth="1"/>
    <col min="1030" max="1030" width="23.796875" style="139" customWidth="1"/>
    <col min="1031" max="1031" width="8.73046875" style="139" customWidth="1"/>
    <col min="1032" max="1032" width="8.19921875" style="139" customWidth="1"/>
    <col min="1033" max="1034" width="9" style="139" customWidth="1"/>
    <col min="1035" max="1036" width="9.265625" style="139" customWidth="1"/>
    <col min="1037" max="1037" width="46.19921875" style="139" customWidth="1"/>
    <col min="1038" max="1281" width="9.19921875" style="139"/>
    <col min="1282" max="1282" width="4.73046875" style="139" customWidth="1"/>
    <col min="1283" max="1283" width="40.265625" style="139" customWidth="1"/>
    <col min="1284" max="1284" width="10" style="139" customWidth="1"/>
    <col min="1285" max="1285" width="18.19921875" style="139" customWidth="1"/>
    <col min="1286" max="1286" width="23.796875" style="139" customWidth="1"/>
    <col min="1287" max="1287" width="8.73046875" style="139" customWidth="1"/>
    <col min="1288" max="1288" width="8.19921875" style="139" customWidth="1"/>
    <col min="1289" max="1290" width="9" style="139" customWidth="1"/>
    <col min="1291" max="1292" width="9.265625" style="139" customWidth="1"/>
    <col min="1293" max="1293" width="46.19921875" style="139" customWidth="1"/>
    <col min="1294" max="1537" width="9.19921875" style="139"/>
    <col min="1538" max="1538" width="4.73046875" style="139" customWidth="1"/>
    <col min="1539" max="1539" width="40.265625" style="139" customWidth="1"/>
    <col min="1540" max="1540" width="10" style="139" customWidth="1"/>
    <col min="1541" max="1541" width="18.19921875" style="139" customWidth="1"/>
    <col min="1542" max="1542" width="23.796875" style="139" customWidth="1"/>
    <col min="1543" max="1543" width="8.73046875" style="139" customWidth="1"/>
    <col min="1544" max="1544" width="8.19921875" style="139" customWidth="1"/>
    <col min="1545" max="1546" width="9" style="139" customWidth="1"/>
    <col min="1547" max="1548" width="9.265625" style="139" customWidth="1"/>
    <col min="1549" max="1549" width="46.19921875" style="139" customWidth="1"/>
    <col min="1550" max="1793" width="9.19921875" style="139"/>
    <col min="1794" max="1794" width="4.73046875" style="139" customWidth="1"/>
    <col min="1795" max="1795" width="40.265625" style="139" customWidth="1"/>
    <col min="1796" max="1796" width="10" style="139" customWidth="1"/>
    <col min="1797" max="1797" width="18.19921875" style="139" customWidth="1"/>
    <col min="1798" max="1798" width="23.796875" style="139" customWidth="1"/>
    <col min="1799" max="1799" width="8.73046875" style="139" customWidth="1"/>
    <col min="1800" max="1800" width="8.19921875" style="139" customWidth="1"/>
    <col min="1801" max="1802" width="9" style="139" customWidth="1"/>
    <col min="1803" max="1804" width="9.265625" style="139" customWidth="1"/>
    <col min="1805" max="1805" width="46.19921875" style="139" customWidth="1"/>
    <col min="1806" max="2049" width="9.19921875" style="139"/>
    <col min="2050" max="2050" width="4.73046875" style="139" customWidth="1"/>
    <col min="2051" max="2051" width="40.265625" style="139" customWidth="1"/>
    <col min="2052" max="2052" width="10" style="139" customWidth="1"/>
    <col min="2053" max="2053" width="18.19921875" style="139" customWidth="1"/>
    <col min="2054" max="2054" width="23.796875" style="139" customWidth="1"/>
    <col min="2055" max="2055" width="8.73046875" style="139" customWidth="1"/>
    <col min="2056" max="2056" width="8.19921875" style="139" customWidth="1"/>
    <col min="2057" max="2058" width="9" style="139" customWidth="1"/>
    <col min="2059" max="2060" width="9.265625" style="139" customWidth="1"/>
    <col min="2061" max="2061" width="46.19921875" style="139" customWidth="1"/>
    <col min="2062" max="2305" width="9.19921875" style="139"/>
    <col min="2306" max="2306" width="4.73046875" style="139" customWidth="1"/>
    <col min="2307" max="2307" width="40.265625" style="139" customWidth="1"/>
    <col min="2308" max="2308" width="10" style="139" customWidth="1"/>
    <col min="2309" max="2309" width="18.19921875" style="139" customWidth="1"/>
    <col min="2310" max="2310" width="23.796875" style="139" customWidth="1"/>
    <col min="2311" max="2311" width="8.73046875" style="139" customWidth="1"/>
    <col min="2312" max="2312" width="8.19921875" style="139" customWidth="1"/>
    <col min="2313" max="2314" width="9" style="139" customWidth="1"/>
    <col min="2315" max="2316" width="9.265625" style="139" customWidth="1"/>
    <col min="2317" max="2317" width="46.19921875" style="139" customWidth="1"/>
    <col min="2318" max="2561" width="9.19921875" style="139"/>
    <col min="2562" max="2562" width="4.73046875" style="139" customWidth="1"/>
    <col min="2563" max="2563" width="40.265625" style="139" customWidth="1"/>
    <col min="2564" max="2564" width="10" style="139" customWidth="1"/>
    <col min="2565" max="2565" width="18.19921875" style="139" customWidth="1"/>
    <col min="2566" max="2566" width="23.796875" style="139" customWidth="1"/>
    <col min="2567" max="2567" width="8.73046875" style="139" customWidth="1"/>
    <col min="2568" max="2568" width="8.19921875" style="139" customWidth="1"/>
    <col min="2569" max="2570" width="9" style="139" customWidth="1"/>
    <col min="2571" max="2572" width="9.265625" style="139" customWidth="1"/>
    <col min="2573" max="2573" width="46.19921875" style="139" customWidth="1"/>
    <col min="2574" max="2817" width="9.19921875" style="139"/>
    <col min="2818" max="2818" width="4.73046875" style="139" customWidth="1"/>
    <col min="2819" max="2819" width="40.265625" style="139" customWidth="1"/>
    <col min="2820" max="2820" width="10" style="139" customWidth="1"/>
    <col min="2821" max="2821" width="18.19921875" style="139" customWidth="1"/>
    <col min="2822" max="2822" width="23.796875" style="139" customWidth="1"/>
    <col min="2823" max="2823" width="8.73046875" style="139" customWidth="1"/>
    <col min="2824" max="2824" width="8.19921875" style="139" customWidth="1"/>
    <col min="2825" max="2826" width="9" style="139" customWidth="1"/>
    <col min="2827" max="2828" width="9.265625" style="139" customWidth="1"/>
    <col min="2829" max="2829" width="46.19921875" style="139" customWidth="1"/>
    <col min="2830" max="3073" width="9.19921875" style="139"/>
    <col min="3074" max="3074" width="4.73046875" style="139" customWidth="1"/>
    <col min="3075" max="3075" width="40.265625" style="139" customWidth="1"/>
    <col min="3076" max="3076" width="10" style="139" customWidth="1"/>
    <col min="3077" max="3077" width="18.19921875" style="139" customWidth="1"/>
    <col min="3078" max="3078" width="23.796875" style="139" customWidth="1"/>
    <col min="3079" max="3079" width="8.73046875" style="139" customWidth="1"/>
    <col min="3080" max="3080" width="8.19921875" style="139" customWidth="1"/>
    <col min="3081" max="3082" width="9" style="139" customWidth="1"/>
    <col min="3083" max="3084" width="9.265625" style="139" customWidth="1"/>
    <col min="3085" max="3085" width="46.19921875" style="139" customWidth="1"/>
    <col min="3086" max="3329" width="9.19921875" style="139"/>
    <col min="3330" max="3330" width="4.73046875" style="139" customWidth="1"/>
    <col min="3331" max="3331" width="40.265625" style="139" customWidth="1"/>
    <col min="3332" max="3332" width="10" style="139" customWidth="1"/>
    <col min="3333" max="3333" width="18.19921875" style="139" customWidth="1"/>
    <col min="3334" max="3334" width="23.796875" style="139" customWidth="1"/>
    <col min="3335" max="3335" width="8.73046875" style="139" customWidth="1"/>
    <col min="3336" max="3336" width="8.19921875" style="139" customWidth="1"/>
    <col min="3337" max="3338" width="9" style="139" customWidth="1"/>
    <col min="3339" max="3340" width="9.265625" style="139" customWidth="1"/>
    <col min="3341" max="3341" width="46.19921875" style="139" customWidth="1"/>
    <col min="3342" max="3585" width="9.19921875" style="139"/>
    <col min="3586" max="3586" width="4.73046875" style="139" customWidth="1"/>
    <col min="3587" max="3587" width="40.265625" style="139" customWidth="1"/>
    <col min="3588" max="3588" width="10" style="139" customWidth="1"/>
    <col min="3589" max="3589" width="18.19921875" style="139" customWidth="1"/>
    <col min="3590" max="3590" width="23.796875" style="139" customWidth="1"/>
    <col min="3591" max="3591" width="8.73046875" style="139" customWidth="1"/>
    <col min="3592" max="3592" width="8.19921875" style="139" customWidth="1"/>
    <col min="3593" max="3594" width="9" style="139" customWidth="1"/>
    <col min="3595" max="3596" width="9.265625" style="139" customWidth="1"/>
    <col min="3597" max="3597" width="46.19921875" style="139" customWidth="1"/>
    <col min="3598" max="3841" width="9.19921875" style="139"/>
    <col min="3842" max="3842" width="4.73046875" style="139" customWidth="1"/>
    <col min="3843" max="3843" width="40.265625" style="139" customWidth="1"/>
    <col min="3844" max="3844" width="10" style="139" customWidth="1"/>
    <col min="3845" max="3845" width="18.19921875" style="139" customWidth="1"/>
    <col min="3846" max="3846" width="23.796875" style="139" customWidth="1"/>
    <col min="3847" max="3847" width="8.73046875" style="139" customWidth="1"/>
    <col min="3848" max="3848" width="8.19921875" style="139" customWidth="1"/>
    <col min="3849" max="3850" width="9" style="139" customWidth="1"/>
    <col min="3851" max="3852" width="9.265625" style="139" customWidth="1"/>
    <col min="3853" max="3853" width="46.19921875" style="139" customWidth="1"/>
    <col min="3854" max="4097" width="9.19921875" style="139"/>
    <col min="4098" max="4098" width="4.73046875" style="139" customWidth="1"/>
    <col min="4099" max="4099" width="40.265625" style="139" customWidth="1"/>
    <col min="4100" max="4100" width="10" style="139" customWidth="1"/>
    <col min="4101" max="4101" width="18.19921875" style="139" customWidth="1"/>
    <col min="4102" max="4102" width="23.796875" style="139" customWidth="1"/>
    <col min="4103" max="4103" width="8.73046875" style="139" customWidth="1"/>
    <col min="4104" max="4104" width="8.19921875" style="139" customWidth="1"/>
    <col min="4105" max="4106" width="9" style="139" customWidth="1"/>
    <col min="4107" max="4108" width="9.265625" style="139" customWidth="1"/>
    <col min="4109" max="4109" width="46.19921875" style="139" customWidth="1"/>
    <col min="4110" max="4353" width="9.19921875" style="139"/>
    <col min="4354" max="4354" width="4.73046875" style="139" customWidth="1"/>
    <col min="4355" max="4355" width="40.265625" style="139" customWidth="1"/>
    <col min="4356" max="4356" width="10" style="139" customWidth="1"/>
    <col min="4357" max="4357" width="18.19921875" style="139" customWidth="1"/>
    <col min="4358" max="4358" width="23.796875" style="139" customWidth="1"/>
    <col min="4359" max="4359" width="8.73046875" style="139" customWidth="1"/>
    <col min="4360" max="4360" width="8.19921875" style="139" customWidth="1"/>
    <col min="4361" max="4362" width="9" style="139" customWidth="1"/>
    <col min="4363" max="4364" width="9.265625" style="139" customWidth="1"/>
    <col min="4365" max="4365" width="46.19921875" style="139" customWidth="1"/>
    <col min="4366" max="4609" width="9.19921875" style="139"/>
    <col min="4610" max="4610" width="4.73046875" style="139" customWidth="1"/>
    <col min="4611" max="4611" width="40.265625" style="139" customWidth="1"/>
    <col min="4612" max="4612" width="10" style="139" customWidth="1"/>
    <col min="4613" max="4613" width="18.19921875" style="139" customWidth="1"/>
    <col min="4614" max="4614" width="23.796875" style="139" customWidth="1"/>
    <col min="4615" max="4615" width="8.73046875" style="139" customWidth="1"/>
    <col min="4616" max="4616" width="8.19921875" style="139" customWidth="1"/>
    <col min="4617" max="4618" width="9" style="139" customWidth="1"/>
    <col min="4619" max="4620" width="9.265625" style="139" customWidth="1"/>
    <col min="4621" max="4621" width="46.19921875" style="139" customWidth="1"/>
    <col min="4622" max="4865" width="9.19921875" style="139"/>
    <col min="4866" max="4866" width="4.73046875" style="139" customWidth="1"/>
    <col min="4867" max="4867" width="40.265625" style="139" customWidth="1"/>
    <col min="4868" max="4868" width="10" style="139" customWidth="1"/>
    <col min="4869" max="4869" width="18.19921875" style="139" customWidth="1"/>
    <col min="4870" max="4870" width="23.796875" style="139" customWidth="1"/>
    <col min="4871" max="4871" width="8.73046875" style="139" customWidth="1"/>
    <col min="4872" max="4872" width="8.19921875" style="139" customWidth="1"/>
    <col min="4873" max="4874" width="9" style="139" customWidth="1"/>
    <col min="4875" max="4876" width="9.265625" style="139" customWidth="1"/>
    <col min="4877" max="4877" width="46.19921875" style="139" customWidth="1"/>
    <col min="4878" max="5121" width="9.19921875" style="139"/>
    <col min="5122" max="5122" width="4.73046875" style="139" customWidth="1"/>
    <col min="5123" max="5123" width="40.265625" style="139" customWidth="1"/>
    <col min="5124" max="5124" width="10" style="139" customWidth="1"/>
    <col min="5125" max="5125" width="18.19921875" style="139" customWidth="1"/>
    <col min="5126" max="5126" width="23.796875" style="139" customWidth="1"/>
    <col min="5127" max="5127" width="8.73046875" style="139" customWidth="1"/>
    <col min="5128" max="5128" width="8.19921875" style="139" customWidth="1"/>
    <col min="5129" max="5130" width="9" style="139" customWidth="1"/>
    <col min="5131" max="5132" width="9.265625" style="139" customWidth="1"/>
    <col min="5133" max="5133" width="46.19921875" style="139" customWidth="1"/>
    <col min="5134" max="5377" width="9.19921875" style="139"/>
    <col min="5378" max="5378" width="4.73046875" style="139" customWidth="1"/>
    <col min="5379" max="5379" width="40.265625" style="139" customWidth="1"/>
    <col min="5380" max="5380" width="10" style="139" customWidth="1"/>
    <col min="5381" max="5381" width="18.19921875" style="139" customWidth="1"/>
    <col min="5382" max="5382" width="23.796875" style="139" customWidth="1"/>
    <col min="5383" max="5383" width="8.73046875" style="139" customWidth="1"/>
    <col min="5384" max="5384" width="8.19921875" style="139" customWidth="1"/>
    <col min="5385" max="5386" width="9" style="139" customWidth="1"/>
    <col min="5387" max="5388" width="9.265625" style="139" customWidth="1"/>
    <col min="5389" max="5389" width="46.19921875" style="139" customWidth="1"/>
    <col min="5390" max="5633" width="9.19921875" style="139"/>
    <col min="5634" max="5634" width="4.73046875" style="139" customWidth="1"/>
    <col min="5635" max="5635" width="40.265625" style="139" customWidth="1"/>
    <col min="5636" max="5636" width="10" style="139" customWidth="1"/>
    <col min="5637" max="5637" width="18.19921875" style="139" customWidth="1"/>
    <col min="5638" max="5638" width="23.796875" style="139" customWidth="1"/>
    <col min="5639" max="5639" width="8.73046875" style="139" customWidth="1"/>
    <col min="5640" max="5640" width="8.19921875" style="139" customWidth="1"/>
    <col min="5641" max="5642" width="9" style="139" customWidth="1"/>
    <col min="5643" max="5644" width="9.265625" style="139" customWidth="1"/>
    <col min="5645" max="5645" width="46.19921875" style="139" customWidth="1"/>
    <col min="5646" max="5889" width="9.19921875" style="139"/>
    <col min="5890" max="5890" width="4.73046875" style="139" customWidth="1"/>
    <col min="5891" max="5891" width="40.265625" style="139" customWidth="1"/>
    <col min="5892" max="5892" width="10" style="139" customWidth="1"/>
    <col min="5893" max="5893" width="18.19921875" style="139" customWidth="1"/>
    <col min="5894" max="5894" width="23.796875" style="139" customWidth="1"/>
    <col min="5895" max="5895" width="8.73046875" style="139" customWidth="1"/>
    <col min="5896" max="5896" width="8.19921875" style="139" customWidth="1"/>
    <col min="5897" max="5898" width="9" style="139" customWidth="1"/>
    <col min="5899" max="5900" width="9.265625" style="139" customWidth="1"/>
    <col min="5901" max="5901" width="46.19921875" style="139" customWidth="1"/>
    <col min="5902" max="6145" width="9.19921875" style="139"/>
    <col min="6146" max="6146" width="4.73046875" style="139" customWidth="1"/>
    <col min="6147" max="6147" width="40.265625" style="139" customWidth="1"/>
    <col min="6148" max="6148" width="10" style="139" customWidth="1"/>
    <col min="6149" max="6149" width="18.19921875" style="139" customWidth="1"/>
    <col min="6150" max="6150" width="23.796875" style="139" customWidth="1"/>
    <col min="6151" max="6151" width="8.73046875" style="139" customWidth="1"/>
    <col min="6152" max="6152" width="8.19921875" style="139" customWidth="1"/>
    <col min="6153" max="6154" width="9" style="139" customWidth="1"/>
    <col min="6155" max="6156" width="9.265625" style="139" customWidth="1"/>
    <col min="6157" max="6157" width="46.19921875" style="139" customWidth="1"/>
    <col min="6158" max="6401" width="9.19921875" style="139"/>
    <col min="6402" max="6402" width="4.73046875" style="139" customWidth="1"/>
    <col min="6403" max="6403" width="40.265625" style="139" customWidth="1"/>
    <col min="6404" max="6404" width="10" style="139" customWidth="1"/>
    <col min="6405" max="6405" width="18.19921875" style="139" customWidth="1"/>
    <col min="6406" max="6406" width="23.796875" style="139" customWidth="1"/>
    <col min="6407" max="6407" width="8.73046875" style="139" customWidth="1"/>
    <col min="6408" max="6408" width="8.19921875" style="139" customWidth="1"/>
    <col min="6409" max="6410" width="9" style="139" customWidth="1"/>
    <col min="6411" max="6412" width="9.265625" style="139" customWidth="1"/>
    <col min="6413" max="6413" width="46.19921875" style="139" customWidth="1"/>
    <col min="6414" max="6657" width="9.19921875" style="139"/>
    <col min="6658" max="6658" width="4.73046875" style="139" customWidth="1"/>
    <col min="6659" max="6659" width="40.265625" style="139" customWidth="1"/>
    <col min="6660" max="6660" width="10" style="139" customWidth="1"/>
    <col min="6661" max="6661" width="18.19921875" style="139" customWidth="1"/>
    <col min="6662" max="6662" width="23.796875" style="139" customWidth="1"/>
    <col min="6663" max="6663" width="8.73046875" style="139" customWidth="1"/>
    <col min="6664" max="6664" width="8.19921875" style="139" customWidth="1"/>
    <col min="6665" max="6666" width="9" style="139" customWidth="1"/>
    <col min="6667" max="6668" width="9.265625" style="139" customWidth="1"/>
    <col min="6669" max="6669" width="46.19921875" style="139" customWidth="1"/>
    <col min="6670" max="6913" width="9.19921875" style="139"/>
    <col min="6914" max="6914" width="4.73046875" style="139" customWidth="1"/>
    <col min="6915" max="6915" width="40.265625" style="139" customWidth="1"/>
    <col min="6916" max="6916" width="10" style="139" customWidth="1"/>
    <col min="6917" max="6917" width="18.19921875" style="139" customWidth="1"/>
    <col min="6918" max="6918" width="23.796875" style="139" customWidth="1"/>
    <col min="6919" max="6919" width="8.73046875" style="139" customWidth="1"/>
    <col min="6920" max="6920" width="8.19921875" style="139" customWidth="1"/>
    <col min="6921" max="6922" width="9" style="139" customWidth="1"/>
    <col min="6923" max="6924" width="9.265625" style="139" customWidth="1"/>
    <col min="6925" max="6925" width="46.19921875" style="139" customWidth="1"/>
    <col min="6926" max="7169" width="9.19921875" style="139"/>
    <col min="7170" max="7170" width="4.73046875" style="139" customWidth="1"/>
    <col min="7171" max="7171" width="40.265625" style="139" customWidth="1"/>
    <col min="7172" max="7172" width="10" style="139" customWidth="1"/>
    <col min="7173" max="7173" width="18.19921875" style="139" customWidth="1"/>
    <col min="7174" max="7174" width="23.796875" style="139" customWidth="1"/>
    <col min="7175" max="7175" width="8.73046875" style="139" customWidth="1"/>
    <col min="7176" max="7176" width="8.19921875" style="139" customWidth="1"/>
    <col min="7177" max="7178" width="9" style="139" customWidth="1"/>
    <col min="7179" max="7180" width="9.265625" style="139" customWidth="1"/>
    <col min="7181" max="7181" width="46.19921875" style="139" customWidth="1"/>
    <col min="7182" max="7425" width="9.19921875" style="139"/>
    <col min="7426" max="7426" width="4.73046875" style="139" customWidth="1"/>
    <col min="7427" max="7427" width="40.265625" style="139" customWidth="1"/>
    <col min="7428" max="7428" width="10" style="139" customWidth="1"/>
    <col min="7429" max="7429" width="18.19921875" style="139" customWidth="1"/>
    <col min="7430" max="7430" width="23.796875" style="139" customWidth="1"/>
    <col min="7431" max="7431" width="8.73046875" style="139" customWidth="1"/>
    <col min="7432" max="7432" width="8.19921875" style="139" customWidth="1"/>
    <col min="7433" max="7434" width="9" style="139" customWidth="1"/>
    <col min="7435" max="7436" width="9.265625" style="139" customWidth="1"/>
    <col min="7437" max="7437" width="46.19921875" style="139" customWidth="1"/>
    <col min="7438" max="7681" width="9.19921875" style="139"/>
    <col min="7682" max="7682" width="4.73046875" style="139" customWidth="1"/>
    <col min="7683" max="7683" width="40.265625" style="139" customWidth="1"/>
    <col min="7684" max="7684" width="10" style="139" customWidth="1"/>
    <col min="7685" max="7685" width="18.19921875" style="139" customWidth="1"/>
    <col min="7686" max="7686" width="23.796875" style="139" customWidth="1"/>
    <col min="7687" max="7687" width="8.73046875" style="139" customWidth="1"/>
    <col min="7688" max="7688" width="8.19921875" style="139" customWidth="1"/>
    <col min="7689" max="7690" width="9" style="139" customWidth="1"/>
    <col min="7691" max="7692" width="9.265625" style="139" customWidth="1"/>
    <col min="7693" max="7693" width="46.19921875" style="139" customWidth="1"/>
    <col min="7694" max="7937" width="9.19921875" style="139"/>
    <col min="7938" max="7938" width="4.73046875" style="139" customWidth="1"/>
    <col min="7939" max="7939" width="40.265625" style="139" customWidth="1"/>
    <col min="7940" max="7940" width="10" style="139" customWidth="1"/>
    <col min="7941" max="7941" width="18.19921875" style="139" customWidth="1"/>
    <col min="7942" max="7942" width="23.796875" style="139" customWidth="1"/>
    <col min="7943" max="7943" width="8.73046875" style="139" customWidth="1"/>
    <col min="7944" max="7944" width="8.19921875" style="139" customWidth="1"/>
    <col min="7945" max="7946" width="9" style="139" customWidth="1"/>
    <col min="7947" max="7948" width="9.265625" style="139" customWidth="1"/>
    <col min="7949" max="7949" width="46.19921875" style="139" customWidth="1"/>
    <col min="7950" max="8193" width="9.19921875" style="139"/>
    <col min="8194" max="8194" width="4.73046875" style="139" customWidth="1"/>
    <col min="8195" max="8195" width="40.265625" style="139" customWidth="1"/>
    <col min="8196" max="8196" width="10" style="139" customWidth="1"/>
    <col min="8197" max="8197" width="18.19921875" style="139" customWidth="1"/>
    <col min="8198" max="8198" width="23.796875" style="139" customWidth="1"/>
    <col min="8199" max="8199" width="8.73046875" style="139" customWidth="1"/>
    <col min="8200" max="8200" width="8.19921875" style="139" customWidth="1"/>
    <col min="8201" max="8202" width="9" style="139" customWidth="1"/>
    <col min="8203" max="8204" width="9.265625" style="139" customWidth="1"/>
    <col min="8205" max="8205" width="46.19921875" style="139" customWidth="1"/>
    <col min="8206" max="8449" width="9.19921875" style="139"/>
    <col min="8450" max="8450" width="4.73046875" style="139" customWidth="1"/>
    <col min="8451" max="8451" width="40.265625" style="139" customWidth="1"/>
    <col min="8452" max="8452" width="10" style="139" customWidth="1"/>
    <col min="8453" max="8453" width="18.19921875" style="139" customWidth="1"/>
    <col min="8454" max="8454" width="23.796875" style="139" customWidth="1"/>
    <col min="8455" max="8455" width="8.73046875" style="139" customWidth="1"/>
    <col min="8456" max="8456" width="8.19921875" style="139" customWidth="1"/>
    <col min="8457" max="8458" width="9" style="139" customWidth="1"/>
    <col min="8459" max="8460" width="9.265625" style="139" customWidth="1"/>
    <col min="8461" max="8461" width="46.19921875" style="139" customWidth="1"/>
    <col min="8462" max="8705" width="9.19921875" style="139"/>
    <col min="8706" max="8706" width="4.73046875" style="139" customWidth="1"/>
    <col min="8707" max="8707" width="40.265625" style="139" customWidth="1"/>
    <col min="8708" max="8708" width="10" style="139" customWidth="1"/>
    <col min="8709" max="8709" width="18.19921875" style="139" customWidth="1"/>
    <col min="8710" max="8710" width="23.796875" style="139" customWidth="1"/>
    <col min="8711" max="8711" width="8.73046875" style="139" customWidth="1"/>
    <col min="8712" max="8712" width="8.19921875" style="139" customWidth="1"/>
    <col min="8713" max="8714" width="9" style="139" customWidth="1"/>
    <col min="8715" max="8716" width="9.265625" style="139" customWidth="1"/>
    <col min="8717" max="8717" width="46.19921875" style="139" customWidth="1"/>
    <col min="8718" max="8961" width="9.19921875" style="139"/>
    <col min="8962" max="8962" width="4.73046875" style="139" customWidth="1"/>
    <col min="8963" max="8963" width="40.265625" style="139" customWidth="1"/>
    <col min="8964" max="8964" width="10" style="139" customWidth="1"/>
    <col min="8965" max="8965" width="18.19921875" style="139" customWidth="1"/>
    <col min="8966" max="8966" width="23.796875" style="139" customWidth="1"/>
    <col min="8967" max="8967" width="8.73046875" style="139" customWidth="1"/>
    <col min="8968" max="8968" width="8.19921875" style="139" customWidth="1"/>
    <col min="8969" max="8970" width="9" style="139" customWidth="1"/>
    <col min="8971" max="8972" width="9.265625" style="139" customWidth="1"/>
    <col min="8973" max="8973" width="46.19921875" style="139" customWidth="1"/>
    <col min="8974" max="9217" width="9.19921875" style="139"/>
    <col min="9218" max="9218" width="4.73046875" style="139" customWidth="1"/>
    <col min="9219" max="9219" width="40.265625" style="139" customWidth="1"/>
    <col min="9220" max="9220" width="10" style="139" customWidth="1"/>
    <col min="9221" max="9221" width="18.19921875" style="139" customWidth="1"/>
    <col min="9222" max="9222" width="23.796875" style="139" customWidth="1"/>
    <col min="9223" max="9223" width="8.73046875" style="139" customWidth="1"/>
    <col min="9224" max="9224" width="8.19921875" style="139" customWidth="1"/>
    <col min="9225" max="9226" width="9" style="139" customWidth="1"/>
    <col min="9227" max="9228" width="9.265625" style="139" customWidth="1"/>
    <col min="9229" max="9229" width="46.19921875" style="139" customWidth="1"/>
    <col min="9230" max="9473" width="9.19921875" style="139"/>
    <col min="9474" max="9474" width="4.73046875" style="139" customWidth="1"/>
    <col min="9475" max="9475" width="40.265625" style="139" customWidth="1"/>
    <col min="9476" max="9476" width="10" style="139" customWidth="1"/>
    <col min="9477" max="9477" width="18.19921875" style="139" customWidth="1"/>
    <col min="9478" max="9478" width="23.796875" style="139" customWidth="1"/>
    <col min="9479" max="9479" width="8.73046875" style="139" customWidth="1"/>
    <col min="9480" max="9480" width="8.19921875" style="139" customWidth="1"/>
    <col min="9481" max="9482" width="9" style="139" customWidth="1"/>
    <col min="9483" max="9484" width="9.265625" style="139" customWidth="1"/>
    <col min="9485" max="9485" width="46.19921875" style="139" customWidth="1"/>
    <col min="9486" max="9729" width="9.19921875" style="139"/>
    <col min="9730" max="9730" width="4.73046875" style="139" customWidth="1"/>
    <col min="9731" max="9731" width="40.265625" style="139" customWidth="1"/>
    <col min="9732" max="9732" width="10" style="139" customWidth="1"/>
    <col min="9733" max="9733" width="18.19921875" style="139" customWidth="1"/>
    <col min="9734" max="9734" width="23.796875" style="139" customWidth="1"/>
    <col min="9735" max="9735" width="8.73046875" style="139" customWidth="1"/>
    <col min="9736" max="9736" width="8.19921875" style="139" customWidth="1"/>
    <col min="9737" max="9738" width="9" style="139" customWidth="1"/>
    <col min="9739" max="9740" width="9.265625" style="139" customWidth="1"/>
    <col min="9741" max="9741" width="46.19921875" style="139" customWidth="1"/>
    <col min="9742" max="9985" width="9.19921875" style="139"/>
    <col min="9986" max="9986" width="4.73046875" style="139" customWidth="1"/>
    <col min="9987" max="9987" width="40.265625" style="139" customWidth="1"/>
    <col min="9988" max="9988" width="10" style="139" customWidth="1"/>
    <col min="9989" max="9989" width="18.19921875" style="139" customWidth="1"/>
    <col min="9990" max="9990" width="23.796875" style="139" customWidth="1"/>
    <col min="9991" max="9991" width="8.73046875" style="139" customWidth="1"/>
    <col min="9992" max="9992" width="8.19921875" style="139" customWidth="1"/>
    <col min="9993" max="9994" width="9" style="139" customWidth="1"/>
    <col min="9995" max="9996" width="9.265625" style="139" customWidth="1"/>
    <col min="9997" max="9997" width="46.19921875" style="139" customWidth="1"/>
    <col min="9998" max="10241" width="9.19921875" style="139"/>
    <col min="10242" max="10242" width="4.73046875" style="139" customWidth="1"/>
    <col min="10243" max="10243" width="40.265625" style="139" customWidth="1"/>
    <col min="10244" max="10244" width="10" style="139" customWidth="1"/>
    <col min="10245" max="10245" width="18.19921875" style="139" customWidth="1"/>
    <col min="10246" max="10246" width="23.796875" style="139" customWidth="1"/>
    <col min="10247" max="10247" width="8.73046875" style="139" customWidth="1"/>
    <col min="10248" max="10248" width="8.19921875" style="139" customWidth="1"/>
    <col min="10249" max="10250" width="9" style="139" customWidth="1"/>
    <col min="10251" max="10252" width="9.265625" style="139" customWidth="1"/>
    <col min="10253" max="10253" width="46.19921875" style="139" customWidth="1"/>
    <col min="10254" max="10497" width="9.19921875" style="139"/>
    <col min="10498" max="10498" width="4.73046875" style="139" customWidth="1"/>
    <col min="10499" max="10499" width="40.265625" style="139" customWidth="1"/>
    <col min="10500" max="10500" width="10" style="139" customWidth="1"/>
    <col min="10501" max="10501" width="18.19921875" style="139" customWidth="1"/>
    <col min="10502" max="10502" width="23.796875" style="139" customWidth="1"/>
    <col min="10503" max="10503" width="8.73046875" style="139" customWidth="1"/>
    <col min="10504" max="10504" width="8.19921875" style="139" customWidth="1"/>
    <col min="10505" max="10506" width="9" style="139" customWidth="1"/>
    <col min="10507" max="10508" width="9.265625" style="139" customWidth="1"/>
    <col min="10509" max="10509" width="46.19921875" style="139" customWidth="1"/>
    <col min="10510" max="10753" width="9.19921875" style="139"/>
    <col min="10754" max="10754" width="4.73046875" style="139" customWidth="1"/>
    <col min="10755" max="10755" width="40.265625" style="139" customWidth="1"/>
    <col min="10756" max="10756" width="10" style="139" customWidth="1"/>
    <col min="10757" max="10757" width="18.19921875" style="139" customWidth="1"/>
    <col min="10758" max="10758" width="23.796875" style="139" customWidth="1"/>
    <col min="10759" max="10759" width="8.73046875" style="139" customWidth="1"/>
    <col min="10760" max="10760" width="8.19921875" style="139" customWidth="1"/>
    <col min="10761" max="10762" width="9" style="139" customWidth="1"/>
    <col min="10763" max="10764" width="9.265625" style="139" customWidth="1"/>
    <col min="10765" max="10765" width="46.19921875" style="139" customWidth="1"/>
    <col min="10766" max="11009" width="9.19921875" style="139"/>
    <col min="11010" max="11010" width="4.73046875" style="139" customWidth="1"/>
    <col min="11011" max="11011" width="40.265625" style="139" customWidth="1"/>
    <col min="11012" max="11012" width="10" style="139" customWidth="1"/>
    <col min="11013" max="11013" width="18.19921875" style="139" customWidth="1"/>
    <col min="11014" max="11014" width="23.796875" style="139" customWidth="1"/>
    <col min="11015" max="11015" width="8.73046875" style="139" customWidth="1"/>
    <col min="11016" max="11016" width="8.19921875" style="139" customWidth="1"/>
    <col min="11017" max="11018" width="9" style="139" customWidth="1"/>
    <col min="11019" max="11020" width="9.265625" style="139" customWidth="1"/>
    <col min="11021" max="11021" width="46.19921875" style="139" customWidth="1"/>
    <col min="11022" max="11265" width="9.19921875" style="139"/>
    <col min="11266" max="11266" width="4.73046875" style="139" customWidth="1"/>
    <col min="11267" max="11267" width="40.265625" style="139" customWidth="1"/>
    <col min="11268" max="11268" width="10" style="139" customWidth="1"/>
    <col min="11269" max="11269" width="18.19921875" style="139" customWidth="1"/>
    <col min="11270" max="11270" width="23.796875" style="139" customWidth="1"/>
    <col min="11271" max="11271" width="8.73046875" style="139" customWidth="1"/>
    <col min="11272" max="11272" width="8.19921875" style="139" customWidth="1"/>
    <col min="11273" max="11274" width="9" style="139" customWidth="1"/>
    <col min="11275" max="11276" width="9.265625" style="139" customWidth="1"/>
    <col min="11277" max="11277" width="46.19921875" style="139" customWidth="1"/>
    <col min="11278" max="11521" width="9.19921875" style="139"/>
    <col min="11522" max="11522" width="4.73046875" style="139" customWidth="1"/>
    <col min="11523" max="11523" width="40.265625" style="139" customWidth="1"/>
    <col min="11524" max="11524" width="10" style="139" customWidth="1"/>
    <col min="11525" max="11525" width="18.19921875" style="139" customWidth="1"/>
    <col min="11526" max="11526" width="23.796875" style="139" customWidth="1"/>
    <col min="11527" max="11527" width="8.73046875" style="139" customWidth="1"/>
    <col min="11528" max="11528" width="8.19921875" style="139" customWidth="1"/>
    <col min="11529" max="11530" width="9" style="139" customWidth="1"/>
    <col min="11531" max="11532" width="9.265625" style="139" customWidth="1"/>
    <col min="11533" max="11533" width="46.19921875" style="139" customWidth="1"/>
    <col min="11534" max="11777" width="9.19921875" style="139"/>
    <col min="11778" max="11778" width="4.73046875" style="139" customWidth="1"/>
    <col min="11779" max="11779" width="40.265625" style="139" customWidth="1"/>
    <col min="11780" max="11780" width="10" style="139" customWidth="1"/>
    <col min="11781" max="11781" width="18.19921875" style="139" customWidth="1"/>
    <col min="11782" max="11782" width="23.796875" style="139" customWidth="1"/>
    <col min="11783" max="11783" width="8.73046875" style="139" customWidth="1"/>
    <col min="11784" max="11784" width="8.19921875" style="139" customWidth="1"/>
    <col min="11785" max="11786" width="9" style="139" customWidth="1"/>
    <col min="11787" max="11788" width="9.265625" style="139" customWidth="1"/>
    <col min="11789" max="11789" width="46.19921875" style="139" customWidth="1"/>
    <col min="11790" max="12033" width="9.19921875" style="139"/>
    <col min="12034" max="12034" width="4.73046875" style="139" customWidth="1"/>
    <col min="12035" max="12035" width="40.265625" style="139" customWidth="1"/>
    <col min="12036" max="12036" width="10" style="139" customWidth="1"/>
    <col min="12037" max="12037" width="18.19921875" style="139" customWidth="1"/>
    <col min="12038" max="12038" width="23.796875" style="139" customWidth="1"/>
    <col min="12039" max="12039" width="8.73046875" style="139" customWidth="1"/>
    <col min="12040" max="12040" width="8.19921875" style="139" customWidth="1"/>
    <col min="12041" max="12042" width="9" style="139" customWidth="1"/>
    <col min="12043" max="12044" width="9.265625" style="139" customWidth="1"/>
    <col min="12045" max="12045" width="46.19921875" style="139" customWidth="1"/>
    <col min="12046" max="12289" width="9.19921875" style="139"/>
    <col min="12290" max="12290" width="4.73046875" style="139" customWidth="1"/>
    <col min="12291" max="12291" width="40.265625" style="139" customWidth="1"/>
    <col min="12292" max="12292" width="10" style="139" customWidth="1"/>
    <col min="12293" max="12293" width="18.19921875" style="139" customWidth="1"/>
    <col min="12294" max="12294" width="23.796875" style="139" customWidth="1"/>
    <col min="12295" max="12295" width="8.73046875" style="139" customWidth="1"/>
    <col min="12296" max="12296" width="8.19921875" style="139" customWidth="1"/>
    <col min="12297" max="12298" width="9" style="139" customWidth="1"/>
    <col min="12299" max="12300" width="9.265625" style="139" customWidth="1"/>
    <col min="12301" max="12301" width="46.19921875" style="139" customWidth="1"/>
    <col min="12302" max="12545" width="9.19921875" style="139"/>
    <col min="12546" max="12546" width="4.73046875" style="139" customWidth="1"/>
    <col min="12547" max="12547" width="40.265625" style="139" customWidth="1"/>
    <col min="12548" max="12548" width="10" style="139" customWidth="1"/>
    <col min="12549" max="12549" width="18.19921875" style="139" customWidth="1"/>
    <col min="12550" max="12550" width="23.796875" style="139" customWidth="1"/>
    <col min="12551" max="12551" width="8.73046875" style="139" customWidth="1"/>
    <col min="12552" max="12552" width="8.19921875" style="139" customWidth="1"/>
    <col min="12553" max="12554" width="9" style="139" customWidth="1"/>
    <col min="12555" max="12556" width="9.265625" style="139" customWidth="1"/>
    <col min="12557" max="12557" width="46.19921875" style="139" customWidth="1"/>
    <col min="12558" max="12801" width="9.19921875" style="139"/>
    <col min="12802" max="12802" width="4.73046875" style="139" customWidth="1"/>
    <col min="12803" max="12803" width="40.265625" style="139" customWidth="1"/>
    <col min="12804" max="12804" width="10" style="139" customWidth="1"/>
    <col min="12805" max="12805" width="18.19921875" style="139" customWidth="1"/>
    <col min="12806" max="12806" width="23.796875" style="139" customWidth="1"/>
    <col min="12807" max="12807" width="8.73046875" style="139" customWidth="1"/>
    <col min="12808" max="12808" width="8.19921875" style="139" customWidth="1"/>
    <col min="12809" max="12810" width="9" style="139" customWidth="1"/>
    <col min="12811" max="12812" width="9.265625" style="139" customWidth="1"/>
    <col min="12813" max="12813" width="46.19921875" style="139" customWidth="1"/>
    <col min="12814" max="13057" width="9.19921875" style="139"/>
    <col min="13058" max="13058" width="4.73046875" style="139" customWidth="1"/>
    <col min="13059" max="13059" width="40.265625" style="139" customWidth="1"/>
    <col min="13060" max="13060" width="10" style="139" customWidth="1"/>
    <col min="13061" max="13061" width="18.19921875" style="139" customWidth="1"/>
    <col min="13062" max="13062" width="23.796875" style="139" customWidth="1"/>
    <col min="13063" max="13063" width="8.73046875" style="139" customWidth="1"/>
    <col min="13064" max="13064" width="8.19921875" style="139" customWidth="1"/>
    <col min="13065" max="13066" width="9" style="139" customWidth="1"/>
    <col min="13067" max="13068" width="9.265625" style="139" customWidth="1"/>
    <col min="13069" max="13069" width="46.19921875" style="139" customWidth="1"/>
    <col min="13070" max="13313" width="9.19921875" style="139"/>
    <col min="13314" max="13314" width="4.73046875" style="139" customWidth="1"/>
    <col min="13315" max="13315" width="40.265625" style="139" customWidth="1"/>
    <col min="13316" max="13316" width="10" style="139" customWidth="1"/>
    <col min="13317" max="13317" width="18.19921875" style="139" customWidth="1"/>
    <col min="13318" max="13318" width="23.796875" style="139" customWidth="1"/>
    <col min="13319" max="13319" width="8.73046875" style="139" customWidth="1"/>
    <col min="13320" max="13320" width="8.19921875" style="139" customWidth="1"/>
    <col min="13321" max="13322" width="9" style="139" customWidth="1"/>
    <col min="13323" max="13324" width="9.265625" style="139" customWidth="1"/>
    <col min="13325" max="13325" width="46.19921875" style="139" customWidth="1"/>
    <col min="13326" max="13569" width="9.19921875" style="139"/>
    <col min="13570" max="13570" width="4.73046875" style="139" customWidth="1"/>
    <col min="13571" max="13571" width="40.265625" style="139" customWidth="1"/>
    <col min="13572" max="13572" width="10" style="139" customWidth="1"/>
    <col min="13573" max="13573" width="18.19921875" style="139" customWidth="1"/>
    <col min="13574" max="13574" width="23.796875" style="139" customWidth="1"/>
    <col min="13575" max="13575" width="8.73046875" style="139" customWidth="1"/>
    <col min="13576" max="13576" width="8.19921875" style="139" customWidth="1"/>
    <col min="13577" max="13578" width="9" style="139" customWidth="1"/>
    <col min="13579" max="13580" width="9.265625" style="139" customWidth="1"/>
    <col min="13581" max="13581" width="46.19921875" style="139" customWidth="1"/>
    <col min="13582" max="13825" width="9.19921875" style="139"/>
    <col min="13826" max="13826" width="4.73046875" style="139" customWidth="1"/>
    <col min="13827" max="13827" width="40.265625" style="139" customWidth="1"/>
    <col min="13828" max="13828" width="10" style="139" customWidth="1"/>
    <col min="13829" max="13829" width="18.19921875" style="139" customWidth="1"/>
    <col min="13830" max="13830" width="23.796875" style="139" customWidth="1"/>
    <col min="13831" max="13831" width="8.73046875" style="139" customWidth="1"/>
    <col min="13832" max="13832" width="8.19921875" style="139" customWidth="1"/>
    <col min="13833" max="13834" width="9" style="139" customWidth="1"/>
    <col min="13835" max="13836" width="9.265625" style="139" customWidth="1"/>
    <col min="13837" max="13837" width="46.19921875" style="139" customWidth="1"/>
    <col min="13838" max="14081" width="9.19921875" style="139"/>
    <col min="14082" max="14082" width="4.73046875" style="139" customWidth="1"/>
    <col min="14083" max="14083" width="40.265625" style="139" customWidth="1"/>
    <col min="14084" max="14084" width="10" style="139" customWidth="1"/>
    <col min="14085" max="14085" width="18.19921875" style="139" customWidth="1"/>
    <col min="14086" max="14086" width="23.796875" style="139" customWidth="1"/>
    <col min="14087" max="14087" width="8.73046875" style="139" customWidth="1"/>
    <col min="14088" max="14088" width="8.19921875" style="139" customWidth="1"/>
    <col min="14089" max="14090" width="9" style="139" customWidth="1"/>
    <col min="14091" max="14092" width="9.265625" style="139" customWidth="1"/>
    <col min="14093" max="14093" width="46.19921875" style="139" customWidth="1"/>
    <col min="14094" max="14337" width="9.19921875" style="139"/>
    <col min="14338" max="14338" width="4.73046875" style="139" customWidth="1"/>
    <col min="14339" max="14339" width="40.265625" style="139" customWidth="1"/>
    <col min="14340" max="14340" width="10" style="139" customWidth="1"/>
    <col min="14341" max="14341" width="18.19921875" style="139" customWidth="1"/>
    <col min="14342" max="14342" width="23.796875" style="139" customWidth="1"/>
    <col min="14343" max="14343" width="8.73046875" style="139" customWidth="1"/>
    <col min="14344" max="14344" width="8.19921875" style="139" customWidth="1"/>
    <col min="14345" max="14346" width="9" style="139" customWidth="1"/>
    <col min="14347" max="14348" width="9.265625" style="139" customWidth="1"/>
    <col min="14349" max="14349" width="46.19921875" style="139" customWidth="1"/>
    <col min="14350" max="14593" width="9.19921875" style="139"/>
    <col min="14594" max="14594" width="4.73046875" style="139" customWidth="1"/>
    <col min="14595" max="14595" width="40.265625" style="139" customWidth="1"/>
    <col min="14596" max="14596" width="10" style="139" customWidth="1"/>
    <col min="14597" max="14597" width="18.19921875" style="139" customWidth="1"/>
    <col min="14598" max="14598" width="23.796875" style="139" customWidth="1"/>
    <col min="14599" max="14599" width="8.73046875" style="139" customWidth="1"/>
    <col min="14600" max="14600" width="8.19921875" style="139" customWidth="1"/>
    <col min="14601" max="14602" width="9" style="139" customWidth="1"/>
    <col min="14603" max="14604" width="9.265625" style="139" customWidth="1"/>
    <col min="14605" max="14605" width="46.19921875" style="139" customWidth="1"/>
    <col min="14606" max="14849" width="9.19921875" style="139"/>
    <col min="14850" max="14850" width="4.73046875" style="139" customWidth="1"/>
    <col min="14851" max="14851" width="40.265625" style="139" customWidth="1"/>
    <col min="14852" max="14852" width="10" style="139" customWidth="1"/>
    <col min="14853" max="14853" width="18.19921875" style="139" customWidth="1"/>
    <col min="14854" max="14854" width="23.796875" style="139" customWidth="1"/>
    <col min="14855" max="14855" width="8.73046875" style="139" customWidth="1"/>
    <col min="14856" max="14856" width="8.19921875" style="139" customWidth="1"/>
    <col min="14857" max="14858" width="9" style="139" customWidth="1"/>
    <col min="14859" max="14860" width="9.265625" style="139" customWidth="1"/>
    <col min="14861" max="14861" width="46.19921875" style="139" customWidth="1"/>
    <col min="14862" max="15105" width="9.19921875" style="139"/>
    <col min="15106" max="15106" width="4.73046875" style="139" customWidth="1"/>
    <col min="15107" max="15107" width="40.265625" style="139" customWidth="1"/>
    <col min="15108" max="15108" width="10" style="139" customWidth="1"/>
    <col min="15109" max="15109" width="18.19921875" style="139" customWidth="1"/>
    <col min="15110" max="15110" width="23.796875" style="139" customWidth="1"/>
    <col min="15111" max="15111" width="8.73046875" style="139" customWidth="1"/>
    <col min="15112" max="15112" width="8.19921875" style="139" customWidth="1"/>
    <col min="15113" max="15114" width="9" style="139" customWidth="1"/>
    <col min="15115" max="15116" width="9.265625" style="139" customWidth="1"/>
    <col min="15117" max="15117" width="46.19921875" style="139" customWidth="1"/>
    <col min="15118" max="15361" width="9.19921875" style="139"/>
    <col min="15362" max="15362" width="4.73046875" style="139" customWidth="1"/>
    <col min="15363" max="15363" width="40.265625" style="139" customWidth="1"/>
    <col min="15364" max="15364" width="10" style="139" customWidth="1"/>
    <col min="15365" max="15365" width="18.19921875" style="139" customWidth="1"/>
    <col min="15366" max="15366" width="23.796875" style="139" customWidth="1"/>
    <col min="15367" max="15367" width="8.73046875" style="139" customWidth="1"/>
    <col min="15368" max="15368" width="8.19921875" style="139" customWidth="1"/>
    <col min="15369" max="15370" width="9" style="139" customWidth="1"/>
    <col min="15371" max="15372" width="9.265625" style="139" customWidth="1"/>
    <col min="15373" max="15373" width="46.19921875" style="139" customWidth="1"/>
    <col min="15374" max="15617" width="9.19921875" style="139"/>
    <col min="15618" max="15618" width="4.73046875" style="139" customWidth="1"/>
    <col min="15619" max="15619" width="40.265625" style="139" customWidth="1"/>
    <col min="15620" max="15620" width="10" style="139" customWidth="1"/>
    <col min="15621" max="15621" width="18.19921875" style="139" customWidth="1"/>
    <col min="15622" max="15622" width="23.796875" style="139" customWidth="1"/>
    <col min="15623" max="15623" width="8.73046875" style="139" customWidth="1"/>
    <col min="15624" max="15624" width="8.19921875" style="139" customWidth="1"/>
    <col min="15625" max="15626" width="9" style="139" customWidth="1"/>
    <col min="15627" max="15628" width="9.265625" style="139" customWidth="1"/>
    <col min="15629" max="15629" width="46.19921875" style="139" customWidth="1"/>
    <col min="15630" max="15873" width="9.19921875" style="139"/>
    <col min="15874" max="15874" width="4.73046875" style="139" customWidth="1"/>
    <col min="15875" max="15875" width="40.265625" style="139" customWidth="1"/>
    <col min="15876" max="15876" width="10" style="139" customWidth="1"/>
    <col min="15877" max="15877" width="18.19921875" style="139" customWidth="1"/>
    <col min="15878" max="15878" width="23.796875" style="139" customWidth="1"/>
    <col min="15879" max="15879" width="8.73046875" style="139" customWidth="1"/>
    <col min="15880" max="15880" width="8.19921875" style="139" customWidth="1"/>
    <col min="15881" max="15882" width="9" style="139" customWidth="1"/>
    <col min="15883" max="15884" width="9.265625" style="139" customWidth="1"/>
    <col min="15885" max="15885" width="46.19921875" style="139" customWidth="1"/>
    <col min="15886" max="16129" width="9.19921875" style="139"/>
    <col min="16130" max="16130" width="4.73046875" style="139" customWidth="1"/>
    <col min="16131" max="16131" width="40.265625" style="139" customWidth="1"/>
    <col min="16132" max="16132" width="10" style="139" customWidth="1"/>
    <col min="16133" max="16133" width="18.19921875" style="139" customWidth="1"/>
    <col min="16134" max="16134" width="23.796875" style="139" customWidth="1"/>
    <col min="16135" max="16135" width="8.73046875" style="139" customWidth="1"/>
    <col min="16136" max="16136" width="8.19921875" style="139" customWidth="1"/>
    <col min="16137" max="16138" width="9" style="139" customWidth="1"/>
    <col min="16139" max="16140" width="9.265625" style="139" customWidth="1"/>
    <col min="16141" max="16141" width="46.19921875" style="139" customWidth="1"/>
    <col min="16142" max="16384" width="9.19921875" style="139"/>
  </cols>
  <sheetData>
    <row r="1" spans="1:12">
      <c r="K1" s="140" t="s">
        <v>488</v>
      </c>
    </row>
    <row r="2" spans="1:12" ht="27.75" customHeight="1">
      <c r="A2" s="368" t="s">
        <v>292</v>
      </c>
      <c r="B2" s="368"/>
      <c r="C2" s="368"/>
      <c r="D2" s="368"/>
      <c r="E2" s="368"/>
      <c r="F2" s="368"/>
      <c r="G2" s="368"/>
      <c r="H2" s="368"/>
      <c r="I2" s="368"/>
      <c r="J2" s="368"/>
      <c r="K2" s="368"/>
      <c r="L2" s="368"/>
    </row>
    <row r="3" spans="1:12" ht="28.5" customHeight="1">
      <c r="A3" s="369" t="str">
        <f>'BIỂU KÈM THEO'!A2:M2</f>
        <v>(Kèm theo theo Báo cáo số           /BC-UBND ngày       /6/2026 của UBND xã Tuần Giáo)</v>
      </c>
      <c r="B3" s="369"/>
      <c r="C3" s="369"/>
      <c r="D3" s="369"/>
      <c r="E3" s="369"/>
      <c r="F3" s="369"/>
      <c r="G3" s="369"/>
      <c r="H3" s="369"/>
      <c r="I3" s="369"/>
      <c r="J3" s="369"/>
      <c r="K3" s="369"/>
      <c r="L3" s="369"/>
    </row>
    <row r="4" spans="1:12" ht="28.5" customHeight="1">
      <c r="A4" s="349" t="s">
        <v>9</v>
      </c>
      <c r="B4" s="349" t="s">
        <v>10</v>
      </c>
      <c r="C4" s="349" t="s">
        <v>0</v>
      </c>
      <c r="D4" s="349" t="s">
        <v>7</v>
      </c>
      <c r="E4" s="349" t="s">
        <v>293</v>
      </c>
      <c r="F4" s="349" t="s">
        <v>2</v>
      </c>
      <c r="G4" s="349"/>
      <c r="H4" s="349"/>
      <c r="I4" s="349"/>
      <c r="J4" s="349"/>
      <c r="K4" s="381" t="s">
        <v>486</v>
      </c>
      <c r="L4" s="141"/>
    </row>
    <row r="5" spans="1:12" ht="68.25" customHeight="1">
      <c r="A5" s="349"/>
      <c r="B5" s="349"/>
      <c r="C5" s="349"/>
      <c r="D5" s="349"/>
      <c r="E5" s="349"/>
      <c r="F5" s="1" t="s">
        <v>4</v>
      </c>
      <c r="G5" s="1" t="s">
        <v>11</v>
      </c>
      <c r="H5" s="1" t="s">
        <v>135</v>
      </c>
      <c r="I5" s="1" t="s">
        <v>12</v>
      </c>
      <c r="J5" s="1" t="s">
        <v>13</v>
      </c>
      <c r="K5" s="382"/>
      <c r="L5" s="141"/>
    </row>
    <row r="6" spans="1:12" ht="30" customHeight="1">
      <c r="A6" s="1"/>
      <c r="B6" s="1" t="s">
        <v>215</v>
      </c>
      <c r="C6" s="1"/>
      <c r="D6" s="1"/>
      <c r="E6" s="1"/>
      <c r="F6" s="1">
        <f>F7+F26</f>
        <v>141</v>
      </c>
      <c r="G6" s="1">
        <f t="shared" ref="G6:J6" si="0">G7+G26</f>
        <v>48</v>
      </c>
      <c r="H6" s="1">
        <f t="shared" si="0"/>
        <v>34</v>
      </c>
      <c r="I6" s="1">
        <f t="shared" si="0"/>
        <v>5</v>
      </c>
      <c r="J6" s="1">
        <f t="shared" si="0"/>
        <v>5</v>
      </c>
      <c r="K6" s="1"/>
      <c r="L6" s="141"/>
    </row>
    <row r="7" spans="1:12" ht="36" customHeight="1">
      <c r="A7" s="118" t="s">
        <v>216</v>
      </c>
      <c r="B7" s="2" t="s">
        <v>294</v>
      </c>
      <c r="C7" s="117"/>
      <c r="D7" s="118"/>
      <c r="E7" s="117"/>
      <c r="F7" s="126">
        <f>F8+F16</f>
        <v>15</v>
      </c>
      <c r="G7" s="126">
        <f t="shared" ref="G7:J7" si="1">G8+G16</f>
        <v>8</v>
      </c>
      <c r="H7" s="126">
        <f t="shared" si="1"/>
        <v>1</v>
      </c>
      <c r="I7" s="126">
        <f t="shared" si="1"/>
        <v>5</v>
      </c>
      <c r="J7" s="126">
        <f t="shared" si="1"/>
        <v>5</v>
      </c>
      <c r="K7" s="118"/>
      <c r="L7" s="142"/>
    </row>
    <row r="8" spans="1:12" s="144" customFormat="1" ht="36" customHeight="1">
      <c r="A8" s="118" t="s">
        <v>213</v>
      </c>
      <c r="B8" s="143" t="s">
        <v>214</v>
      </c>
      <c r="C8" s="118"/>
      <c r="D8" s="118"/>
      <c r="E8" s="118"/>
      <c r="F8" s="118">
        <v>7</v>
      </c>
      <c r="G8" s="118"/>
      <c r="H8" s="118"/>
      <c r="I8" s="118">
        <v>1</v>
      </c>
      <c r="J8" s="118">
        <v>1</v>
      </c>
      <c r="K8" s="118"/>
      <c r="L8" s="142"/>
    </row>
    <row r="9" spans="1:12" ht="46.15">
      <c r="A9" s="115">
        <v>1</v>
      </c>
      <c r="B9" s="137" t="s">
        <v>295</v>
      </c>
      <c r="C9" s="133" t="s">
        <v>291</v>
      </c>
      <c r="D9" s="145" t="s">
        <v>296</v>
      </c>
      <c r="E9" s="117" t="s">
        <v>50</v>
      </c>
      <c r="F9" s="117" t="s">
        <v>136</v>
      </c>
      <c r="G9" s="115"/>
      <c r="H9" s="115"/>
      <c r="I9" s="115"/>
      <c r="J9" s="115"/>
      <c r="K9" s="117" t="s">
        <v>493</v>
      </c>
      <c r="L9" s="146"/>
    </row>
    <row r="10" spans="1:12" ht="61.5" customHeight="1">
      <c r="A10" s="115">
        <v>2</v>
      </c>
      <c r="B10" s="122" t="s">
        <v>297</v>
      </c>
      <c r="C10" s="115" t="s">
        <v>298</v>
      </c>
      <c r="D10" s="145" t="s">
        <v>299</v>
      </c>
      <c r="E10" s="133" t="s">
        <v>51</v>
      </c>
      <c r="F10" s="115" t="s">
        <v>136</v>
      </c>
      <c r="G10" s="115"/>
      <c r="H10" s="115"/>
      <c r="I10" s="115"/>
      <c r="J10" s="115"/>
      <c r="K10" s="134"/>
      <c r="L10" s="146"/>
    </row>
    <row r="11" spans="1:12" ht="65.25" customHeight="1">
      <c r="A11" s="115">
        <v>3</v>
      </c>
      <c r="B11" s="122" t="s">
        <v>300</v>
      </c>
      <c r="C11" s="115" t="s">
        <v>298</v>
      </c>
      <c r="D11" s="145" t="s">
        <v>299</v>
      </c>
      <c r="E11" s="133" t="s">
        <v>47</v>
      </c>
      <c r="F11" s="115" t="s">
        <v>136</v>
      </c>
      <c r="G11" s="115"/>
      <c r="H11" s="115"/>
      <c r="I11" s="115" t="s">
        <v>136</v>
      </c>
      <c r="J11" s="115" t="s">
        <v>136</v>
      </c>
      <c r="K11" s="134"/>
      <c r="L11" s="146"/>
    </row>
    <row r="12" spans="1:12" ht="81" customHeight="1">
      <c r="A12" s="115">
        <v>4</v>
      </c>
      <c r="B12" s="147" t="s">
        <v>301</v>
      </c>
      <c r="C12" s="115" t="s">
        <v>138</v>
      </c>
      <c r="D12" s="115" t="s">
        <v>302</v>
      </c>
      <c r="E12" s="115" t="s">
        <v>47</v>
      </c>
      <c r="F12" s="148" t="s">
        <v>136</v>
      </c>
      <c r="G12" s="115"/>
      <c r="H12" s="115"/>
      <c r="I12" s="115"/>
      <c r="J12" s="115"/>
      <c r="K12" s="134"/>
      <c r="L12" s="146"/>
    </row>
    <row r="13" spans="1:12" ht="46.15">
      <c r="A13" s="115">
        <v>5</v>
      </c>
      <c r="B13" s="147" t="s">
        <v>303</v>
      </c>
      <c r="C13" s="115" t="s">
        <v>138</v>
      </c>
      <c r="D13" s="115" t="s">
        <v>304</v>
      </c>
      <c r="E13" s="115" t="s">
        <v>47</v>
      </c>
      <c r="F13" s="148" t="s">
        <v>136</v>
      </c>
      <c r="G13" s="115"/>
      <c r="H13" s="115"/>
      <c r="I13" s="115"/>
      <c r="J13" s="115"/>
      <c r="K13" s="134"/>
      <c r="L13" s="146"/>
    </row>
    <row r="14" spans="1:12" ht="52.5" customHeight="1">
      <c r="A14" s="115">
        <v>6</v>
      </c>
      <c r="B14" s="116" t="s">
        <v>305</v>
      </c>
      <c r="C14" s="115" t="s">
        <v>5</v>
      </c>
      <c r="D14" s="115" t="s">
        <v>306</v>
      </c>
      <c r="E14" s="115" t="s">
        <v>139</v>
      </c>
      <c r="F14" s="115" t="s">
        <v>136</v>
      </c>
      <c r="G14" s="115"/>
      <c r="H14" s="115"/>
      <c r="I14" s="115"/>
      <c r="J14" s="115"/>
      <c r="K14" s="134"/>
      <c r="L14" s="146"/>
    </row>
    <row r="15" spans="1:12" ht="70.5" customHeight="1">
      <c r="A15" s="115">
        <v>7</v>
      </c>
      <c r="B15" s="116" t="s">
        <v>307</v>
      </c>
      <c r="C15" s="115" t="s">
        <v>64</v>
      </c>
      <c r="D15" s="4" t="s">
        <v>308</v>
      </c>
      <c r="E15" s="117">
        <v>2024</v>
      </c>
      <c r="F15" s="117" t="s">
        <v>136</v>
      </c>
      <c r="G15" s="117"/>
      <c r="H15" s="117"/>
      <c r="I15" s="117"/>
      <c r="J15" s="118"/>
      <c r="K15" s="117"/>
      <c r="L15" s="197"/>
    </row>
    <row r="16" spans="1:12" s="144" customFormat="1" ht="30" customHeight="1">
      <c r="A16" s="126" t="s">
        <v>217</v>
      </c>
      <c r="B16" s="124" t="s">
        <v>218</v>
      </c>
      <c r="C16" s="126"/>
      <c r="D16" s="149"/>
      <c r="E16" s="126"/>
      <c r="F16" s="126">
        <v>8</v>
      </c>
      <c r="G16" s="126">
        <v>8</v>
      </c>
      <c r="H16" s="126">
        <v>1</v>
      </c>
      <c r="I16" s="126">
        <v>4</v>
      </c>
      <c r="J16" s="126">
        <v>4</v>
      </c>
      <c r="K16" s="150"/>
      <c r="L16" s="142"/>
    </row>
    <row r="17" spans="1:12" ht="61.5">
      <c r="A17" s="115">
        <v>1</v>
      </c>
      <c r="B17" s="128" t="s">
        <v>309</v>
      </c>
      <c r="C17" s="115" t="s">
        <v>97</v>
      </c>
      <c r="D17" s="115" t="s">
        <v>310</v>
      </c>
      <c r="E17" s="115" t="s">
        <v>311</v>
      </c>
      <c r="F17" s="115" t="s">
        <v>136</v>
      </c>
      <c r="G17" s="115" t="s">
        <v>136</v>
      </c>
      <c r="H17" s="115" t="s">
        <v>136</v>
      </c>
      <c r="I17" s="115"/>
      <c r="J17" s="115"/>
      <c r="K17" s="134"/>
      <c r="L17" s="146"/>
    </row>
    <row r="18" spans="1:12" ht="46.15">
      <c r="A18" s="115">
        <v>2</v>
      </c>
      <c r="B18" s="122" t="s">
        <v>144</v>
      </c>
      <c r="C18" s="117" t="s">
        <v>64</v>
      </c>
      <c r="D18" s="4" t="s">
        <v>308</v>
      </c>
      <c r="E18" s="117" t="s">
        <v>50</v>
      </c>
      <c r="F18" s="148" t="s">
        <v>136</v>
      </c>
      <c r="G18" s="117" t="s">
        <v>136</v>
      </c>
      <c r="H18" s="117" t="s">
        <v>136</v>
      </c>
      <c r="I18" s="117" t="s">
        <v>136</v>
      </c>
      <c r="J18" s="117" t="s">
        <v>136</v>
      </c>
      <c r="K18" s="151" t="s">
        <v>494</v>
      </c>
      <c r="L18" s="152"/>
    </row>
    <row r="19" spans="1:12" ht="119.25" customHeight="1">
      <c r="A19" s="115">
        <v>3</v>
      </c>
      <c r="B19" s="153" t="s">
        <v>312</v>
      </c>
      <c r="C19" s="154" t="s">
        <v>5</v>
      </c>
      <c r="D19" s="154" t="s">
        <v>306</v>
      </c>
      <c r="E19" s="154" t="s">
        <v>313</v>
      </c>
      <c r="F19" s="115" t="s">
        <v>136</v>
      </c>
      <c r="G19" s="115" t="s">
        <v>136</v>
      </c>
      <c r="H19" s="115" t="s">
        <v>136</v>
      </c>
      <c r="I19" s="115" t="s">
        <v>136</v>
      </c>
      <c r="J19" s="115" t="s">
        <v>136</v>
      </c>
      <c r="K19" s="115"/>
    </row>
    <row r="20" spans="1:12" ht="66.75" customHeight="1">
      <c r="A20" s="115">
        <v>4</v>
      </c>
      <c r="B20" s="122" t="s">
        <v>314</v>
      </c>
      <c r="C20" s="115" t="s">
        <v>298</v>
      </c>
      <c r="D20" s="115" t="s">
        <v>299</v>
      </c>
      <c r="E20" s="133" t="s">
        <v>57</v>
      </c>
      <c r="F20" s="115" t="s">
        <v>136</v>
      </c>
      <c r="G20" s="115" t="s">
        <v>136</v>
      </c>
      <c r="H20" s="115" t="s">
        <v>136</v>
      </c>
      <c r="I20" s="115"/>
      <c r="J20" s="115"/>
      <c r="K20" s="134"/>
      <c r="L20" s="155"/>
    </row>
    <row r="21" spans="1:12" ht="92.25">
      <c r="A21" s="115">
        <v>5</v>
      </c>
      <c r="B21" s="147" t="s">
        <v>315</v>
      </c>
      <c r="C21" s="115" t="s">
        <v>138</v>
      </c>
      <c r="D21" s="115" t="s">
        <v>304</v>
      </c>
      <c r="E21" s="115" t="s">
        <v>57</v>
      </c>
      <c r="F21" s="115" t="s">
        <v>136</v>
      </c>
      <c r="G21" s="115" t="s">
        <v>136</v>
      </c>
      <c r="H21" s="115" t="s">
        <v>136</v>
      </c>
      <c r="I21" s="115"/>
      <c r="J21" s="115"/>
      <c r="K21" s="115"/>
      <c r="L21" s="146"/>
    </row>
    <row r="22" spans="1:12" ht="71.25" customHeight="1">
      <c r="A22" s="115">
        <v>6</v>
      </c>
      <c r="B22" s="147" t="s">
        <v>316</v>
      </c>
      <c r="C22" s="115" t="s">
        <v>138</v>
      </c>
      <c r="D22" s="115" t="s">
        <v>304</v>
      </c>
      <c r="E22" s="115" t="s">
        <v>57</v>
      </c>
      <c r="F22" s="115" t="s">
        <v>136</v>
      </c>
      <c r="G22" s="115" t="s">
        <v>136</v>
      </c>
      <c r="H22" s="115" t="s">
        <v>136</v>
      </c>
      <c r="I22" s="115"/>
      <c r="J22" s="115"/>
      <c r="K22" s="115"/>
      <c r="L22" s="146"/>
    </row>
    <row r="23" spans="1:12" ht="102.75" customHeight="1">
      <c r="A23" s="115">
        <v>7</v>
      </c>
      <c r="B23" s="137" t="s">
        <v>317</v>
      </c>
      <c r="C23" s="115" t="s">
        <v>45</v>
      </c>
      <c r="D23" s="115" t="s">
        <v>299</v>
      </c>
      <c r="E23" s="133" t="s">
        <v>57</v>
      </c>
      <c r="F23" s="115" t="s">
        <v>136</v>
      </c>
      <c r="G23" s="115" t="s">
        <v>136</v>
      </c>
      <c r="H23" s="115" t="s">
        <v>136</v>
      </c>
      <c r="I23" s="115"/>
      <c r="J23" s="115"/>
      <c r="K23" s="134"/>
      <c r="L23" s="146"/>
    </row>
    <row r="24" spans="1:12" ht="65.25" customHeight="1">
      <c r="A24" s="115">
        <v>8</v>
      </c>
      <c r="B24" s="122" t="s">
        <v>318</v>
      </c>
      <c r="C24" s="117" t="s">
        <v>89</v>
      </c>
      <c r="D24" s="4" t="s">
        <v>308</v>
      </c>
      <c r="E24" s="117" t="s">
        <v>50</v>
      </c>
      <c r="F24" s="117"/>
      <c r="G24" s="115"/>
      <c r="H24" s="115"/>
      <c r="I24" s="115" t="s">
        <v>136</v>
      </c>
      <c r="J24" s="115" t="s">
        <v>136</v>
      </c>
      <c r="K24" s="132" t="s">
        <v>492</v>
      </c>
      <c r="L24" s="146"/>
    </row>
    <row r="25" spans="1:12" ht="46.15">
      <c r="A25" s="115">
        <v>9</v>
      </c>
      <c r="B25" s="122" t="s">
        <v>319</v>
      </c>
      <c r="C25" s="117" t="s">
        <v>64</v>
      </c>
      <c r="D25" s="4" t="s">
        <v>308</v>
      </c>
      <c r="E25" s="117">
        <v>2024</v>
      </c>
      <c r="F25" s="148" t="s">
        <v>136</v>
      </c>
      <c r="G25" s="117" t="s">
        <v>136</v>
      </c>
      <c r="H25" s="117"/>
      <c r="I25" s="117" t="s">
        <v>136</v>
      </c>
      <c r="J25" s="117" t="s">
        <v>136</v>
      </c>
      <c r="K25" s="115"/>
      <c r="L25" s="156"/>
    </row>
    <row r="26" spans="1:12" ht="31.5" customHeight="1">
      <c r="A26" s="118" t="s">
        <v>219</v>
      </c>
      <c r="B26" s="370" t="s">
        <v>320</v>
      </c>
      <c r="C26" s="371"/>
      <c r="D26" s="372"/>
      <c r="E26" s="117"/>
      <c r="F26" s="126">
        <f>F27+F68+F98+F118</f>
        <v>126</v>
      </c>
      <c r="G26" s="126">
        <f t="shared" ref="G26:J26" si="2">G27+G68+G98+G118</f>
        <v>40</v>
      </c>
      <c r="H26" s="126">
        <f t="shared" si="2"/>
        <v>33</v>
      </c>
      <c r="I26" s="126">
        <f t="shared" si="2"/>
        <v>0</v>
      </c>
      <c r="J26" s="126">
        <f t="shared" si="2"/>
        <v>0</v>
      </c>
      <c r="K26" s="118"/>
      <c r="L26" s="156"/>
    </row>
    <row r="27" spans="1:12" s="144" customFormat="1" ht="30" customHeight="1">
      <c r="A27" s="118" t="s">
        <v>8</v>
      </c>
      <c r="B27" s="373" t="s">
        <v>50</v>
      </c>
      <c r="C27" s="373"/>
      <c r="D27" s="373"/>
      <c r="E27" s="157"/>
      <c r="F27" s="118">
        <f>F28+F66</f>
        <v>38</v>
      </c>
      <c r="G27" s="118">
        <f t="shared" ref="G27:J27" si="3">G28+G66</f>
        <v>1</v>
      </c>
      <c r="H27" s="118">
        <f t="shared" si="3"/>
        <v>2</v>
      </c>
      <c r="I27" s="118">
        <f t="shared" si="3"/>
        <v>0</v>
      </c>
      <c r="J27" s="118">
        <f t="shared" si="3"/>
        <v>0</v>
      </c>
      <c r="K27" s="118"/>
    </row>
    <row r="28" spans="1:12" s="144" customFormat="1" ht="30">
      <c r="A28" s="118" t="s">
        <v>321</v>
      </c>
      <c r="B28" s="143" t="s">
        <v>214</v>
      </c>
      <c r="C28" s="196"/>
      <c r="D28" s="196"/>
      <c r="E28" s="157"/>
      <c r="F28" s="118">
        <v>37</v>
      </c>
      <c r="G28" s="118"/>
      <c r="H28" s="118">
        <v>1</v>
      </c>
      <c r="I28" s="118"/>
      <c r="J28" s="118"/>
      <c r="K28" s="118"/>
    </row>
    <row r="29" spans="1:12" ht="73.5" customHeight="1">
      <c r="A29" s="115">
        <v>1</v>
      </c>
      <c r="B29" s="131" t="s">
        <v>322</v>
      </c>
      <c r="C29" s="132" t="s">
        <v>141</v>
      </c>
      <c r="D29" s="132" t="s">
        <v>137</v>
      </c>
      <c r="E29" s="133" t="s">
        <v>50</v>
      </c>
      <c r="F29" s="115" t="s">
        <v>136</v>
      </c>
      <c r="G29" s="115"/>
      <c r="H29" s="115"/>
      <c r="I29" s="115"/>
      <c r="J29" s="115"/>
      <c r="K29" s="134"/>
      <c r="L29" s="374"/>
    </row>
    <row r="30" spans="1:12" ht="58.5" customHeight="1">
      <c r="A30" s="115">
        <v>2</v>
      </c>
      <c r="B30" s="119" t="s">
        <v>323</v>
      </c>
      <c r="C30" s="132" t="s">
        <v>141</v>
      </c>
      <c r="D30" s="132" t="s">
        <v>137</v>
      </c>
      <c r="E30" s="133" t="s">
        <v>50</v>
      </c>
      <c r="F30" s="115">
        <v>1</v>
      </c>
      <c r="G30" s="115"/>
      <c r="H30" s="115" t="s">
        <v>136</v>
      </c>
      <c r="I30" s="115"/>
      <c r="J30" s="115"/>
      <c r="K30" s="134"/>
      <c r="L30" s="374"/>
    </row>
    <row r="31" spans="1:12" ht="62.25" customHeight="1">
      <c r="A31" s="115">
        <v>3</v>
      </c>
      <c r="B31" s="131" t="s">
        <v>324</v>
      </c>
      <c r="C31" s="132" t="s">
        <v>212</v>
      </c>
      <c r="D31" s="132" t="s">
        <v>137</v>
      </c>
      <c r="E31" s="133" t="s">
        <v>50</v>
      </c>
      <c r="F31" s="115" t="s">
        <v>136</v>
      </c>
      <c r="G31" s="115"/>
      <c r="H31" s="115"/>
      <c r="I31" s="115"/>
      <c r="J31" s="115"/>
      <c r="K31" s="134"/>
      <c r="L31" s="374"/>
    </row>
    <row r="32" spans="1:12" ht="64.5" customHeight="1">
      <c r="A32" s="115">
        <v>4</v>
      </c>
      <c r="B32" s="122" t="s">
        <v>325</v>
      </c>
      <c r="C32" s="117" t="s">
        <v>140</v>
      </c>
      <c r="D32" s="4" t="s">
        <v>326</v>
      </c>
      <c r="E32" s="117" t="s">
        <v>50</v>
      </c>
      <c r="F32" s="117" t="s">
        <v>136</v>
      </c>
      <c r="G32" s="115"/>
      <c r="H32" s="115"/>
      <c r="I32" s="115"/>
      <c r="J32" s="115"/>
      <c r="K32" s="158" t="s">
        <v>490</v>
      </c>
    </row>
    <row r="33" spans="1:11" ht="72" customHeight="1">
      <c r="A33" s="115">
        <v>5</v>
      </c>
      <c r="B33" s="116" t="s">
        <v>327</v>
      </c>
      <c r="C33" s="115" t="s">
        <v>78</v>
      </c>
      <c r="D33" s="115" t="s">
        <v>23</v>
      </c>
      <c r="E33" s="115" t="s">
        <v>50</v>
      </c>
      <c r="F33" s="115" t="s">
        <v>136</v>
      </c>
      <c r="G33" s="115"/>
      <c r="H33" s="117"/>
      <c r="I33" s="117"/>
      <c r="J33" s="118"/>
      <c r="K33" s="118"/>
    </row>
    <row r="34" spans="1:11" ht="79.5" customHeight="1">
      <c r="A34" s="115">
        <v>6</v>
      </c>
      <c r="B34" s="116" t="s">
        <v>328</v>
      </c>
      <c r="C34" s="115" t="s">
        <v>78</v>
      </c>
      <c r="D34" s="115" t="s">
        <v>329</v>
      </c>
      <c r="E34" s="115" t="s">
        <v>50</v>
      </c>
      <c r="F34" s="115" t="s">
        <v>136</v>
      </c>
      <c r="G34" s="115"/>
      <c r="H34" s="117"/>
      <c r="I34" s="117"/>
      <c r="J34" s="118"/>
      <c r="K34" s="118"/>
    </row>
    <row r="35" spans="1:11" ht="81.75" customHeight="1">
      <c r="A35" s="115">
        <v>7</v>
      </c>
      <c r="B35" s="116" t="s">
        <v>330</v>
      </c>
      <c r="C35" s="115" t="s">
        <v>78</v>
      </c>
      <c r="D35" s="115" t="s">
        <v>329</v>
      </c>
      <c r="E35" s="115" t="s">
        <v>50</v>
      </c>
      <c r="F35" s="115" t="s">
        <v>136</v>
      </c>
      <c r="G35" s="115"/>
      <c r="H35" s="117"/>
      <c r="I35" s="117"/>
      <c r="J35" s="118"/>
      <c r="K35" s="118"/>
    </row>
    <row r="36" spans="1:11" ht="78.75" customHeight="1">
      <c r="A36" s="115">
        <v>8</v>
      </c>
      <c r="B36" s="116" t="s">
        <v>331</v>
      </c>
      <c r="C36" s="115" t="s">
        <v>78</v>
      </c>
      <c r="D36" s="115" t="s">
        <v>329</v>
      </c>
      <c r="E36" s="115" t="s">
        <v>50</v>
      </c>
      <c r="F36" s="115" t="s">
        <v>136</v>
      </c>
      <c r="G36" s="115"/>
      <c r="H36" s="117"/>
      <c r="I36" s="117"/>
      <c r="J36" s="118"/>
      <c r="K36" s="118"/>
    </row>
    <row r="37" spans="1:11" ht="84.75" customHeight="1">
      <c r="A37" s="115">
        <v>9</v>
      </c>
      <c r="B37" s="116" t="s">
        <v>332</v>
      </c>
      <c r="C37" s="115" t="s">
        <v>78</v>
      </c>
      <c r="D37" s="115" t="s">
        <v>329</v>
      </c>
      <c r="E37" s="115" t="s">
        <v>333</v>
      </c>
      <c r="F37" s="115" t="s">
        <v>136</v>
      </c>
      <c r="G37" s="115"/>
      <c r="H37" s="117"/>
      <c r="I37" s="117"/>
      <c r="J37" s="118"/>
      <c r="K37" s="118"/>
    </row>
    <row r="38" spans="1:11" ht="83.25" customHeight="1">
      <c r="A38" s="115">
        <v>10</v>
      </c>
      <c r="B38" s="116" t="s">
        <v>334</v>
      </c>
      <c r="C38" s="115" t="s">
        <v>335</v>
      </c>
      <c r="D38" s="115" t="s">
        <v>336</v>
      </c>
      <c r="E38" s="115" t="s">
        <v>50</v>
      </c>
      <c r="F38" s="115" t="s">
        <v>136</v>
      </c>
      <c r="G38" s="115"/>
      <c r="H38" s="117"/>
      <c r="I38" s="117"/>
      <c r="J38" s="118"/>
      <c r="K38" s="118"/>
    </row>
    <row r="39" spans="1:11" ht="92.25">
      <c r="A39" s="115">
        <v>11</v>
      </c>
      <c r="B39" s="116" t="s">
        <v>337</v>
      </c>
      <c r="C39" s="115" t="s">
        <v>78</v>
      </c>
      <c r="D39" s="115" t="s">
        <v>329</v>
      </c>
      <c r="E39" s="115" t="s">
        <v>50</v>
      </c>
      <c r="F39" s="115" t="s">
        <v>136</v>
      </c>
      <c r="G39" s="115"/>
      <c r="H39" s="117"/>
      <c r="I39" s="117"/>
      <c r="J39" s="118"/>
      <c r="K39" s="118"/>
    </row>
    <row r="40" spans="1:11" ht="61.5">
      <c r="A40" s="115">
        <v>12</v>
      </c>
      <c r="B40" s="116" t="s">
        <v>338</v>
      </c>
      <c r="C40" s="115" t="s">
        <v>78</v>
      </c>
      <c r="D40" s="115" t="s">
        <v>329</v>
      </c>
      <c r="E40" s="115" t="s">
        <v>50</v>
      </c>
      <c r="F40" s="115" t="s">
        <v>136</v>
      </c>
      <c r="G40" s="115"/>
      <c r="H40" s="117"/>
      <c r="I40" s="117"/>
      <c r="J40" s="118"/>
      <c r="K40" s="118"/>
    </row>
    <row r="41" spans="1:11" ht="61.5">
      <c r="A41" s="115">
        <v>13</v>
      </c>
      <c r="B41" s="116" t="s">
        <v>339</v>
      </c>
      <c r="C41" s="115" t="s">
        <v>78</v>
      </c>
      <c r="D41" s="115" t="s">
        <v>329</v>
      </c>
      <c r="E41" s="115" t="s">
        <v>50</v>
      </c>
      <c r="F41" s="115" t="s">
        <v>136</v>
      </c>
      <c r="G41" s="115"/>
      <c r="H41" s="117"/>
      <c r="I41" s="117"/>
      <c r="J41" s="118"/>
      <c r="K41" s="118"/>
    </row>
    <row r="42" spans="1:11" ht="61.5">
      <c r="A42" s="115">
        <v>14</v>
      </c>
      <c r="B42" s="116" t="s">
        <v>340</v>
      </c>
      <c r="C42" s="115" t="s">
        <v>78</v>
      </c>
      <c r="D42" s="115" t="s">
        <v>329</v>
      </c>
      <c r="E42" s="115" t="s">
        <v>50</v>
      </c>
      <c r="F42" s="115" t="s">
        <v>136</v>
      </c>
      <c r="G42" s="115"/>
      <c r="H42" s="117"/>
      <c r="I42" s="117"/>
      <c r="J42" s="118"/>
      <c r="K42" s="118"/>
    </row>
    <row r="43" spans="1:11" ht="83.25" customHeight="1">
      <c r="A43" s="115">
        <v>15</v>
      </c>
      <c r="B43" s="116" t="s">
        <v>341</v>
      </c>
      <c r="C43" s="115" t="s">
        <v>78</v>
      </c>
      <c r="D43" s="115" t="s">
        <v>329</v>
      </c>
      <c r="E43" s="115" t="s">
        <v>50</v>
      </c>
      <c r="F43" s="115" t="s">
        <v>136</v>
      </c>
      <c r="G43" s="115"/>
      <c r="H43" s="117"/>
      <c r="I43" s="117"/>
      <c r="J43" s="118"/>
      <c r="K43" s="118"/>
    </row>
    <row r="44" spans="1:11" ht="153" customHeight="1">
      <c r="A44" s="115">
        <v>16</v>
      </c>
      <c r="B44" s="116" t="s">
        <v>342</v>
      </c>
      <c r="C44" s="115" t="s">
        <v>78</v>
      </c>
      <c r="D44" s="115" t="s">
        <v>329</v>
      </c>
      <c r="E44" s="115" t="s">
        <v>50</v>
      </c>
      <c r="F44" s="115" t="s">
        <v>136</v>
      </c>
      <c r="G44" s="115"/>
      <c r="H44" s="117"/>
      <c r="I44" s="117"/>
      <c r="J44" s="118"/>
      <c r="K44" s="118"/>
    </row>
    <row r="45" spans="1:11" ht="136.5" customHeight="1">
      <c r="A45" s="115">
        <v>17</v>
      </c>
      <c r="B45" s="116" t="s">
        <v>343</v>
      </c>
      <c r="C45" s="115" t="s">
        <v>78</v>
      </c>
      <c r="D45" s="115" t="s">
        <v>344</v>
      </c>
      <c r="E45" s="115" t="s">
        <v>50</v>
      </c>
      <c r="F45" s="115" t="s">
        <v>136</v>
      </c>
      <c r="G45" s="115"/>
      <c r="H45" s="117"/>
      <c r="I45" s="117"/>
      <c r="J45" s="118"/>
      <c r="K45" s="118"/>
    </row>
    <row r="46" spans="1:11" ht="61.5">
      <c r="A46" s="115">
        <v>18</v>
      </c>
      <c r="B46" s="116" t="s">
        <v>345</v>
      </c>
      <c r="C46" s="115" t="s">
        <v>78</v>
      </c>
      <c r="D46" s="115" t="s">
        <v>329</v>
      </c>
      <c r="E46" s="115" t="s">
        <v>50</v>
      </c>
      <c r="F46" s="115" t="s">
        <v>136</v>
      </c>
      <c r="G46" s="115"/>
      <c r="H46" s="117"/>
      <c r="I46" s="117"/>
      <c r="J46" s="118"/>
      <c r="K46" s="118"/>
    </row>
    <row r="47" spans="1:11" ht="46.15">
      <c r="A47" s="115">
        <v>19</v>
      </c>
      <c r="B47" s="116" t="s">
        <v>346</v>
      </c>
      <c r="C47" s="115" t="s">
        <v>78</v>
      </c>
      <c r="D47" s="115" t="s">
        <v>347</v>
      </c>
      <c r="E47" s="115" t="s">
        <v>50</v>
      </c>
      <c r="F47" s="115" t="s">
        <v>136</v>
      </c>
      <c r="G47" s="115"/>
      <c r="H47" s="117"/>
      <c r="I47" s="117"/>
      <c r="J47" s="118"/>
      <c r="K47" s="118"/>
    </row>
    <row r="48" spans="1:11" ht="61.5">
      <c r="A48" s="115">
        <v>20</v>
      </c>
      <c r="B48" s="116" t="s">
        <v>348</v>
      </c>
      <c r="C48" s="115" t="s">
        <v>335</v>
      </c>
      <c r="D48" s="115" t="s">
        <v>329</v>
      </c>
      <c r="E48" s="115" t="s">
        <v>50</v>
      </c>
      <c r="F48" s="115" t="s">
        <v>136</v>
      </c>
      <c r="G48" s="115"/>
      <c r="H48" s="117"/>
      <c r="I48" s="117"/>
      <c r="J48" s="118"/>
      <c r="K48" s="118"/>
    </row>
    <row r="49" spans="1:12" ht="61.5">
      <c r="A49" s="115">
        <v>21</v>
      </c>
      <c r="B49" s="116" t="s">
        <v>349</v>
      </c>
      <c r="C49" s="115" t="s">
        <v>335</v>
      </c>
      <c r="D49" s="115" t="s">
        <v>329</v>
      </c>
      <c r="E49" s="115" t="s">
        <v>50</v>
      </c>
      <c r="F49" s="115" t="s">
        <v>136</v>
      </c>
      <c r="G49" s="115"/>
      <c r="H49" s="117"/>
      <c r="I49" s="117"/>
      <c r="J49" s="118"/>
      <c r="K49" s="130"/>
      <c r="L49" s="159"/>
    </row>
    <row r="50" spans="1:12" ht="61.5">
      <c r="A50" s="115">
        <v>22</v>
      </c>
      <c r="B50" s="116" t="s">
        <v>350</v>
      </c>
      <c r="C50" s="115" t="s">
        <v>335</v>
      </c>
      <c r="D50" s="115" t="s">
        <v>329</v>
      </c>
      <c r="E50" s="115" t="s">
        <v>351</v>
      </c>
      <c r="F50" s="115" t="s">
        <v>136</v>
      </c>
      <c r="G50" s="115"/>
      <c r="H50" s="117"/>
      <c r="I50" s="117"/>
      <c r="J50" s="118"/>
      <c r="K50" s="118"/>
    </row>
    <row r="51" spans="1:12" ht="61.5">
      <c r="A51" s="115">
        <v>23</v>
      </c>
      <c r="B51" s="116" t="s">
        <v>352</v>
      </c>
      <c r="C51" s="115" t="s">
        <v>335</v>
      </c>
      <c r="D51" s="115" t="s">
        <v>329</v>
      </c>
      <c r="E51" s="115" t="s">
        <v>50</v>
      </c>
      <c r="F51" s="115" t="s">
        <v>136</v>
      </c>
      <c r="G51" s="115"/>
      <c r="H51" s="117"/>
      <c r="I51" s="117"/>
      <c r="J51" s="118"/>
      <c r="K51" s="118"/>
    </row>
    <row r="52" spans="1:12" ht="38.25" customHeight="1">
      <c r="A52" s="115">
        <v>24</v>
      </c>
      <c r="B52" s="116" t="s">
        <v>353</v>
      </c>
      <c r="C52" s="115" t="s">
        <v>78</v>
      </c>
      <c r="D52" s="115" t="s">
        <v>354</v>
      </c>
      <c r="E52" s="115" t="s">
        <v>50</v>
      </c>
      <c r="F52" s="115" t="s">
        <v>136</v>
      </c>
      <c r="G52" s="115"/>
      <c r="H52" s="117"/>
      <c r="I52" s="117"/>
      <c r="J52" s="118"/>
      <c r="K52" s="118"/>
    </row>
    <row r="53" spans="1:12" ht="107.65">
      <c r="A53" s="115">
        <v>25</v>
      </c>
      <c r="B53" s="116" t="s">
        <v>355</v>
      </c>
      <c r="C53" s="115" t="s">
        <v>97</v>
      </c>
      <c r="D53" s="115" t="s">
        <v>356</v>
      </c>
      <c r="E53" s="133" t="s">
        <v>357</v>
      </c>
      <c r="F53" s="115" t="s">
        <v>136</v>
      </c>
      <c r="G53" s="115"/>
      <c r="H53" s="117"/>
      <c r="I53" s="117"/>
      <c r="J53" s="118"/>
      <c r="K53" s="118"/>
    </row>
    <row r="54" spans="1:12" ht="147" customHeight="1">
      <c r="A54" s="115">
        <v>26</v>
      </c>
      <c r="B54" s="128" t="s">
        <v>358</v>
      </c>
      <c r="C54" s="115" t="s">
        <v>97</v>
      </c>
      <c r="D54" s="115" t="s">
        <v>359</v>
      </c>
      <c r="E54" s="133" t="s">
        <v>357</v>
      </c>
      <c r="F54" s="117" t="s">
        <v>136</v>
      </c>
      <c r="G54" s="117"/>
      <c r="H54" s="117"/>
      <c r="I54" s="117"/>
      <c r="J54" s="118"/>
      <c r="K54" s="118"/>
      <c r="L54" s="142"/>
    </row>
    <row r="55" spans="1:12" ht="76.900000000000006">
      <c r="A55" s="115">
        <v>27</v>
      </c>
      <c r="B55" s="128" t="s">
        <v>360</v>
      </c>
      <c r="C55" s="115" t="s">
        <v>140</v>
      </c>
      <c r="D55" s="4" t="s">
        <v>326</v>
      </c>
      <c r="E55" s="115" t="s">
        <v>50</v>
      </c>
      <c r="F55" s="117" t="s">
        <v>136</v>
      </c>
      <c r="G55" s="117"/>
      <c r="H55" s="117"/>
      <c r="I55" s="117"/>
      <c r="J55" s="118"/>
      <c r="K55" s="118"/>
      <c r="L55" s="142"/>
    </row>
    <row r="56" spans="1:12" ht="46.15">
      <c r="A56" s="115">
        <v>28</v>
      </c>
      <c r="B56" s="116" t="s">
        <v>361</v>
      </c>
      <c r="C56" s="115" t="s">
        <v>138</v>
      </c>
      <c r="D56" s="115" t="s">
        <v>304</v>
      </c>
      <c r="E56" s="115" t="s">
        <v>50</v>
      </c>
      <c r="F56" s="117" t="s">
        <v>136</v>
      </c>
      <c r="G56" s="117"/>
      <c r="H56" s="117"/>
      <c r="I56" s="117"/>
      <c r="J56" s="118"/>
      <c r="K56" s="137" t="s">
        <v>495</v>
      </c>
      <c r="L56" s="142"/>
    </row>
    <row r="57" spans="1:12" ht="72" customHeight="1">
      <c r="A57" s="115">
        <v>29</v>
      </c>
      <c r="B57" s="135" t="s">
        <v>362</v>
      </c>
      <c r="C57" s="115" t="s">
        <v>138</v>
      </c>
      <c r="D57" s="115" t="s">
        <v>304</v>
      </c>
      <c r="E57" s="115" t="s">
        <v>50</v>
      </c>
      <c r="F57" s="115" t="s">
        <v>136</v>
      </c>
      <c r="G57" s="115"/>
      <c r="H57" s="115"/>
      <c r="I57" s="115"/>
      <c r="J57" s="126"/>
      <c r="K57" s="137" t="s">
        <v>496</v>
      </c>
      <c r="L57" s="142"/>
    </row>
    <row r="58" spans="1:12" ht="76.900000000000006">
      <c r="A58" s="115">
        <v>30</v>
      </c>
      <c r="B58" s="135" t="s">
        <v>363</v>
      </c>
      <c r="C58" s="115" t="s">
        <v>138</v>
      </c>
      <c r="D58" s="115" t="s">
        <v>304</v>
      </c>
      <c r="E58" s="115" t="s">
        <v>50</v>
      </c>
      <c r="F58" s="115" t="s">
        <v>136</v>
      </c>
      <c r="G58" s="115"/>
      <c r="H58" s="115"/>
      <c r="I58" s="115"/>
      <c r="J58" s="126"/>
      <c r="K58" s="137" t="s">
        <v>497</v>
      </c>
      <c r="L58" s="142"/>
    </row>
    <row r="59" spans="1:12" ht="167.25" customHeight="1">
      <c r="A59" s="115">
        <v>31</v>
      </c>
      <c r="B59" s="116" t="s">
        <v>364</v>
      </c>
      <c r="C59" s="115" t="s">
        <v>138</v>
      </c>
      <c r="D59" s="115" t="s">
        <v>304</v>
      </c>
      <c r="E59" s="115" t="s">
        <v>50</v>
      </c>
      <c r="F59" s="115" t="s">
        <v>136</v>
      </c>
      <c r="G59" s="115"/>
      <c r="H59" s="115"/>
      <c r="I59" s="115"/>
      <c r="J59" s="126"/>
      <c r="K59" s="137" t="s">
        <v>498</v>
      </c>
      <c r="L59" s="142"/>
    </row>
    <row r="60" spans="1:12" ht="107.65">
      <c r="A60" s="115">
        <v>32</v>
      </c>
      <c r="B60" s="116" t="s">
        <v>365</v>
      </c>
      <c r="C60" s="115" t="s">
        <v>138</v>
      </c>
      <c r="D60" s="115" t="s">
        <v>304</v>
      </c>
      <c r="E60" s="115" t="s">
        <v>50</v>
      </c>
      <c r="F60" s="117" t="s">
        <v>136</v>
      </c>
      <c r="G60" s="117"/>
      <c r="H60" s="117"/>
      <c r="I60" s="117"/>
      <c r="J60" s="118"/>
      <c r="K60" s="138" t="s">
        <v>499</v>
      </c>
      <c r="L60" s="142"/>
    </row>
    <row r="61" spans="1:12" ht="61.5">
      <c r="A61" s="115">
        <v>33</v>
      </c>
      <c r="B61" s="116" t="s">
        <v>366</v>
      </c>
      <c r="C61" s="115" t="s">
        <v>138</v>
      </c>
      <c r="D61" s="115" t="s">
        <v>304</v>
      </c>
      <c r="E61" s="115" t="s">
        <v>50</v>
      </c>
      <c r="F61" s="117" t="s">
        <v>136</v>
      </c>
      <c r="G61" s="117"/>
      <c r="H61" s="117"/>
      <c r="I61" s="117"/>
      <c r="J61" s="118"/>
      <c r="K61" s="137" t="s">
        <v>501</v>
      </c>
      <c r="L61" s="142"/>
    </row>
    <row r="62" spans="1:12" ht="76.5" customHeight="1">
      <c r="A62" s="115">
        <v>34</v>
      </c>
      <c r="B62" s="122" t="s">
        <v>367</v>
      </c>
      <c r="C62" s="117" t="s">
        <v>89</v>
      </c>
      <c r="D62" s="136" t="s">
        <v>326</v>
      </c>
      <c r="E62" s="117" t="s">
        <v>50</v>
      </c>
      <c r="F62" s="117" t="s">
        <v>136</v>
      </c>
      <c r="G62" s="121"/>
      <c r="H62" s="121"/>
      <c r="I62" s="117"/>
      <c r="J62" s="118"/>
      <c r="K62" s="137" t="s">
        <v>500</v>
      </c>
      <c r="L62" s="142"/>
    </row>
    <row r="63" spans="1:12" ht="85.5" customHeight="1">
      <c r="A63" s="115">
        <v>35</v>
      </c>
      <c r="B63" s="122" t="s">
        <v>368</v>
      </c>
      <c r="C63" s="117" t="s">
        <v>89</v>
      </c>
      <c r="D63" s="136" t="s">
        <v>326</v>
      </c>
      <c r="E63" s="117" t="s">
        <v>50</v>
      </c>
      <c r="F63" s="117" t="s">
        <v>136</v>
      </c>
      <c r="G63" s="121"/>
      <c r="H63" s="121"/>
      <c r="I63" s="117"/>
      <c r="J63" s="118"/>
      <c r="K63" s="137" t="s">
        <v>500</v>
      </c>
      <c r="L63" s="142"/>
    </row>
    <row r="64" spans="1:12" ht="58.5" customHeight="1">
      <c r="A64" s="115">
        <v>36</v>
      </c>
      <c r="B64" s="119" t="s">
        <v>327</v>
      </c>
      <c r="C64" s="120" t="s">
        <v>210</v>
      </c>
      <c r="D64" s="120" t="s">
        <v>137</v>
      </c>
      <c r="E64" s="115" t="s">
        <v>50</v>
      </c>
      <c r="F64" s="117" t="s">
        <v>136</v>
      </c>
      <c r="G64" s="121"/>
      <c r="H64" s="121"/>
      <c r="I64" s="117"/>
      <c r="J64" s="118"/>
      <c r="K64" s="117"/>
      <c r="L64" s="142"/>
    </row>
    <row r="65" spans="1:12" ht="79.5" customHeight="1">
      <c r="A65" s="115">
        <v>37</v>
      </c>
      <c r="B65" s="122" t="s">
        <v>369</v>
      </c>
      <c r="C65" s="123" t="s">
        <v>370</v>
      </c>
      <c r="D65" s="115" t="s">
        <v>299</v>
      </c>
      <c r="E65" s="117" t="s">
        <v>50</v>
      </c>
      <c r="F65" s="117" t="s">
        <v>136</v>
      </c>
      <c r="G65" s="117"/>
      <c r="H65" s="117"/>
      <c r="I65" s="117"/>
      <c r="J65" s="117"/>
      <c r="K65" s="117"/>
      <c r="L65" s="160"/>
    </row>
    <row r="66" spans="1:12" s="144" customFormat="1" ht="30" customHeight="1">
      <c r="A66" s="126" t="s">
        <v>217</v>
      </c>
      <c r="B66" s="124" t="s">
        <v>218</v>
      </c>
      <c r="C66" s="125"/>
      <c r="D66" s="125"/>
      <c r="E66" s="126"/>
      <c r="F66" s="118">
        <v>1</v>
      </c>
      <c r="G66" s="127">
        <v>1</v>
      </c>
      <c r="H66" s="127">
        <v>1</v>
      </c>
      <c r="I66" s="118"/>
      <c r="J66" s="118"/>
      <c r="K66" s="118"/>
    </row>
    <row r="67" spans="1:12" ht="123">
      <c r="A67" s="115">
        <v>1</v>
      </c>
      <c r="B67" s="128" t="s">
        <v>371</v>
      </c>
      <c r="C67" s="115" t="s">
        <v>372</v>
      </c>
      <c r="D67" s="115" t="s">
        <v>359</v>
      </c>
      <c r="E67" s="115" t="s">
        <v>373</v>
      </c>
      <c r="F67" s="115" t="s">
        <v>136</v>
      </c>
      <c r="G67" s="115" t="s">
        <v>136</v>
      </c>
      <c r="H67" s="115" t="s">
        <v>136</v>
      </c>
      <c r="I67" s="129"/>
      <c r="J67" s="129"/>
      <c r="K67" s="115"/>
      <c r="L67" s="152"/>
    </row>
    <row r="68" spans="1:12" ht="25.5" customHeight="1">
      <c r="A68" s="126" t="s">
        <v>60</v>
      </c>
      <c r="B68" s="375" t="s">
        <v>51</v>
      </c>
      <c r="C68" s="376"/>
      <c r="D68" s="377"/>
      <c r="E68" s="115"/>
      <c r="F68" s="126">
        <f>F69+F84</f>
        <v>27</v>
      </c>
      <c r="G68" s="126">
        <f t="shared" ref="G68:J68" si="4">G69+G84</f>
        <v>17</v>
      </c>
      <c r="H68" s="126">
        <f t="shared" si="4"/>
        <v>17</v>
      </c>
      <c r="I68" s="126">
        <f t="shared" si="4"/>
        <v>0</v>
      </c>
      <c r="J68" s="126">
        <f t="shared" si="4"/>
        <v>0</v>
      </c>
      <c r="K68" s="117"/>
      <c r="L68" s="146"/>
    </row>
    <row r="69" spans="1:12" s="144" customFormat="1" ht="42" customHeight="1">
      <c r="A69" s="161" t="s">
        <v>321</v>
      </c>
      <c r="B69" s="162" t="s">
        <v>214</v>
      </c>
      <c r="C69" s="163"/>
      <c r="D69" s="164"/>
      <c r="E69" s="161"/>
      <c r="F69" s="157">
        <v>14</v>
      </c>
      <c r="G69" s="165">
        <v>4</v>
      </c>
      <c r="H69" s="165">
        <v>4</v>
      </c>
      <c r="I69" s="157"/>
      <c r="J69" s="157"/>
      <c r="K69" s="157"/>
      <c r="L69" s="142"/>
    </row>
    <row r="70" spans="1:12" ht="66.75" customHeight="1">
      <c r="A70" s="115">
        <v>1</v>
      </c>
      <c r="B70" s="116" t="s">
        <v>374</v>
      </c>
      <c r="C70" s="115" t="s">
        <v>78</v>
      </c>
      <c r="D70" s="115" t="s">
        <v>347</v>
      </c>
      <c r="E70" s="115" t="s">
        <v>375</v>
      </c>
      <c r="F70" s="115" t="s">
        <v>136</v>
      </c>
      <c r="G70" s="199"/>
      <c r="H70" s="200"/>
      <c r="I70" s="166"/>
      <c r="J70" s="157"/>
      <c r="K70" s="166"/>
      <c r="L70" s="146"/>
    </row>
    <row r="71" spans="1:12" ht="83.25" customHeight="1">
      <c r="A71" s="115">
        <f>A70+1</f>
        <v>2</v>
      </c>
      <c r="B71" s="116" t="s">
        <v>376</v>
      </c>
      <c r="C71" s="115" t="s">
        <v>78</v>
      </c>
      <c r="D71" s="115" t="s">
        <v>329</v>
      </c>
      <c r="E71" s="133" t="s">
        <v>51</v>
      </c>
      <c r="F71" s="115" t="s">
        <v>136</v>
      </c>
      <c r="G71" s="201"/>
      <c r="H71" s="121"/>
      <c r="I71" s="117"/>
      <c r="J71" s="118"/>
      <c r="K71" s="117"/>
      <c r="L71" s="146"/>
    </row>
    <row r="72" spans="1:12" ht="90.75" customHeight="1">
      <c r="A72" s="115">
        <v>3</v>
      </c>
      <c r="B72" s="116" t="s">
        <v>377</v>
      </c>
      <c r="C72" s="115" t="s">
        <v>78</v>
      </c>
      <c r="D72" s="115" t="s">
        <v>329</v>
      </c>
      <c r="E72" s="133" t="s">
        <v>51</v>
      </c>
      <c r="F72" s="115" t="s">
        <v>136</v>
      </c>
      <c r="G72" s="121"/>
      <c r="H72" s="121"/>
      <c r="I72" s="117"/>
      <c r="J72" s="118"/>
      <c r="K72" s="117"/>
      <c r="L72" s="146"/>
    </row>
    <row r="73" spans="1:12" ht="88.5" customHeight="1">
      <c r="A73" s="115">
        <v>4</v>
      </c>
      <c r="B73" s="116" t="s">
        <v>328</v>
      </c>
      <c r="C73" s="115" t="s">
        <v>78</v>
      </c>
      <c r="D73" s="115" t="s">
        <v>329</v>
      </c>
      <c r="E73" s="115" t="s">
        <v>51</v>
      </c>
      <c r="F73" s="115" t="s">
        <v>136</v>
      </c>
      <c r="G73" s="115"/>
      <c r="H73" s="117"/>
      <c r="I73" s="117"/>
      <c r="J73" s="118"/>
      <c r="K73" s="118"/>
      <c r="L73" s="146"/>
    </row>
    <row r="74" spans="1:12" ht="61.5">
      <c r="A74" s="115">
        <v>5</v>
      </c>
      <c r="B74" s="167" t="s">
        <v>378</v>
      </c>
      <c r="C74" s="123" t="s">
        <v>140</v>
      </c>
      <c r="D74" s="168" t="s">
        <v>326</v>
      </c>
      <c r="E74" s="169" t="s">
        <v>51</v>
      </c>
      <c r="F74" s="154" t="s">
        <v>136</v>
      </c>
      <c r="G74" s="154" t="s">
        <v>136</v>
      </c>
      <c r="H74" s="121" t="s">
        <v>136</v>
      </c>
      <c r="I74" s="154"/>
      <c r="J74" s="154"/>
      <c r="K74" s="202"/>
    </row>
    <row r="75" spans="1:12" ht="61.5">
      <c r="A75" s="115">
        <v>6</v>
      </c>
      <c r="B75" s="122" t="s">
        <v>379</v>
      </c>
      <c r="C75" s="117" t="s">
        <v>140</v>
      </c>
      <c r="D75" s="115" t="s">
        <v>299</v>
      </c>
      <c r="E75" s="133" t="s">
        <v>51</v>
      </c>
      <c r="F75" s="115" t="s">
        <v>136</v>
      </c>
      <c r="G75" s="115" t="s">
        <v>136</v>
      </c>
      <c r="H75" s="121" t="s">
        <v>136</v>
      </c>
      <c r="I75" s="115"/>
      <c r="J75" s="115"/>
      <c r="K75" s="134"/>
      <c r="L75" s="152"/>
    </row>
    <row r="76" spans="1:12" ht="72.75" customHeight="1">
      <c r="A76" s="115">
        <v>7</v>
      </c>
      <c r="B76" s="116" t="s">
        <v>380</v>
      </c>
      <c r="C76" s="115" t="s">
        <v>5</v>
      </c>
      <c r="D76" s="115" t="s">
        <v>306</v>
      </c>
      <c r="E76" s="115" t="s">
        <v>143</v>
      </c>
      <c r="F76" s="115" t="s">
        <v>136</v>
      </c>
      <c r="G76" s="115" t="s">
        <v>136</v>
      </c>
      <c r="H76" s="121" t="s">
        <v>136</v>
      </c>
      <c r="I76" s="117"/>
      <c r="J76" s="118"/>
      <c r="K76" s="117"/>
      <c r="L76" s="146"/>
    </row>
    <row r="77" spans="1:12" ht="79.5" customHeight="1">
      <c r="A77" s="115">
        <v>8</v>
      </c>
      <c r="B77" s="131" t="s">
        <v>381</v>
      </c>
      <c r="C77" s="132" t="s">
        <v>78</v>
      </c>
      <c r="D77" s="203" t="s">
        <v>137</v>
      </c>
      <c r="E77" s="117" t="s">
        <v>51</v>
      </c>
      <c r="F77" s="117" t="s">
        <v>136</v>
      </c>
      <c r="G77" s="121" t="s">
        <v>136</v>
      </c>
      <c r="H77" s="121" t="s">
        <v>136</v>
      </c>
      <c r="I77" s="117"/>
      <c r="J77" s="118"/>
      <c r="K77" s="117"/>
      <c r="L77" s="146"/>
    </row>
    <row r="78" spans="1:12" ht="94.5" customHeight="1">
      <c r="A78" s="115">
        <v>9</v>
      </c>
      <c r="B78" s="122" t="s">
        <v>382</v>
      </c>
      <c r="C78" s="123" t="s">
        <v>6</v>
      </c>
      <c r="D78" s="136" t="s">
        <v>326</v>
      </c>
      <c r="E78" s="117" t="s">
        <v>51</v>
      </c>
      <c r="F78" s="117" t="s">
        <v>136</v>
      </c>
      <c r="G78" s="117"/>
      <c r="H78" s="117"/>
      <c r="I78" s="117"/>
      <c r="J78" s="117"/>
      <c r="K78" s="117"/>
      <c r="L78" s="146"/>
    </row>
    <row r="79" spans="1:12" ht="99" customHeight="1">
      <c r="A79" s="115">
        <v>10</v>
      </c>
      <c r="B79" s="116" t="s">
        <v>383</v>
      </c>
      <c r="C79" s="115" t="s">
        <v>283</v>
      </c>
      <c r="D79" s="115" t="s">
        <v>384</v>
      </c>
      <c r="E79" s="115" t="s">
        <v>51</v>
      </c>
      <c r="F79" s="115" t="s">
        <v>136</v>
      </c>
      <c r="G79" s="116"/>
      <c r="H79" s="116"/>
      <c r="I79" s="117"/>
      <c r="J79" s="117"/>
      <c r="K79" s="117"/>
      <c r="L79" s="146"/>
    </row>
    <row r="80" spans="1:12" ht="66.75" customHeight="1">
      <c r="A80" s="115">
        <v>11</v>
      </c>
      <c r="B80" s="116" t="s">
        <v>385</v>
      </c>
      <c r="C80" s="115" t="s">
        <v>298</v>
      </c>
      <c r="D80" s="115" t="s">
        <v>299</v>
      </c>
      <c r="E80" s="133" t="s">
        <v>51</v>
      </c>
      <c r="F80" s="115" t="s">
        <v>136</v>
      </c>
      <c r="G80" s="117"/>
      <c r="H80" s="117"/>
      <c r="I80" s="117"/>
      <c r="J80" s="117"/>
      <c r="K80" s="117"/>
      <c r="L80" s="146"/>
    </row>
    <row r="81" spans="1:12" ht="81" customHeight="1">
      <c r="A81" s="115">
        <v>12</v>
      </c>
      <c r="B81" s="204" t="s">
        <v>386</v>
      </c>
      <c r="C81" s="166" t="s">
        <v>273</v>
      </c>
      <c r="D81" s="205" t="s">
        <v>387</v>
      </c>
      <c r="E81" s="166" t="s">
        <v>388</v>
      </c>
      <c r="F81" s="166" t="s">
        <v>136</v>
      </c>
      <c r="G81" s="166"/>
      <c r="H81" s="166"/>
      <c r="I81" s="166"/>
      <c r="J81" s="166"/>
      <c r="K81" s="166"/>
      <c r="L81" s="146"/>
    </row>
    <row r="82" spans="1:12" ht="123" customHeight="1">
      <c r="A82" s="115">
        <v>13</v>
      </c>
      <c r="B82" s="128" t="s">
        <v>389</v>
      </c>
      <c r="C82" s="115" t="s">
        <v>97</v>
      </c>
      <c r="D82" s="115" t="s">
        <v>390</v>
      </c>
      <c r="E82" s="133" t="s">
        <v>143</v>
      </c>
      <c r="F82" s="117" t="s">
        <v>136</v>
      </c>
      <c r="G82" s="117"/>
      <c r="H82" s="117"/>
      <c r="I82" s="117"/>
      <c r="J82" s="117"/>
      <c r="K82" s="117"/>
      <c r="L82" s="146"/>
    </row>
    <row r="83" spans="1:12" ht="46.15">
      <c r="A83" s="115">
        <v>14</v>
      </c>
      <c r="B83" s="116" t="s">
        <v>391</v>
      </c>
      <c r="C83" s="115" t="s">
        <v>298</v>
      </c>
      <c r="D83" s="115" t="s">
        <v>299</v>
      </c>
      <c r="E83" s="133" t="s">
        <v>51</v>
      </c>
      <c r="F83" s="115" t="s">
        <v>136</v>
      </c>
      <c r="G83" s="166"/>
      <c r="H83" s="166"/>
      <c r="I83" s="166"/>
      <c r="J83" s="166"/>
      <c r="K83" s="166"/>
      <c r="L83" s="146"/>
    </row>
    <row r="84" spans="1:12" s="144" customFormat="1" ht="33" customHeight="1">
      <c r="A84" s="126" t="s">
        <v>217</v>
      </c>
      <c r="B84" s="124" t="s">
        <v>218</v>
      </c>
      <c r="C84" s="206"/>
      <c r="D84" s="196"/>
      <c r="E84" s="118"/>
      <c r="F84" s="118">
        <v>13</v>
      </c>
      <c r="G84" s="118">
        <v>13</v>
      </c>
      <c r="H84" s="118">
        <v>13</v>
      </c>
      <c r="I84" s="118"/>
      <c r="J84" s="118"/>
      <c r="K84" s="118"/>
      <c r="L84" s="142"/>
    </row>
    <row r="85" spans="1:12" ht="87" customHeight="1">
      <c r="A85" s="115">
        <v>1</v>
      </c>
      <c r="B85" s="122" t="s">
        <v>392</v>
      </c>
      <c r="C85" s="123" t="s">
        <v>89</v>
      </c>
      <c r="D85" s="115" t="s">
        <v>299</v>
      </c>
      <c r="E85" s="117" t="s">
        <v>51</v>
      </c>
      <c r="F85" s="117" t="s">
        <v>136</v>
      </c>
      <c r="G85" s="117" t="s">
        <v>136</v>
      </c>
      <c r="H85" s="117" t="s">
        <v>136</v>
      </c>
      <c r="I85" s="117"/>
      <c r="J85" s="117"/>
      <c r="K85" s="117"/>
      <c r="L85" s="146"/>
    </row>
    <row r="86" spans="1:12" ht="109.5" customHeight="1">
      <c r="A86" s="115">
        <v>2</v>
      </c>
      <c r="B86" s="167" t="s">
        <v>393</v>
      </c>
      <c r="C86" s="123" t="s">
        <v>89</v>
      </c>
      <c r="D86" s="115" t="s">
        <v>299</v>
      </c>
      <c r="E86" s="117" t="s">
        <v>51</v>
      </c>
      <c r="F86" s="117" t="s">
        <v>136</v>
      </c>
      <c r="G86" s="117" t="s">
        <v>136</v>
      </c>
      <c r="H86" s="117" t="s">
        <v>136</v>
      </c>
      <c r="I86" s="117"/>
      <c r="J86" s="118"/>
      <c r="K86" s="117"/>
      <c r="L86" s="146"/>
    </row>
    <row r="87" spans="1:12" ht="46.15">
      <c r="A87" s="115">
        <v>3</v>
      </c>
      <c r="B87" s="122" t="s">
        <v>394</v>
      </c>
      <c r="C87" s="123" t="s">
        <v>89</v>
      </c>
      <c r="D87" s="115" t="s">
        <v>299</v>
      </c>
      <c r="E87" s="117" t="s">
        <v>51</v>
      </c>
      <c r="F87" s="117" t="s">
        <v>136</v>
      </c>
      <c r="G87" s="117" t="s">
        <v>136</v>
      </c>
      <c r="H87" s="117" t="s">
        <v>136</v>
      </c>
      <c r="I87" s="117"/>
      <c r="J87" s="117"/>
      <c r="K87" s="117"/>
      <c r="L87" s="146"/>
    </row>
    <row r="88" spans="1:12" ht="115.5" customHeight="1">
      <c r="A88" s="115">
        <v>4</v>
      </c>
      <c r="B88" s="122" t="s">
        <v>395</v>
      </c>
      <c r="C88" s="117" t="s">
        <v>140</v>
      </c>
      <c r="D88" s="4" t="s">
        <v>326</v>
      </c>
      <c r="E88" s="133" t="s">
        <v>51</v>
      </c>
      <c r="F88" s="115" t="s">
        <v>136</v>
      </c>
      <c r="G88" s="115" t="s">
        <v>136</v>
      </c>
      <c r="H88" s="115" t="s">
        <v>136</v>
      </c>
      <c r="I88" s="115"/>
      <c r="J88" s="115"/>
      <c r="K88" s="134"/>
      <c r="L88" s="152"/>
    </row>
    <row r="89" spans="1:12" ht="61.5">
      <c r="A89" s="115">
        <v>5</v>
      </c>
      <c r="B89" s="122" t="s">
        <v>396</v>
      </c>
      <c r="C89" s="117" t="s">
        <v>140</v>
      </c>
      <c r="D89" s="115" t="s">
        <v>299</v>
      </c>
      <c r="E89" s="133" t="s">
        <v>51</v>
      </c>
      <c r="F89" s="115" t="s">
        <v>136</v>
      </c>
      <c r="G89" s="115" t="s">
        <v>136</v>
      </c>
      <c r="H89" s="115" t="s">
        <v>136</v>
      </c>
      <c r="I89" s="115"/>
      <c r="J89" s="115"/>
      <c r="K89" s="134"/>
      <c r="L89" s="152"/>
    </row>
    <row r="90" spans="1:12" ht="46.15">
      <c r="A90" s="115">
        <v>6</v>
      </c>
      <c r="B90" s="128" t="s">
        <v>397</v>
      </c>
      <c r="C90" s="115" t="s">
        <v>97</v>
      </c>
      <c r="D90" s="115" t="s">
        <v>398</v>
      </c>
      <c r="E90" s="133" t="s">
        <v>399</v>
      </c>
      <c r="F90" s="121" t="s">
        <v>136</v>
      </c>
      <c r="G90" s="121" t="s">
        <v>136</v>
      </c>
      <c r="H90" s="121" t="s">
        <v>136</v>
      </c>
      <c r="I90" s="117"/>
      <c r="J90" s="118"/>
      <c r="K90" s="117"/>
      <c r="L90" s="146"/>
    </row>
    <row r="91" spans="1:12" ht="95.25" customHeight="1">
      <c r="A91" s="115">
        <v>7</v>
      </c>
      <c r="B91" s="122" t="s">
        <v>400</v>
      </c>
      <c r="C91" s="117" t="s">
        <v>372</v>
      </c>
      <c r="D91" s="4" t="s">
        <v>326</v>
      </c>
      <c r="E91" s="133" t="s">
        <v>51</v>
      </c>
      <c r="F91" s="115" t="s">
        <v>136</v>
      </c>
      <c r="G91" s="115" t="s">
        <v>136</v>
      </c>
      <c r="H91" s="115" t="s">
        <v>136</v>
      </c>
      <c r="I91" s="115"/>
      <c r="J91" s="115"/>
      <c r="K91" s="207"/>
      <c r="L91" s="152"/>
    </row>
    <row r="92" spans="1:12" ht="76.900000000000006">
      <c r="A92" s="115">
        <v>8</v>
      </c>
      <c r="B92" s="116" t="s">
        <v>401</v>
      </c>
      <c r="C92" s="115" t="s">
        <v>138</v>
      </c>
      <c r="D92" s="115" t="s">
        <v>402</v>
      </c>
      <c r="E92" s="115" t="s">
        <v>51</v>
      </c>
      <c r="F92" s="115" t="s">
        <v>136</v>
      </c>
      <c r="G92" s="115" t="s">
        <v>136</v>
      </c>
      <c r="H92" s="115" t="s">
        <v>136</v>
      </c>
      <c r="I92" s="115"/>
      <c r="J92" s="126"/>
      <c r="K92" s="115"/>
      <c r="L92" s="152"/>
    </row>
    <row r="93" spans="1:12" ht="61.5">
      <c r="A93" s="115">
        <v>9</v>
      </c>
      <c r="B93" s="116" t="s">
        <v>380</v>
      </c>
      <c r="C93" s="115" t="s">
        <v>5</v>
      </c>
      <c r="D93" s="115" t="s">
        <v>306</v>
      </c>
      <c r="E93" s="115" t="s">
        <v>51</v>
      </c>
      <c r="F93" s="115" t="s">
        <v>136</v>
      </c>
      <c r="G93" s="115" t="s">
        <v>136</v>
      </c>
      <c r="H93" s="115" t="s">
        <v>136</v>
      </c>
      <c r="I93" s="117"/>
      <c r="J93" s="118"/>
      <c r="K93" s="117"/>
      <c r="L93" s="146"/>
    </row>
    <row r="94" spans="1:12" ht="123">
      <c r="A94" s="115">
        <v>10</v>
      </c>
      <c r="B94" s="137" t="s">
        <v>403</v>
      </c>
      <c r="C94" s="154" t="s">
        <v>6</v>
      </c>
      <c r="D94" s="4" t="s">
        <v>404</v>
      </c>
      <c r="E94" s="115" t="s">
        <v>51</v>
      </c>
      <c r="F94" s="115" t="s">
        <v>136</v>
      </c>
      <c r="G94" s="115" t="s">
        <v>136</v>
      </c>
      <c r="H94" s="115" t="s">
        <v>136</v>
      </c>
      <c r="I94" s="115"/>
      <c r="J94" s="115"/>
      <c r="K94" s="115"/>
      <c r="L94" s="146"/>
    </row>
    <row r="95" spans="1:12" ht="46.15">
      <c r="A95" s="115">
        <v>11</v>
      </c>
      <c r="B95" s="116" t="s">
        <v>405</v>
      </c>
      <c r="C95" s="115" t="s">
        <v>283</v>
      </c>
      <c r="D95" s="115" t="s">
        <v>384</v>
      </c>
      <c r="E95" s="115" t="s">
        <v>51</v>
      </c>
      <c r="F95" s="115" t="s">
        <v>136</v>
      </c>
      <c r="G95" s="115" t="s">
        <v>136</v>
      </c>
      <c r="H95" s="115" t="s">
        <v>136</v>
      </c>
      <c r="I95" s="115"/>
      <c r="J95" s="115"/>
      <c r="K95" s="115"/>
      <c r="L95" s="146"/>
    </row>
    <row r="96" spans="1:12" ht="46.15">
      <c r="A96" s="115">
        <v>12</v>
      </c>
      <c r="B96" s="116" t="s">
        <v>406</v>
      </c>
      <c r="C96" s="132" t="s">
        <v>211</v>
      </c>
      <c r="D96" s="115" t="s">
        <v>299</v>
      </c>
      <c r="E96" s="115" t="s">
        <v>51</v>
      </c>
      <c r="F96" s="115" t="s">
        <v>136</v>
      </c>
      <c r="G96" s="115" t="s">
        <v>136</v>
      </c>
      <c r="H96" s="115" t="s">
        <v>136</v>
      </c>
      <c r="I96" s="115"/>
      <c r="J96" s="115"/>
      <c r="K96" s="115"/>
      <c r="L96" s="146"/>
    </row>
    <row r="97" spans="1:12" ht="61.5">
      <c r="A97" s="115">
        <v>13</v>
      </c>
      <c r="B97" s="131" t="s">
        <v>407</v>
      </c>
      <c r="C97" s="132" t="s">
        <v>211</v>
      </c>
      <c r="D97" s="115" t="s">
        <v>299</v>
      </c>
      <c r="E97" s="115" t="s">
        <v>51</v>
      </c>
      <c r="F97" s="115" t="s">
        <v>136</v>
      </c>
      <c r="G97" s="115" t="s">
        <v>136</v>
      </c>
      <c r="H97" s="115" t="s">
        <v>136</v>
      </c>
      <c r="I97" s="115"/>
      <c r="J97" s="115"/>
      <c r="K97" s="115"/>
      <c r="L97" s="146"/>
    </row>
    <row r="98" spans="1:12" ht="24.75" customHeight="1">
      <c r="A98" s="170" t="s">
        <v>117</v>
      </c>
      <c r="B98" s="375" t="s">
        <v>57</v>
      </c>
      <c r="C98" s="376"/>
      <c r="D98" s="377"/>
      <c r="E98" s="126"/>
      <c r="F98" s="126">
        <f>F99+F113</f>
        <v>17</v>
      </c>
      <c r="G98" s="126">
        <f t="shared" ref="G98:J98" si="5">G99+G113</f>
        <v>4</v>
      </c>
      <c r="H98" s="126">
        <f t="shared" si="5"/>
        <v>4</v>
      </c>
      <c r="I98" s="126">
        <f t="shared" si="5"/>
        <v>0</v>
      </c>
      <c r="J98" s="126">
        <f t="shared" si="5"/>
        <v>0</v>
      </c>
      <c r="K98" s="126"/>
      <c r="L98" s="146"/>
    </row>
    <row r="99" spans="1:12" s="144" customFormat="1" ht="36" customHeight="1">
      <c r="A99" s="171" t="s">
        <v>321</v>
      </c>
      <c r="B99" s="162" t="s">
        <v>214</v>
      </c>
      <c r="C99" s="198"/>
      <c r="D99" s="172"/>
      <c r="E99" s="161"/>
      <c r="F99" s="161">
        <v>13</v>
      </c>
      <c r="G99" s="161"/>
      <c r="H99" s="126"/>
      <c r="I99" s="126"/>
      <c r="J99" s="126"/>
      <c r="K99" s="126"/>
      <c r="L99" s="142"/>
    </row>
    <row r="100" spans="1:12" ht="61.5">
      <c r="A100" s="115">
        <v>1</v>
      </c>
      <c r="B100" s="116" t="s">
        <v>408</v>
      </c>
      <c r="C100" s="115" t="s">
        <v>78</v>
      </c>
      <c r="D100" s="115" t="s">
        <v>329</v>
      </c>
      <c r="E100" s="115" t="s">
        <v>57</v>
      </c>
      <c r="F100" s="115" t="s">
        <v>136</v>
      </c>
      <c r="G100" s="115"/>
      <c r="H100" s="173"/>
      <c r="I100" s="115"/>
      <c r="J100" s="115"/>
      <c r="K100" s="115"/>
      <c r="L100" s="146"/>
    </row>
    <row r="101" spans="1:12" ht="88.5" customHeight="1">
      <c r="A101" s="115">
        <v>2</v>
      </c>
      <c r="B101" s="116" t="s">
        <v>409</v>
      </c>
      <c r="C101" s="115" t="s">
        <v>78</v>
      </c>
      <c r="D101" s="115" t="s">
        <v>329</v>
      </c>
      <c r="E101" s="115" t="s">
        <v>410</v>
      </c>
      <c r="F101" s="115" t="s">
        <v>136</v>
      </c>
      <c r="G101" s="115"/>
      <c r="H101" s="173"/>
      <c r="I101" s="115"/>
      <c r="J101" s="115"/>
      <c r="K101" s="115"/>
      <c r="L101" s="146"/>
    </row>
    <row r="102" spans="1:12" ht="81" customHeight="1">
      <c r="A102" s="115">
        <v>3</v>
      </c>
      <c r="B102" s="116" t="s">
        <v>411</v>
      </c>
      <c r="C102" s="115" t="s">
        <v>78</v>
      </c>
      <c r="D102" s="115" t="s">
        <v>329</v>
      </c>
      <c r="E102" s="115" t="s">
        <v>57</v>
      </c>
      <c r="F102" s="115" t="s">
        <v>136</v>
      </c>
      <c r="G102" s="115"/>
      <c r="H102" s="173"/>
      <c r="I102" s="115"/>
      <c r="J102" s="115"/>
      <c r="K102" s="115"/>
      <c r="L102" s="146"/>
    </row>
    <row r="103" spans="1:12" ht="76.900000000000006">
      <c r="A103" s="115">
        <v>4</v>
      </c>
      <c r="B103" s="116" t="s">
        <v>412</v>
      </c>
      <c r="C103" s="115" t="s">
        <v>78</v>
      </c>
      <c r="D103" s="115" t="s">
        <v>329</v>
      </c>
      <c r="E103" s="115" t="s">
        <v>57</v>
      </c>
      <c r="F103" s="115" t="s">
        <v>136</v>
      </c>
      <c r="G103" s="115"/>
      <c r="H103" s="173"/>
      <c r="I103" s="115"/>
      <c r="J103" s="115"/>
      <c r="K103" s="115"/>
      <c r="L103" s="146"/>
    </row>
    <row r="104" spans="1:12" ht="76.900000000000006">
      <c r="A104" s="115">
        <v>5</v>
      </c>
      <c r="B104" s="116" t="s">
        <v>413</v>
      </c>
      <c r="C104" s="115" t="s">
        <v>78</v>
      </c>
      <c r="D104" s="115" t="s">
        <v>329</v>
      </c>
      <c r="E104" s="115" t="s">
        <v>57</v>
      </c>
      <c r="F104" s="115" t="s">
        <v>136</v>
      </c>
      <c r="G104" s="115"/>
      <c r="H104" s="173"/>
      <c r="I104" s="115"/>
      <c r="J104" s="115"/>
      <c r="K104" s="115"/>
      <c r="L104" s="146"/>
    </row>
    <row r="105" spans="1:12" ht="101.25" customHeight="1">
      <c r="A105" s="115">
        <v>6</v>
      </c>
      <c r="B105" s="116" t="s">
        <v>414</v>
      </c>
      <c r="C105" s="115" t="s">
        <v>78</v>
      </c>
      <c r="D105" s="115" t="s">
        <v>329</v>
      </c>
      <c r="E105" s="115" t="s">
        <v>57</v>
      </c>
      <c r="F105" s="115" t="s">
        <v>136</v>
      </c>
      <c r="G105" s="115"/>
      <c r="H105" s="173"/>
      <c r="I105" s="115"/>
      <c r="J105" s="115"/>
      <c r="K105" s="115"/>
      <c r="L105" s="146"/>
    </row>
    <row r="106" spans="1:12" ht="81" customHeight="1">
      <c r="A106" s="115">
        <v>7</v>
      </c>
      <c r="B106" s="116" t="s">
        <v>415</v>
      </c>
      <c r="C106" s="115" t="s">
        <v>78</v>
      </c>
      <c r="D106" s="115" t="s">
        <v>329</v>
      </c>
      <c r="E106" s="115" t="s">
        <v>57</v>
      </c>
      <c r="F106" s="115" t="s">
        <v>136</v>
      </c>
      <c r="G106" s="115"/>
      <c r="H106" s="173"/>
      <c r="I106" s="115"/>
      <c r="J106" s="115"/>
      <c r="K106" s="115"/>
      <c r="L106" s="146"/>
    </row>
    <row r="107" spans="1:12" ht="84.75" customHeight="1">
      <c r="A107" s="115">
        <v>8</v>
      </c>
      <c r="B107" s="116" t="s">
        <v>416</v>
      </c>
      <c r="C107" s="115" t="s">
        <v>78</v>
      </c>
      <c r="D107" s="115" t="s">
        <v>329</v>
      </c>
      <c r="E107" s="115" t="s">
        <v>57</v>
      </c>
      <c r="F107" s="115" t="s">
        <v>136</v>
      </c>
      <c r="G107" s="115"/>
      <c r="H107" s="173"/>
      <c r="I107" s="115"/>
      <c r="J107" s="115"/>
      <c r="K107" s="115"/>
      <c r="L107" s="146"/>
    </row>
    <row r="108" spans="1:12" ht="82.5" customHeight="1">
      <c r="A108" s="115">
        <v>9</v>
      </c>
      <c r="B108" s="116" t="s">
        <v>417</v>
      </c>
      <c r="C108" s="115" t="s">
        <v>78</v>
      </c>
      <c r="D108" s="115" t="s">
        <v>347</v>
      </c>
      <c r="E108" s="115" t="s">
        <v>57</v>
      </c>
      <c r="F108" s="115" t="s">
        <v>136</v>
      </c>
      <c r="G108" s="115"/>
      <c r="H108" s="173"/>
      <c r="I108" s="115"/>
      <c r="J108" s="115"/>
      <c r="K108" s="115"/>
      <c r="L108" s="146"/>
    </row>
    <row r="109" spans="1:12" ht="61.5">
      <c r="A109" s="117">
        <v>10</v>
      </c>
      <c r="B109" s="174" t="s">
        <v>418</v>
      </c>
      <c r="C109" s="117" t="s">
        <v>273</v>
      </c>
      <c r="D109" s="136" t="s">
        <v>387</v>
      </c>
      <c r="E109" s="117" t="s">
        <v>57</v>
      </c>
      <c r="F109" s="117" t="s">
        <v>136</v>
      </c>
      <c r="G109" s="117"/>
      <c r="H109" s="117"/>
      <c r="I109" s="117"/>
      <c r="J109" s="117"/>
      <c r="K109" s="117"/>
      <c r="L109" s="146"/>
    </row>
    <row r="110" spans="1:12" ht="92.25">
      <c r="A110" s="117">
        <v>11</v>
      </c>
      <c r="B110" s="167" t="s">
        <v>419</v>
      </c>
      <c r="C110" s="123" t="s">
        <v>420</v>
      </c>
      <c r="D110" s="136" t="s">
        <v>421</v>
      </c>
      <c r="E110" s="117" t="s">
        <v>57</v>
      </c>
      <c r="F110" s="117" t="s">
        <v>136</v>
      </c>
      <c r="G110" s="117"/>
      <c r="H110" s="117"/>
      <c r="I110" s="117"/>
      <c r="J110" s="117"/>
      <c r="K110" s="117" t="s">
        <v>422</v>
      </c>
      <c r="L110" s="146"/>
    </row>
    <row r="111" spans="1:12" ht="100.5" customHeight="1">
      <c r="A111" s="115">
        <v>12</v>
      </c>
      <c r="B111" s="122" t="s">
        <v>423</v>
      </c>
      <c r="C111" s="123" t="s">
        <v>45</v>
      </c>
      <c r="D111" s="115" t="s">
        <v>299</v>
      </c>
      <c r="E111" s="117" t="s">
        <v>57</v>
      </c>
      <c r="F111" s="117" t="s">
        <v>136</v>
      </c>
      <c r="G111" s="117"/>
      <c r="H111" s="117"/>
      <c r="I111" s="117"/>
      <c r="J111" s="117"/>
      <c r="K111" s="117"/>
      <c r="L111" s="152"/>
    </row>
    <row r="112" spans="1:12" ht="79.5" customHeight="1">
      <c r="A112" s="115">
        <v>13</v>
      </c>
      <c r="B112" s="116" t="s">
        <v>424</v>
      </c>
      <c r="C112" s="115" t="s">
        <v>298</v>
      </c>
      <c r="D112" s="115" t="s">
        <v>329</v>
      </c>
      <c r="E112" s="115" t="s">
        <v>57</v>
      </c>
      <c r="F112" s="115" t="s">
        <v>136</v>
      </c>
      <c r="G112" s="115"/>
      <c r="H112" s="173"/>
      <c r="I112" s="115"/>
      <c r="J112" s="115"/>
      <c r="K112" s="166"/>
      <c r="L112" s="146"/>
    </row>
    <row r="113" spans="1:12" s="144" customFormat="1" ht="24" customHeight="1">
      <c r="A113" s="175" t="s">
        <v>217</v>
      </c>
      <c r="B113" s="124" t="s">
        <v>218</v>
      </c>
      <c r="C113" s="176"/>
      <c r="D113" s="177"/>
      <c r="E113" s="118"/>
      <c r="F113" s="118">
        <v>4</v>
      </c>
      <c r="G113" s="118">
        <v>4</v>
      </c>
      <c r="H113" s="118">
        <v>4</v>
      </c>
      <c r="I113" s="118"/>
      <c r="J113" s="118"/>
      <c r="K113" s="118"/>
      <c r="L113" s="142"/>
    </row>
    <row r="114" spans="1:12" ht="87.75" customHeight="1">
      <c r="A114" s="123">
        <v>1</v>
      </c>
      <c r="B114" s="167" t="s">
        <v>425</v>
      </c>
      <c r="C114" s="123" t="s">
        <v>89</v>
      </c>
      <c r="D114" s="178" t="s">
        <v>326</v>
      </c>
      <c r="E114" s="123" t="s">
        <v>146</v>
      </c>
      <c r="F114" s="117" t="s">
        <v>136</v>
      </c>
      <c r="G114" s="117" t="s">
        <v>136</v>
      </c>
      <c r="H114" s="117" t="s">
        <v>136</v>
      </c>
      <c r="I114" s="117"/>
      <c r="J114" s="117"/>
      <c r="K114" s="117"/>
      <c r="L114" s="146"/>
    </row>
    <row r="115" spans="1:12" ht="70.5" customHeight="1">
      <c r="A115" s="117">
        <v>2</v>
      </c>
      <c r="B115" s="167" t="s">
        <v>426</v>
      </c>
      <c r="C115" s="123" t="s">
        <v>89</v>
      </c>
      <c r="D115" s="136" t="s">
        <v>326</v>
      </c>
      <c r="E115" s="117" t="s">
        <v>146</v>
      </c>
      <c r="F115" s="117" t="s">
        <v>136</v>
      </c>
      <c r="G115" s="117" t="s">
        <v>136</v>
      </c>
      <c r="H115" s="117" t="s">
        <v>136</v>
      </c>
      <c r="I115" s="117"/>
      <c r="J115" s="117"/>
      <c r="K115" s="117"/>
      <c r="L115" s="146"/>
    </row>
    <row r="116" spans="1:12" ht="54.75" customHeight="1">
      <c r="A116" s="179">
        <v>3</v>
      </c>
      <c r="B116" s="180" t="s">
        <v>427</v>
      </c>
      <c r="C116" s="179" t="s">
        <v>290</v>
      </c>
      <c r="D116" s="181" t="s">
        <v>326</v>
      </c>
      <c r="E116" s="179" t="s">
        <v>57</v>
      </c>
      <c r="F116" s="123" t="s">
        <v>136</v>
      </c>
      <c r="G116" s="123" t="s">
        <v>136</v>
      </c>
      <c r="H116" s="123" t="s">
        <v>136</v>
      </c>
      <c r="I116" s="123"/>
      <c r="J116" s="123"/>
      <c r="K116" s="123"/>
      <c r="L116" s="146"/>
    </row>
    <row r="117" spans="1:12" ht="96" customHeight="1">
      <c r="A117" s="117">
        <v>4</v>
      </c>
      <c r="B117" s="116" t="s">
        <v>428</v>
      </c>
      <c r="C117" s="115" t="s">
        <v>97</v>
      </c>
      <c r="D117" s="115" t="s">
        <v>356</v>
      </c>
      <c r="E117" s="117" t="s">
        <v>57</v>
      </c>
      <c r="F117" s="117" t="s">
        <v>136</v>
      </c>
      <c r="G117" s="117" t="s">
        <v>136</v>
      </c>
      <c r="H117" s="117" t="s">
        <v>136</v>
      </c>
      <c r="I117" s="117"/>
      <c r="J117" s="117"/>
      <c r="K117" s="117"/>
      <c r="L117" s="146"/>
    </row>
    <row r="118" spans="1:12" s="144" customFormat="1" ht="27" customHeight="1">
      <c r="A118" s="175" t="s">
        <v>134</v>
      </c>
      <c r="B118" s="378" t="s">
        <v>47</v>
      </c>
      <c r="C118" s="379"/>
      <c r="D118" s="380"/>
      <c r="E118" s="118"/>
      <c r="F118" s="118">
        <f>F119+F156</f>
        <v>44</v>
      </c>
      <c r="G118" s="118">
        <f t="shared" ref="G118:J118" si="6">G119+G156</f>
        <v>18</v>
      </c>
      <c r="H118" s="118">
        <f t="shared" si="6"/>
        <v>10</v>
      </c>
      <c r="I118" s="118">
        <f t="shared" si="6"/>
        <v>0</v>
      </c>
      <c r="J118" s="118">
        <f t="shared" si="6"/>
        <v>0</v>
      </c>
      <c r="K118" s="118"/>
      <c r="L118" s="142"/>
    </row>
    <row r="119" spans="1:12" s="144" customFormat="1" ht="30">
      <c r="A119" s="182" t="s">
        <v>321</v>
      </c>
      <c r="B119" s="183" t="s">
        <v>214</v>
      </c>
      <c r="C119" s="184"/>
      <c r="D119" s="185"/>
      <c r="E119" s="157"/>
      <c r="F119" s="157">
        <v>36</v>
      </c>
      <c r="G119" s="157">
        <v>10</v>
      </c>
      <c r="H119" s="157">
        <v>2</v>
      </c>
      <c r="I119" s="118"/>
      <c r="J119" s="118"/>
      <c r="K119" s="118"/>
      <c r="L119" s="142"/>
    </row>
    <row r="120" spans="1:12" ht="144.75" customHeight="1">
      <c r="A120" s="115">
        <v>1</v>
      </c>
      <c r="B120" s="116" t="s">
        <v>429</v>
      </c>
      <c r="C120" s="115" t="s">
        <v>78</v>
      </c>
      <c r="D120" s="115" t="s">
        <v>329</v>
      </c>
      <c r="E120" s="115" t="s">
        <v>430</v>
      </c>
      <c r="F120" s="115" t="s">
        <v>136</v>
      </c>
      <c r="G120" s="115"/>
      <c r="H120" s="115"/>
      <c r="I120" s="115"/>
      <c r="J120" s="115"/>
      <c r="K120" s="115"/>
      <c r="L120" s="146"/>
    </row>
    <row r="121" spans="1:12" ht="85.5" customHeight="1">
      <c r="A121" s="115">
        <v>2</v>
      </c>
      <c r="B121" s="116" t="s">
        <v>431</v>
      </c>
      <c r="C121" s="115" t="s">
        <v>78</v>
      </c>
      <c r="D121" s="115" t="s">
        <v>329</v>
      </c>
      <c r="E121" s="115" t="s">
        <v>47</v>
      </c>
      <c r="F121" s="115" t="s">
        <v>136</v>
      </c>
      <c r="G121" s="115"/>
      <c r="H121" s="115"/>
      <c r="I121" s="115"/>
      <c r="J121" s="115"/>
      <c r="K121" s="115"/>
      <c r="L121" s="146"/>
    </row>
    <row r="122" spans="1:12" ht="86.25" customHeight="1">
      <c r="A122" s="115">
        <v>3</v>
      </c>
      <c r="B122" s="116" t="s">
        <v>432</v>
      </c>
      <c r="C122" s="115" t="s">
        <v>78</v>
      </c>
      <c r="D122" s="115" t="s">
        <v>336</v>
      </c>
      <c r="E122" s="115" t="s">
        <v>47</v>
      </c>
      <c r="F122" s="115" t="s">
        <v>136</v>
      </c>
      <c r="G122" s="115"/>
      <c r="H122" s="115"/>
      <c r="I122" s="115"/>
      <c r="J122" s="115"/>
      <c r="K122" s="115"/>
      <c r="L122" s="146"/>
    </row>
    <row r="123" spans="1:12" ht="90" customHeight="1">
      <c r="A123" s="115">
        <v>4</v>
      </c>
      <c r="B123" s="116" t="s">
        <v>433</v>
      </c>
      <c r="C123" s="115" t="s">
        <v>78</v>
      </c>
      <c r="D123" s="115" t="s">
        <v>336</v>
      </c>
      <c r="E123" s="115" t="s">
        <v>47</v>
      </c>
      <c r="F123" s="115" t="s">
        <v>136</v>
      </c>
      <c r="G123" s="115"/>
      <c r="H123" s="115"/>
      <c r="I123" s="115"/>
      <c r="J123" s="115"/>
      <c r="K123" s="115"/>
      <c r="L123" s="146"/>
    </row>
    <row r="124" spans="1:12" ht="76.900000000000006">
      <c r="A124" s="115">
        <v>5</v>
      </c>
      <c r="B124" s="116" t="s">
        <v>434</v>
      </c>
      <c r="C124" s="115" t="s">
        <v>78</v>
      </c>
      <c r="D124" s="115" t="s">
        <v>336</v>
      </c>
      <c r="E124" s="115" t="s">
        <v>47</v>
      </c>
      <c r="F124" s="115" t="s">
        <v>136</v>
      </c>
      <c r="G124" s="115"/>
      <c r="H124" s="115"/>
      <c r="I124" s="115"/>
      <c r="J124" s="115"/>
      <c r="K124" s="115"/>
      <c r="L124" s="146"/>
    </row>
    <row r="125" spans="1:12" ht="102.75" customHeight="1">
      <c r="A125" s="115">
        <v>6</v>
      </c>
      <c r="B125" s="116" t="s">
        <v>435</v>
      </c>
      <c r="C125" s="115" t="s">
        <v>78</v>
      </c>
      <c r="D125" s="115" t="s">
        <v>336</v>
      </c>
      <c r="E125" s="115" t="s">
        <v>47</v>
      </c>
      <c r="F125" s="115" t="s">
        <v>136</v>
      </c>
      <c r="G125" s="115"/>
      <c r="H125" s="115"/>
      <c r="I125" s="115"/>
      <c r="J125" s="115"/>
      <c r="K125" s="115"/>
      <c r="L125" s="146"/>
    </row>
    <row r="126" spans="1:12" ht="79.5" customHeight="1">
      <c r="A126" s="115">
        <v>7</v>
      </c>
      <c r="B126" s="116" t="s">
        <v>436</v>
      </c>
      <c r="C126" s="115" t="s">
        <v>78</v>
      </c>
      <c r="D126" s="115" t="s">
        <v>329</v>
      </c>
      <c r="E126" s="115" t="s">
        <v>47</v>
      </c>
      <c r="F126" s="115" t="s">
        <v>136</v>
      </c>
      <c r="G126" s="115"/>
      <c r="H126" s="115"/>
      <c r="I126" s="115"/>
      <c r="J126" s="115"/>
      <c r="K126" s="115"/>
      <c r="L126" s="146"/>
    </row>
    <row r="127" spans="1:12" ht="78.75" customHeight="1">
      <c r="A127" s="115">
        <v>8</v>
      </c>
      <c r="B127" s="137" t="s">
        <v>437</v>
      </c>
      <c r="C127" s="115" t="s">
        <v>78</v>
      </c>
      <c r="D127" s="115" t="s">
        <v>329</v>
      </c>
      <c r="E127" s="115" t="s">
        <v>47</v>
      </c>
      <c r="F127" s="115" t="s">
        <v>136</v>
      </c>
      <c r="G127" s="115"/>
      <c r="H127" s="115"/>
      <c r="I127" s="115"/>
      <c r="J127" s="115"/>
      <c r="K127" s="115"/>
      <c r="L127" s="146"/>
    </row>
    <row r="128" spans="1:12" ht="87" customHeight="1">
      <c r="A128" s="115">
        <v>9</v>
      </c>
      <c r="B128" s="116" t="s">
        <v>438</v>
      </c>
      <c r="C128" s="115" t="s">
        <v>78</v>
      </c>
      <c r="D128" s="115" t="s">
        <v>439</v>
      </c>
      <c r="E128" s="115" t="s">
        <v>47</v>
      </c>
      <c r="F128" s="115" t="s">
        <v>136</v>
      </c>
      <c r="G128" s="115"/>
      <c r="H128" s="115"/>
      <c r="I128" s="115"/>
      <c r="J128" s="115"/>
      <c r="K128" s="115"/>
      <c r="L128" s="146"/>
    </row>
    <row r="129" spans="1:12" ht="93.75" customHeight="1">
      <c r="A129" s="115">
        <v>10</v>
      </c>
      <c r="B129" s="116" t="s">
        <v>440</v>
      </c>
      <c r="C129" s="115" t="s">
        <v>78</v>
      </c>
      <c r="D129" s="115" t="s">
        <v>329</v>
      </c>
      <c r="E129" s="115" t="s">
        <v>47</v>
      </c>
      <c r="F129" s="115" t="s">
        <v>136</v>
      </c>
      <c r="G129" s="115"/>
      <c r="H129" s="115"/>
      <c r="I129" s="115"/>
      <c r="J129" s="115"/>
      <c r="K129" s="115"/>
      <c r="L129" s="146"/>
    </row>
    <row r="130" spans="1:12" ht="76.900000000000006">
      <c r="A130" s="115">
        <v>11</v>
      </c>
      <c r="B130" s="116" t="s">
        <v>441</v>
      </c>
      <c r="C130" s="115" t="s">
        <v>78</v>
      </c>
      <c r="D130" s="115" t="s">
        <v>442</v>
      </c>
      <c r="E130" s="115" t="s">
        <v>47</v>
      </c>
      <c r="F130" s="115" t="s">
        <v>136</v>
      </c>
      <c r="G130" s="115"/>
      <c r="H130" s="115"/>
      <c r="I130" s="115"/>
      <c r="J130" s="115"/>
      <c r="K130" s="115"/>
      <c r="L130" s="146"/>
    </row>
    <row r="131" spans="1:12" ht="129.75" customHeight="1">
      <c r="A131" s="115">
        <v>12</v>
      </c>
      <c r="B131" s="116" t="s">
        <v>443</v>
      </c>
      <c r="C131" s="115" t="s">
        <v>78</v>
      </c>
      <c r="D131" s="115" t="s">
        <v>344</v>
      </c>
      <c r="E131" s="115" t="s">
        <v>47</v>
      </c>
      <c r="F131" s="115" t="s">
        <v>136</v>
      </c>
      <c r="G131" s="115"/>
      <c r="H131" s="115"/>
      <c r="I131" s="115"/>
      <c r="J131" s="115"/>
      <c r="K131" s="115"/>
      <c r="L131" s="146"/>
    </row>
    <row r="132" spans="1:12" ht="46.15">
      <c r="A132" s="115">
        <v>13</v>
      </c>
      <c r="B132" s="116" t="s">
        <v>444</v>
      </c>
      <c r="C132" s="115" t="s">
        <v>78</v>
      </c>
      <c r="D132" s="115" t="s">
        <v>347</v>
      </c>
      <c r="E132" s="115" t="s">
        <v>47</v>
      </c>
      <c r="F132" s="115" t="s">
        <v>136</v>
      </c>
      <c r="G132" s="115"/>
      <c r="H132" s="115"/>
      <c r="I132" s="115"/>
      <c r="J132" s="115"/>
      <c r="K132" s="115"/>
      <c r="L132" s="146"/>
    </row>
    <row r="133" spans="1:12" ht="76.900000000000006">
      <c r="A133" s="115">
        <v>14</v>
      </c>
      <c r="B133" s="116" t="s">
        <v>445</v>
      </c>
      <c r="C133" s="115" t="s">
        <v>78</v>
      </c>
      <c r="D133" s="115" t="s">
        <v>329</v>
      </c>
      <c r="E133" s="115" t="s">
        <v>47</v>
      </c>
      <c r="F133" s="115" t="s">
        <v>136</v>
      </c>
      <c r="G133" s="115"/>
      <c r="H133" s="115"/>
      <c r="I133" s="115"/>
      <c r="J133" s="115"/>
      <c r="K133" s="115"/>
      <c r="L133" s="146"/>
    </row>
    <row r="134" spans="1:12" ht="61.5">
      <c r="A134" s="115">
        <v>15</v>
      </c>
      <c r="B134" s="116" t="s">
        <v>446</v>
      </c>
      <c r="C134" s="115" t="s">
        <v>78</v>
      </c>
      <c r="D134" s="115" t="s">
        <v>329</v>
      </c>
      <c r="E134" s="115" t="s">
        <v>47</v>
      </c>
      <c r="F134" s="115" t="s">
        <v>136</v>
      </c>
      <c r="G134" s="115"/>
      <c r="H134" s="115"/>
      <c r="I134" s="115"/>
      <c r="J134" s="115"/>
      <c r="K134" s="115"/>
      <c r="L134" s="146"/>
    </row>
    <row r="135" spans="1:12" ht="123">
      <c r="A135" s="115">
        <v>16</v>
      </c>
      <c r="B135" s="116" t="s">
        <v>447</v>
      </c>
      <c r="C135" s="115" t="s">
        <v>78</v>
      </c>
      <c r="D135" s="115" t="s">
        <v>329</v>
      </c>
      <c r="E135" s="115" t="s">
        <v>47</v>
      </c>
      <c r="F135" s="115" t="s">
        <v>136</v>
      </c>
      <c r="G135" s="115"/>
      <c r="H135" s="115"/>
      <c r="I135" s="115"/>
      <c r="J135" s="115"/>
      <c r="K135" s="115"/>
      <c r="L135" s="146"/>
    </row>
    <row r="136" spans="1:12" ht="76.900000000000006">
      <c r="A136" s="115">
        <v>17</v>
      </c>
      <c r="B136" s="116" t="s">
        <v>448</v>
      </c>
      <c r="C136" s="115" t="s">
        <v>78</v>
      </c>
      <c r="D136" s="115" t="s">
        <v>329</v>
      </c>
      <c r="E136" s="115" t="s">
        <v>47</v>
      </c>
      <c r="F136" s="115" t="s">
        <v>136</v>
      </c>
      <c r="G136" s="115"/>
      <c r="H136" s="115"/>
      <c r="I136" s="115"/>
      <c r="J136" s="115"/>
      <c r="K136" s="115"/>
      <c r="L136" s="146"/>
    </row>
    <row r="137" spans="1:12" ht="61.5">
      <c r="A137" s="115">
        <v>18</v>
      </c>
      <c r="B137" s="186" t="s">
        <v>449</v>
      </c>
      <c r="C137" s="115" t="s">
        <v>92</v>
      </c>
      <c r="D137" s="4" t="s">
        <v>90</v>
      </c>
      <c r="E137" s="115" t="s">
        <v>47</v>
      </c>
      <c r="F137" s="115" t="s">
        <v>136</v>
      </c>
      <c r="G137" s="115" t="s">
        <v>136</v>
      </c>
      <c r="H137" s="115" t="s">
        <v>136</v>
      </c>
      <c r="I137" s="115"/>
      <c r="J137" s="115"/>
      <c r="K137" s="115"/>
      <c r="L137" s="146"/>
    </row>
    <row r="138" spans="1:12" ht="141.75" customHeight="1">
      <c r="A138" s="115">
        <v>19</v>
      </c>
      <c r="B138" s="128" t="s">
        <v>450</v>
      </c>
      <c r="C138" s="115" t="s">
        <v>97</v>
      </c>
      <c r="D138" s="115" t="s">
        <v>398</v>
      </c>
      <c r="E138" s="133" t="s">
        <v>451</v>
      </c>
      <c r="F138" s="115" t="s">
        <v>136</v>
      </c>
      <c r="G138" s="115"/>
      <c r="H138" s="115"/>
      <c r="I138" s="115"/>
      <c r="J138" s="115"/>
      <c r="K138" s="115"/>
      <c r="L138" s="146"/>
    </row>
    <row r="139" spans="1:12" ht="189.75" customHeight="1">
      <c r="A139" s="115">
        <v>20</v>
      </c>
      <c r="B139" s="116" t="s">
        <v>452</v>
      </c>
      <c r="C139" s="115" t="s">
        <v>138</v>
      </c>
      <c r="D139" s="116" t="s">
        <v>304</v>
      </c>
      <c r="E139" s="115" t="s">
        <v>47</v>
      </c>
      <c r="F139" s="115" t="s">
        <v>136</v>
      </c>
      <c r="G139" s="115"/>
      <c r="H139" s="115"/>
      <c r="I139" s="115"/>
      <c r="J139" s="115"/>
      <c r="K139" s="115"/>
      <c r="L139" s="146"/>
    </row>
    <row r="140" spans="1:12" ht="76.900000000000006">
      <c r="A140" s="115">
        <v>21</v>
      </c>
      <c r="B140" s="119" t="s">
        <v>453</v>
      </c>
      <c r="C140" s="115" t="s">
        <v>138</v>
      </c>
      <c r="D140" s="116" t="s">
        <v>402</v>
      </c>
      <c r="E140" s="115" t="s">
        <v>47</v>
      </c>
      <c r="F140" s="115" t="s">
        <v>136</v>
      </c>
      <c r="G140" s="115"/>
      <c r="H140" s="115"/>
      <c r="I140" s="115"/>
      <c r="J140" s="115"/>
      <c r="K140" s="115"/>
      <c r="L140" s="146"/>
    </row>
    <row r="141" spans="1:12" ht="69.75" customHeight="1">
      <c r="A141" s="115">
        <v>22</v>
      </c>
      <c r="B141" s="116" t="s">
        <v>454</v>
      </c>
      <c r="C141" s="115" t="s">
        <v>5</v>
      </c>
      <c r="D141" s="116" t="s">
        <v>306</v>
      </c>
      <c r="E141" s="115" t="s">
        <v>139</v>
      </c>
      <c r="F141" s="115" t="s">
        <v>136</v>
      </c>
      <c r="G141" s="115" t="s">
        <v>136</v>
      </c>
      <c r="H141" s="115" t="s">
        <v>136</v>
      </c>
      <c r="I141" s="115"/>
      <c r="J141" s="115"/>
      <c r="K141" s="115"/>
      <c r="L141" s="146"/>
    </row>
    <row r="142" spans="1:12" ht="66.75" customHeight="1">
      <c r="A142" s="115">
        <v>23</v>
      </c>
      <c r="B142" s="187" t="s">
        <v>455</v>
      </c>
      <c r="C142" s="154" t="s">
        <v>5</v>
      </c>
      <c r="D142" s="154" t="s">
        <v>306</v>
      </c>
      <c r="E142" s="115" t="s">
        <v>139</v>
      </c>
      <c r="F142" s="154" t="s">
        <v>136</v>
      </c>
      <c r="G142" s="154" t="s">
        <v>136</v>
      </c>
      <c r="H142" s="115"/>
      <c r="I142" s="115"/>
      <c r="J142" s="115"/>
      <c r="K142" s="115"/>
      <c r="L142" s="146"/>
    </row>
    <row r="143" spans="1:12" ht="78" customHeight="1">
      <c r="A143" s="115">
        <v>24</v>
      </c>
      <c r="B143" s="188" t="s">
        <v>456</v>
      </c>
      <c r="C143" s="189" t="s">
        <v>89</v>
      </c>
      <c r="D143" s="115" t="s">
        <v>329</v>
      </c>
      <c r="E143" s="115" t="s">
        <v>47</v>
      </c>
      <c r="F143" s="115" t="s">
        <v>136</v>
      </c>
      <c r="G143" s="115" t="s">
        <v>136</v>
      </c>
      <c r="H143" s="115"/>
      <c r="I143" s="115"/>
      <c r="J143" s="115"/>
      <c r="K143" s="115"/>
      <c r="L143" s="146"/>
    </row>
    <row r="144" spans="1:12" ht="99.75" customHeight="1">
      <c r="A144" s="115">
        <v>25</v>
      </c>
      <c r="B144" s="116" t="s">
        <v>457</v>
      </c>
      <c r="C144" s="115" t="s">
        <v>97</v>
      </c>
      <c r="D144" s="115" t="s">
        <v>329</v>
      </c>
      <c r="E144" s="133" t="s">
        <v>139</v>
      </c>
      <c r="F144" s="115" t="s">
        <v>136</v>
      </c>
      <c r="G144" s="115"/>
      <c r="H144" s="115"/>
      <c r="I144" s="115"/>
      <c r="J144" s="115"/>
      <c r="K144" s="115"/>
      <c r="L144" s="146"/>
    </row>
    <row r="145" spans="1:12" ht="77.25" customHeight="1">
      <c r="A145" s="115">
        <v>26</v>
      </c>
      <c r="B145" s="190" t="s">
        <v>458</v>
      </c>
      <c r="C145" s="169" t="s">
        <v>291</v>
      </c>
      <c r="D145" s="115" t="s">
        <v>329</v>
      </c>
      <c r="E145" s="115" t="s">
        <v>47</v>
      </c>
      <c r="F145" s="115" t="s">
        <v>136</v>
      </c>
      <c r="G145" s="115" t="s">
        <v>136</v>
      </c>
      <c r="H145" s="115"/>
      <c r="I145" s="115"/>
      <c r="J145" s="115"/>
      <c r="K145" s="115"/>
    </row>
    <row r="146" spans="1:12" ht="61.5">
      <c r="A146" s="115">
        <v>27</v>
      </c>
      <c r="B146" s="191" t="s">
        <v>459</v>
      </c>
      <c r="C146" s="154" t="s">
        <v>420</v>
      </c>
      <c r="D146" s="168" t="s">
        <v>387</v>
      </c>
      <c r="E146" s="115" t="s">
        <v>47</v>
      </c>
      <c r="F146" s="115" t="s">
        <v>136</v>
      </c>
      <c r="G146" s="115"/>
      <c r="H146" s="115"/>
      <c r="I146" s="115"/>
      <c r="J146" s="115"/>
      <c r="K146" s="115" t="s">
        <v>460</v>
      </c>
    </row>
    <row r="147" spans="1:12" ht="133.5" customHeight="1">
      <c r="A147" s="115">
        <v>28</v>
      </c>
      <c r="B147" s="137" t="s">
        <v>461</v>
      </c>
      <c r="C147" s="154" t="s">
        <v>420</v>
      </c>
      <c r="D147" s="4" t="s">
        <v>387</v>
      </c>
      <c r="E147" s="115" t="s">
        <v>47</v>
      </c>
      <c r="F147" s="115" t="s">
        <v>136</v>
      </c>
      <c r="G147" s="115"/>
      <c r="H147" s="115"/>
      <c r="I147" s="115"/>
      <c r="J147" s="115"/>
      <c r="K147" s="115" t="s">
        <v>462</v>
      </c>
    </row>
    <row r="148" spans="1:12" ht="61.5">
      <c r="A148" s="115">
        <v>29</v>
      </c>
      <c r="B148" s="137" t="s">
        <v>463</v>
      </c>
      <c r="C148" s="154" t="s">
        <v>420</v>
      </c>
      <c r="D148" s="4" t="s">
        <v>387</v>
      </c>
      <c r="E148" s="115" t="s">
        <v>47</v>
      </c>
      <c r="F148" s="115" t="s">
        <v>136</v>
      </c>
      <c r="G148" s="115"/>
      <c r="H148" s="115"/>
      <c r="I148" s="115"/>
      <c r="J148" s="115"/>
      <c r="K148" s="115" t="s">
        <v>464</v>
      </c>
    </row>
    <row r="149" spans="1:12" ht="137.25" customHeight="1">
      <c r="A149" s="115">
        <v>30</v>
      </c>
      <c r="B149" s="191" t="s">
        <v>465</v>
      </c>
      <c r="C149" s="154" t="s">
        <v>420</v>
      </c>
      <c r="D149" s="4" t="s">
        <v>387</v>
      </c>
      <c r="E149" s="115" t="s">
        <v>47</v>
      </c>
      <c r="F149" s="115" t="s">
        <v>136</v>
      </c>
      <c r="G149" s="115"/>
      <c r="H149" s="115"/>
      <c r="I149" s="115"/>
      <c r="J149" s="115"/>
      <c r="K149" s="115" t="s">
        <v>466</v>
      </c>
    </row>
    <row r="150" spans="1:12" ht="61.5">
      <c r="A150" s="115">
        <v>31</v>
      </c>
      <c r="B150" s="137" t="s">
        <v>467</v>
      </c>
      <c r="C150" s="115" t="s">
        <v>64</v>
      </c>
      <c r="D150" s="4" t="s">
        <v>468</v>
      </c>
      <c r="E150" s="115">
        <v>2024</v>
      </c>
      <c r="F150" s="115" t="s">
        <v>136</v>
      </c>
      <c r="G150" s="115"/>
      <c r="H150" s="115"/>
      <c r="I150" s="115"/>
      <c r="J150" s="126"/>
      <c r="K150" s="115"/>
    </row>
    <row r="151" spans="1:12" ht="88.5" customHeight="1">
      <c r="A151" s="115">
        <v>32</v>
      </c>
      <c r="B151" s="191" t="s">
        <v>469</v>
      </c>
      <c r="C151" s="154" t="s">
        <v>140</v>
      </c>
      <c r="D151" s="132" t="s">
        <v>470</v>
      </c>
      <c r="E151" s="115" t="s">
        <v>47</v>
      </c>
      <c r="F151" s="115" t="s">
        <v>136</v>
      </c>
      <c r="G151" s="115" t="s">
        <v>136</v>
      </c>
      <c r="H151" s="115"/>
      <c r="I151" s="115"/>
      <c r="J151" s="126"/>
      <c r="K151" s="115"/>
      <c r="L151" s="192"/>
    </row>
    <row r="152" spans="1:12" ht="87.75" customHeight="1">
      <c r="A152" s="115">
        <v>33</v>
      </c>
      <c r="B152" s="191" t="s">
        <v>471</v>
      </c>
      <c r="C152" s="154" t="s">
        <v>140</v>
      </c>
      <c r="D152" s="132" t="s">
        <v>470</v>
      </c>
      <c r="E152" s="115" t="s">
        <v>47</v>
      </c>
      <c r="F152" s="115" t="s">
        <v>136</v>
      </c>
      <c r="G152" s="115" t="s">
        <v>136</v>
      </c>
      <c r="H152" s="115"/>
      <c r="I152" s="115"/>
      <c r="J152" s="126"/>
      <c r="K152" s="115"/>
      <c r="L152" s="193"/>
    </row>
    <row r="153" spans="1:12" ht="61.5">
      <c r="A153" s="115">
        <v>34</v>
      </c>
      <c r="B153" s="191" t="s">
        <v>472</v>
      </c>
      <c r="C153" s="154" t="s">
        <v>140</v>
      </c>
      <c r="D153" s="132" t="s">
        <v>470</v>
      </c>
      <c r="E153" s="115" t="s">
        <v>47</v>
      </c>
      <c r="F153" s="115" t="s">
        <v>136</v>
      </c>
      <c r="G153" s="115" t="s">
        <v>136</v>
      </c>
      <c r="H153" s="115"/>
      <c r="I153" s="115"/>
      <c r="J153" s="126"/>
      <c r="K153" s="115"/>
    </row>
    <row r="154" spans="1:12" ht="61.5">
      <c r="A154" s="115">
        <v>35</v>
      </c>
      <c r="B154" s="131" t="s">
        <v>473</v>
      </c>
      <c r="C154" s="195" t="s">
        <v>211</v>
      </c>
      <c r="D154" s="132" t="s">
        <v>470</v>
      </c>
      <c r="E154" s="115" t="s">
        <v>47</v>
      </c>
      <c r="F154" s="115" t="s">
        <v>136</v>
      </c>
      <c r="G154" s="115" t="s">
        <v>136</v>
      </c>
      <c r="H154" s="115"/>
      <c r="I154" s="115"/>
      <c r="J154" s="115"/>
      <c r="K154" s="115"/>
    </row>
    <row r="155" spans="1:12" ht="72" customHeight="1">
      <c r="A155" s="115">
        <v>36</v>
      </c>
      <c r="B155" s="131" t="s">
        <v>474</v>
      </c>
      <c r="C155" s="132" t="s">
        <v>211</v>
      </c>
      <c r="D155" s="132" t="s">
        <v>470</v>
      </c>
      <c r="E155" s="115" t="s">
        <v>47</v>
      </c>
      <c r="F155" s="115" t="s">
        <v>136</v>
      </c>
      <c r="G155" s="115" t="s">
        <v>136</v>
      </c>
      <c r="H155" s="115"/>
      <c r="I155" s="115"/>
      <c r="J155" s="115"/>
      <c r="K155" s="115"/>
    </row>
    <row r="156" spans="1:12" s="144" customFormat="1" ht="30" customHeight="1">
      <c r="A156" s="126" t="s">
        <v>217</v>
      </c>
      <c r="B156" s="124" t="s">
        <v>218</v>
      </c>
      <c r="C156" s="126"/>
      <c r="D156" s="196"/>
      <c r="E156" s="194"/>
      <c r="F156" s="157">
        <v>8</v>
      </c>
      <c r="G156" s="157">
        <v>8</v>
      </c>
      <c r="H156" s="157">
        <v>8</v>
      </c>
      <c r="I156" s="118"/>
      <c r="J156" s="118"/>
      <c r="K156" s="118"/>
    </row>
    <row r="157" spans="1:12" ht="61.5">
      <c r="A157" s="115">
        <v>1</v>
      </c>
      <c r="B157" s="128" t="s">
        <v>475</v>
      </c>
      <c r="C157" s="115" t="s">
        <v>97</v>
      </c>
      <c r="D157" s="115" t="s">
        <v>476</v>
      </c>
      <c r="E157" s="133" t="s">
        <v>451</v>
      </c>
      <c r="F157" s="115" t="s">
        <v>136</v>
      </c>
      <c r="G157" s="115" t="s">
        <v>136</v>
      </c>
      <c r="H157" s="115" t="s">
        <v>136</v>
      </c>
      <c r="I157" s="115"/>
      <c r="J157" s="115"/>
      <c r="K157" s="115"/>
    </row>
    <row r="158" spans="1:12" ht="76.900000000000006">
      <c r="A158" s="115">
        <v>2</v>
      </c>
      <c r="B158" s="153" t="s">
        <v>477</v>
      </c>
      <c r="C158" s="154" t="s">
        <v>138</v>
      </c>
      <c r="D158" s="154" t="s">
        <v>402</v>
      </c>
      <c r="E158" s="154" t="s">
        <v>47</v>
      </c>
      <c r="F158" s="115" t="s">
        <v>136</v>
      </c>
      <c r="G158" s="115" t="s">
        <v>136</v>
      </c>
      <c r="H158" s="115" t="s">
        <v>136</v>
      </c>
      <c r="I158" s="115"/>
      <c r="J158" s="115"/>
      <c r="K158" s="115"/>
    </row>
    <row r="159" spans="1:12" ht="162" customHeight="1">
      <c r="A159" s="115">
        <v>3</v>
      </c>
      <c r="B159" s="128" t="s">
        <v>478</v>
      </c>
      <c r="C159" s="115" t="s">
        <v>97</v>
      </c>
      <c r="D159" s="115" t="s">
        <v>398</v>
      </c>
      <c r="E159" s="133" t="s">
        <v>451</v>
      </c>
      <c r="F159" s="115" t="s">
        <v>136</v>
      </c>
      <c r="G159" s="115" t="s">
        <v>136</v>
      </c>
      <c r="H159" s="115" t="s">
        <v>136</v>
      </c>
      <c r="I159" s="115"/>
      <c r="J159" s="115"/>
      <c r="K159" s="115"/>
    </row>
    <row r="160" spans="1:12" ht="76.900000000000006">
      <c r="A160" s="115">
        <v>4</v>
      </c>
      <c r="B160" s="128" t="s">
        <v>479</v>
      </c>
      <c r="C160" s="115" t="s">
        <v>97</v>
      </c>
      <c r="D160" s="115" t="s">
        <v>480</v>
      </c>
      <c r="E160" s="154" t="s">
        <v>145</v>
      </c>
      <c r="F160" s="115" t="s">
        <v>136</v>
      </c>
      <c r="G160" s="115" t="s">
        <v>136</v>
      </c>
      <c r="H160" s="115" t="s">
        <v>136</v>
      </c>
      <c r="I160" s="115"/>
      <c r="J160" s="115"/>
      <c r="K160" s="115"/>
    </row>
    <row r="161" spans="1:12" ht="76.900000000000006">
      <c r="A161" s="115">
        <v>5</v>
      </c>
      <c r="B161" s="191" t="s">
        <v>481</v>
      </c>
      <c r="C161" s="154" t="s">
        <v>140</v>
      </c>
      <c r="D161" s="132" t="s">
        <v>482</v>
      </c>
      <c r="E161" s="115" t="s">
        <v>47</v>
      </c>
      <c r="F161" s="115" t="s">
        <v>136</v>
      </c>
      <c r="G161" s="115" t="s">
        <v>136</v>
      </c>
      <c r="H161" s="115" t="s">
        <v>136</v>
      </c>
      <c r="I161" s="115"/>
      <c r="J161" s="126"/>
      <c r="K161" s="115"/>
      <c r="L161" s="192"/>
    </row>
    <row r="162" spans="1:12" ht="76.900000000000006">
      <c r="A162" s="115">
        <v>6</v>
      </c>
      <c r="B162" s="191" t="s">
        <v>483</v>
      </c>
      <c r="C162" s="154" t="s">
        <v>140</v>
      </c>
      <c r="D162" s="132" t="s">
        <v>482</v>
      </c>
      <c r="E162" s="115" t="s">
        <v>47</v>
      </c>
      <c r="F162" s="115" t="s">
        <v>136</v>
      </c>
      <c r="G162" s="115" t="s">
        <v>136</v>
      </c>
      <c r="H162" s="115" t="s">
        <v>136</v>
      </c>
      <c r="I162" s="115"/>
      <c r="J162" s="126"/>
      <c r="K162" s="115"/>
      <c r="L162" s="192"/>
    </row>
    <row r="163" spans="1:12" ht="74.25" customHeight="1">
      <c r="A163" s="115">
        <v>7</v>
      </c>
      <c r="B163" s="116" t="s">
        <v>484</v>
      </c>
      <c r="C163" s="115" t="s">
        <v>45</v>
      </c>
      <c r="D163" s="115" t="s">
        <v>299</v>
      </c>
      <c r="E163" s="115" t="s">
        <v>57</v>
      </c>
      <c r="F163" s="115" t="s">
        <v>136</v>
      </c>
      <c r="G163" s="115" t="s">
        <v>136</v>
      </c>
      <c r="H163" s="115" t="s">
        <v>136</v>
      </c>
      <c r="I163" s="115"/>
      <c r="J163" s="115"/>
      <c r="K163" s="115"/>
    </row>
    <row r="164" spans="1:12" ht="80.25" customHeight="1">
      <c r="A164" s="115">
        <v>8</v>
      </c>
      <c r="B164" s="116" t="s">
        <v>485</v>
      </c>
      <c r="C164" s="115" t="s">
        <v>45</v>
      </c>
      <c r="D164" s="115" t="s">
        <v>299</v>
      </c>
      <c r="E164" s="115" t="s">
        <v>47</v>
      </c>
      <c r="F164" s="115" t="s">
        <v>136</v>
      </c>
      <c r="G164" s="115" t="s">
        <v>136</v>
      </c>
      <c r="H164" s="115" t="s">
        <v>136</v>
      </c>
      <c r="I164" s="115"/>
      <c r="J164" s="115"/>
      <c r="K164" s="115"/>
    </row>
    <row r="165" spans="1:12" ht="15" customHeight="1">
      <c r="A165" s="362"/>
      <c r="B165" s="363"/>
      <c r="C165" s="363"/>
      <c r="D165" s="363"/>
      <c r="E165" s="363"/>
      <c r="F165" s="363"/>
      <c r="G165" s="363"/>
      <c r="H165" s="363"/>
      <c r="I165" s="363"/>
      <c r="J165" s="363"/>
      <c r="K165" s="364"/>
    </row>
    <row r="166" spans="1:12">
      <c r="A166" s="365"/>
      <c r="B166" s="366"/>
      <c r="C166" s="366"/>
      <c r="D166" s="366"/>
      <c r="E166" s="366"/>
      <c r="F166" s="366"/>
      <c r="G166" s="366"/>
      <c r="H166" s="366"/>
      <c r="I166" s="366"/>
      <c r="J166" s="366"/>
      <c r="K166" s="367"/>
    </row>
  </sheetData>
  <mergeCells count="16">
    <mergeCell ref="A165:K166"/>
    <mergeCell ref="A2:L2"/>
    <mergeCell ref="A3:L3"/>
    <mergeCell ref="B26:D26"/>
    <mergeCell ref="B27:D27"/>
    <mergeCell ref="L29:L31"/>
    <mergeCell ref="B68:D68"/>
    <mergeCell ref="B98:D98"/>
    <mergeCell ref="B118:D118"/>
    <mergeCell ref="A4:A5"/>
    <mergeCell ref="B4:B5"/>
    <mergeCell ref="C4:C5"/>
    <mergeCell ref="D4:D5"/>
    <mergeCell ref="E4:E5"/>
    <mergeCell ref="F4:J4"/>
    <mergeCell ref="K4:K5"/>
  </mergeCells>
  <printOptions horizontalCentered="1"/>
  <pageMargins left="0.196850393700787" right="0.196850393700787" top="0.59055118110236204" bottom="0.39370078740157499" header="0.31496062992126" footer="0.31496062992126"/>
  <pageSetup paperSize="9" scale="85" orientation="landscape" r:id="rId1"/>
  <headerFooter alignWithMargins="0">
    <oddFooter>&amp;R
&amp;P</oddFooter>
  </headerFooter>
  <rowBreaks count="2" manualBreakCount="2">
    <brk id="20" max="10" man="1"/>
    <brk id="32"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70"/>
  <sheetViews>
    <sheetView view="pageBreakPreview" topLeftCell="A7" zoomScale="55" zoomScaleNormal="55" zoomScaleSheetLayoutView="55" workbookViewId="0">
      <selection activeCell="I9" sqref="I9"/>
    </sheetView>
  </sheetViews>
  <sheetFormatPr defaultColWidth="9.19921875" defaultRowHeight="15.4"/>
  <cols>
    <col min="1" max="1" width="6.796875" style="81" customWidth="1"/>
    <col min="2" max="2" width="66.73046875" style="48" customWidth="1"/>
    <col min="3" max="3" width="38.53125" style="81" customWidth="1"/>
    <col min="4" max="4" width="30.796875" style="81" customWidth="1"/>
    <col min="5" max="5" width="35" style="81" customWidth="1"/>
    <col min="6" max="6" width="25.796875" style="81" customWidth="1"/>
    <col min="7" max="16384" width="9.19921875" style="48"/>
  </cols>
  <sheetData>
    <row r="1" spans="1:6" ht="76.5" customHeight="1">
      <c r="A1" s="385" t="s">
        <v>207</v>
      </c>
      <c r="B1" s="385"/>
      <c r="C1" s="385"/>
      <c r="D1" s="385"/>
      <c r="E1" s="385"/>
      <c r="F1" s="385"/>
    </row>
    <row r="2" spans="1:6" ht="29.25" customHeight="1">
      <c r="A2" s="386" t="s">
        <v>147</v>
      </c>
      <c r="B2" s="386"/>
      <c r="C2" s="386"/>
      <c r="D2" s="386"/>
      <c r="E2" s="386"/>
      <c r="F2" s="386"/>
    </row>
    <row r="3" spans="1:6" s="49" customFormat="1" ht="109.5" customHeight="1">
      <c r="A3" s="50" t="s">
        <v>107</v>
      </c>
      <c r="B3" s="50" t="s">
        <v>148</v>
      </c>
      <c r="C3" s="82" t="s">
        <v>0</v>
      </c>
      <c r="D3" s="82" t="s">
        <v>7</v>
      </c>
      <c r="E3" s="50" t="s">
        <v>208</v>
      </c>
      <c r="F3" s="82" t="s">
        <v>149</v>
      </c>
    </row>
    <row r="4" spans="1:6" ht="39" customHeight="1">
      <c r="A4" s="51" t="s">
        <v>8</v>
      </c>
      <c r="B4" s="52" t="s">
        <v>150</v>
      </c>
      <c r="C4" s="383" t="s">
        <v>188</v>
      </c>
      <c r="D4" s="384"/>
      <c r="E4" s="83"/>
      <c r="F4" s="54"/>
    </row>
    <row r="5" spans="1:6" ht="69.75" customHeight="1">
      <c r="A5" s="55">
        <v>1</v>
      </c>
      <c r="B5" s="56" t="s">
        <v>151</v>
      </c>
      <c r="C5" s="55"/>
      <c r="D5" s="55"/>
      <c r="E5" s="55"/>
      <c r="F5" s="55"/>
    </row>
    <row r="6" spans="1:6" ht="76.900000000000006">
      <c r="A6" s="55" t="s">
        <v>152</v>
      </c>
      <c r="B6" s="57" t="s">
        <v>153</v>
      </c>
      <c r="C6" s="55" t="s">
        <v>154</v>
      </c>
      <c r="D6" s="57" t="s">
        <v>155</v>
      </c>
      <c r="E6" s="57"/>
      <c r="F6" s="55"/>
    </row>
    <row r="7" spans="1:6" ht="76.900000000000006">
      <c r="A7" s="55" t="s">
        <v>152</v>
      </c>
      <c r="B7" s="57" t="s">
        <v>156</v>
      </c>
      <c r="C7" s="55" t="s">
        <v>157</v>
      </c>
      <c r="D7" s="57" t="s">
        <v>158</v>
      </c>
      <c r="E7" s="57"/>
      <c r="F7" s="55"/>
    </row>
    <row r="8" spans="1:6" ht="124.5" customHeight="1">
      <c r="A8" s="55" t="s">
        <v>152</v>
      </c>
      <c r="B8" s="57" t="s">
        <v>159</v>
      </c>
      <c r="C8" s="55" t="s">
        <v>160</v>
      </c>
      <c r="D8" s="57" t="s">
        <v>161</v>
      </c>
      <c r="E8" s="84"/>
      <c r="F8" s="55"/>
    </row>
    <row r="9" spans="1:6" ht="155.25" customHeight="1">
      <c r="A9" s="55">
        <v>2</v>
      </c>
      <c r="B9" s="59" t="s">
        <v>162</v>
      </c>
      <c r="C9" s="55" t="s">
        <v>163</v>
      </c>
      <c r="D9" s="55" t="s">
        <v>164</v>
      </c>
      <c r="E9" s="55"/>
      <c r="F9" s="55"/>
    </row>
    <row r="10" spans="1:6" ht="46.15">
      <c r="A10" s="55">
        <v>3</v>
      </c>
      <c r="B10" s="59" t="s">
        <v>165</v>
      </c>
      <c r="C10" s="55" t="s">
        <v>163</v>
      </c>
      <c r="D10" s="55" t="s">
        <v>164</v>
      </c>
      <c r="E10" s="55"/>
      <c r="F10" s="55"/>
    </row>
    <row r="11" spans="1:6" ht="75" customHeight="1">
      <c r="A11" s="55">
        <v>4</v>
      </c>
      <c r="B11" s="57" t="s">
        <v>166</v>
      </c>
      <c r="C11" s="55" t="s">
        <v>142</v>
      </c>
      <c r="D11" s="55" t="s">
        <v>167</v>
      </c>
      <c r="E11" s="55"/>
      <c r="F11" s="55"/>
    </row>
    <row r="12" spans="1:6" ht="57" customHeight="1">
      <c r="A12" s="55">
        <v>5</v>
      </c>
      <c r="B12" s="57" t="s">
        <v>189</v>
      </c>
      <c r="C12" s="86"/>
      <c r="D12" s="87"/>
      <c r="E12" s="87"/>
      <c r="F12" s="55"/>
    </row>
    <row r="13" spans="1:6" s="62" customFormat="1" ht="59.25" customHeight="1">
      <c r="A13" s="60" t="s">
        <v>168</v>
      </c>
      <c r="B13" s="61" t="s">
        <v>169</v>
      </c>
      <c r="C13" s="383" t="s">
        <v>170</v>
      </c>
      <c r="D13" s="384"/>
      <c r="E13" s="53"/>
      <c r="F13" s="55"/>
    </row>
    <row r="14" spans="1:6" s="62" customFormat="1" ht="29.25" customHeight="1">
      <c r="A14" s="60" t="s">
        <v>118</v>
      </c>
      <c r="B14" s="61" t="s">
        <v>171</v>
      </c>
      <c r="C14" s="54"/>
      <c r="D14" s="54"/>
      <c r="E14" s="54"/>
      <c r="F14" s="55"/>
    </row>
    <row r="15" spans="1:6" s="68" customFormat="1">
      <c r="A15" s="64">
        <v>1</v>
      </c>
      <c r="B15" s="65" t="s">
        <v>133</v>
      </c>
      <c r="C15" s="66"/>
      <c r="D15" s="55"/>
      <c r="E15" s="55"/>
      <c r="F15" s="66"/>
    </row>
    <row r="16" spans="1:6" s="68" customFormat="1">
      <c r="A16" s="64">
        <v>2</v>
      </c>
      <c r="B16" s="58" t="s">
        <v>133</v>
      </c>
      <c r="C16" s="66"/>
      <c r="D16" s="66"/>
      <c r="E16" s="66"/>
      <c r="F16" s="66"/>
    </row>
    <row r="17" spans="1:6" s="62" customFormat="1" ht="29.25" customHeight="1">
      <c r="A17" s="60" t="s">
        <v>119</v>
      </c>
      <c r="B17" s="61" t="s">
        <v>172</v>
      </c>
      <c r="C17" s="54"/>
      <c r="D17" s="54"/>
      <c r="E17" s="54"/>
      <c r="F17" s="55"/>
    </row>
    <row r="18" spans="1:6" s="69" customFormat="1">
      <c r="A18" s="64">
        <v>1</v>
      </c>
      <c r="B18" s="65" t="s">
        <v>133</v>
      </c>
      <c r="C18" s="66"/>
      <c r="D18" s="55"/>
      <c r="E18" s="55"/>
      <c r="F18" s="66"/>
    </row>
    <row r="19" spans="1:6" s="70" customFormat="1">
      <c r="A19" s="64">
        <v>2</v>
      </c>
      <c r="B19" s="58" t="s">
        <v>133</v>
      </c>
      <c r="C19" s="67"/>
      <c r="D19" s="66"/>
      <c r="E19" s="66"/>
      <c r="F19" s="66"/>
    </row>
    <row r="20" spans="1:6" s="70" customFormat="1">
      <c r="A20" s="64">
        <v>3</v>
      </c>
      <c r="B20" s="58"/>
      <c r="C20" s="66"/>
      <c r="D20" s="66"/>
      <c r="E20" s="66"/>
      <c r="F20" s="66"/>
    </row>
    <row r="21" spans="1:6" s="62" customFormat="1" ht="40.5" customHeight="1">
      <c r="A21" s="60" t="s">
        <v>120</v>
      </c>
      <c r="B21" s="61" t="s">
        <v>173</v>
      </c>
      <c r="C21" s="54"/>
      <c r="D21" s="54"/>
      <c r="E21" s="54"/>
      <c r="F21" s="55"/>
    </row>
    <row r="22" spans="1:6" s="70" customFormat="1">
      <c r="A22" s="64">
        <v>1</v>
      </c>
      <c r="B22" s="65" t="s">
        <v>133</v>
      </c>
      <c r="C22" s="67"/>
      <c r="D22" s="66"/>
      <c r="E22" s="66"/>
      <c r="F22" s="66"/>
    </row>
    <row r="23" spans="1:6" s="70" customFormat="1">
      <c r="A23" s="64">
        <v>2</v>
      </c>
      <c r="B23" s="58" t="s">
        <v>133</v>
      </c>
      <c r="C23" s="66"/>
      <c r="D23" s="66"/>
      <c r="E23" s="66"/>
      <c r="F23" s="66"/>
    </row>
    <row r="24" spans="1:6" s="70" customFormat="1">
      <c r="A24" s="64">
        <v>3</v>
      </c>
      <c r="B24" s="58"/>
      <c r="C24" s="66"/>
      <c r="D24" s="66"/>
      <c r="E24" s="66"/>
      <c r="F24" s="66"/>
    </row>
    <row r="25" spans="1:6" s="70" customFormat="1">
      <c r="A25" s="88" t="s">
        <v>121</v>
      </c>
      <c r="B25" s="89" t="s">
        <v>112</v>
      </c>
      <c r="C25" s="66"/>
      <c r="D25" s="66"/>
      <c r="E25" s="66"/>
      <c r="F25" s="66"/>
    </row>
    <row r="26" spans="1:6" s="70" customFormat="1">
      <c r="A26" s="64">
        <v>1</v>
      </c>
      <c r="B26" s="65" t="s">
        <v>133</v>
      </c>
      <c r="C26" s="66"/>
      <c r="D26" s="66"/>
      <c r="E26" s="66"/>
      <c r="F26" s="66"/>
    </row>
    <row r="27" spans="1:6" s="70" customFormat="1">
      <c r="A27" s="64">
        <v>2</v>
      </c>
      <c r="B27" s="58" t="s">
        <v>133</v>
      </c>
      <c r="C27" s="66"/>
      <c r="D27" s="66"/>
      <c r="E27" s="66"/>
      <c r="F27" s="66"/>
    </row>
    <row r="28" spans="1:6" s="70" customFormat="1">
      <c r="A28" s="64">
        <v>3</v>
      </c>
      <c r="B28" s="58"/>
      <c r="C28" s="66"/>
      <c r="D28" s="66"/>
      <c r="E28" s="66"/>
      <c r="F28" s="66"/>
    </row>
    <row r="29" spans="1:6" s="62" customFormat="1" ht="29.25" customHeight="1">
      <c r="A29" s="60" t="s">
        <v>122</v>
      </c>
      <c r="B29" s="61" t="s">
        <v>174</v>
      </c>
      <c r="C29" s="54"/>
      <c r="D29" s="54"/>
      <c r="E29" s="54"/>
      <c r="F29" s="55"/>
    </row>
    <row r="30" spans="1:6" s="62" customFormat="1">
      <c r="A30" s="64">
        <v>1</v>
      </c>
      <c r="B30" s="65" t="s">
        <v>133</v>
      </c>
      <c r="C30" s="55"/>
      <c r="D30" s="66"/>
      <c r="E30" s="66"/>
      <c r="F30" s="55"/>
    </row>
    <row r="31" spans="1:6">
      <c r="A31" s="64">
        <v>2</v>
      </c>
      <c r="B31" s="58" t="s">
        <v>133</v>
      </c>
      <c r="C31" s="55"/>
      <c r="D31" s="55"/>
      <c r="E31" s="55"/>
      <c r="F31" s="55"/>
    </row>
    <row r="32" spans="1:6" s="73" customFormat="1">
      <c r="A32" s="64">
        <v>3</v>
      </c>
      <c r="B32" s="58"/>
      <c r="C32" s="55"/>
      <c r="D32" s="66"/>
      <c r="E32" s="66"/>
      <c r="F32" s="72"/>
    </row>
    <row r="33" spans="1:6" s="77" customFormat="1" ht="42" customHeight="1">
      <c r="A33" s="74" t="s">
        <v>117</v>
      </c>
      <c r="B33" s="75" t="s">
        <v>175</v>
      </c>
      <c r="C33" s="383" t="s">
        <v>176</v>
      </c>
      <c r="D33" s="384"/>
      <c r="E33" s="53"/>
      <c r="F33" s="76"/>
    </row>
    <row r="34" spans="1:6" s="62" customFormat="1" ht="42.75" customHeight="1">
      <c r="A34" s="54" t="s">
        <v>123</v>
      </c>
      <c r="B34" s="78" t="s">
        <v>177</v>
      </c>
      <c r="C34" s="383" t="s">
        <v>178</v>
      </c>
      <c r="D34" s="384"/>
      <c r="E34" s="53"/>
      <c r="F34" s="55"/>
    </row>
    <row r="35" spans="1:6" s="62" customFormat="1">
      <c r="A35" s="64">
        <v>1</v>
      </c>
      <c r="B35" s="65" t="s">
        <v>133</v>
      </c>
      <c r="C35" s="55"/>
      <c r="D35" s="55"/>
      <c r="E35" s="55"/>
      <c r="F35" s="55"/>
    </row>
    <row r="36" spans="1:6" s="62" customFormat="1">
      <c r="A36" s="64">
        <v>2</v>
      </c>
      <c r="B36" s="58" t="s">
        <v>133</v>
      </c>
      <c r="C36" s="55"/>
      <c r="D36" s="55"/>
      <c r="E36" s="55"/>
      <c r="F36" s="66"/>
    </row>
    <row r="37" spans="1:6" s="62" customFormat="1">
      <c r="A37" s="64">
        <v>3</v>
      </c>
      <c r="B37" s="58"/>
      <c r="C37" s="55"/>
      <c r="D37" s="55"/>
      <c r="E37" s="55"/>
      <c r="F37" s="55"/>
    </row>
    <row r="38" spans="1:6" s="62" customFormat="1" ht="40.5" customHeight="1">
      <c r="A38" s="54" t="s">
        <v>124</v>
      </c>
      <c r="B38" s="61" t="s">
        <v>179</v>
      </c>
      <c r="C38" s="383" t="s">
        <v>178</v>
      </c>
      <c r="D38" s="384"/>
      <c r="E38" s="53"/>
      <c r="F38" s="55"/>
    </row>
    <row r="39" spans="1:6" s="80" customFormat="1">
      <c r="A39" s="64">
        <v>1</v>
      </c>
      <c r="B39" s="65" t="s">
        <v>133</v>
      </c>
      <c r="C39" s="55"/>
      <c r="D39" s="55"/>
      <c r="E39" s="55"/>
      <c r="F39" s="55"/>
    </row>
    <row r="40" spans="1:6" s="80" customFormat="1">
      <c r="A40" s="64">
        <v>2</v>
      </c>
      <c r="B40" s="58" t="s">
        <v>133</v>
      </c>
      <c r="C40" s="55"/>
      <c r="D40" s="55"/>
      <c r="E40" s="55"/>
      <c r="F40" s="55"/>
    </row>
    <row r="41" spans="1:6" s="62" customFormat="1" ht="42.75" customHeight="1">
      <c r="A41" s="54" t="s">
        <v>125</v>
      </c>
      <c r="B41" s="63" t="s">
        <v>114</v>
      </c>
      <c r="C41" s="383" t="s">
        <v>186</v>
      </c>
      <c r="D41" s="384"/>
      <c r="E41" s="53"/>
      <c r="F41" s="55"/>
    </row>
    <row r="42" spans="1:6" s="62" customFormat="1">
      <c r="A42" s="64">
        <v>1</v>
      </c>
      <c r="B42" s="65" t="s">
        <v>133</v>
      </c>
      <c r="C42" s="55"/>
      <c r="D42" s="55"/>
      <c r="E42" s="55"/>
      <c r="F42" s="55"/>
    </row>
    <row r="43" spans="1:6" s="62" customFormat="1">
      <c r="A43" s="64">
        <v>2</v>
      </c>
      <c r="B43" s="58" t="s">
        <v>133</v>
      </c>
      <c r="C43" s="55"/>
      <c r="D43" s="55"/>
      <c r="E43" s="55"/>
      <c r="F43" s="55"/>
    </row>
    <row r="44" spans="1:6" s="62" customFormat="1">
      <c r="A44" s="64">
        <v>3</v>
      </c>
      <c r="B44" s="58"/>
      <c r="C44" s="55"/>
      <c r="D44" s="55"/>
      <c r="E44" s="55"/>
      <c r="F44" s="55"/>
    </row>
    <row r="45" spans="1:6" s="62" customFormat="1" ht="30.75" customHeight="1">
      <c r="A45" s="54" t="s">
        <v>126</v>
      </c>
      <c r="B45" s="63" t="s">
        <v>115</v>
      </c>
      <c r="C45" s="383" t="s">
        <v>187</v>
      </c>
      <c r="D45" s="384"/>
      <c r="E45" s="53"/>
      <c r="F45" s="55"/>
    </row>
    <row r="46" spans="1:6">
      <c r="A46" s="64">
        <v>1</v>
      </c>
      <c r="B46" s="65" t="s">
        <v>133</v>
      </c>
      <c r="C46" s="55"/>
      <c r="D46" s="55"/>
      <c r="E46" s="55"/>
      <c r="F46" s="55"/>
    </row>
    <row r="47" spans="1:6">
      <c r="A47" s="64">
        <v>2</v>
      </c>
      <c r="B47" s="58" t="s">
        <v>133</v>
      </c>
      <c r="C47" s="55"/>
      <c r="D47" s="55"/>
      <c r="E47" s="55"/>
      <c r="F47" s="55"/>
    </row>
    <row r="48" spans="1:6">
      <c r="A48" s="64">
        <v>3</v>
      </c>
      <c r="B48" s="58"/>
      <c r="C48" s="55"/>
      <c r="D48" s="55"/>
      <c r="E48" s="85"/>
      <c r="F48" s="55"/>
    </row>
    <row r="49" spans="1:6" s="62" customFormat="1" ht="27.7" customHeight="1">
      <c r="A49" s="54" t="s">
        <v>127</v>
      </c>
      <c r="B49" s="63" t="s">
        <v>180</v>
      </c>
      <c r="C49" s="383" t="s">
        <v>181</v>
      </c>
      <c r="D49" s="384"/>
      <c r="E49" s="53"/>
      <c r="F49" s="55"/>
    </row>
    <row r="50" spans="1:6">
      <c r="A50" s="64">
        <v>1</v>
      </c>
      <c r="B50" s="65" t="s">
        <v>133</v>
      </c>
      <c r="C50" s="55"/>
      <c r="D50" s="55"/>
      <c r="E50" s="55"/>
      <c r="F50" s="55"/>
    </row>
    <row r="51" spans="1:6">
      <c r="A51" s="64">
        <v>2</v>
      </c>
      <c r="B51" s="58" t="s">
        <v>133</v>
      </c>
      <c r="C51" s="55"/>
      <c r="D51" s="55"/>
      <c r="E51" s="55"/>
      <c r="F51" s="55"/>
    </row>
    <row r="52" spans="1:6">
      <c r="A52" s="64">
        <v>3</v>
      </c>
      <c r="B52" s="58"/>
      <c r="C52" s="55"/>
      <c r="D52" s="55"/>
      <c r="E52" s="55"/>
      <c r="F52" s="55"/>
    </row>
    <row r="53" spans="1:6" s="62" customFormat="1" ht="39" customHeight="1">
      <c r="A53" s="54" t="s">
        <v>128</v>
      </c>
      <c r="B53" s="61" t="s">
        <v>182</v>
      </c>
      <c r="C53" s="383" t="s">
        <v>186</v>
      </c>
      <c r="D53" s="384"/>
      <c r="E53" s="53"/>
      <c r="F53" s="79"/>
    </row>
    <row r="54" spans="1:6" s="62" customFormat="1" ht="39.75" customHeight="1">
      <c r="A54" s="64">
        <v>1</v>
      </c>
      <c r="B54" s="65" t="s">
        <v>133</v>
      </c>
      <c r="C54" s="66"/>
      <c r="D54" s="66"/>
      <c r="E54" s="66"/>
      <c r="F54" s="71"/>
    </row>
    <row r="55" spans="1:6" s="62" customFormat="1">
      <c r="A55" s="64">
        <v>2</v>
      </c>
      <c r="B55" s="58" t="s">
        <v>133</v>
      </c>
      <c r="C55" s="66"/>
      <c r="D55" s="71"/>
      <c r="E55" s="71"/>
      <c r="F55" s="71"/>
    </row>
    <row r="56" spans="1:6" s="62" customFormat="1">
      <c r="A56" s="64">
        <v>3</v>
      </c>
      <c r="B56" s="58"/>
      <c r="C56" s="66"/>
      <c r="D56" s="71"/>
      <c r="E56" s="71"/>
      <c r="F56" s="71"/>
    </row>
    <row r="57" spans="1:6" s="62" customFormat="1" ht="56.25" customHeight="1">
      <c r="A57" s="54" t="s">
        <v>129</v>
      </c>
      <c r="B57" s="63" t="s">
        <v>183</v>
      </c>
      <c r="C57" s="383" t="s">
        <v>186</v>
      </c>
      <c r="D57" s="384"/>
      <c r="E57" s="53"/>
      <c r="F57" s="79"/>
    </row>
    <row r="58" spans="1:6" s="62" customFormat="1">
      <c r="A58" s="64">
        <v>1</v>
      </c>
      <c r="B58" s="65" t="s">
        <v>133</v>
      </c>
      <c r="C58" s="55"/>
      <c r="D58" s="55"/>
      <c r="E58" s="55"/>
      <c r="F58" s="55"/>
    </row>
    <row r="59" spans="1:6" s="62" customFormat="1">
      <c r="A59" s="64">
        <v>2</v>
      </c>
      <c r="B59" s="58" t="s">
        <v>133</v>
      </c>
      <c r="C59" s="55"/>
      <c r="D59" s="55"/>
      <c r="E59" s="55"/>
      <c r="F59" s="55"/>
    </row>
    <row r="60" spans="1:6" s="62" customFormat="1">
      <c r="A60" s="64">
        <v>3</v>
      </c>
      <c r="B60" s="58"/>
      <c r="C60" s="55"/>
      <c r="D60" s="55"/>
      <c r="E60" s="55"/>
      <c r="F60" s="55"/>
    </row>
    <row r="61" spans="1:6" s="62" customFormat="1" ht="27.75" customHeight="1">
      <c r="A61" s="54" t="s">
        <v>130</v>
      </c>
      <c r="B61" s="61" t="s">
        <v>116</v>
      </c>
      <c r="C61" s="383" t="s">
        <v>186</v>
      </c>
      <c r="D61" s="384"/>
      <c r="E61" s="53"/>
      <c r="F61" s="79"/>
    </row>
    <row r="62" spans="1:6" s="62" customFormat="1">
      <c r="A62" s="64">
        <v>1</v>
      </c>
      <c r="B62" s="65" t="s">
        <v>133</v>
      </c>
      <c r="C62" s="55"/>
      <c r="D62" s="55"/>
      <c r="E62" s="55"/>
      <c r="F62" s="55"/>
    </row>
    <row r="63" spans="1:6" s="62" customFormat="1">
      <c r="A63" s="64">
        <v>2</v>
      </c>
      <c r="B63" s="58" t="s">
        <v>133</v>
      </c>
      <c r="C63" s="55"/>
      <c r="D63" s="55"/>
      <c r="E63" s="55"/>
      <c r="F63" s="55"/>
    </row>
    <row r="64" spans="1:6" s="62" customFormat="1" ht="28.05" customHeight="1">
      <c r="A64" s="54" t="s">
        <v>131</v>
      </c>
      <c r="B64" s="63" t="s">
        <v>184</v>
      </c>
      <c r="C64" s="383" t="s">
        <v>186</v>
      </c>
      <c r="D64" s="384"/>
      <c r="E64" s="53"/>
      <c r="F64" s="79"/>
    </row>
    <row r="65" spans="1:6" s="62" customFormat="1">
      <c r="A65" s="64">
        <v>1</v>
      </c>
      <c r="B65" s="65" t="s">
        <v>133</v>
      </c>
      <c r="C65" s="55"/>
      <c r="D65" s="55"/>
      <c r="E65" s="55"/>
      <c r="F65" s="55"/>
    </row>
    <row r="66" spans="1:6" s="62" customFormat="1">
      <c r="A66" s="64">
        <v>2</v>
      </c>
      <c r="B66" s="58" t="s">
        <v>133</v>
      </c>
      <c r="C66" s="55"/>
      <c r="D66" s="55"/>
      <c r="E66" s="55"/>
      <c r="F66" s="55"/>
    </row>
    <row r="67" spans="1:6" s="62" customFormat="1">
      <c r="A67" s="64">
        <v>3</v>
      </c>
      <c r="B67" s="58"/>
      <c r="C67" s="55"/>
      <c r="D67" s="55"/>
      <c r="E67" s="55"/>
      <c r="F67" s="55"/>
    </row>
    <row r="68" spans="1:6" s="62" customFormat="1" ht="57.75" customHeight="1">
      <c r="A68" s="54" t="s">
        <v>132</v>
      </c>
      <c r="B68" s="61" t="s">
        <v>185</v>
      </c>
      <c r="C68" s="383" t="s">
        <v>186</v>
      </c>
      <c r="D68" s="384"/>
      <c r="E68" s="53"/>
      <c r="F68" s="55"/>
    </row>
    <row r="69" spans="1:6" s="62" customFormat="1">
      <c r="A69" s="64">
        <v>1</v>
      </c>
      <c r="B69" s="65" t="s">
        <v>133</v>
      </c>
      <c r="C69" s="55"/>
      <c r="D69" s="55"/>
      <c r="E69" s="55"/>
      <c r="F69" s="55"/>
    </row>
    <row r="70" spans="1:6" s="62" customFormat="1">
      <c r="A70" s="64">
        <v>2</v>
      </c>
      <c r="B70" s="58" t="s">
        <v>133</v>
      </c>
      <c r="C70" s="55"/>
      <c r="D70" s="55"/>
      <c r="E70" s="55"/>
      <c r="F70" s="55"/>
    </row>
  </sheetData>
  <mergeCells count="15">
    <mergeCell ref="C68:D68"/>
    <mergeCell ref="C57:D57"/>
    <mergeCell ref="C61:D61"/>
    <mergeCell ref="C64:D64"/>
    <mergeCell ref="C49:D49"/>
    <mergeCell ref="C53:D53"/>
    <mergeCell ref="C4:D4"/>
    <mergeCell ref="A1:F1"/>
    <mergeCell ref="A2:F2"/>
    <mergeCell ref="C45:D45"/>
    <mergeCell ref="C34:D34"/>
    <mergeCell ref="C38:D38"/>
    <mergeCell ref="C41:D41"/>
    <mergeCell ref="C13:D13"/>
    <mergeCell ref="C33:D33"/>
  </mergeCells>
  <pageMargins left="0.70866141732283472" right="0.70866141732283472" top="0.74803149606299213" bottom="0.74803149606299213" header="0.31496062992125984" footer="0.31496062992125984"/>
  <pageSetup paperSize="8" scale="20" fitToHeight="0" orientation="landscape" r:id="rId1"/>
  <rowBreaks count="2" manualBreakCount="2">
    <brk id="18" max="16383" man="1"/>
    <brk id="3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D7:J42"/>
  <sheetViews>
    <sheetView topLeftCell="A4" workbookViewId="0">
      <selection activeCell="I45" sqref="I45"/>
    </sheetView>
  </sheetViews>
  <sheetFormatPr defaultRowHeight="12.75"/>
  <cols>
    <col min="4" max="4" width="14.796875" customWidth="1"/>
    <col min="5" max="5" width="14" customWidth="1"/>
    <col min="6" max="6" width="13.19921875" customWidth="1"/>
    <col min="7" max="7" width="14.19921875" customWidth="1"/>
    <col min="8" max="8" width="15.19921875" customWidth="1"/>
    <col min="9" max="9" width="12.796875" customWidth="1"/>
    <col min="10" max="10" width="12.53125" customWidth="1"/>
  </cols>
  <sheetData>
    <row r="7" spans="4:10">
      <c r="D7" s="43">
        <f>D8+D39</f>
        <v>2493364.0659309165</v>
      </c>
      <c r="E7" s="43">
        <f t="shared" ref="E7:J7" si="0">E8+E39</f>
        <v>3198965.0121107567</v>
      </c>
      <c r="F7" s="43">
        <f t="shared" si="0"/>
        <v>5692329.0780416736</v>
      </c>
      <c r="G7" s="43">
        <f t="shared" si="0"/>
        <v>2826709.3500635768</v>
      </c>
      <c r="H7" s="43">
        <f t="shared" si="0"/>
        <v>8519038.42810525</v>
      </c>
      <c r="I7" s="43">
        <f t="shared" si="0"/>
        <v>3944830.2899391609</v>
      </c>
      <c r="J7" s="43">
        <f t="shared" si="0"/>
        <v>12463869.68</v>
      </c>
    </row>
    <row r="8" spans="4:10">
      <c r="D8" s="43">
        <f>D9+D10+D12</f>
        <v>2371723.7653711191</v>
      </c>
      <c r="E8" s="43">
        <f t="shared" ref="E8:J8" si="1">E9+E10+E12</f>
        <v>3077626.5346634244</v>
      </c>
      <c r="F8" s="43">
        <f t="shared" si="1"/>
        <v>5449350.3000345435</v>
      </c>
      <c r="G8" s="43">
        <f t="shared" si="1"/>
        <v>2699292.163990966</v>
      </c>
      <c r="H8" s="43">
        <f t="shared" si="1"/>
        <v>8148642.4640255105</v>
      </c>
      <c r="I8" s="43">
        <f t="shared" si="1"/>
        <v>3745198.8255155482</v>
      </c>
      <c r="J8" s="43">
        <f t="shared" si="1"/>
        <v>11893841.32</v>
      </c>
    </row>
    <row r="9" spans="4:10">
      <c r="D9" s="43">
        <f>D14</f>
        <v>275507.93100379047</v>
      </c>
      <c r="E9" s="43">
        <f t="shared" ref="E9:J9" si="2">E14</f>
        <v>821262.38278306613</v>
      </c>
      <c r="F9" s="43">
        <f t="shared" si="2"/>
        <v>1096770.3137868566</v>
      </c>
      <c r="G9" s="43">
        <f t="shared" si="2"/>
        <v>299392.62452049949</v>
      </c>
      <c r="H9" s="43">
        <f t="shared" si="2"/>
        <v>1396162.9383073561</v>
      </c>
      <c r="I9" s="43">
        <f t="shared" si="2"/>
        <v>830568.24961224105</v>
      </c>
      <c r="J9" s="43">
        <f t="shared" si="2"/>
        <v>2226731.19</v>
      </c>
    </row>
    <row r="10" spans="4:10">
      <c r="D10" s="43">
        <f>D16+D18+D20+D22+D23</f>
        <v>501919.46600419621</v>
      </c>
      <c r="E10" s="43">
        <f t="shared" ref="E10:J10" si="3">E16+E18+E20+E22+E23</f>
        <v>586846.22503358452</v>
      </c>
      <c r="F10" s="43">
        <f t="shared" si="3"/>
        <v>1088765.6910377808</v>
      </c>
      <c r="G10" s="43">
        <f t="shared" si="3"/>
        <v>618287.68540722283</v>
      </c>
      <c r="H10" s="43">
        <f t="shared" si="3"/>
        <v>1707053.3764450038</v>
      </c>
      <c r="I10" s="43">
        <f t="shared" si="3"/>
        <v>1030269.6113184552</v>
      </c>
      <c r="J10" s="43">
        <f t="shared" si="3"/>
        <v>2737322.99</v>
      </c>
    </row>
    <row r="11" spans="4:10">
      <c r="D11" s="43">
        <v>191398.41733381551</v>
      </c>
      <c r="E11" s="43">
        <v>200990.50626145655</v>
      </c>
      <c r="F11" s="43">
        <v>392388.92359527206</v>
      </c>
      <c r="G11" s="43">
        <v>229015.53892760916</v>
      </c>
      <c r="H11" s="43">
        <v>621404.46252288122</v>
      </c>
      <c r="I11" s="43">
        <v>249431.46289513947</v>
      </c>
      <c r="J11" s="46">
        <v>870835.92</v>
      </c>
    </row>
    <row r="12" spans="4:10">
      <c r="D12" s="43">
        <f>SUM(D24:D38)</f>
        <v>1594296.3683631325</v>
      </c>
      <c r="E12" s="43">
        <f t="shared" ref="E12:J12" si="4">SUM(E24:E38)</f>
        <v>1669517.9268467738</v>
      </c>
      <c r="F12" s="43">
        <f t="shared" si="4"/>
        <v>3263814.2952099065</v>
      </c>
      <c r="G12" s="43">
        <f t="shared" si="4"/>
        <v>1781611.8540632436</v>
      </c>
      <c r="H12" s="43">
        <f t="shared" si="4"/>
        <v>5045426.1492731506</v>
      </c>
      <c r="I12" s="43">
        <f t="shared" si="4"/>
        <v>1884360.9645848521</v>
      </c>
      <c r="J12" s="43">
        <f t="shared" si="4"/>
        <v>6929787.1400000006</v>
      </c>
    </row>
    <row r="13" spans="4:10">
      <c r="D13" s="43"/>
      <c r="E13" s="43"/>
      <c r="F13" s="43"/>
      <c r="G13" s="43"/>
      <c r="H13" s="43"/>
      <c r="I13" s="43"/>
      <c r="J13" s="45" t="s">
        <v>102</v>
      </c>
    </row>
    <row r="14" spans="4:10" ht="13.15">
      <c r="D14" s="44">
        <v>275507.93100379047</v>
      </c>
      <c r="E14" s="44">
        <v>821262.38278306613</v>
      </c>
      <c r="F14" s="44">
        <v>1096770.3137868566</v>
      </c>
      <c r="G14" s="44">
        <v>299392.62452049949</v>
      </c>
      <c r="H14" s="44">
        <v>1396162.9383073561</v>
      </c>
      <c r="I14" s="44">
        <v>830568.24961224105</v>
      </c>
      <c r="J14" s="47">
        <v>2226731.19</v>
      </c>
    </row>
    <row r="15" spans="4:10" ht="13.15">
      <c r="D15" s="44">
        <f t="shared" ref="D15:I15" si="5">D14/$I$12</f>
        <v>0.14620761954941486</v>
      </c>
      <c r="E15" s="44">
        <f t="shared" si="5"/>
        <v>0.43583071302052806</v>
      </c>
      <c r="F15" s="44">
        <f t="shared" si="5"/>
        <v>0.58203833256994297</v>
      </c>
      <c r="G15" s="44">
        <f t="shared" si="5"/>
        <v>0.158882841529494</v>
      </c>
      <c r="H15" s="44">
        <f t="shared" si="5"/>
        <v>0.74092117409943692</v>
      </c>
      <c r="I15" s="44">
        <f t="shared" si="5"/>
        <v>0.44076918659542785</v>
      </c>
      <c r="J15" s="44"/>
    </row>
    <row r="16" spans="4:10" ht="13.15">
      <c r="D16" s="44">
        <v>12995.348590327654</v>
      </c>
      <c r="E16" s="44">
        <v>13029.457747202048</v>
      </c>
      <c r="F16" s="44">
        <v>26024.806337529702</v>
      </c>
      <c r="G16" s="44">
        <v>20379.389706162099</v>
      </c>
      <c r="H16" s="44">
        <v>46404.196043691802</v>
      </c>
      <c r="I16" s="44">
        <v>22780.787500080041</v>
      </c>
      <c r="J16" s="47">
        <v>69184.98</v>
      </c>
    </row>
    <row r="17" spans="4:10" ht="13.15">
      <c r="D17" s="44"/>
      <c r="E17" s="44"/>
      <c r="F17" s="44"/>
      <c r="G17" s="44"/>
      <c r="H17" s="44"/>
      <c r="I17" s="44"/>
      <c r="J17" s="47"/>
    </row>
    <row r="18" spans="4:10" ht="13.15">
      <c r="D18" s="44">
        <v>105921.68577727488</v>
      </c>
      <c r="E18" s="44">
        <v>102113.85792373582</v>
      </c>
      <c r="F18" s="44">
        <v>208035.5437010107</v>
      </c>
      <c r="G18" s="44">
        <v>105056.6323663948</v>
      </c>
      <c r="H18" s="44">
        <v>313092.1760674055</v>
      </c>
      <c r="I18" s="44">
        <v>115558.09121726686</v>
      </c>
      <c r="J18" s="47">
        <v>428650.26</v>
      </c>
    </row>
    <row r="19" spans="4:10" ht="13.15">
      <c r="D19" s="44"/>
      <c r="E19" s="44"/>
      <c r="F19" s="44"/>
      <c r="G19" s="44"/>
      <c r="H19" s="44"/>
      <c r="I19" s="44"/>
      <c r="J19" s="47"/>
    </row>
    <row r="20" spans="4:10" ht="13.15">
      <c r="D20" s="44">
        <v>63415.288010336175</v>
      </c>
      <c r="E20" s="44">
        <v>77425.363276507356</v>
      </c>
      <c r="F20" s="44">
        <v>140840.65128684352</v>
      </c>
      <c r="G20" s="44">
        <v>94178.659212727682</v>
      </c>
      <c r="H20" s="44">
        <v>235019.31049957121</v>
      </c>
      <c r="I20" s="44">
        <v>101118.00487365638</v>
      </c>
      <c r="J20" s="47">
        <v>336137.32</v>
      </c>
    </row>
    <row r="21" spans="4:10" ht="13.15">
      <c r="D21" s="44"/>
      <c r="E21" s="44"/>
      <c r="F21" s="44"/>
      <c r="G21" s="44"/>
      <c r="H21" s="44"/>
      <c r="I21" s="44"/>
      <c r="J21" s="47"/>
    </row>
    <row r="22" spans="4:10" ht="13.15">
      <c r="D22" s="44">
        <v>9066.0949558767916</v>
      </c>
      <c r="E22" s="44">
        <v>8421.8273140113579</v>
      </c>
      <c r="F22" s="44">
        <v>17487.922269888149</v>
      </c>
      <c r="G22" s="44">
        <v>9400.8576423245649</v>
      </c>
      <c r="H22" s="44">
        <v>26888.779912212714</v>
      </c>
      <c r="I22" s="44">
        <v>9974.5793041362012</v>
      </c>
      <c r="J22" s="47">
        <v>36863.360000000001</v>
      </c>
    </row>
    <row r="23" spans="4:10" ht="13.15">
      <c r="D23" s="44">
        <v>310521.04867038073</v>
      </c>
      <c r="E23" s="44">
        <v>385855.71877212799</v>
      </c>
      <c r="F23" s="44">
        <v>696376.76744250872</v>
      </c>
      <c r="G23" s="44">
        <v>389272.14647961373</v>
      </c>
      <c r="H23" s="44">
        <v>1085648.9139221224</v>
      </c>
      <c r="I23" s="44">
        <v>780838.14842331572</v>
      </c>
      <c r="J23" s="47">
        <v>1866487.07</v>
      </c>
    </row>
    <row r="24" spans="4:10" ht="13.15">
      <c r="D24" s="44">
        <v>144334.39348594745</v>
      </c>
      <c r="E24" s="44">
        <v>122913.63423589623</v>
      </c>
      <c r="F24" s="44">
        <v>267248.02772184368</v>
      </c>
      <c r="G24" s="44">
        <v>137355.41699853376</v>
      </c>
      <c r="H24" s="44">
        <v>404603.44472037745</v>
      </c>
      <c r="I24" s="44">
        <v>149697.21421351796</v>
      </c>
      <c r="J24" s="47">
        <v>554300.67000000004</v>
      </c>
    </row>
    <row r="25" spans="4:10" ht="13.15">
      <c r="D25" s="44">
        <v>64519.417539052236</v>
      </c>
      <c r="E25" s="44">
        <v>64034.338833537964</v>
      </c>
      <c r="F25" s="44">
        <v>128553.7563725902</v>
      </c>
      <c r="G25" s="44">
        <v>63218.700904198835</v>
      </c>
      <c r="H25" s="44">
        <v>191772.45727678903</v>
      </c>
      <c r="I25" s="44">
        <v>76342.100733293017</v>
      </c>
      <c r="J25" s="47">
        <v>268114.56</v>
      </c>
    </row>
    <row r="26" spans="4:10" ht="13.15">
      <c r="D26" s="44">
        <v>84729.961117360435</v>
      </c>
      <c r="E26" s="44">
        <v>64528.227307523994</v>
      </c>
      <c r="F26" s="44">
        <v>149258.18842488443</v>
      </c>
      <c r="G26" s="44">
        <v>81390.643991009943</v>
      </c>
      <c r="H26" s="44">
        <v>230648.83241589437</v>
      </c>
      <c r="I26" s="44">
        <v>102194.01905909349</v>
      </c>
      <c r="J26" s="47">
        <v>332842.84999999998</v>
      </c>
    </row>
    <row r="27" spans="4:10" ht="13.15">
      <c r="D27" s="44">
        <v>251703.00619839018</v>
      </c>
      <c r="E27" s="44">
        <v>250181.7621103852</v>
      </c>
      <c r="F27" s="44">
        <v>501884.76830877538</v>
      </c>
      <c r="G27" s="44">
        <v>247801.72890265984</v>
      </c>
      <c r="H27" s="44">
        <v>749686.49721143523</v>
      </c>
      <c r="I27" s="44">
        <v>275359.27249801904</v>
      </c>
      <c r="J27" s="47">
        <v>1025045.77</v>
      </c>
    </row>
    <row r="28" spans="4:10" ht="13.15">
      <c r="D28" s="44">
        <v>120249.12708113399</v>
      </c>
      <c r="E28" s="44">
        <v>123205.2303648597</v>
      </c>
      <c r="F28" s="44">
        <v>243454.35744599369</v>
      </c>
      <c r="G28" s="44">
        <v>154000.61262334732</v>
      </c>
      <c r="H28" s="44">
        <v>397454.97006934101</v>
      </c>
      <c r="I28" s="44">
        <v>170872.64405544137</v>
      </c>
      <c r="J28" s="47">
        <v>568327.62</v>
      </c>
    </row>
    <row r="29" spans="4:10" ht="13.15">
      <c r="D29" s="44">
        <v>154439.86553460851</v>
      </c>
      <c r="E29" s="44">
        <v>147208.99154546511</v>
      </c>
      <c r="F29" s="44">
        <v>301648.85708007362</v>
      </c>
      <c r="G29" s="44">
        <v>175389.34938692936</v>
      </c>
      <c r="H29" s="44">
        <v>477038.20646700298</v>
      </c>
      <c r="I29" s="44">
        <v>184137.4341316456</v>
      </c>
      <c r="J29" s="47">
        <v>661175.64</v>
      </c>
    </row>
    <row r="30" spans="4:10" ht="13.15">
      <c r="D30" s="44">
        <v>61764.774924376208</v>
      </c>
      <c r="E30" s="44">
        <v>70197.010161566592</v>
      </c>
      <c r="F30" s="44">
        <v>131961.7850859428</v>
      </c>
      <c r="G30" s="44">
        <v>81541.707443012303</v>
      </c>
      <c r="H30" s="44">
        <v>213503.4925289551</v>
      </c>
      <c r="I30" s="44">
        <v>95657.120926686039</v>
      </c>
      <c r="J30" s="47">
        <v>309160.61</v>
      </c>
    </row>
    <row r="31" spans="4:10" ht="13.15">
      <c r="D31" s="44">
        <v>5887.3232919382035</v>
      </c>
      <c r="E31" s="44">
        <v>5693.9310031632822</v>
      </c>
      <c r="F31" s="44">
        <v>11581.254295101486</v>
      </c>
      <c r="G31" s="44">
        <v>5991.9701882316713</v>
      </c>
      <c r="H31" s="44">
        <v>17573.224483333157</v>
      </c>
      <c r="I31" s="44">
        <v>6671.991981933199</v>
      </c>
      <c r="J31" s="47">
        <v>24245.22</v>
      </c>
    </row>
    <row r="32" spans="4:10" ht="13.15">
      <c r="D32" s="44">
        <v>262088.16201529407</v>
      </c>
      <c r="E32" s="44">
        <v>350758.96402546065</v>
      </c>
      <c r="F32" s="44">
        <v>612847.12604075472</v>
      </c>
      <c r="G32" s="44">
        <v>337702.11491601716</v>
      </c>
      <c r="H32" s="44">
        <v>950549.24095677189</v>
      </c>
      <c r="I32" s="44">
        <v>307507.26813522796</v>
      </c>
      <c r="J32" s="47">
        <v>1258056.51</v>
      </c>
    </row>
    <row r="33" spans="4:10" ht="13.15">
      <c r="D33" s="44">
        <v>341183.19478295912</v>
      </c>
      <c r="E33" s="44">
        <v>369395.28007290763</v>
      </c>
      <c r="F33" s="44">
        <v>710578.47485586675</v>
      </c>
      <c r="G33" s="44">
        <v>375791.02532301284</v>
      </c>
      <c r="H33" s="44">
        <v>1086369.5001788796</v>
      </c>
      <c r="I33" s="44">
        <v>365286.63335179328</v>
      </c>
      <c r="J33" s="47">
        <v>1451656.13</v>
      </c>
    </row>
    <row r="34" spans="4:10" ht="13.15">
      <c r="D34" s="44">
        <v>69773.826083133739</v>
      </c>
      <c r="E34" s="44">
        <v>75595.781212866466</v>
      </c>
      <c r="F34" s="44">
        <v>145369.60729600021</v>
      </c>
      <c r="G34" s="44">
        <v>87130.292654285993</v>
      </c>
      <c r="H34" s="44">
        <v>232499.8999502862</v>
      </c>
      <c r="I34" s="44">
        <v>105228.94354971382</v>
      </c>
      <c r="J34" s="47">
        <v>337728.85</v>
      </c>
    </row>
    <row r="35" spans="4:10" ht="13.15">
      <c r="D35" s="44">
        <v>13305.489596802232</v>
      </c>
      <c r="E35" s="44">
        <v>10486.256556298613</v>
      </c>
      <c r="F35" s="44">
        <v>23791.746153100845</v>
      </c>
      <c r="G35" s="44">
        <v>13629.740322461999</v>
      </c>
      <c r="H35" s="44">
        <v>37421.486475562844</v>
      </c>
      <c r="I35" s="44">
        <v>19437.36847355072</v>
      </c>
      <c r="J35" s="47">
        <v>56858.86</v>
      </c>
    </row>
    <row r="36" spans="4:10" ht="13.15">
      <c r="D36" s="44">
        <v>16919.644024136433</v>
      </c>
      <c r="E36" s="44">
        <v>12104.626174842429</v>
      </c>
      <c r="F36" s="44">
        <v>29024.270198978862</v>
      </c>
      <c r="G36" s="44">
        <v>17574.799675542614</v>
      </c>
      <c r="H36" s="44">
        <v>46599.069874521476</v>
      </c>
      <c r="I36" s="44">
        <v>22270.921440593636</v>
      </c>
      <c r="J36" s="47">
        <v>68869.990000000005</v>
      </c>
    </row>
    <row r="37" spans="4:10" ht="13.15">
      <c r="D37" s="44">
        <v>3398.1826879999999</v>
      </c>
      <c r="E37" s="44">
        <v>3213.8932419999992</v>
      </c>
      <c r="F37" s="44">
        <v>6612.0759299999991</v>
      </c>
      <c r="G37" s="44">
        <v>3093.7507340000011</v>
      </c>
      <c r="H37" s="44">
        <v>9705.8266640000002</v>
      </c>
      <c r="I37" s="44">
        <v>3698.0320343427793</v>
      </c>
      <c r="J37" s="47">
        <v>13403.86</v>
      </c>
    </row>
    <row r="38" spans="4:10" ht="13.15">
      <c r="D38" s="47">
        <v>0</v>
      </c>
      <c r="E38" s="47">
        <v>0</v>
      </c>
      <c r="F38" s="47">
        <v>0</v>
      </c>
      <c r="G38" s="47">
        <v>0</v>
      </c>
      <c r="H38" s="47">
        <v>0</v>
      </c>
      <c r="I38" s="47">
        <v>0</v>
      </c>
      <c r="J38" s="47">
        <v>0</v>
      </c>
    </row>
    <row r="39" spans="4:10">
      <c r="D39" s="43">
        <v>121640.30055979721</v>
      </c>
      <c r="E39" s="43">
        <v>121338.47744733249</v>
      </c>
      <c r="F39" s="43">
        <v>242978.7780071297</v>
      </c>
      <c r="G39" s="43">
        <v>127417.1860726107</v>
      </c>
      <c r="H39" s="43">
        <v>370395.9640797404</v>
      </c>
      <c r="I39" s="43">
        <v>199631.46442361275</v>
      </c>
      <c r="J39" s="45">
        <v>570028.36</v>
      </c>
    </row>
    <row r="40" spans="4:10">
      <c r="D40" s="43">
        <v>121640.30055979721</v>
      </c>
      <c r="E40" s="43">
        <v>121338.47744733249</v>
      </c>
      <c r="F40" s="43">
        <v>242978.7780071297</v>
      </c>
      <c r="G40" s="43">
        <v>127417.1860726107</v>
      </c>
      <c r="H40" s="43">
        <v>370395.9640797404</v>
      </c>
      <c r="I40" s="43">
        <v>199631.46442361275</v>
      </c>
      <c r="J40" s="45">
        <v>570028.36</v>
      </c>
    </row>
    <row r="41" spans="4:10" ht="13.15">
      <c r="D41" s="44">
        <v>11.196686537185697</v>
      </c>
      <c r="E41" s="44">
        <v>5.0179770912448003</v>
      </c>
      <c r="F41" s="44">
        <v>16.214663628430497</v>
      </c>
      <c r="G41" s="44">
        <v>9.0533465262022617</v>
      </c>
      <c r="H41" s="44">
        <v>25.268010154632758</v>
      </c>
      <c r="I41" s="44">
        <v>5.903315252042951</v>
      </c>
      <c r="J41" s="47">
        <v>31.17</v>
      </c>
    </row>
    <row r="42" spans="4:10" ht="13.15">
      <c r="D42" s="44">
        <v>121629.10387326003</v>
      </c>
      <c r="E42" s="44">
        <v>121333.45947024124</v>
      </c>
      <c r="F42" s="44">
        <v>242962.56334350127</v>
      </c>
      <c r="G42" s="44">
        <v>127408.13272608447</v>
      </c>
      <c r="H42" s="44">
        <v>370370.69606958574</v>
      </c>
      <c r="I42" s="44">
        <v>199625.56110836077</v>
      </c>
      <c r="J42" s="47">
        <v>569997.18999999994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TH BC,Đề án 2022</vt:lpstr>
      <vt:lpstr>PL 1.GRDP 2023</vt:lpstr>
      <vt:lpstr>BIỂU KÈM THEO</vt:lpstr>
      <vt:lpstr>DB tang truong</vt:lpstr>
      <vt:lpstr>Chuong trinh DA </vt:lpstr>
      <vt:lpstr>Phu luc 3</vt:lpstr>
      <vt:lpstr>Tính toán k in</vt:lpstr>
      <vt:lpstr>'TH BC,Đề án 2022'!dieu_1</vt:lpstr>
      <vt:lpstr>'BIỂU KÈM THEO'!Print_Area</vt:lpstr>
      <vt:lpstr>'Chuong trinh DA '!Print_Area</vt:lpstr>
      <vt:lpstr>'DB tang truong'!Print_Area</vt:lpstr>
      <vt:lpstr>'TH BC,Đề án 2022'!Print_Area</vt:lpstr>
      <vt:lpstr>'BIỂU KÈM THEO'!Print_Titles</vt:lpstr>
      <vt:lpstr>'DB tang truong'!Print_Titles</vt:lpstr>
      <vt:lpstr>'Phu luc 3'!Print_Titles</vt:lpstr>
      <vt:lpstr>'TH BC,Đề án 2022'!Print_Titles</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Quang Cuong</cp:lastModifiedBy>
  <cp:lastPrinted>2026-06-04T08:14:59Z</cp:lastPrinted>
  <dcterms:created xsi:type="dcterms:W3CDTF">2019-12-24T03:08:34Z</dcterms:created>
  <dcterms:modified xsi:type="dcterms:W3CDTF">2026-06-14T08:32:39Z</dcterms:modified>
</cp:coreProperties>
</file>