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6" windowHeight="11760" tabRatio="823" firstSheet="3" activeTab="3"/>
  </bookViews>
  <sheets>
    <sheet name="Biểu tổng hợp" sheetId="1" state="hidden" r:id="rId1"/>
    <sheet name="TH vốn ĐT" sheetId="2" state="hidden" r:id="rId2"/>
    <sheet name="Vốn ĐT" sheetId="3" state="hidden" r:id="rId3"/>
    <sheet name="TH vốn SN" sheetId="4" r:id="rId4"/>
    <sheet name="NQ 88" sheetId="5" r:id="rId5"/>
    <sheet name="NTM" sheetId="6" r:id="rId6"/>
    <sheet name="GNBV" sheetId="7" r:id="rId7"/>
  </sheets>
  <externalReferences>
    <externalReference r:id="rId10"/>
  </externalReferences>
  <definedNames>
    <definedName name="_1">#N/A</definedName>
    <definedName name="_1000A01">#N/A</definedName>
    <definedName name="_2">#N/A</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_xlfn.SINGLE"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VCISUMMARY">#REF!</definedName>
    <definedName name="C_">#REF!</definedName>
    <definedName name="Category_All">#REF!</definedName>
    <definedName name="CATIN">#N/A</definedName>
    <definedName name="CATJYOU">#N/A</definedName>
    <definedName name="CATSYU">#N/A</definedName>
    <definedName name="CATREC">#N/A</definedName>
    <definedName name="CC">#REF!</definedName>
    <definedName name="CCS">#REF!</definedName>
    <definedName name="CDD">#REF!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CH">#REF!</definedName>
    <definedName name="D_7101A_B">#REF!</definedName>
    <definedName name="DD">#REF!</definedName>
    <definedName name="dgnc">#REF!</definedName>
    <definedName name="dgvl">#REF!</definedName>
    <definedName name="Document_array">{"Book1"}</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t">#REF!</definedName>
    <definedName name="n1ping">#REF!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nc3p">#REF!</definedName>
    <definedName name="nint1p">#REF!</definedName>
    <definedName name="nintnc1p">#REF!</definedName>
    <definedName name="nintvl1p">#REF!</definedName>
    <definedName name="ninvl3p">#REF!</definedName>
    <definedName name="ning1p">#REF!</definedName>
    <definedName name="ningnc1p">#REF!</definedName>
    <definedName name="ningvl1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hn">#REF!</definedName>
    <definedName name="PK">#REF!</definedName>
    <definedName name="PRICE">#REF!</definedName>
    <definedName name="PRICE1">#REF!</definedName>
    <definedName name="_xlnm.Print_Area" localSheetId="0">'Biểu tổng hợp'!$A$1:$Q$17</definedName>
    <definedName name="_xlnm.Print_Area" localSheetId="4">'NQ 88'!$A$1:$Q$38</definedName>
    <definedName name="_xlnm.Print_Area" localSheetId="5">'NTM'!$A$1:$Q$18</definedName>
    <definedName name="_xlnm.Print_Area" localSheetId="1">'TH vốn ĐT'!$A$1:$AF$145</definedName>
    <definedName name="_xlnm.Print_Titles" localSheetId="6">'GNBV'!$5:$7</definedName>
    <definedName name="_xlnm.Print_Titles" localSheetId="4">'NQ 88'!$6:$8</definedName>
    <definedName name="_xlnm.Print_Titles" localSheetId="5">'NTM'!$5:$7</definedName>
    <definedName name="_xlnm.Print_Titles" localSheetId="1">'TH vốn ĐT'!$5:$8</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ITAN">#REF!</definedName>
    <definedName name="TLAC120">#REF!</definedName>
    <definedName name="TLAC35">#REF!</definedName>
    <definedName name="TLAC50">#REF!</definedName>
    <definedName name="TLAC70">#REF!</definedName>
    <definedName name="TLAC95">#REF!</definedName>
    <definedName name="TPLRP">#REF!</definedName>
    <definedName name="TT_1P">#REF!</definedName>
    <definedName name="TT_3p">#REF!</definedName>
    <definedName name="ttronmk">#REF!</definedName>
    <definedName name="tv75nc">#REF!</definedName>
    <definedName name="tv75vl">#REF!</definedName>
    <definedName name="THGO1pnc">#REF!</definedName>
    <definedName name="thht">#REF!</definedName>
    <definedName name="thkp3">#REF!</definedName>
    <definedName name="thtt">#REF!</definedName>
    <definedName name="TRADE2">#REF!</definedName>
    <definedName name="VARIINST">#REF!</definedName>
    <definedName name="VARIPURC">#REF!</definedName>
    <definedName name="VCTT">#REF!</definedName>
    <definedName name="VCH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hidden="1">{#N/A,#N/A,FALSE,"Chi ti?t"}</definedName>
    <definedName name="X">#REF!</definedName>
    <definedName name="x1pind">#REF!</definedName>
    <definedName name="x1pint">#REF!</definedName>
    <definedName name="x1ping">#REF!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nc3p">#REF!</definedName>
    <definedName name="xint1p">#REF!</definedName>
    <definedName name="xinvl3p">#REF!</definedName>
    <definedName name="xing1p">#REF!</definedName>
    <definedName name="xingnc1p">#REF!</definedName>
    <definedName name="xingvl1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comments5.xml><?xml version="1.0" encoding="utf-8"?>
<comments xmlns="http://schemas.openxmlformats.org/spreadsheetml/2006/main">
  <authors>
    <author>ADMIN TLC</author>
  </authors>
  <commentList>
    <comment ref="H19" authorId="0">
      <text>
        <r>
          <rPr>
            <b/>
            <sz val="9"/>
            <rFont val="Tahoma"/>
            <family val="2"/>
          </rPr>
          <t>35.463 đến 29/5; 2.401 ước đến 30/6</t>
        </r>
        <r>
          <rPr>
            <sz val="9"/>
            <rFont val="Tahoma"/>
            <family val="2"/>
          </rPr>
          <t xml:space="preserve">
</t>
        </r>
      </text>
    </comment>
    <comment ref="H24" authorId="0">
      <text>
        <r>
          <rPr>
            <b/>
            <sz val="9"/>
            <rFont val="Tahoma"/>
            <family val="2"/>
          </rPr>
          <t xml:space="preserve">269 đến 29/5; 581 đến 30/6
</t>
        </r>
        <r>
          <rPr>
            <sz val="9"/>
            <rFont val="Tahoma"/>
            <family val="2"/>
          </rPr>
          <t xml:space="preserve">
</t>
        </r>
      </text>
    </comment>
    <comment ref="H34" authorId="0">
      <text>
        <r>
          <rPr>
            <sz val="9"/>
            <rFont val="Tahoma"/>
            <family val="2"/>
          </rPr>
          <t xml:space="preserve">Đã hoàn thiện ƯỚc GN Đến 30/6
</t>
        </r>
      </text>
    </comment>
  </commentList>
</comments>
</file>

<file path=xl/sharedStrings.xml><?xml version="1.0" encoding="utf-8"?>
<sst xmlns="http://schemas.openxmlformats.org/spreadsheetml/2006/main" count="907" uniqueCount="288">
  <si>
    <t>Tổng cộng</t>
  </si>
  <si>
    <t xml:space="preserve">NỘI DUNG </t>
  </si>
  <si>
    <t>STT</t>
  </si>
  <si>
    <t>-</t>
  </si>
  <si>
    <t>Đơn vị tính: Triệu đồng</t>
  </si>
  <si>
    <t>Năm 2024</t>
  </si>
  <si>
    <t>NSTW</t>
  </si>
  <si>
    <t>NSĐP</t>
  </si>
  <si>
    <t>CHƯƠNG TRÌNH MỤC TIÊU QUỐC GIA XÂY DỰNG NÔNG THÔN MỚI</t>
  </si>
  <si>
    <t>Nội dung thành phần số 01: CTMT: 00491 NÂNG CAO HIỆU QUẢ QUẢN LÝ VÀ THỰC HIỆN XÂY DỰNG NÔNG THÔN MỚI THEO QUY HOẠCH</t>
  </si>
  <si>
    <t>Nội dung 01: Rà soát, điều chỉnh, lập mới (trong trường hợp quy hoạch đã hết thời hạn) và triển khai , thực hiện quy hoạch chung xây dựng xã gắn với quá trình công nghiệp hóa, đô thị hóa …</t>
  </si>
  <si>
    <t>Nội dung thành phần số 03: CTMT: 0493 tiếp tục thực hiện có hiệu quả cơ cấu lại ngành nông nghiệp, phát triển kinh tế nông thôn, triển khai mạnh mẽ chương trình mỗi xã 1 SP ( OCOP) nhằm nâng cao giá trị tăng, phù hợp với quá trình chuyển đổi số, thích ứng với biển đổi khí hậu.</t>
  </si>
  <si>
    <t xml:space="preserve"> - </t>
  </si>
  <si>
    <t>Nội dung 4: Triển khai Chương trình mỗi xã một sản phẩm (OCOP) gắn với lợi thế vùng miền</t>
  </si>
  <si>
    <t>Nội dung 8: Thực hiện hiệu quả chương trình phát triển du lịch nông thông trong xây dựng nông thôn mới</t>
  </si>
  <si>
    <t>Nội dung thành phần số 07</t>
  </si>
  <si>
    <t>Nội dung thành phần số 11: CTMT: 0502 Tăng cường công tác giám sát đánh giá thực hiện chương trình nâng cao năng lực xây dựng nông thôn mới truyền thống về XDNT mới thực hiện phong trào thi đua cả nước chung sức XDNT mới</t>
  </si>
  <si>
    <t>Nội dung 01: Nâng cao chất lượng và hiệu quả công tác kiểm tra, giám sát, đánh giá kết quả thực hiện Chương trình; xây dựng hệ thống giám sát, đánh giá đồng bộ…</t>
  </si>
  <si>
    <t>TỔNG CỘNG</t>
  </si>
  <si>
    <t xml:space="preserve">CHƯƠNG TRÌNH MỤC TIÊU QUỐC GIA XÂY DỰNG NÔNG THÔN MỚI TRONG 6 THÁNG ĐẦU NĂM 2024       </t>
  </si>
  <si>
    <t xml:space="preserve">KẾT QUẢ THỰC HIỆN NGUỒN VỐN SỰ NGHIỆP CHƯƠNG TRÌNH MỤC TIÊU QUỐC GIA GIẢM NGHÈO BỀN VỮNG 6 THÁNG ĐẦU NĂM 2024       </t>
  </si>
  <si>
    <t>Dự án 1: Hỗ trợ đầu tư phát triển hạ tầng kinh tế - xã hội các huyện nghèo</t>
  </si>
  <si>
    <t>Tiểu dự án 1: Hỗ trợ đầu tư phát triển hạ tầng kinh tế - xã hội các huyện nghèo (sự nghiệp kinh tế)</t>
  </si>
  <si>
    <t>Tiểu dự án 2: Đề án hỗ trợ một số huyện nghèo thoát khỏi tình trạng nghèo, đặc biệt khó khăn (sự nghiệp kinh tế)</t>
  </si>
  <si>
    <t>Dự án 2: Đa dạng hoá sinh kế, phát triển mô hình giảm nghèo (sự nghiệp kinh tế)</t>
  </si>
  <si>
    <t>Dự án 3: Hỗ trợ phát triển sản xuất, cải thiện dinh dưỡng</t>
  </si>
  <si>
    <t>Tiểu dự án 1: Hỗ trợ phát triển sản xuất trong lĩnh vực nông nghiệp (Sự nghiệp kinh tế)</t>
  </si>
  <si>
    <t>Tiểu dự án 2: Cải thiện dinh dưỡng (Sự nghiệp y tế dân số và gia đình)</t>
  </si>
  <si>
    <t>Dự án 4: Phát triển giáo dục nghề nghiệp, việc làm bền vững</t>
  </si>
  <si>
    <t>Tiểu dự án 1: Phát triển giáo dục nghề nghiệp vùng nghèo, vùng khó khăn (sự nghiệp giáo dục - đào tạo và dạy nghề)</t>
  </si>
  <si>
    <t>Tiểu dự án 2: Hỗ trợ người lao động đi làm việc ở nước ngoài theo hợp đồng (sự nghiệp kinh tế)</t>
  </si>
  <si>
    <t>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</si>
  <si>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</si>
  <si>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</si>
  <si>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Tiểu dự án 1: Giảm nghèo về thông tin (sự nghiệp văn hóa thông tin)</t>
  </si>
  <si>
    <t>Tiểu dự án 2: Truyền thông về giảm nghèo đa chiều (sự nghiệp văn hóa thông tin)</t>
  </si>
  <si>
    <t>Dự án 7: Nâng cao năng lực và giám sát, đánh giá Chương trình</t>
  </si>
  <si>
    <t>Tiểu dự án 1: Nâng cao năng lực thực hiện Chương trình  (sự nghiệp giáo dục - đào tạo và dạy nghề)</t>
  </si>
  <si>
    <t>Tiểu dự án 2: Giám sát, đánh giá  (sự nghiệp giáo dục - đào tạo và dạy nghề)</t>
  </si>
  <si>
    <t xml:space="preserve">KẾT QUẢ THỰC HIỆN NGUỒN VỐN SỰ NGHIỆP CHƯƠNG TRÌNH MTQG PHÁT TRIỂN KT-XH VÙNG ĐỒNG BÀO DÂN TỘC THIỂU SỐ VÀ MIỀN NÚI </t>
  </si>
  <si>
    <t>TRONG 06 THÁNG ĐẦU NĂM 2024</t>
  </si>
  <si>
    <t xml:space="preserve"> </t>
  </si>
  <si>
    <t>Dự án 1: Giải quyết tình trạng thiếu đất ở, nhà ở, đất sản xuất và nước sinh hoạt</t>
  </si>
  <si>
    <t>Hỗ trợ chuyển đổi nghề (sự nghiệp giáo dục, đào tạo, dạy nghề)</t>
  </si>
  <si>
    <t>Hỗ trợ nước sinh hoạt phân tán (sự nghiệp kinh tế)</t>
  </si>
  <si>
    <t xml:space="preserve"> + Sự nghiệp kinh tế</t>
  </si>
  <si>
    <t xml:space="preserve"> + Đảm bảo xã hội</t>
  </si>
  <si>
    <t>Dự án 2: Quy hoạch sắp xếp, bố trí, ổn định dân cư ở những nơi cần thiết</t>
  </si>
  <si>
    <t>Dự án 3: Phát triển sản xuất nông, lâm nghiệp bền vững, phát huy tiềm năng, thế mạnh của các vùng miền để sản xuất hàng hóa theo chuỗi giá trị</t>
  </si>
  <si>
    <t>Tiểu dự án 2: Hỗ trợ phát triển sản xuất theo chuỗi giá trị, vùng trồng dược liệu quý, thúc đẩy khởi sự kinh doanh, khởi nghiệp và thu hút đầu tư vùng đồng bào DTTS&amp;MN</t>
  </si>
  <si>
    <t xml:space="preserve"> + Sự nghiệp y tế</t>
  </si>
  <si>
    <t>Dự án 4: Đầu tư cơ sở hạ tầng thiết yếu, phục vụ sản xuất, đời sống trong vùng đồng bào DTTS&amp;MN và các đơn vị sự nghiệp công nghiệp của lĩnh vực</t>
  </si>
  <si>
    <t>Tiểu dự án 1: Đầu tư CSHT thiết yếu, phục vụ sản xuất, đời sống trong vùng đồng bào DTTS&amp;MN (sự nghiệp kinh tế)</t>
  </si>
  <si>
    <t>Dự án 5: Phát triển giáo dục nâng cao chất lượng nguồn nhân lực</t>
  </si>
  <si>
    <t>Tiểu dự án 2: Bồi dưỡng kiến thức dân tộc, đào tạo dự bị đại học, đại học và sau đại học đáp ứng nhu cầu nhân lực cho vùng đồng bào DTTS&amp;MN(sự nghiệp giáo dục, đào tạo, dạy nghề)</t>
  </si>
  <si>
    <t>Tiểu dự án 3: Dự án phát triển giáo dục nghề nghiệp và giải quyết việc làm cho người lao động vùng DTTS&amp;MN (sự nghiệp giáo dục, đào tạo, dạy nghề)</t>
  </si>
  <si>
    <t>Dự án 6: Bảo tồn, phát huy giá trị văn hóa truyền thống tốt đẹp của các dân tộc thiểu số gắn với phát triển du lịch (sự nghiệp văn hóa thông tin)</t>
  </si>
  <si>
    <t>Dự án 7: Chăm sóc sức khỏe nhân dân, nâng cao thể trạng, tầm vóc người dân tộc thiểu số, phòng chống suy dinh dưỡng trẻ em</t>
  </si>
  <si>
    <t xml:space="preserve">Dự án 8: Thực hiện bình đẳng và giải quyết những vấn đề cấp thiết đối với phụ nữ và trẻ em </t>
  </si>
  <si>
    <t xml:space="preserve">Dự án 9: Đầu tư phát triển nhóm dân tộc thiểu số rất ít người và nhóm dân tộc còn nhiều khó khăn </t>
  </si>
  <si>
    <t>Tiểu dự án 1: Đầu tư phát triển KT-XH các dân tộc còn gặp nhiều khó khăn, dân tộc có khó khăn đặc thù (sự nghiệp văn hóa thông tin)</t>
  </si>
  <si>
    <t>Tiểu dự án 2: Giảm thiểu tình trạng tảo hôn và hôn nhân cận huyết thống trong vùng đồng bào dân tộc thiểu số và miền núi (đảm bảo xã hội)</t>
  </si>
  <si>
    <t>Dự án 10: Truyền thông, tuyên truyền, vận động trong vùng đồng bào DTTS&amp;MN.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</si>
  <si>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</si>
  <si>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Tiểu dự án 2: Ứng dụng công nghệ thông tin hỗ trợ phát triển kinh tế - xã hội và đảm bảo an ninh trật tự vùng đồng bào dân tộc thiểu số và miền núi (sự nghiệp văn hóa thông tin)</t>
  </si>
  <si>
    <t>Tiểu dự án 3: Kiểm tra, giám sát, đánh giá, đào tạo, tập huấn tổ chức thực hiện Chương trình (sự nghiệp kinh tế)</t>
  </si>
  <si>
    <t>Ghi chú</t>
  </si>
  <si>
    <t>Chương trình MTQG XDNTM</t>
  </si>
  <si>
    <t>Chương trình MTQG GNBV</t>
  </si>
  <si>
    <t>Tổng số</t>
  </si>
  <si>
    <t>ĐVT: Triệu đồng</t>
  </si>
  <si>
    <t>Chương trình MTQG Phát triển KT-XH vùng đồng bào dân tộc thiểu số và miền núi</t>
  </si>
  <si>
    <t>Giải ngân 6 tháng đầu năm 2024</t>
  </si>
  <si>
    <t>Biểu tổng hợp</t>
  </si>
  <si>
    <t>NGUỒN VỐN SỰ NGHIỆP CÁC CHƯƠNG TRÌNH MTQG NĂM 2024</t>
  </si>
  <si>
    <t>Ước giải ngân đến 31/12/2024</t>
  </si>
  <si>
    <t>(Kèm theo Báo cáo số              /BC-UBND ngày  14 / 6 /2024 của UBND huyện Tuần Giáo)</t>
  </si>
  <si>
    <t>Trong đó:</t>
  </si>
  <si>
    <t>NỘI DUNG</t>
  </si>
  <si>
    <t>TỔNG HỢP TÌNH HÌNH PHÂN BỔ VÀ GIẢI NGÂN VỐN ĐẦU TƯ PHÁT TRIỂN THỰC HIỆN 03 CHƯƠNG TRÌNH MỤC TIÊU QUỐC GIA NĂM 2024</t>
  </si>
  <si>
    <t>(Kèm theo Báo cáo số              /BC-UBND ngày          /6/2024 của UBND huyện Tuần Giáo)</t>
  </si>
  <si>
    <t>Đơn vị: Triệu đồng</t>
  </si>
  <si>
    <t>TT</t>
  </si>
  <si>
    <t>Danh mục dự án</t>
  </si>
  <si>
    <t xml:space="preserve">Quyết định đầu tư ban đầu </t>
  </si>
  <si>
    <t>Kế hoạch vốn năm 2024 được cấp có thẩm quyền giao</t>
  </si>
  <si>
    <t>Tình hình phân bổ vốn năm 2024 (không bao gồm vốn kéo dài từ các năm trước sang)</t>
  </si>
  <si>
    <t>Tình hình giải ngân đến thời điểm báo cáo (ngày 12/6/2024)</t>
  </si>
  <si>
    <t>Tỷ lệ phân bổ KH vốn năm 2024
(%)</t>
  </si>
  <si>
    <t>Tỷ lệ giải ngân
(%)</t>
  </si>
  <si>
    <t xml:space="preserve"> Dự kiến tỷ lệ giải ngân kế hoạch vốn đến hết năm 2024
(%)</t>
  </si>
  <si>
    <t>Số quyết định; ngày, tháng, năm ban hành</t>
  </si>
  <si>
    <t xml:space="preserve">Tổng mức đầu tư </t>
  </si>
  <si>
    <t>Vốn NSTW</t>
  </si>
  <si>
    <t>Vốn đối ứng NSĐP</t>
  </si>
  <si>
    <t>Tổng số tất cả các nguồn vốn</t>
  </si>
  <si>
    <t>Trong đó: Vốn NSTW</t>
  </si>
  <si>
    <t>Vốn kéo dài từ các năm trước sang năm 2024</t>
  </si>
  <si>
    <t>Kế hoạch vốn năm 2024</t>
  </si>
  <si>
    <t>6=7+10</t>
  </si>
  <si>
    <t>7=8+9</t>
  </si>
  <si>
    <t>10=11+12</t>
  </si>
  <si>
    <t>13=14+15</t>
  </si>
  <si>
    <t>16=17+20</t>
  </si>
  <si>
    <t>17=18+19</t>
  </si>
  <si>
    <t>20=21+22</t>
  </si>
  <si>
    <t>23=14/7</t>
  </si>
  <si>
    <t>24=15/10</t>
  </si>
  <si>
    <t>27=17/7</t>
  </si>
  <si>
    <t>26=18/8</t>
  </si>
  <si>
    <t>27=19/9</t>
  </si>
  <si>
    <t>28=20/10</t>
  </si>
  <si>
    <t>29=21/11</t>
  </si>
  <si>
    <t>30=22/12</t>
  </si>
  <si>
    <t>TỔNG SỐ</t>
  </si>
  <si>
    <t>Tên đơn vị báo cáo: UBND huyện Tuần Giáo</t>
  </si>
  <si>
    <t>A</t>
  </si>
  <si>
    <t>CHƯƠNG TRÌNH MỤC TIÊU QUỐC GIA PHÁT TRIỂN KINH TẾ XÃ HỘI VÙNG ĐỒNG BÀO DÂN TỘC THIỂU SỐ VÀ MIỀN NÚI</t>
  </si>
  <si>
    <t>I</t>
  </si>
  <si>
    <t>Dự án 1: Giải quyết tình trạng thiếu đất ở, nhà ở, đất sản xuất, nước sinh hoạt</t>
  </si>
  <si>
    <t>a)</t>
  </si>
  <si>
    <t>Nội dung số 01: Hỗ trợ đất ở, nhà ở, đất sản xuất</t>
  </si>
  <si>
    <t>(1)</t>
  </si>
  <si>
    <t>Các dự án chuẩn bị đầu tư</t>
  </si>
  <si>
    <t>Dự án….</t>
  </si>
  <si>
    <t>b)</t>
  </si>
  <si>
    <t>Nội dung số 04: Hỗ trợ nước sinh hoạt tập trung</t>
  </si>
  <si>
    <t>Các dự án hoàn thành, bàn giao, đưa vào sử dụng đến ngày 31/12/2024</t>
  </si>
  <si>
    <t>NSH trung tâm xã Pú Xi mới</t>
  </si>
  <si>
    <t>191; ngày 07/11/2022</t>
  </si>
  <si>
    <t>NSH bản Ten Hon + Thẩm Nậm xã Tênh Phông</t>
  </si>
  <si>
    <t>153; ngày 05/10/2022</t>
  </si>
  <si>
    <t>(2)</t>
  </si>
  <si>
    <t>Các dự án dự kiến hoàn thành năm 2025</t>
  </si>
  <si>
    <t>(3)</t>
  </si>
  <si>
    <t>II</t>
  </si>
  <si>
    <t>Dự án 2: Quy hoạch, sắp xếp, bố trí, ổn định dân cư ở những nơi cần thiết</t>
  </si>
  <si>
    <t>Dự án bố trí dân cư vùng có nguy cơ thiên tai đến định cư tại khu Á Lềnh, xã Phình Sáng, huyện Tuần Giáo</t>
  </si>
  <si>
    <t>174; ngày 26/10/2022</t>
  </si>
  <si>
    <t>Đề nghị giảm hết KHV năm 2024</t>
  </si>
  <si>
    <t>III</t>
  </si>
  <si>
    <t>Dự án 3:  Phát triển sản xuất nông, lâm nghiệp bền vững, phát huy tiềm năng, thế mạnh của các vùng miền để sản xuất hàng hóa theo chuỗi giá trị</t>
  </si>
  <si>
    <t>IV</t>
  </si>
  <si>
    <t>Dự án 4: Đầu tư cơ sở hạ tầng thiết yếu, phục vụ sản xuất, đời sống trong vùng đồng bào DTTS&amp;MN và các đơn vị sự nghiệp công lập của lĩnh vực dân tộc</t>
  </si>
  <si>
    <t>Đường từ bản Nôm đi bản Hua Nạ</t>
  </si>
  <si>
    <t>180; ngày 28/10/2022</t>
  </si>
  <si>
    <t>Đường từ bản Chăn đi bản Hua Chăn xã Chiềng Đông</t>
  </si>
  <si>
    <t>181; ngày 31/10/2022</t>
  </si>
  <si>
    <t>Thủy lợi bản Kệt xã Quài Cang</t>
  </si>
  <si>
    <t>194; ngày 07/11/2022</t>
  </si>
  <si>
    <t>Đường Huổi Khạ - Pú Piến xã Mường Mùn (giai đoạn 2)</t>
  </si>
  <si>
    <t>179; ngày 28/10/2022</t>
  </si>
  <si>
    <t>Đường + ngầm bản Co Đứa xã Mường Khong</t>
  </si>
  <si>
    <t>196; ngày 07/11/2022</t>
  </si>
  <si>
    <t>Đường + ngầm bản Khong Nưa xã Mường Khong</t>
  </si>
  <si>
    <t>178; ngày 27/10/2022</t>
  </si>
  <si>
    <t>Đường vào bản Há Dùa xã Tênh Phông (GĐ2)</t>
  </si>
  <si>
    <t>177; ngày 27/10/2022</t>
  </si>
  <si>
    <t>Đường từ ngã ba đi Nà Đắng - bản Trạm Củ xã Ta Ma</t>
  </si>
  <si>
    <t>182; ngày 31/10/2022</t>
  </si>
  <si>
    <t>Đường từ TT xã Pú Xi - bản Pú Xi 2</t>
  </si>
  <si>
    <t>183; ngày 01/11/2022</t>
  </si>
  <si>
    <t>Đường từ bản Hua Mức III đi bản Thẩm Táng xã Pú Xi (Giai đoạn 1)</t>
  </si>
  <si>
    <t>184; ngày 02/11/2022</t>
  </si>
  <si>
    <t>KCH kênh nội đồng thủy lợi Chiềng Sinh II</t>
  </si>
  <si>
    <t>136; ngày 31/8/2022</t>
  </si>
  <si>
    <t>Đường bản Ly Xôm xã Chiềng Sinh</t>
  </si>
  <si>
    <t>19; ngày 12/5/2023</t>
  </si>
  <si>
    <t>Trường THCS Quài Nưa</t>
  </si>
  <si>
    <t>20; ngày 12/5/2023</t>
  </si>
  <si>
    <t>Đường bản Nậm Bay xã Nà Tòng</t>
  </si>
  <si>
    <t>21; ngày 12/5/2023</t>
  </si>
  <si>
    <t>Đường từ bản Phiêng Hoa - Á Lềnh, xã Phình Sáng</t>
  </si>
  <si>
    <t>2201a; ngày 02/12/2022</t>
  </si>
  <si>
    <t>Nhà văn hóa xã Pú Nhung</t>
  </si>
  <si>
    <t>111; ngày 26/11/2023</t>
  </si>
  <si>
    <t>Nhà văn hóa xã Chiềng Sinh</t>
  </si>
  <si>
    <t>110; ngày 25/11/2023</t>
  </si>
  <si>
    <t>Nhà văn hóa bản Muông xã Mường Thín</t>
  </si>
  <si>
    <t>114; ngày 26/11/2023</t>
  </si>
  <si>
    <t>Điểm trường mầm non + Tiểu học khu TĐC Á Lềnh xã Phình Sáng</t>
  </si>
  <si>
    <t>112; ngày 26/11/2023</t>
  </si>
  <si>
    <t>Kiên cố hóa các điểm trường mầm non Pá Tong, Co Phát, Co Muông - trường mầm non Sao Mai</t>
  </si>
  <si>
    <t>109; ngày 25/11/2023</t>
  </si>
  <si>
    <t>Nhà văn hóa xã Nà Tòng</t>
  </si>
  <si>
    <t>113; ngày 26/11/2023</t>
  </si>
  <si>
    <t>Đường bản Huổi Lóng + bãi rác xã Mùn Chung</t>
  </si>
  <si>
    <t>115; ngày 26/11/2023</t>
  </si>
  <si>
    <t>Nhà văn hóa xã Rạng Đông</t>
  </si>
  <si>
    <t>175; ngày 26/10/2023</t>
  </si>
  <si>
    <t>Nhà văn hóa xã Ta Ma</t>
  </si>
  <si>
    <t>116; ngày 26/11/2023</t>
  </si>
  <si>
    <t>Nước sinh hoạt bản Chu Lú</t>
  </si>
  <si>
    <t>105; ngày 25/11/2023</t>
  </si>
  <si>
    <t>Nhà văn hóa xã Pú Xi</t>
  </si>
  <si>
    <t>106; ngày 25/11/2023</t>
  </si>
  <si>
    <t>Đường vào khu dân cư Huổi Máu, xã Mường Khong</t>
  </si>
  <si>
    <t>107; ngày 25/11/2023</t>
  </si>
  <si>
    <t>Nhà văn hóa bản Bông ban xã Quài Tở</t>
  </si>
  <si>
    <t>79; ngày 23/11/2023</t>
  </si>
  <si>
    <t>Nhà văn hóa bản Hua Sa B xã Tỏa Tình</t>
  </si>
  <si>
    <t>110; ngày 27/11/2023</t>
  </si>
  <si>
    <t>V</t>
  </si>
  <si>
    <t>Dự án 5: Phát triển giáo dục đào tạo nâng cao chất lượng nguồn nhân lực</t>
  </si>
  <si>
    <t>Trường PTDTBT TH Bình Minh</t>
  </si>
  <si>
    <t>188; ngày 07/11/2022</t>
  </si>
  <si>
    <t>Trường PTDTBT TH Mường Mùn</t>
  </si>
  <si>
    <t>198; ngày 07/11/2022</t>
  </si>
  <si>
    <t>Trường PTDTBT THCS Phình Sáng</t>
  </si>
  <si>
    <t>186; ngày 04/11/2022</t>
  </si>
  <si>
    <t>Trường PTDTBT TH Nà Tòng</t>
  </si>
  <si>
    <t>189; ngày 07/11/2022</t>
  </si>
  <si>
    <t>Trường PTDTBT TH Nậm Din</t>
  </si>
  <si>
    <t>185; ngày 03/11/2022</t>
  </si>
  <si>
    <t>Trường PTDTBT THCS Ta Ma</t>
  </si>
  <si>
    <t>187; ngày 04/11/2022</t>
  </si>
  <si>
    <t>VI</t>
  </si>
  <si>
    <t>Dự án 6: Bảo tồn, phát huy giá trị văn hóa truyền thống tốt đẹp của các dân tộc thiểu số gắn với phát triển du lịch</t>
  </si>
  <si>
    <t>VII</t>
  </si>
  <si>
    <t>Dự án 9: Đầu tư phát triển nhóm dân tộc thiểu số rất ít người và nhóm dân tộc còn nhiều khó khăn</t>
  </si>
  <si>
    <t>VIII</t>
  </si>
  <si>
    <t>B</t>
  </si>
  <si>
    <t>Vốn phân bổ giao theo tiêu chí xã</t>
  </si>
  <si>
    <t>Vốn phân bổ giao theo tiêu chí cấp huyện</t>
  </si>
  <si>
    <t>1</t>
  </si>
  <si>
    <t>Đường giao thông bản Bông Ban + bản Băng Sản</t>
  </si>
  <si>
    <t>99; ngày 24/11/2023</t>
  </si>
  <si>
    <t>2</t>
  </si>
  <si>
    <t>Đường giao thông Hới Nọ</t>
  </si>
  <si>
    <t>100; ngày 24/11/2023</t>
  </si>
  <si>
    <t>3</t>
  </si>
  <si>
    <t>Đường giao thông bản Ngúa</t>
  </si>
  <si>
    <t>101; ngày 24/11/2023</t>
  </si>
  <si>
    <t>4</t>
  </si>
  <si>
    <t>Nâng cấp thủy lợi bản Có - bản Lạ</t>
  </si>
  <si>
    <t>102; ngày 24/11/2023</t>
  </si>
  <si>
    <t>5</t>
  </si>
  <si>
    <t>Đường giao thông bản Cuông + bản Giăng</t>
  </si>
  <si>
    <t>103; ngày 24/11/2023</t>
  </si>
  <si>
    <t>6</t>
  </si>
  <si>
    <t>Đường giao thông bản Cang</t>
  </si>
  <si>
    <t>104; ngày 24/11/2023</t>
  </si>
  <si>
    <t>Vốn phân bổ thực hiện các chuyên Đề, Chương trình, Đề án, (Không quá 10% vốn giai đoạn 2022-2025)</t>
  </si>
  <si>
    <t>Vốn phân bổ đạt chuẩn nông thôn mới nâng cao, kiểu mẫu</t>
  </si>
  <si>
    <t>Vốn cấp huyện xóa trắng xã nông thôn mới</t>
  </si>
  <si>
    <t>Vốn thực hiện chương trình đầu tư phát triển mạng lưới y tế cơ sở vùng khó khăn</t>
  </si>
  <si>
    <t>C</t>
  </si>
  <si>
    <t>CHƯƠNG TRÌNH MỤC TIÊU QUỐC GIA GIẢM  NGHÈO BỀN VỮNG</t>
  </si>
  <si>
    <t>DA 1: Hỗ trợ ĐTPT hạ tầng KT-XH các huyện nghèo, các xã ĐBKK vùng bãi ngang, ven biển và hải đảo.</t>
  </si>
  <si>
    <t>Tiểu DA 1: Hỗ trợ ĐTPT hạ tầng KT-XH các huyện nghèo, xã ĐBKK vùng bãi ngang, ven biển và hải đảo</t>
  </si>
  <si>
    <t>Trung tâm văn hóa huyện Tuần Giáo</t>
  </si>
  <si>
    <t>1427; ngày 14/8/2022</t>
  </si>
  <si>
    <t>Đường liên xã Nà Sáy - Mường Khong</t>
  </si>
  <si>
    <t>Trường PTDTBT tiểu học Khoong Hin</t>
  </si>
  <si>
    <t>1429; ngày 14/8/2022</t>
  </si>
  <si>
    <t>Đường liên xã Rạng Đông - Nà Tòng</t>
  </si>
  <si>
    <t>2213; ngày 02/12/2022</t>
  </si>
  <si>
    <t>Trường PTDTBT THCS Mùn Chung</t>
  </si>
  <si>
    <t>140; ngày 27/11/2023</t>
  </si>
  <si>
    <t>Trường PTDTBT THCS và tiều học Pú Xi</t>
  </si>
  <si>
    <t>Tiểu DA 2: Triển khai Đề án hỗ trợ một số huyện nghèo thoát khỏi tình trạng nghèo, ĐBKK gđ 2022-2025 do TTCP phê duyệt</t>
  </si>
  <si>
    <t>Đường QL6 khu du lịch nước nóng xã Quài Cang - xã Tỏa Tình</t>
  </si>
  <si>
    <t>1954; ngày 30/11/2023</t>
  </si>
  <si>
    <t>Đường liên xã Chiềng Đông - Chiềng Sinh - Nà Sáy</t>
  </si>
  <si>
    <t>1955; ngày 30/11/2023</t>
  </si>
  <si>
    <t>DA 4: Phát triển giáo dục nghề nghiệp, việc làm bền vững</t>
  </si>
  <si>
    <t>Tiểu DA 1: Phát triển GDNN vùng nghèo, vùng khó khăn</t>
  </si>
  <si>
    <t>Tiểu DA 3: Hỗ trợ việc làm bền vững</t>
  </si>
  <si>
    <t>Dự toán giao năm 2024</t>
  </si>
  <si>
    <t>Dự toán giao Năm 2024</t>
  </si>
  <si>
    <t>Tỷ lệ giải ngân 6 tháng đầu năm 2024 (%)</t>
  </si>
  <si>
    <t>Ước tỷ lệ giải ngân đến 31/12/2024 (%)</t>
  </si>
  <si>
    <t>Nguồn năm 2023 chuyển sang</t>
  </si>
  <si>
    <t>Đầu tư</t>
  </si>
  <si>
    <t>Sự nghiệp</t>
  </si>
  <si>
    <t>BIỂU SỐ 01</t>
  </si>
  <si>
    <t>VỐN ĐẦU TƯ PHÁT TRIỂN THỰC HIỆN 03 CHƯƠNG TRÌNH MỤC TIÊU QUỐC GIA NĂM 2024</t>
  </si>
  <si>
    <t>NGUỒN VỐN ĐẦU TƯ + SỰ NGHIỆP CÁC CHƯƠNG TRÌNH MTQG NĂM 2024</t>
  </si>
  <si>
    <t xml:space="preserve">  </t>
  </si>
  <si>
    <t>Nội dung 05: Giữ gìn và khôi phục cảnh quan truyền thống của nông thôn Việt Nam; tập trung phát triển các mô hình thôn, xóm sáng, xanh, sạch, đẹp, an toàn; khu dân cư kiểu mẫu</t>
  </si>
  <si>
    <t xml:space="preserve">Tỷ lệ giải ngân 6 tháng đầu năm 2024 </t>
  </si>
  <si>
    <t xml:space="preserve">Ước tỷ lệ giải ngân đến 31/12/2024 </t>
  </si>
  <si>
    <t>Tỷ lệ giải ngân 6 tháng đầu năm 2024</t>
  </si>
  <si>
    <t>Biểu tổng hợp - PHỤ BIỂU SỐ 04</t>
  </si>
  <si>
    <t>PHỤ BIỂU 04.1</t>
  </si>
  <si>
    <t>PHỤ BIỂU 04.2</t>
  </si>
  <si>
    <t>PHỤ BIỂU 04.3</t>
  </si>
  <si>
    <t>(Kèm theo Báo cáo số              /BC-UBND ngày       / 6 /2024 của UBND huyện Tuần Giáo)</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</si>
</sst>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0.0"/>
    <numFmt numFmtId="176" formatCode="#,##0\ &quot;þ&quot;;[Red]\-#,##0\ &quot;þ&quot;"/>
    <numFmt numFmtId="177" formatCode="_-* #,##0.0\ _₫_-;\-* #,##0.0\ _₫_-;_-* &quot;-&quot;??\ _₫_-;_-@_-"/>
    <numFmt numFmtId="178" formatCode="_(* #,##0_);_(* \(#,##0\);_(* &quot;-&quot;??_);_(@_)"/>
    <numFmt numFmtId="179" formatCode="_(* #,##0.0_);_(* \(#,##0.0\);_(* &quot;-&quot;??_);_(@_)"/>
    <numFmt numFmtId="180" formatCode="#"/>
    <numFmt numFmtId="181" formatCode="_(* #,##0_);_(* \(#,##0\);_(* \-??_);_(@_)"/>
    <numFmt numFmtId="182" formatCode="_(* #,##0.0_);_(* \(#,##0.0\);_(* \-??_);_(@_)"/>
    <numFmt numFmtId="183" formatCode="#,##0.0_);\(#,##0.0\)"/>
    <numFmt numFmtId="184" formatCode="0.000"/>
    <numFmt numFmtId="185" formatCode="_-* #,##0.0\ _₫_-;\-* #,##0.0\ _₫_-;_-* &quot;-&quot;?\ _₫_-;_-@_-"/>
    <numFmt numFmtId="186" formatCode="#,##0.000"/>
    <numFmt numFmtId="187" formatCode="_(* #,##0.000_);_(* \(#,##0.000\);_(* &quot;-&quot;??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_(* #,##0.0000_);_(* \(#,##0.0000\);_(* &quot;-&quot;??_);_(@_)"/>
    <numFmt numFmtId="194" formatCode="_(* #,##0.000000_);_(* \(#,##0.000000\);_(* &quot;-&quot;??_);_(@_)"/>
    <numFmt numFmtId="195" formatCode="_(* #,##0.00000_);_(* \(#,##0.00000\);_(* &quot;-&quot;??_);_(@_)"/>
    <numFmt numFmtId="196" formatCode="_(* #,##0.0000000_);_(* \(#,##0.0000000\);_(* &quot;-&quot;??_);_(@_)"/>
    <numFmt numFmtId="197" formatCode="_(* #,##0.0_);_(* \(#,##0.0\);_(* &quot;-&quot;?_);_(@_)"/>
    <numFmt numFmtId="198" formatCode="_(* #,##0.000_);_(* \(#,##0.000\);_(* &quot;-&quot;???_);_(@_)"/>
    <numFmt numFmtId="199" formatCode="_(* #,##0.000000_);_(* \(#,##0.000000\);_(* &quot;-&quot;??????_);_(@_)"/>
    <numFmt numFmtId="200" formatCode="0.000%"/>
    <numFmt numFmtId="201" formatCode="_-* #,##0\ _₫_-;\-* #,##0\ _₫_-;_-* &quot;-&quot;??\ _₫_-;_-@_-"/>
    <numFmt numFmtId="202" formatCode="#,##0.0000"/>
    <numFmt numFmtId="203" formatCode="_-* #,##0.0000\ _₫_-;\-* #,##0.0000\ _₫_-;_-* &quot;-&quot;????\ _₫_-;_-@_-"/>
    <numFmt numFmtId="204" formatCode="#,##0.00000"/>
    <numFmt numFmtId="205" formatCode="#,##0.000000"/>
    <numFmt numFmtId="206" formatCode="_(* #,##0.00000000_);_(* \(#,##0.00000000\);_(* &quot;-&quot;??_);_(@_)"/>
  </numFmts>
  <fonts count="61">
    <font>
      <sz val="14"/>
      <color theme="1"/>
      <name val="Times New Roman"/>
      <family val="2"/>
    </font>
    <font>
      <sz val="11"/>
      <color indexed="8"/>
      <name val="Calibri"/>
      <family val="2"/>
    </font>
    <font>
      <sz val="12"/>
      <name val="Times New Roman"/>
      <family val="1"/>
    </font>
    <font>
      <i/>
      <sz val="12"/>
      <name val="Times New Roman"/>
      <family val="1"/>
    </font>
    <font>
      <b/>
      <sz val="12"/>
      <name val="Times New Roman"/>
      <family val="1"/>
    </font>
    <font>
      <sz val="12"/>
      <name val=".VnTime"/>
      <family val="2"/>
    </font>
    <font>
      <sz val="10"/>
      <name val="Arial"/>
      <family val="2"/>
    </font>
    <font>
      <sz val="12"/>
      <color indexed="8"/>
      <name val="Times New Roman"/>
      <family val="2"/>
    </font>
    <font>
      <sz val="10"/>
      <name val=".VnTime"/>
      <family val="2"/>
    </font>
    <font>
      <sz val="13"/>
      <name val=".VnTime"/>
      <family val="2"/>
    </font>
    <font>
      <sz val="16"/>
      <name val="Times New Roman"/>
      <family val="1"/>
    </font>
    <font>
      <b/>
      <sz val="16"/>
      <name val="Times New Roman"/>
      <family val="1"/>
    </font>
    <font>
      <i/>
      <sz val="14"/>
      <name val="Times New Roman"/>
      <family val="1"/>
    </font>
    <font>
      <b/>
      <sz val="9"/>
      <name val="Tahoma"/>
      <family val="2"/>
    </font>
    <font>
      <sz val="9"/>
      <name val="Tahoma"/>
      <family val="2"/>
    </font>
    <font>
      <i/>
      <sz val="16"/>
      <name val="Times New Roman"/>
      <family val="1"/>
    </font>
    <font>
      <b/>
      <sz val="10"/>
      <name val="Times New Roman"/>
      <family val="1"/>
    </font>
    <font>
      <i/>
      <sz val="10"/>
      <name val="Times New Roman"/>
      <family val="1"/>
    </font>
    <font>
      <sz val="10"/>
      <name val="Times New Roman"/>
      <family val="1"/>
    </font>
    <font>
      <sz val="11"/>
      <name val="Times New Roman"/>
      <family val="1"/>
    </font>
    <font>
      <b/>
      <sz val="14"/>
      <name val="Times New Roman"/>
      <family val="1"/>
    </font>
    <font>
      <sz val="14"/>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hair"/>
      <bottom style="hair"/>
    </border>
    <border>
      <left style="thin"/>
      <right style="thin"/>
      <top>
        <color indexed="63"/>
      </top>
      <bottom style="hair"/>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color indexed="63"/>
      </left>
      <right style="thin"/>
      <top>
        <color indexed="63"/>
      </top>
      <bottom>
        <color indexed="63"/>
      </bottom>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5" fontId="2" fillId="0" borderId="0" applyFont="0" applyFill="0" applyBorder="0" applyAlignment="0" applyProtection="0"/>
    <xf numFmtId="173" fontId="7" fillId="0" borderId="0" applyFont="0" applyFill="0" applyBorder="0" applyAlignment="0" applyProtection="0"/>
    <xf numFmtId="173" fontId="41" fillId="0" borderId="0" applyFont="0" applyFill="0" applyBorder="0" applyAlignment="0" applyProtection="0"/>
    <xf numFmtId="173" fontId="2"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65" fontId="2" fillId="0" borderId="0" applyFont="0" applyFill="0" applyBorder="0" applyAlignment="0" applyProtection="0"/>
    <xf numFmtId="173" fontId="6"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28" borderId="2" applyNumberFormat="0" applyAlignment="0" applyProtection="0"/>
    <xf numFmtId="173" fontId="2" fillId="0" borderId="0" applyFont="0" applyFill="0" applyBorder="0" applyAlignment="0" applyProtection="0"/>
    <xf numFmtId="173" fontId="6"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xf>
    <xf numFmtId="0" fontId="2" fillId="0" borderId="0">
      <alignment/>
      <protection/>
    </xf>
    <xf numFmtId="0" fontId="8"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 fillId="0" borderId="0">
      <alignment/>
      <protection/>
    </xf>
    <xf numFmtId="0" fontId="8" fillId="0" borderId="0">
      <alignment/>
      <protection/>
    </xf>
    <xf numFmtId="0" fontId="8"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6" fillId="0" borderId="0">
      <alignment/>
      <protection/>
    </xf>
    <xf numFmtId="0" fontId="2"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2" fillId="0" borderId="0">
      <alignment/>
      <protection/>
    </xf>
    <xf numFmtId="0" fontId="41" fillId="0" borderId="0">
      <alignment/>
      <protection/>
    </xf>
    <xf numFmtId="0" fontId="41" fillId="0" borderId="0">
      <alignment/>
      <protection/>
    </xf>
    <xf numFmtId="0" fontId="41" fillId="0" borderId="0">
      <alignment/>
      <protection/>
    </xf>
    <xf numFmtId="0" fontId="9" fillId="0" borderId="0">
      <alignment/>
      <protection/>
    </xf>
    <xf numFmtId="0" fontId="5"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9">
    <xf numFmtId="0" fontId="0" fillId="0" borderId="0" xfId="0" applyAlignment="1">
      <alignment/>
    </xf>
    <xf numFmtId="3" fontId="2" fillId="0" borderId="0" xfId="0" applyNumberFormat="1" applyFont="1" applyFill="1" applyAlignment="1">
      <alignment horizontal="center"/>
    </xf>
    <xf numFmtId="3" fontId="2" fillId="0" borderId="0" xfId="0" applyNumberFormat="1" applyFont="1" applyFill="1" applyAlignment="1">
      <alignment/>
    </xf>
    <xf numFmtId="179" fontId="2" fillId="0" borderId="0" xfId="42" applyNumberFormat="1" applyFont="1" applyFill="1" applyAlignment="1">
      <alignment/>
    </xf>
    <xf numFmtId="188" fontId="2" fillId="0" borderId="0" xfId="124" applyNumberFormat="1" applyFont="1" applyFill="1" applyAlignment="1">
      <alignment/>
    </xf>
    <xf numFmtId="188" fontId="10" fillId="0" borderId="0" xfId="124" applyNumberFormat="1" applyFont="1" applyFill="1" applyAlignment="1">
      <alignment horizontal="right"/>
    </xf>
    <xf numFmtId="3" fontId="2" fillId="0" borderId="0" xfId="0" applyNumberFormat="1" applyFont="1" applyFill="1" applyAlignment="1">
      <alignment/>
    </xf>
    <xf numFmtId="178" fontId="2" fillId="0" borderId="0" xfId="58" applyNumberFormat="1" applyFont="1" applyFill="1" applyAlignment="1">
      <alignment horizontal="center" vertical="center"/>
    </xf>
    <xf numFmtId="178" fontId="4" fillId="0" borderId="0" xfId="58" applyNumberFormat="1" applyFont="1" applyFill="1" applyBorder="1" applyAlignment="1">
      <alignment vertical="center"/>
    </xf>
    <xf numFmtId="179" fontId="4" fillId="0" borderId="0" xfId="42" applyNumberFormat="1" applyFont="1" applyFill="1" applyBorder="1" applyAlignment="1">
      <alignment vertical="center"/>
    </xf>
    <xf numFmtId="178" fontId="2" fillId="0" borderId="0" xfId="58" applyNumberFormat="1" applyFont="1" applyFill="1" applyAlignment="1">
      <alignment/>
    </xf>
    <xf numFmtId="187" fontId="2" fillId="0" borderId="0" xfId="58" applyNumberFormat="1" applyFont="1" applyFill="1" applyAlignment="1">
      <alignment/>
    </xf>
    <xf numFmtId="179" fontId="4" fillId="0" borderId="10" xfId="42" applyNumberFormat="1" applyFont="1" applyFill="1" applyBorder="1" applyAlignment="1">
      <alignment horizontal="center" vertical="center" wrapText="1"/>
    </xf>
    <xf numFmtId="0" fontId="4" fillId="0" borderId="11" xfId="77" applyFont="1" applyFill="1" applyBorder="1" applyAlignment="1">
      <alignment horizontal="center" vertical="center" wrapText="1"/>
      <protection/>
    </xf>
    <xf numFmtId="179" fontId="4" fillId="0" borderId="11" xfId="42" applyNumberFormat="1" applyFont="1" applyFill="1" applyBorder="1" applyAlignment="1">
      <alignment horizontal="right" vertical="center" wrapText="1"/>
    </xf>
    <xf numFmtId="179" fontId="2" fillId="0" borderId="11" xfId="42" applyNumberFormat="1" applyFont="1" applyFill="1" applyBorder="1" applyAlignment="1">
      <alignment horizontal="right" vertical="center" wrapText="1"/>
    </xf>
    <xf numFmtId="3" fontId="2" fillId="0" borderId="11" xfId="42" applyNumberFormat="1" applyFont="1" applyFill="1" applyBorder="1" applyAlignment="1">
      <alignment horizontal="right" vertical="center" wrapText="1"/>
    </xf>
    <xf numFmtId="3" fontId="4" fillId="0" borderId="0" xfId="0" applyNumberFormat="1" applyFont="1" applyFill="1" applyAlignment="1">
      <alignment/>
    </xf>
    <xf numFmtId="0" fontId="4" fillId="0" borderId="11" xfId="77" applyFont="1" applyFill="1" applyBorder="1" applyAlignment="1">
      <alignment vertical="center" wrapText="1"/>
      <protection/>
    </xf>
    <xf numFmtId="188" fontId="4" fillId="0" borderId="11" xfId="124" applyNumberFormat="1" applyFont="1" applyFill="1" applyBorder="1" applyAlignment="1">
      <alignment horizontal="right" vertical="center" wrapText="1"/>
    </xf>
    <xf numFmtId="0" fontId="2" fillId="0" borderId="11" xfId="77" applyFont="1" applyFill="1" applyBorder="1" applyAlignment="1" quotePrefix="1">
      <alignment horizontal="center" vertical="center" wrapText="1"/>
      <protection/>
    </xf>
    <xf numFmtId="0" fontId="2" fillId="0" borderId="11" xfId="77" applyFont="1" applyFill="1" applyBorder="1" applyAlignment="1">
      <alignment vertical="center" wrapText="1"/>
      <protection/>
    </xf>
    <xf numFmtId="188" fontId="2" fillId="0" borderId="11" xfId="124" applyNumberFormat="1" applyFont="1" applyFill="1" applyBorder="1" applyAlignment="1">
      <alignment horizontal="right" vertical="center" wrapText="1"/>
    </xf>
    <xf numFmtId="188" fontId="2" fillId="0" borderId="11" xfId="124" applyNumberFormat="1" applyFont="1" applyFill="1" applyBorder="1" applyAlignment="1">
      <alignment horizontal="left" vertical="center" wrapText="1"/>
    </xf>
    <xf numFmtId="0" fontId="4" fillId="0" borderId="11" xfId="77" applyFont="1" applyFill="1" applyBorder="1" applyAlignment="1" quotePrefix="1">
      <alignment horizontal="center" vertical="center" wrapText="1"/>
      <protection/>
    </xf>
    <xf numFmtId="188" fontId="4" fillId="0" borderId="11" xfId="124" applyNumberFormat="1" applyFont="1" applyFill="1" applyBorder="1" applyAlignment="1">
      <alignment horizontal="left" vertical="center" wrapText="1"/>
    </xf>
    <xf numFmtId="3" fontId="4" fillId="0" borderId="11" xfId="42" applyNumberFormat="1" applyFont="1" applyFill="1" applyBorder="1" applyAlignment="1">
      <alignment horizontal="right" vertical="center" wrapText="1"/>
    </xf>
    <xf numFmtId="174" fontId="2" fillId="0" borderId="12" xfId="58" applyNumberFormat="1" applyFont="1" applyFill="1" applyBorder="1" applyAlignment="1">
      <alignment horizontal="right" vertical="center" wrapText="1"/>
    </xf>
    <xf numFmtId="0" fontId="4" fillId="0" borderId="13" xfId="77" applyFont="1" applyFill="1" applyBorder="1" applyAlignment="1">
      <alignment vertical="center" wrapText="1"/>
      <protection/>
    </xf>
    <xf numFmtId="0" fontId="2" fillId="0" borderId="11" xfId="77" applyFont="1" applyFill="1" applyBorder="1" applyAlignment="1">
      <alignment horizontal="center" vertical="center" wrapText="1"/>
      <protection/>
    </xf>
    <xf numFmtId="188" fontId="2" fillId="0" borderId="10" xfId="124" applyNumberFormat="1" applyFont="1" applyFill="1" applyBorder="1" applyAlignment="1">
      <alignment horizontal="left" vertical="center" wrapText="1"/>
    </xf>
    <xf numFmtId="188" fontId="2" fillId="0" borderId="11" xfId="124" applyNumberFormat="1" applyFont="1" applyFill="1" applyBorder="1" applyAlignment="1" quotePrefix="1">
      <alignment horizontal="left" vertical="center" wrapText="1"/>
    </xf>
    <xf numFmtId="179" fontId="4" fillId="0" borderId="11" xfId="42" applyNumberFormat="1" applyFont="1" applyFill="1" applyBorder="1" applyAlignment="1">
      <alignment horizontal="center" vertical="center" wrapText="1"/>
    </xf>
    <xf numFmtId="173" fontId="3" fillId="0" borderId="0" xfId="42" applyFont="1" applyFill="1" applyBorder="1" applyAlignment="1">
      <alignment horizontal="center" vertical="center"/>
    </xf>
    <xf numFmtId="3" fontId="2" fillId="0" borderId="0" xfId="0" applyNumberFormat="1" applyFont="1" applyFill="1" applyAlignment="1">
      <alignment vertical="center"/>
    </xf>
    <xf numFmtId="178" fontId="2" fillId="0" borderId="0" xfId="58" applyNumberFormat="1" applyFont="1" applyFill="1" applyAlignment="1">
      <alignment vertical="center"/>
    </xf>
    <xf numFmtId="187" fontId="2" fillId="0" borderId="0" xfId="58" applyNumberFormat="1" applyFont="1" applyFill="1" applyAlignment="1">
      <alignment vertical="center"/>
    </xf>
    <xf numFmtId="3" fontId="4" fillId="0" borderId="0" xfId="0" applyNumberFormat="1" applyFont="1" applyFill="1" applyAlignment="1">
      <alignment vertical="center"/>
    </xf>
    <xf numFmtId="3" fontId="2" fillId="0" borderId="0" xfId="0" applyNumberFormat="1" applyFont="1" applyFill="1" applyAlignment="1">
      <alignment horizontal="center" vertical="center"/>
    </xf>
    <xf numFmtId="179" fontId="2" fillId="0" borderId="0" xfId="42" applyNumberFormat="1" applyFont="1" applyFill="1" applyAlignment="1">
      <alignment vertical="center"/>
    </xf>
    <xf numFmtId="188" fontId="2" fillId="0" borderId="0" xfId="124" applyNumberFormat="1" applyFont="1" applyFill="1" applyAlignment="1">
      <alignment vertical="center"/>
    </xf>
    <xf numFmtId="188" fontId="10" fillId="0" borderId="0" xfId="124" applyNumberFormat="1" applyFont="1" applyFill="1" applyAlignment="1">
      <alignment horizontal="right" vertical="center"/>
    </xf>
    <xf numFmtId="179" fontId="2" fillId="0" borderId="0" xfId="42" applyNumberFormat="1" applyFont="1" applyFill="1" applyBorder="1" applyAlignment="1">
      <alignment vertical="center"/>
    </xf>
    <xf numFmtId="3" fontId="16" fillId="0" borderId="11" xfId="50" applyNumberFormat="1" applyFont="1" applyFill="1" applyBorder="1" applyAlignment="1">
      <alignment horizontal="right" vertical="center" wrapText="1"/>
    </xf>
    <xf numFmtId="3" fontId="18" fillId="0" borderId="11" xfId="50" applyNumberFormat="1" applyFont="1" applyFill="1" applyBorder="1" applyAlignment="1">
      <alignment horizontal="right" vertical="center" wrapText="1"/>
    </xf>
    <xf numFmtId="3" fontId="16" fillId="0" borderId="14" xfId="50" applyNumberFormat="1" applyFont="1" applyFill="1" applyBorder="1" applyAlignment="1">
      <alignment horizontal="right" vertical="center" wrapText="1"/>
    </xf>
    <xf numFmtId="3" fontId="16" fillId="0" borderId="10" xfId="50" applyNumberFormat="1" applyFont="1" applyFill="1" applyBorder="1" applyAlignment="1">
      <alignment horizontal="right" vertical="center" wrapText="1"/>
    </xf>
    <xf numFmtId="3" fontId="17" fillId="0" borderId="11" xfId="50" applyNumberFormat="1" applyFont="1" applyFill="1" applyBorder="1" applyAlignment="1">
      <alignment horizontal="right" vertical="center" wrapText="1"/>
    </xf>
    <xf numFmtId="178" fontId="4" fillId="0" borderId="11" xfId="42" applyNumberFormat="1" applyFont="1" applyFill="1" applyBorder="1" applyAlignment="1">
      <alignment horizontal="right" vertical="center" wrapText="1"/>
    </xf>
    <xf numFmtId="178" fontId="2" fillId="0" borderId="11" xfId="42" applyNumberFormat="1" applyFont="1" applyFill="1" applyBorder="1" applyAlignment="1">
      <alignment horizontal="right" vertical="center" wrapText="1"/>
    </xf>
    <xf numFmtId="9" fontId="4" fillId="0" borderId="11" xfId="124" applyNumberFormat="1" applyFont="1" applyFill="1" applyBorder="1" applyAlignment="1">
      <alignment horizontal="right" vertical="center" wrapText="1"/>
    </xf>
    <xf numFmtId="9" fontId="2" fillId="0" borderId="11" xfId="124" applyNumberFormat="1" applyFont="1" applyFill="1" applyBorder="1" applyAlignment="1">
      <alignment horizontal="right" vertical="center" wrapText="1"/>
    </xf>
    <xf numFmtId="0" fontId="16" fillId="0" borderId="0" xfId="79" applyFont="1" applyFill="1">
      <alignment/>
      <protection/>
    </xf>
    <xf numFmtId="0" fontId="18" fillId="0" borderId="0" xfId="79" applyFont="1" applyFill="1">
      <alignment/>
      <protection/>
    </xf>
    <xf numFmtId="0" fontId="16" fillId="0" borderId="11" xfId="79" applyFont="1" applyFill="1" applyBorder="1" applyAlignment="1">
      <alignment horizontal="center" vertical="center" wrapText="1"/>
      <protection/>
    </xf>
    <xf numFmtId="0" fontId="16" fillId="0" borderId="15" xfId="79" applyFont="1" applyFill="1" applyBorder="1" applyAlignment="1">
      <alignment horizontal="center" vertical="center" wrapText="1"/>
      <protection/>
    </xf>
    <xf numFmtId="0" fontId="16" fillId="0" borderId="10" xfId="79" applyFont="1" applyFill="1" applyBorder="1" applyAlignment="1">
      <alignment horizontal="center" vertical="center" wrapText="1"/>
      <protection/>
    </xf>
    <xf numFmtId="0" fontId="17" fillId="0" borderId="11" xfId="79" applyFont="1" applyFill="1" applyBorder="1" applyAlignment="1">
      <alignment horizontal="center" vertical="center" wrapText="1"/>
      <protection/>
    </xf>
    <xf numFmtId="3" fontId="16" fillId="0" borderId="11" xfId="79" applyNumberFormat="1" applyFont="1" applyFill="1" applyBorder="1" applyAlignment="1">
      <alignment horizontal="right" vertical="center" wrapText="1"/>
      <protection/>
    </xf>
    <xf numFmtId="3" fontId="18" fillId="0" borderId="0" xfId="79" applyNumberFormat="1" applyFont="1" applyFill="1">
      <alignment/>
      <protection/>
    </xf>
    <xf numFmtId="3" fontId="17" fillId="0" borderId="11" xfId="79" applyNumberFormat="1" applyFont="1" applyFill="1" applyBorder="1" applyAlignment="1">
      <alignment horizontal="right" vertical="center" wrapText="1"/>
      <protection/>
    </xf>
    <xf numFmtId="0" fontId="16" fillId="0" borderId="11" xfId="79" applyFont="1" applyFill="1" applyBorder="1" applyAlignment="1">
      <alignment horizontal="left" vertical="center" wrapText="1"/>
      <protection/>
    </xf>
    <xf numFmtId="2" fontId="16" fillId="0" borderId="0" xfId="79" applyNumberFormat="1" applyFont="1" applyFill="1">
      <alignment/>
      <protection/>
    </xf>
    <xf numFmtId="3" fontId="16" fillId="0" borderId="11" xfId="106" applyNumberFormat="1" applyFont="1" applyFill="1" applyBorder="1" applyAlignment="1">
      <alignment horizontal="center" vertical="center" wrapText="1"/>
      <protection/>
    </xf>
    <xf numFmtId="0" fontId="16" fillId="0" borderId="11" xfId="79" applyFont="1" applyFill="1" applyBorder="1" applyAlignment="1">
      <alignment horizontal="justify" vertical="center"/>
      <protection/>
    </xf>
    <xf numFmtId="3" fontId="16" fillId="0" borderId="11" xfId="79" applyNumberFormat="1" applyFont="1" applyFill="1" applyBorder="1" applyAlignment="1">
      <alignment horizontal="right" vertical="center"/>
      <protection/>
    </xf>
    <xf numFmtId="3" fontId="16" fillId="0" borderId="11" xfId="106" applyNumberFormat="1" applyFont="1" applyFill="1" applyBorder="1" applyAlignment="1" quotePrefix="1">
      <alignment horizontal="center" vertical="center" wrapText="1"/>
      <protection/>
    </xf>
    <xf numFmtId="3" fontId="18" fillId="0" borderId="11" xfId="106" applyNumberFormat="1" applyFont="1" applyFill="1" applyBorder="1" applyAlignment="1" quotePrefix="1">
      <alignment horizontal="center" vertical="center" wrapText="1"/>
      <protection/>
    </xf>
    <xf numFmtId="0" fontId="18" fillId="0" borderId="11" xfId="79" applyFont="1" applyFill="1" applyBorder="1" applyAlignment="1">
      <alignment horizontal="justify" vertical="center"/>
      <protection/>
    </xf>
    <xf numFmtId="3" fontId="18" fillId="0" borderId="11" xfId="79" applyNumberFormat="1" applyFont="1" applyFill="1" applyBorder="1" applyAlignment="1">
      <alignment horizontal="right" vertical="center"/>
      <protection/>
    </xf>
    <xf numFmtId="0" fontId="18" fillId="0" borderId="11" xfId="79" applyFont="1" applyFill="1" applyBorder="1" applyAlignment="1">
      <alignment horizontal="center" vertical="center" wrapText="1"/>
      <protection/>
    </xf>
    <xf numFmtId="0" fontId="16" fillId="0" borderId="11" xfId="106" applyFont="1" applyFill="1" applyBorder="1" applyAlignment="1">
      <alignment horizontal="center" vertical="center" wrapText="1"/>
      <protection/>
    </xf>
    <xf numFmtId="0" fontId="16" fillId="0" borderId="11" xfId="79" applyFont="1" applyFill="1" applyBorder="1">
      <alignment/>
      <protection/>
    </xf>
    <xf numFmtId="1" fontId="16" fillId="0" borderId="11" xfId="121" applyNumberFormat="1" applyFont="1" applyFill="1" applyBorder="1" applyAlignment="1">
      <alignment vertical="center" wrapText="1"/>
      <protection/>
    </xf>
    <xf numFmtId="3" fontId="16" fillId="0" borderId="11" xfId="121" applyNumberFormat="1" applyFont="1" applyFill="1" applyBorder="1" applyAlignment="1">
      <alignment horizontal="right" vertical="center" wrapText="1"/>
      <protection/>
    </xf>
    <xf numFmtId="0" fontId="19" fillId="0" borderId="11" xfId="91" applyFont="1" applyFill="1" applyBorder="1" applyAlignment="1">
      <alignment horizontal="justify" vertical="center" wrapText="1"/>
      <protection/>
    </xf>
    <xf numFmtId="0" fontId="19" fillId="0" borderId="11" xfId="79" applyFont="1" applyFill="1" applyBorder="1" applyAlignment="1" quotePrefix="1">
      <alignment horizontal="center" vertical="center" wrapText="1"/>
      <protection/>
    </xf>
    <xf numFmtId="0" fontId="18" fillId="0" borderId="11" xfId="79" applyFont="1" applyFill="1" applyBorder="1">
      <alignment/>
      <protection/>
    </xf>
    <xf numFmtId="0" fontId="19" fillId="0" borderId="11" xfId="81" applyFont="1" applyFill="1" applyBorder="1" applyAlignment="1">
      <alignment horizontal="left" vertical="center" wrapText="1"/>
      <protection/>
    </xf>
    <xf numFmtId="3" fontId="16" fillId="0" borderId="14" xfId="106" applyNumberFormat="1" applyFont="1" applyFill="1" applyBorder="1" applyAlignment="1" quotePrefix="1">
      <alignment horizontal="center" vertical="center" wrapText="1"/>
      <protection/>
    </xf>
    <xf numFmtId="0" fontId="16" fillId="0" borderId="14" xfId="79" applyFont="1" applyFill="1" applyBorder="1" applyAlignment="1">
      <alignment horizontal="justify" vertical="center"/>
      <protection/>
    </xf>
    <xf numFmtId="3" fontId="16" fillId="0" borderId="14" xfId="79" applyNumberFormat="1" applyFont="1" applyFill="1" applyBorder="1" applyAlignment="1">
      <alignment horizontal="right" vertical="center"/>
      <protection/>
    </xf>
    <xf numFmtId="0" fontId="16" fillId="0" borderId="14" xfId="79" applyFont="1" applyFill="1" applyBorder="1">
      <alignment/>
      <protection/>
    </xf>
    <xf numFmtId="0" fontId="16" fillId="0" borderId="11" xfId="79" applyFont="1" applyFill="1" applyBorder="1" applyAlignment="1">
      <alignment horizontal="center" vertical="center"/>
      <protection/>
    </xf>
    <xf numFmtId="0" fontId="16" fillId="0" borderId="0" xfId="79" applyFont="1" applyFill="1" applyBorder="1" applyAlignment="1">
      <alignment horizontal="justify" vertical="center"/>
      <protection/>
    </xf>
    <xf numFmtId="3" fontId="16" fillId="0" borderId="10" xfId="106" applyNumberFormat="1" applyFont="1" applyFill="1" applyBorder="1" applyAlignment="1" quotePrefix="1">
      <alignment horizontal="center" vertical="center" wrapText="1"/>
      <protection/>
    </xf>
    <xf numFmtId="0" fontId="16" fillId="0" borderId="10" xfId="79" applyFont="1" applyFill="1" applyBorder="1" applyAlignment="1">
      <alignment horizontal="justify" vertical="center"/>
      <protection/>
    </xf>
    <xf numFmtId="3" fontId="16" fillId="0" borderId="10" xfId="79" applyNumberFormat="1" applyFont="1" applyFill="1" applyBorder="1" applyAlignment="1">
      <alignment horizontal="right" vertical="center"/>
      <protection/>
    </xf>
    <xf numFmtId="0" fontId="16" fillId="0" borderId="10" xfId="79" applyFont="1" applyFill="1" applyBorder="1">
      <alignment/>
      <protection/>
    </xf>
    <xf numFmtId="3" fontId="16" fillId="0" borderId="0" xfId="79" applyNumberFormat="1" applyFont="1" applyFill="1">
      <alignment/>
      <protection/>
    </xf>
    <xf numFmtId="0" fontId="17" fillId="0" borderId="11" xfId="79" applyFont="1" applyFill="1" applyBorder="1" applyAlignment="1">
      <alignment horizontal="justify" vertical="center"/>
      <protection/>
    </xf>
    <xf numFmtId="1" fontId="18" fillId="0" borderId="11" xfId="121" applyNumberFormat="1" applyFont="1" applyFill="1" applyBorder="1" applyAlignment="1">
      <alignment vertical="center" wrapText="1"/>
      <protection/>
    </xf>
    <xf numFmtId="3" fontId="18" fillId="0" borderId="11" xfId="121" applyNumberFormat="1" applyFont="1" applyFill="1" applyBorder="1" applyAlignment="1">
      <alignment horizontal="right" vertical="center" wrapText="1"/>
      <protection/>
    </xf>
    <xf numFmtId="3" fontId="17" fillId="0" borderId="11" xfId="79" applyNumberFormat="1" applyFont="1" applyFill="1" applyBorder="1" applyAlignment="1">
      <alignment horizontal="right" vertical="center"/>
      <protection/>
    </xf>
    <xf numFmtId="0" fontId="19" fillId="0" borderId="11" xfId="0" applyFont="1" applyFill="1" applyBorder="1" applyAlignment="1">
      <alignment horizontal="left" vertical="center" wrapText="1"/>
    </xf>
    <xf numFmtId="0" fontId="16" fillId="0" borderId="11" xfId="0" applyFont="1" applyFill="1" applyBorder="1" applyAlignment="1">
      <alignment horizontal="center" vertical="center"/>
    </xf>
    <xf numFmtId="0" fontId="16" fillId="0" borderId="11" xfId="0" applyFont="1" applyFill="1" applyBorder="1" applyAlignment="1">
      <alignment horizontal="justify" vertical="center"/>
    </xf>
    <xf numFmtId="3" fontId="16" fillId="0" borderId="11" xfId="0" applyNumberFormat="1" applyFont="1" applyFill="1" applyBorder="1" applyAlignment="1">
      <alignment horizontal="right" vertical="center"/>
    </xf>
    <xf numFmtId="3" fontId="17" fillId="0" borderId="11" xfId="0" applyNumberFormat="1" applyFont="1" applyFill="1" applyBorder="1" applyAlignment="1">
      <alignment horizontal="right" vertical="center"/>
    </xf>
    <xf numFmtId="0" fontId="18" fillId="0" borderId="11" xfId="0" applyFont="1" applyFill="1" applyBorder="1" applyAlignment="1">
      <alignment horizontal="center" vertical="center"/>
    </xf>
    <xf numFmtId="0" fontId="18" fillId="0" borderId="11" xfId="0" applyFont="1" applyFill="1" applyBorder="1" applyAlignment="1">
      <alignment horizontal="justify" vertical="center"/>
    </xf>
    <xf numFmtId="3" fontId="18" fillId="0" borderId="11" xfId="0" applyNumberFormat="1" applyFont="1" applyFill="1" applyBorder="1" applyAlignment="1">
      <alignment horizontal="right" vertical="center"/>
    </xf>
    <xf numFmtId="0" fontId="19" fillId="0" borderId="11" xfId="79" applyFont="1" applyFill="1" applyBorder="1" applyAlignment="1" quotePrefix="1">
      <alignment horizontal="left" vertical="center" wrapText="1"/>
      <protection/>
    </xf>
    <xf numFmtId="0" fontId="18" fillId="0" borderId="11" xfId="106" applyFont="1" applyFill="1" applyBorder="1" applyAlignment="1">
      <alignment horizontal="center" vertical="center"/>
      <protection/>
    </xf>
    <xf numFmtId="0" fontId="18" fillId="0" borderId="0" xfId="79" applyFont="1" applyFill="1" applyAlignment="1">
      <alignment horizontal="center" vertical="center"/>
      <protection/>
    </xf>
    <xf numFmtId="0" fontId="4" fillId="0" borderId="11" xfId="79" applyFont="1" applyFill="1" applyBorder="1" applyAlignment="1">
      <alignment horizontal="center" vertical="center" wrapText="1"/>
      <protection/>
    </xf>
    <xf numFmtId="3" fontId="4" fillId="0" borderId="11" xfId="0" applyNumberFormat="1" applyFont="1" applyFill="1" applyBorder="1" applyAlignment="1">
      <alignment horizontal="center" vertical="center"/>
    </xf>
    <xf numFmtId="3" fontId="10" fillId="0" borderId="0" xfId="0" applyNumberFormat="1" applyFont="1" applyFill="1" applyAlignment="1">
      <alignment/>
    </xf>
    <xf numFmtId="173" fontId="2" fillId="0" borderId="0" xfId="42" applyFont="1" applyFill="1" applyBorder="1" applyAlignment="1">
      <alignment horizontal="center" vertical="center"/>
    </xf>
    <xf numFmtId="0" fontId="21" fillId="0" borderId="0" xfId="0" applyFont="1" applyFill="1" applyAlignment="1">
      <alignment vertical="center"/>
    </xf>
    <xf numFmtId="3" fontId="2" fillId="0" borderId="16"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horizontal="center" vertical="center"/>
    </xf>
    <xf numFmtId="3" fontId="4" fillId="0" borderId="11" xfId="0" applyNumberFormat="1" applyFont="1" applyFill="1" applyBorder="1" applyAlignment="1">
      <alignment horizontal="right" vertical="center"/>
    </xf>
    <xf numFmtId="0" fontId="4" fillId="0" borderId="0" xfId="0" applyFont="1" applyFill="1" applyAlignment="1">
      <alignment vertical="center"/>
    </xf>
    <xf numFmtId="0" fontId="4" fillId="0" borderId="11" xfId="0" applyFont="1" applyFill="1" applyBorder="1" applyAlignment="1">
      <alignment horizontal="left" vertical="center" wrapText="1"/>
    </xf>
    <xf numFmtId="0" fontId="4" fillId="0" borderId="0" xfId="0" applyFont="1" applyFill="1" applyBorder="1" applyAlignment="1">
      <alignment vertical="center"/>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lignment horizontal="left" vertical="center"/>
    </xf>
    <xf numFmtId="3" fontId="2" fillId="0" borderId="11"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vertical="center"/>
    </xf>
    <xf numFmtId="0" fontId="4" fillId="0" borderId="11" xfId="0" applyFont="1" applyFill="1" applyBorder="1" applyAlignment="1">
      <alignment horizontal="center" vertical="center" wrapText="1"/>
    </xf>
    <xf numFmtId="174" fontId="4" fillId="0" borderId="11" xfId="0" applyNumberFormat="1" applyFont="1" applyFill="1" applyBorder="1" applyAlignment="1">
      <alignment horizontal="right" vertical="center"/>
    </xf>
    <xf numFmtId="0" fontId="4" fillId="0" borderId="11" xfId="0" applyFont="1" applyFill="1" applyBorder="1" applyAlignment="1">
      <alignment vertical="center"/>
    </xf>
    <xf numFmtId="0" fontId="3" fillId="0" borderId="16" xfId="0" applyFont="1" applyFill="1" applyBorder="1" applyAlignment="1">
      <alignment horizontal="right" vertical="center"/>
    </xf>
    <xf numFmtId="178" fontId="4" fillId="0" borderId="11" xfId="42" applyNumberFormat="1" applyFont="1" applyFill="1" applyBorder="1" applyAlignment="1">
      <alignment horizontal="center" vertical="center" wrapText="1"/>
    </xf>
    <xf numFmtId="187" fontId="4" fillId="0" borderId="0" xfId="42" applyNumberFormat="1" applyFont="1" applyFill="1" applyBorder="1" applyAlignment="1">
      <alignment vertical="center"/>
    </xf>
    <xf numFmtId="187" fontId="4" fillId="0" borderId="11" xfId="42" applyNumberFormat="1" applyFont="1" applyFill="1" applyBorder="1" applyAlignment="1">
      <alignment horizontal="right" vertical="center" wrapText="1"/>
    </xf>
    <xf numFmtId="187" fontId="2" fillId="0" borderId="11" xfId="42" applyNumberFormat="1" applyFont="1" applyFill="1" applyBorder="1" applyAlignment="1">
      <alignment horizontal="right" vertical="center" wrapText="1"/>
    </xf>
    <xf numFmtId="187" fontId="2" fillId="0" borderId="0" xfId="42" applyNumberFormat="1" applyFont="1" applyFill="1" applyAlignment="1">
      <alignment/>
    </xf>
    <xf numFmtId="187" fontId="2" fillId="0" borderId="16" xfId="42" applyNumberFormat="1" applyFont="1" applyFill="1" applyBorder="1" applyAlignment="1">
      <alignment vertical="center"/>
    </xf>
    <xf numFmtId="187" fontId="2" fillId="0" borderId="0" xfId="42" applyNumberFormat="1" applyFont="1" applyFill="1" applyBorder="1" applyAlignment="1">
      <alignment vertical="center"/>
    </xf>
    <xf numFmtId="187" fontId="4" fillId="0" borderId="11" xfId="42" applyNumberFormat="1" applyFont="1" applyFill="1" applyBorder="1" applyAlignment="1">
      <alignment horizontal="center" vertical="center" wrapText="1"/>
    </xf>
    <xf numFmtId="173" fontId="2" fillId="0" borderId="11" xfId="42" applyNumberFormat="1" applyFont="1" applyFill="1" applyBorder="1" applyAlignment="1">
      <alignment horizontal="right" vertical="center" wrapText="1"/>
    </xf>
    <xf numFmtId="9" fontId="4" fillId="0" borderId="0" xfId="124" applyFont="1" applyFill="1" applyBorder="1" applyAlignment="1">
      <alignment vertical="center"/>
    </xf>
    <xf numFmtId="9" fontId="4" fillId="0" borderId="11" xfId="124" applyFont="1" applyFill="1" applyBorder="1" applyAlignment="1">
      <alignment horizontal="right" vertical="center" wrapText="1"/>
    </xf>
    <xf numFmtId="9" fontId="2" fillId="0" borderId="0" xfId="124" applyFont="1" applyFill="1" applyAlignment="1">
      <alignment/>
    </xf>
    <xf numFmtId="9" fontId="2" fillId="0" borderId="11" xfId="124" applyFont="1" applyFill="1" applyBorder="1" applyAlignment="1">
      <alignment horizontal="right" vertical="center" wrapText="1"/>
    </xf>
    <xf numFmtId="3" fontId="15" fillId="0" borderId="16" xfId="0" applyNumberFormat="1" applyFont="1" applyFill="1" applyBorder="1" applyAlignment="1">
      <alignment/>
    </xf>
    <xf numFmtId="3" fontId="3" fillId="0" borderId="16" xfId="0" applyNumberFormat="1" applyFont="1" applyFill="1" applyBorder="1" applyAlignment="1">
      <alignment horizontal="right"/>
    </xf>
    <xf numFmtId="3" fontId="4" fillId="0" borderId="11"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3" fontId="4" fillId="0" borderId="0" xfId="0" applyNumberFormat="1" applyFont="1" applyFill="1" applyAlignment="1">
      <alignment horizontal="center" vertical="center"/>
    </xf>
    <xf numFmtId="0" fontId="4" fillId="0" borderId="0" xfId="0" applyFont="1" applyFill="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79" fontId="4" fillId="0" borderId="17" xfId="42" applyNumberFormat="1" applyFont="1" applyFill="1" applyBorder="1" applyAlignment="1">
      <alignment horizontal="center" vertical="center" wrapText="1"/>
    </xf>
    <xf numFmtId="179" fontId="4" fillId="0" borderId="19" xfId="42" applyNumberFormat="1" applyFont="1" applyFill="1" applyBorder="1" applyAlignment="1">
      <alignment horizontal="center" vertical="center" wrapText="1"/>
    </xf>
    <xf numFmtId="179" fontId="4" fillId="0" borderId="11" xfId="42"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179" fontId="4" fillId="0" borderId="14" xfId="42" applyNumberFormat="1" applyFont="1" applyFill="1" applyBorder="1" applyAlignment="1">
      <alignment horizontal="center" vertical="center" wrapText="1"/>
    </xf>
    <xf numFmtId="179" fontId="4" fillId="0" borderId="10" xfId="42" applyNumberFormat="1" applyFont="1" applyFill="1" applyBorder="1" applyAlignment="1">
      <alignment horizontal="center" vertical="center" wrapText="1"/>
    </xf>
    <xf numFmtId="179" fontId="4" fillId="0" borderId="15" xfId="42" applyNumberFormat="1" applyFont="1" applyFill="1" applyBorder="1" applyAlignment="1">
      <alignment horizontal="center" vertical="center" wrapText="1"/>
    </xf>
    <xf numFmtId="179" fontId="4" fillId="0" borderId="18" xfId="42" applyNumberFormat="1" applyFont="1" applyFill="1" applyBorder="1" applyAlignment="1">
      <alignment horizontal="center" vertical="center" wrapText="1"/>
    </xf>
    <xf numFmtId="0" fontId="16" fillId="0" borderId="20" xfId="79" applyFont="1" applyFill="1" applyBorder="1" applyAlignment="1">
      <alignment horizontal="center" vertical="center" wrapText="1"/>
      <protection/>
    </xf>
    <xf numFmtId="0" fontId="16" fillId="0" borderId="21" xfId="79" applyFont="1" applyFill="1" applyBorder="1" applyAlignment="1">
      <alignment horizontal="center" vertical="center" wrapText="1"/>
      <protection/>
    </xf>
    <xf numFmtId="0" fontId="16" fillId="0" borderId="22" xfId="79" applyFont="1" applyFill="1" applyBorder="1" applyAlignment="1">
      <alignment horizontal="center" vertical="center" wrapText="1"/>
      <protection/>
    </xf>
    <xf numFmtId="0" fontId="16" fillId="0" borderId="23" xfId="79" applyFont="1" applyFill="1" applyBorder="1" applyAlignment="1">
      <alignment horizontal="center" vertical="center" wrapText="1"/>
      <protection/>
    </xf>
    <xf numFmtId="0" fontId="16" fillId="0" borderId="16" xfId="79" applyFont="1" applyFill="1" applyBorder="1" applyAlignment="1">
      <alignment horizontal="center" vertical="center" wrapText="1"/>
      <protection/>
    </xf>
    <xf numFmtId="0" fontId="16" fillId="0" borderId="24" xfId="79" applyFont="1" applyFill="1" applyBorder="1" applyAlignment="1">
      <alignment horizontal="center" vertical="center" wrapText="1"/>
      <protection/>
    </xf>
    <xf numFmtId="0" fontId="16" fillId="0" borderId="14" xfId="79" applyFont="1" applyFill="1" applyBorder="1" applyAlignment="1">
      <alignment horizontal="center" vertical="center" wrapText="1"/>
      <protection/>
    </xf>
    <xf numFmtId="0" fontId="16" fillId="0" borderId="10" xfId="79" applyFont="1" applyFill="1" applyBorder="1" applyAlignment="1">
      <alignment horizontal="center" vertical="center" wrapText="1"/>
      <protection/>
    </xf>
    <xf numFmtId="0" fontId="16" fillId="0" borderId="17" xfId="79" applyFont="1" applyFill="1" applyBorder="1" applyAlignment="1">
      <alignment horizontal="center" vertical="center" wrapText="1"/>
      <protection/>
    </xf>
    <xf numFmtId="0" fontId="16" fillId="0" borderId="18" xfId="79" applyFont="1" applyFill="1" applyBorder="1" applyAlignment="1">
      <alignment horizontal="center" vertical="center" wrapText="1"/>
      <protection/>
    </xf>
    <xf numFmtId="0" fontId="16" fillId="0" borderId="19" xfId="79" applyFont="1" applyFill="1" applyBorder="1" applyAlignment="1">
      <alignment horizontal="center" vertical="center" wrapText="1"/>
      <protection/>
    </xf>
    <xf numFmtId="0" fontId="16" fillId="0" borderId="15" xfId="79" applyFont="1" applyFill="1" applyBorder="1" applyAlignment="1">
      <alignment horizontal="center" vertical="center" wrapText="1"/>
      <protection/>
    </xf>
    <xf numFmtId="0" fontId="16" fillId="0" borderId="11" xfId="79" applyFont="1" applyFill="1" applyBorder="1" applyAlignment="1">
      <alignment horizontal="center" vertical="center" wrapText="1"/>
      <protection/>
    </xf>
    <xf numFmtId="0" fontId="16" fillId="0" borderId="0" xfId="79" applyFont="1" applyFill="1" applyAlignment="1">
      <alignment horizontal="center" vertical="center"/>
      <protection/>
    </xf>
    <xf numFmtId="0" fontId="16" fillId="0" borderId="0" xfId="79" applyFont="1" applyFill="1" applyAlignment="1">
      <alignment horizontal="center" vertical="center" wrapText="1"/>
      <protection/>
    </xf>
    <xf numFmtId="0" fontId="17" fillId="0" borderId="0" xfId="79" applyFont="1" applyFill="1" applyAlignment="1">
      <alignment horizontal="center"/>
      <protection/>
    </xf>
    <xf numFmtId="0" fontId="17" fillId="0" borderId="16" xfId="79" applyFont="1" applyFill="1" applyBorder="1" applyAlignment="1">
      <alignment horizontal="right"/>
      <protection/>
    </xf>
    <xf numFmtId="0" fontId="16" fillId="0" borderId="25" xfId="79" applyFont="1" applyFill="1" applyBorder="1" applyAlignment="1">
      <alignment horizontal="center" vertical="center" wrapText="1"/>
      <protection/>
    </xf>
    <xf numFmtId="0" fontId="16" fillId="0" borderId="26" xfId="79" applyFont="1" applyFill="1" applyBorder="1" applyAlignment="1">
      <alignment horizontal="center" vertical="center" wrapText="1"/>
      <protection/>
    </xf>
    <xf numFmtId="178" fontId="2" fillId="0" borderId="11" xfId="58" applyNumberFormat="1" applyFont="1" applyFill="1" applyBorder="1" applyAlignment="1">
      <alignment horizontal="center" vertical="center"/>
    </xf>
    <xf numFmtId="3" fontId="11" fillId="0" borderId="0" xfId="0" applyNumberFormat="1" applyFont="1" applyFill="1" applyAlignment="1">
      <alignment horizontal="center" vertical="center"/>
    </xf>
    <xf numFmtId="3" fontId="20" fillId="0" borderId="0" xfId="0" applyNumberFormat="1" applyFont="1" applyFill="1" applyAlignment="1">
      <alignment horizontal="center" vertical="center"/>
    </xf>
    <xf numFmtId="3" fontId="12" fillId="0" borderId="0" xfId="0" applyNumberFormat="1" applyFont="1" applyFill="1" applyAlignment="1">
      <alignment horizontal="center" vertical="center"/>
    </xf>
    <xf numFmtId="187" fontId="4" fillId="0" borderId="14" xfId="42" applyNumberFormat="1" applyFont="1" applyFill="1" applyBorder="1" applyAlignment="1">
      <alignment horizontal="center" vertical="center" wrapText="1"/>
    </xf>
    <xf numFmtId="187" fontId="4" fillId="0" borderId="10" xfId="42" applyNumberFormat="1" applyFont="1" applyFill="1" applyBorder="1" applyAlignment="1">
      <alignment horizontal="center" vertical="center" wrapText="1"/>
    </xf>
    <xf numFmtId="3" fontId="20" fillId="0" borderId="0" xfId="0" applyNumberFormat="1" applyFont="1" applyFill="1" applyAlignment="1">
      <alignment horizontal="center"/>
    </xf>
    <xf numFmtId="188" fontId="4" fillId="0" borderId="11" xfId="124" applyNumberFormat="1" applyFont="1" applyFill="1" applyBorder="1" applyAlignment="1">
      <alignment horizontal="center" vertical="center" wrapText="1"/>
    </xf>
    <xf numFmtId="178" fontId="12" fillId="0" borderId="0" xfId="58" applyNumberFormat="1" applyFont="1" applyFill="1" applyAlignment="1">
      <alignment horizontal="center" vertical="center"/>
    </xf>
    <xf numFmtId="187" fontId="4" fillId="0" borderId="11" xfId="42" applyNumberFormat="1" applyFont="1" applyFill="1" applyBorder="1" applyAlignment="1">
      <alignment horizontal="center" vertical="center" wrapText="1"/>
    </xf>
    <xf numFmtId="9" fontId="4" fillId="0" borderId="14" xfId="124" applyFont="1" applyFill="1" applyBorder="1" applyAlignment="1">
      <alignment horizontal="center" vertical="center" wrapText="1"/>
    </xf>
    <xf numFmtId="9" fontId="4" fillId="0" borderId="15" xfId="124" applyFont="1" applyFill="1" applyBorder="1" applyAlignment="1">
      <alignment horizontal="center" vertical="center" wrapText="1"/>
    </xf>
    <xf numFmtId="9" fontId="4" fillId="0" borderId="10" xfId="124" applyFont="1" applyFill="1" applyBorder="1" applyAlignment="1">
      <alignment horizontal="center" vertical="center" wrapText="1"/>
    </xf>
    <xf numFmtId="187" fontId="4" fillId="0" borderId="17" xfId="42" applyNumberFormat="1" applyFont="1" applyFill="1" applyBorder="1" applyAlignment="1">
      <alignment horizontal="center" vertical="center" wrapText="1"/>
    </xf>
    <xf numFmtId="187" fontId="4" fillId="0" borderId="18" xfId="42" applyNumberFormat="1" applyFont="1" applyFill="1" applyBorder="1" applyAlignment="1">
      <alignment horizontal="center" vertical="center" wrapText="1"/>
    </xf>
    <xf numFmtId="187" fontId="4" fillId="0" borderId="19" xfId="42" applyNumberFormat="1" applyFont="1" applyFill="1" applyBorder="1" applyAlignment="1">
      <alignment horizontal="center" vertical="center" wrapText="1"/>
    </xf>
    <xf numFmtId="3" fontId="11" fillId="0" borderId="0" xfId="0" applyNumberFormat="1" applyFont="1" applyFill="1" applyAlignment="1">
      <alignment horizontal="center"/>
    </xf>
    <xf numFmtId="3" fontId="12" fillId="0" borderId="0" xfId="0" applyNumberFormat="1" applyFont="1" applyFill="1" applyAlignment="1">
      <alignment horizontal="center"/>
    </xf>
    <xf numFmtId="188" fontId="4" fillId="0" borderId="14" xfId="124" applyNumberFormat="1" applyFont="1" applyFill="1" applyBorder="1" applyAlignment="1">
      <alignment horizontal="center" vertical="center" wrapText="1"/>
    </xf>
    <xf numFmtId="188" fontId="4" fillId="0" borderId="15" xfId="124" applyNumberFormat="1" applyFont="1" applyFill="1" applyBorder="1" applyAlignment="1">
      <alignment horizontal="center" vertical="center" wrapText="1"/>
    </xf>
  </cellXfs>
  <cellStyles count="118">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omma" xfId="42"/>
    <cellStyle name="Comma [0]" xfId="43"/>
    <cellStyle name="Comma [0] 2" xfId="44"/>
    <cellStyle name="Comma 10" xfId="45"/>
    <cellStyle name="Comma 10 2" xfId="46"/>
    <cellStyle name="Comma 10 3" xfId="47"/>
    <cellStyle name="Comma 10 3 2" xfId="48"/>
    <cellStyle name="Comma 11_88482_93673" xfId="49"/>
    <cellStyle name="Comma 2" xfId="50"/>
    <cellStyle name="Comma 2 3 3 2" xfId="51"/>
    <cellStyle name="Comma 3" xfId="52"/>
    <cellStyle name="Comma 3 2" xfId="53"/>
    <cellStyle name="Comma 4" xfId="54"/>
    <cellStyle name="Comma 6" xfId="55"/>
    <cellStyle name="Comma 6 2 3 2" xfId="56"/>
    <cellStyle name="Comma 6 2 3 2 2" xfId="57"/>
    <cellStyle name="Comma 70" xfId="58"/>
    <cellStyle name="Comma 9" xfId="59"/>
    <cellStyle name="Comma 9 2" xfId="60"/>
    <cellStyle name="Currency" xfId="61"/>
    <cellStyle name="Currency [0]" xfId="62"/>
    <cellStyle name="Check Cell" xfId="63"/>
    <cellStyle name="Dấu phẩy 2 3" xfId="64"/>
    <cellStyle name="Dấu phẩy 5"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 11" xfId="77"/>
    <cellStyle name="Normal 11 3 3" xfId="78"/>
    <cellStyle name="Normal 2" xfId="79"/>
    <cellStyle name="Normal 2 2 2" xfId="80"/>
    <cellStyle name="Normal 2 2 2 2" xfId="81"/>
    <cellStyle name="Normal 2 60" xfId="82"/>
    <cellStyle name="Normal 20" xfId="83"/>
    <cellStyle name="Normal 23" xfId="84"/>
    <cellStyle name="Normal 24" xfId="85"/>
    <cellStyle name="Normal 25" xfId="86"/>
    <cellStyle name="Normal 26" xfId="87"/>
    <cellStyle name="Normal 27" xfId="88"/>
    <cellStyle name="Normal 28" xfId="89"/>
    <cellStyle name="Normal 29" xfId="90"/>
    <cellStyle name="Normal 3" xfId="91"/>
    <cellStyle name="Normal 3 2 2 2" xfId="92"/>
    <cellStyle name="Normal 3 2 4" xfId="93"/>
    <cellStyle name="Normal 3 20" xfId="94"/>
    <cellStyle name="Normal 3 62" xfId="95"/>
    <cellStyle name="Normal 3 67" xfId="96"/>
    <cellStyle name="Normal 3 70" xfId="97"/>
    <cellStyle name="Normal 3 73" xfId="98"/>
    <cellStyle name="Normal 30" xfId="99"/>
    <cellStyle name="Normal 31" xfId="100"/>
    <cellStyle name="Normal 32" xfId="101"/>
    <cellStyle name="Normal 36" xfId="102"/>
    <cellStyle name="Normal 37" xfId="103"/>
    <cellStyle name="Normal 38" xfId="104"/>
    <cellStyle name="Normal 39" xfId="105"/>
    <cellStyle name="Normal 4" xfId="106"/>
    <cellStyle name="Normal 4 2" xfId="107"/>
    <cellStyle name="Normal 41" xfId="108"/>
    <cellStyle name="Normal 42" xfId="109"/>
    <cellStyle name="Normal 43" xfId="110"/>
    <cellStyle name="Normal 44" xfId="111"/>
    <cellStyle name="Normal 45" xfId="112"/>
    <cellStyle name="Normal 46" xfId="113"/>
    <cellStyle name="Normal 48" xfId="114"/>
    <cellStyle name="Normal 5" xfId="115"/>
    <cellStyle name="Normal 50" xfId="116"/>
    <cellStyle name="Normal 53" xfId="117"/>
    <cellStyle name="Normal 54" xfId="118"/>
    <cellStyle name="Normal 60" xfId="119"/>
    <cellStyle name="Normal 7 2" xfId="120"/>
    <cellStyle name="Normal_Bieu mau (CV )" xfId="121"/>
    <cellStyle name="Note" xfId="122"/>
    <cellStyle name="Output" xfId="123"/>
    <cellStyle name="Percent" xfId="124"/>
    <cellStyle name="Percent 18" xfId="125"/>
    <cellStyle name="Percent 2 2" xfId="126"/>
    <cellStyle name="Percent 5 3 2" xfId="127"/>
    <cellStyle name="Phần trăm 2 2" xfId="128"/>
    <cellStyle name="Title" xfId="129"/>
    <cellStyle name="Total" xfId="130"/>
    <cellStyle name="Warning Text"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ran%20Trung%20Kien\Downloads\BC%203%20CTMT\Bieu%20von%20giao%20(ca%20keo%20dai)-cap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4Test5"/>
      <sheetName val="Sheet1"/>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7"/>
  <sheetViews>
    <sheetView view="pageBreakPreview" zoomScale="60" zoomScalePageLayoutView="0" workbookViewId="0" topLeftCell="A5">
      <selection activeCell="N12" sqref="N12"/>
    </sheetView>
  </sheetViews>
  <sheetFormatPr defaultColWidth="8.88671875" defaultRowHeight="18.75"/>
  <cols>
    <col min="1" max="1" width="5.4453125" style="109" customWidth="1"/>
    <col min="2" max="2" width="34.4453125" style="109" customWidth="1"/>
    <col min="3" max="5" width="9.99609375" style="109" customWidth="1"/>
    <col min="6" max="6" width="10.3359375" style="109" customWidth="1"/>
    <col min="7" max="16" width="9.99609375" style="109" customWidth="1"/>
    <col min="17" max="17" width="11.10546875" style="109" customWidth="1"/>
    <col min="18" max="16384" width="8.88671875" style="109" customWidth="1"/>
  </cols>
  <sheetData>
    <row r="1" spans="1:17" ht="18">
      <c r="A1" s="147" t="s">
        <v>73</v>
      </c>
      <c r="B1" s="148"/>
      <c r="C1" s="148"/>
      <c r="D1" s="148"/>
      <c r="E1" s="148"/>
      <c r="F1" s="148"/>
      <c r="G1" s="148"/>
      <c r="H1" s="148"/>
      <c r="I1" s="148"/>
      <c r="J1" s="148"/>
      <c r="K1" s="148"/>
      <c r="L1" s="148"/>
      <c r="M1" s="148"/>
      <c r="N1" s="148"/>
      <c r="O1" s="148"/>
      <c r="P1" s="148"/>
      <c r="Q1" s="148"/>
    </row>
    <row r="2" spans="1:17" ht="18">
      <c r="A2" s="148" t="s">
        <v>277</v>
      </c>
      <c r="B2" s="148"/>
      <c r="C2" s="148"/>
      <c r="D2" s="148"/>
      <c r="E2" s="148"/>
      <c r="F2" s="148"/>
      <c r="G2" s="148"/>
      <c r="H2" s="148"/>
      <c r="I2" s="148"/>
      <c r="J2" s="148"/>
      <c r="K2" s="148"/>
      <c r="L2" s="148"/>
      <c r="M2" s="148"/>
      <c r="N2" s="148"/>
      <c r="O2" s="148"/>
      <c r="P2" s="148"/>
      <c r="Q2" s="148"/>
    </row>
    <row r="3" spans="1:17" ht="18">
      <c r="A3" s="149" t="s">
        <v>76</v>
      </c>
      <c r="B3" s="150"/>
      <c r="C3" s="150"/>
      <c r="D3" s="150"/>
      <c r="E3" s="150"/>
      <c r="F3" s="150"/>
      <c r="G3" s="150"/>
      <c r="H3" s="150"/>
      <c r="I3" s="150"/>
      <c r="J3" s="150"/>
      <c r="K3" s="150"/>
      <c r="L3" s="150"/>
      <c r="M3" s="150"/>
      <c r="N3" s="150"/>
      <c r="O3" s="150"/>
      <c r="P3" s="150"/>
      <c r="Q3" s="150"/>
    </row>
    <row r="4" spans="1:17" ht="18">
      <c r="A4" s="110"/>
      <c r="B4" s="111"/>
      <c r="C4" s="111"/>
      <c r="D4" s="111"/>
      <c r="E4" s="111"/>
      <c r="F4" s="111"/>
      <c r="G4" s="111"/>
      <c r="H4" s="111"/>
      <c r="I4" s="111"/>
      <c r="J4" s="111"/>
      <c r="K4" s="111"/>
      <c r="L4" s="112"/>
      <c r="M4" s="112"/>
      <c r="N4" s="112"/>
      <c r="O4" s="112"/>
      <c r="P4" s="112"/>
      <c r="Q4" s="113"/>
    </row>
    <row r="5" spans="1:17" ht="42" customHeight="1">
      <c r="A5" s="143" t="s">
        <v>2</v>
      </c>
      <c r="B5" s="143" t="s">
        <v>1</v>
      </c>
      <c r="C5" s="144" t="s">
        <v>268</v>
      </c>
      <c r="D5" s="145"/>
      <c r="E5" s="145"/>
      <c r="F5" s="146"/>
      <c r="G5" s="144" t="s">
        <v>72</v>
      </c>
      <c r="H5" s="145"/>
      <c r="I5" s="145"/>
      <c r="J5" s="146"/>
      <c r="K5" s="156" t="s">
        <v>280</v>
      </c>
      <c r="L5" s="151" t="s">
        <v>75</v>
      </c>
      <c r="M5" s="159"/>
      <c r="N5" s="159"/>
      <c r="O5" s="152"/>
      <c r="P5" s="156" t="s">
        <v>281</v>
      </c>
      <c r="Q5" s="143" t="s">
        <v>66</v>
      </c>
    </row>
    <row r="6" spans="1:17" ht="33.75" customHeight="1">
      <c r="A6" s="143"/>
      <c r="B6" s="143"/>
      <c r="C6" s="154" t="s">
        <v>69</v>
      </c>
      <c r="D6" s="151" t="s">
        <v>5</v>
      </c>
      <c r="E6" s="152"/>
      <c r="F6" s="156" t="s">
        <v>272</v>
      </c>
      <c r="G6" s="154" t="s">
        <v>69</v>
      </c>
      <c r="H6" s="151" t="s">
        <v>5</v>
      </c>
      <c r="I6" s="152"/>
      <c r="J6" s="156" t="s">
        <v>272</v>
      </c>
      <c r="K6" s="158"/>
      <c r="L6" s="153" t="s">
        <v>0</v>
      </c>
      <c r="M6" s="151" t="s">
        <v>5</v>
      </c>
      <c r="N6" s="152"/>
      <c r="O6" s="156" t="s">
        <v>272</v>
      </c>
      <c r="P6" s="158"/>
      <c r="Q6" s="143"/>
    </row>
    <row r="7" spans="1:17" ht="33.75" customHeight="1">
      <c r="A7" s="143"/>
      <c r="B7" s="143"/>
      <c r="C7" s="155"/>
      <c r="D7" s="32" t="s">
        <v>6</v>
      </c>
      <c r="E7" s="32" t="s">
        <v>7</v>
      </c>
      <c r="F7" s="157"/>
      <c r="G7" s="155"/>
      <c r="H7" s="32" t="s">
        <v>6</v>
      </c>
      <c r="I7" s="32" t="s">
        <v>7</v>
      </c>
      <c r="J7" s="157"/>
      <c r="K7" s="157"/>
      <c r="L7" s="153"/>
      <c r="M7" s="32" t="s">
        <v>6</v>
      </c>
      <c r="N7" s="32" t="s">
        <v>7</v>
      </c>
      <c r="O7" s="157"/>
      <c r="P7" s="157"/>
      <c r="Q7" s="143"/>
    </row>
    <row r="8" spans="1:17" s="115" customFormat="1" ht="42.75" customHeight="1">
      <c r="A8" s="106"/>
      <c r="B8" s="106" t="s">
        <v>0</v>
      </c>
      <c r="C8" s="114">
        <f>C9+C12+C15</f>
        <v>445854.252116</v>
      </c>
      <c r="D8" s="114">
        <f aca="true" t="shared" si="0" ref="D8:L8">D9+D12+D15</f>
        <v>349912</v>
      </c>
      <c r="E8" s="114">
        <f t="shared" si="0"/>
        <v>7760</v>
      </c>
      <c r="F8" s="114">
        <f t="shared" si="0"/>
        <v>88182.252116</v>
      </c>
      <c r="G8" s="114">
        <f t="shared" si="0"/>
        <v>102293.186</v>
      </c>
      <c r="H8" s="114">
        <f t="shared" si="0"/>
        <v>53707.144624</v>
      </c>
      <c r="I8" s="114">
        <f t="shared" si="0"/>
        <v>0</v>
      </c>
      <c r="J8" s="114">
        <f t="shared" si="0"/>
        <v>48586.041376</v>
      </c>
      <c r="K8" s="19">
        <f>G8/C8</f>
        <v>0.22943189509693385</v>
      </c>
      <c r="L8" s="114">
        <f t="shared" si="0"/>
        <v>441354.252116</v>
      </c>
      <c r="M8" s="114">
        <f>M9+M12+M15</f>
        <v>345412</v>
      </c>
      <c r="N8" s="114">
        <f>N9+N12+N15</f>
        <v>7760</v>
      </c>
      <c r="O8" s="114">
        <f>O9+O12+O15</f>
        <v>88182.252116</v>
      </c>
      <c r="P8" s="138">
        <f>L8/C8</f>
        <v>0.9899070156253008</v>
      </c>
      <c r="Q8" s="106"/>
    </row>
    <row r="9" spans="1:17" s="117" customFormat="1" ht="59.25" customHeight="1">
      <c r="A9" s="106">
        <v>1</v>
      </c>
      <c r="B9" s="116" t="s">
        <v>71</v>
      </c>
      <c r="C9" s="114">
        <f>C10+C11</f>
        <v>279126.02</v>
      </c>
      <c r="D9" s="114">
        <f aca="true" t="shared" si="1" ref="D9:O9">D10+D11</f>
        <v>218317</v>
      </c>
      <c r="E9" s="114">
        <f t="shared" si="1"/>
        <v>4050</v>
      </c>
      <c r="F9" s="114">
        <f t="shared" si="1"/>
        <v>56759.020000000004</v>
      </c>
      <c r="G9" s="114">
        <f t="shared" si="1"/>
        <v>75810.609</v>
      </c>
      <c r="H9" s="114">
        <f t="shared" si="1"/>
        <v>40234.909</v>
      </c>
      <c r="I9" s="114">
        <f t="shared" si="1"/>
        <v>0</v>
      </c>
      <c r="J9" s="114">
        <f t="shared" si="1"/>
        <v>35575.7</v>
      </c>
      <c r="K9" s="19">
        <f aca="true" t="shared" si="2" ref="K9:K17">G9/C9</f>
        <v>0.27159993539835514</v>
      </c>
      <c r="L9" s="114">
        <f t="shared" si="1"/>
        <v>274626.02</v>
      </c>
      <c r="M9" s="114">
        <f t="shared" si="1"/>
        <v>213817</v>
      </c>
      <c r="N9" s="114">
        <f t="shared" si="1"/>
        <v>4050</v>
      </c>
      <c r="O9" s="114">
        <f t="shared" si="1"/>
        <v>56759.020000000004</v>
      </c>
      <c r="P9" s="138">
        <f aca="true" t="shared" si="3" ref="P9:P17">L9/C9</f>
        <v>0.9838782496880799</v>
      </c>
      <c r="Q9" s="106"/>
    </row>
    <row r="10" spans="1:17" s="121" customFormat="1" ht="42.75" customHeight="1">
      <c r="A10" s="118"/>
      <c r="B10" s="119" t="s">
        <v>273</v>
      </c>
      <c r="C10" s="120">
        <f>'Vốn ĐT'!F12</f>
        <v>118337</v>
      </c>
      <c r="D10" s="15">
        <f>'Vốn ĐT'!G12</f>
        <v>118337</v>
      </c>
      <c r="E10" s="15"/>
      <c r="F10" s="15"/>
      <c r="G10" s="15">
        <f>H10+I10+J10</f>
        <v>36648.909</v>
      </c>
      <c r="H10" s="15">
        <f>'Vốn ĐT'!S12</f>
        <v>36648.909</v>
      </c>
      <c r="I10" s="15"/>
      <c r="J10" s="15"/>
      <c r="K10" s="22">
        <f t="shared" si="2"/>
        <v>0.30969949381850137</v>
      </c>
      <c r="L10" s="15">
        <f>M10</f>
        <v>113837</v>
      </c>
      <c r="M10" s="15">
        <v>113837</v>
      </c>
      <c r="N10" s="15"/>
      <c r="O10" s="15"/>
      <c r="P10" s="140">
        <f t="shared" si="3"/>
        <v>0.9619730092870362</v>
      </c>
      <c r="Q10" s="118"/>
    </row>
    <row r="11" spans="1:17" s="121" customFormat="1" ht="60.75" customHeight="1">
      <c r="A11" s="122"/>
      <c r="B11" s="123" t="s">
        <v>274</v>
      </c>
      <c r="C11" s="120">
        <f>D11+E11+F11</f>
        <v>160789.02000000002</v>
      </c>
      <c r="D11" s="15">
        <f>'NQ 88'!D9</f>
        <v>99980</v>
      </c>
      <c r="E11" s="15">
        <f>'NQ 88'!E9</f>
        <v>4050</v>
      </c>
      <c r="F11" s="15">
        <f>'NQ 88'!F9</f>
        <v>56759.020000000004</v>
      </c>
      <c r="G11" s="15">
        <f>H11+I11+J11</f>
        <v>39161.7</v>
      </c>
      <c r="H11" s="15">
        <f>'NQ 88'!H9</f>
        <v>3586</v>
      </c>
      <c r="I11" s="49"/>
      <c r="J11" s="49">
        <f>'NQ 88'!J9</f>
        <v>35575.7</v>
      </c>
      <c r="K11" s="22">
        <f t="shared" si="2"/>
        <v>0.24355954156571136</v>
      </c>
      <c r="L11" s="15">
        <f>M11+N11+O11</f>
        <v>160789.02000000002</v>
      </c>
      <c r="M11" s="15">
        <f>D11</f>
        <v>99980</v>
      </c>
      <c r="N11" s="15">
        <f>E11</f>
        <v>4050</v>
      </c>
      <c r="O11" s="15">
        <f>'NQ 88'!O9</f>
        <v>56759.020000000004</v>
      </c>
      <c r="P11" s="140">
        <f t="shared" si="3"/>
        <v>1</v>
      </c>
      <c r="Q11" s="123"/>
    </row>
    <row r="12" spans="1:17" s="117" customFormat="1" ht="60.75" customHeight="1">
      <c r="A12" s="124">
        <v>2</v>
      </c>
      <c r="B12" s="116" t="s">
        <v>67</v>
      </c>
      <c r="C12" s="114">
        <f>C13+C14</f>
        <v>15972.085116</v>
      </c>
      <c r="D12" s="114">
        <f aca="true" t="shared" si="4" ref="D12:O12">D13+D14</f>
        <v>15606</v>
      </c>
      <c r="E12" s="114">
        <f t="shared" si="4"/>
        <v>0</v>
      </c>
      <c r="F12" s="114">
        <f t="shared" si="4"/>
        <v>366.085116</v>
      </c>
      <c r="G12" s="114">
        <f t="shared" si="4"/>
        <v>3149.0229999999997</v>
      </c>
      <c r="H12" s="114">
        <f t="shared" si="4"/>
        <v>3148.962624</v>
      </c>
      <c r="I12" s="114">
        <f t="shared" si="4"/>
        <v>0</v>
      </c>
      <c r="J12" s="114">
        <f t="shared" si="4"/>
        <v>0.060376</v>
      </c>
      <c r="K12" s="19">
        <f t="shared" si="2"/>
        <v>0.19715791502046737</v>
      </c>
      <c r="L12" s="114">
        <f t="shared" si="4"/>
        <v>15972.085116</v>
      </c>
      <c r="M12" s="114">
        <f t="shared" si="4"/>
        <v>15606</v>
      </c>
      <c r="N12" s="114">
        <f t="shared" si="4"/>
        <v>0</v>
      </c>
      <c r="O12" s="125">
        <f t="shared" si="4"/>
        <v>366.085116</v>
      </c>
      <c r="P12" s="138">
        <f t="shared" si="3"/>
        <v>1</v>
      </c>
      <c r="Q12" s="126"/>
    </row>
    <row r="13" spans="1:17" s="121" customFormat="1" ht="60.75" customHeight="1">
      <c r="A13" s="122"/>
      <c r="B13" s="119" t="s">
        <v>273</v>
      </c>
      <c r="C13" s="120">
        <f>D13+E13+F13</f>
        <v>13796</v>
      </c>
      <c r="D13" s="15">
        <f>'Vốn ĐT'!I88</f>
        <v>13796</v>
      </c>
      <c r="E13" s="15"/>
      <c r="F13" s="15"/>
      <c r="G13" s="15">
        <f>H13+I13+J13</f>
        <v>3146.0229999999997</v>
      </c>
      <c r="H13" s="15">
        <f>'Vốn ĐT'!S88</f>
        <v>3146.0229999999997</v>
      </c>
      <c r="I13" s="49"/>
      <c r="J13" s="49"/>
      <c r="K13" s="22">
        <f t="shared" si="2"/>
        <v>0.22803877935633515</v>
      </c>
      <c r="L13" s="15">
        <f>M13</f>
        <v>13796</v>
      </c>
      <c r="M13" s="15">
        <f>D13</f>
        <v>13796</v>
      </c>
      <c r="N13" s="15"/>
      <c r="O13" s="15"/>
      <c r="P13" s="140">
        <f t="shared" si="3"/>
        <v>1</v>
      </c>
      <c r="Q13" s="123"/>
    </row>
    <row r="14" spans="1:17" s="121" customFormat="1" ht="42.75" customHeight="1">
      <c r="A14" s="122"/>
      <c r="B14" s="123" t="s">
        <v>274</v>
      </c>
      <c r="C14" s="120">
        <f>D14+E14+F14</f>
        <v>2176.085116</v>
      </c>
      <c r="D14" s="15">
        <f>NTM!D8</f>
        <v>1810</v>
      </c>
      <c r="E14" s="15"/>
      <c r="F14" s="15">
        <f>NTM!F8</f>
        <v>366.085116</v>
      </c>
      <c r="G14" s="15">
        <f>H14+I14+J14</f>
        <v>3</v>
      </c>
      <c r="H14" s="15">
        <f>NTM!H8</f>
        <v>2.939624</v>
      </c>
      <c r="I14" s="49"/>
      <c r="J14" s="136">
        <f>NTM!J8</f>
        <v>0.060376</v>
      </c>
      <c r="K14" s="22">
        <f t="shared" si="2"/>
        <v>0.0013786225446523388</v>
      </c>
      <c r="L14" s="15">
        <f>M14+N14+O14</f>
        <v>2176.085116</v>
      </c>
      <c r="M14" s="15">
        <f>D14</f>
        <v>1810</v>
      </c>
      <c r="N14" s="15">
        <f>E14</f>
        <v>0</v>
      </c>
      <c r="O14" s="15">
        <f>NTM!O8</f>
        <v>366.085116</v>
      </c>
      <c r="P14" s="140">
        <f t="shared" si="3"/>
        <v>1</v>
      </c>
      <c r="Q14" s="123"/>
    </row>
    <row r="15" spans="1:17" s="117" customFormat="1" ht="42.75" customHeight="1">
      <c r="A15" s="124">
        <v>3</v>
      </c>
      <c r="B15" s="116" t="s">
        <v>68</v>
      </c>
      <c r="C15" s="114">
        <f>C16+C17</f>
        <v>150756.147</v>
      </c>
      <c r="D15" s="114">
        <f aca="true" t="shared" si="5" ref="D15:O15">D16+D17</f>
        <v>115989</v>
      </c>
      <c r="E15" s="114">
        <f t="shared" si="5"/>
        <v>3710</v>
      </c>
      <c r="F15" s="114">
        <f t="shared" si="5"/>
        <v>31057.147</v>
      </c>
      <c r="G15" s="114">
        <f t="shared" si="5"/>
        <v>23333.554</v>
      </c>
      <c r="H15" s="114">
        <f t="shared" si="5"/>
        <v>10323.273000000001</v>
      </c>
      <c r="I15" s="114">
        <f t="shared" si="5"/>
        <v>0</v>
      </c>
      <c r="J15" s="114">
        <f t="shared" si="5"/>
        <v>13010.281</v>
      </c>
      <c r="K15" s="19">
        <f t="shared" si="2"/>
        <v>0.15477679991383703</v>
      </c>
      <c r="L15" s="114">
        <f>L16+L17</f>
        <v>150756.147</v>
      </c>
      <c r="M15" s="114">
        <f t="shared" si="5"/>
        <v>115989</v>
      </c>
      <c r="N15" s="114">
        <f t="shared" si="5"/>
        <v>3710</v>
      </c>
      <c r="O15" s="114">
        <f t="shared" si="5"/>
        <v>31057.147</v>
      </c>
      <c r="P15" s="138">
        <f t="shared" si="3"/>
        <v>1</v>
      </c>
      <c r="Q15" s="126"/>
    </row>
    <row r="16" spans="1:17" s="121" customFormat="1" ht="42.75" customHeight="1">
      <c r="A16" s="122"/>
      <c r="B16" s="119" t="s">
        <v>273</v>
      </c>
      <c r="C16" s="120">
        <f>D16+E16+F16</f>
        <v>70876.147</v>
      </c>
      <c r="D16" s="15">
        <f>'Vốn ĐT'!I119</f>
        <v>70043</v>
      </c>
      <c r="E16" s="15"/>
      <c r="F16" s="15">
        <f>'Vốn ĐT'!H119</f>
        <v>833.147</v>
      </c>
      <c r="G16" s="15">
        <f>H16+I16+J16</f>
        <v>8300.256000000001</v>
      </c>
      <c r="H16" s="15">
        <f>'Vốn ĐT'!S119</f>
        <v>8033.975</v>
      </c>
      <c r="I16" s="49"/>
      <c r="J16" s="49">
        <f>'Vốn ĐT'!R119</f>
        <v>266.281</v>
      </c>
      <c r="K16" s="22">
        <f t="shared" si="2"/>
        <v>0.11710930053802165</v>
      </c>
      <c r="L16" s="15">
        <f>M16+N16+O16</f>
        <v>70876.147</v>
      </c>
      <c r="M16" s="15">
        <f>D16</f>
        <v>70043</v>
      </c>
      <c r="N16" s="15"/>
      <c r="O16" s="15">
        <f>F16</f>
        <v>833.147</v>
      </c>
      <c r="P16" s="140">
        <f t="shared" si="3"/>
        <v>1</v>
      </c>
      <c r="Q16" s="123"/>
    </row>
    <row r="17" spans="1:17" s="121" customFormat="1" ht="39" customHeight="1">
      <c r="A17" s="122"/>
      <c r="B17" s="123" t="s">
        <v>274</v>
      </c>
      <c r="C17" s="120">
        <f>D17+E17+F17</f>
        <v>79880</v>
      </c>
      <c r="D17" s="15">
        <f>GNBV!D8</f>
        <v>45946</v>
      </c>
      <c r="E17" s="15">
        <f>GNBV!E8</f>
        <v>3710</v>
      </c>
      <c r="F17" s="15">
        <f>GNBV!F8</f>
        <v>30224</v>
      </c>
      <c r="G17" s="15">
        <f>H17+I17+J17</f>
        <v>15033.297999999999</v>
      </c>
      <c r="H17" s="15">
        <f>GNBV!H8</f>
        <v>2289.298</v>
      </c>
      <c r="I17" s="49"/>
      <c r="J17" s="49">
        <f>GNBV!J8</f>
        <v>12744</v>
      </c>
      <c r="K17" s="22">
        <f t="shared" si="2"/>
        <v>0.18819852278417626</v>
      </c>
      <c r="L17" s="15">
        <f>M17+N17+O17</f>
        <v>79880</v>
      </c>
      <c r="M17" s="15">
        <f>D17</f>
        <v>45946</v>
      </c>
      <c r="N17" s="15">
        <f>E17</f>
        <v>3710</v>
      </c>
      <c r="O17" s="15">
        <f>GNBV!O8</f>
        <v>30224</v>
      </c>
      <c r="P17" s="140">
        <f t="shared" si="3"/>
        <v>1</v>
      </c>
      <c r="Q17" s="123"/>
    </row>
  </sheetData>
  <sheetProtection/>
  <mergeCells count="20">
    <mergeCell ref="F6:F7"/>
    <mergeCell ref="A5:A7"/>
    <mergeCell ref="K5:K7"/>
    <mergeCell ref="P5:P7"/>
    <mergeCell ref="L5:O5"/>
    <mergeCell ref="Q5:Q7"/>
    <mergeCell ref="G6:G7"/>
    <mergeCell ref="H6:I6"/>
    <mergeCell ref="J6:J7"/>
    <mergeCell ref="O6:O7"/>
    <mergeCell ref="B5:B7"/>
    <mergeCell ref="G5:J5"/>
    <mergeCell ref="A1:Q1"/>
    <mergeCell ref="A2:Q2"/>
    <mergeCell ref="A3:Q3"/>
    <mergeCell ref="D6:E6"/>
    <mergeCell ref="L6:L7"/>
    <mergeCell ref="M6:N6"/>
    <mergeCell ref="C5:F5"/>
    <mergeCell ref="C6:C7"/>
  </mergeCells>
  <printOptions/>
  <pageMargins left="0.35433070866141736" right="0.1968503937007874" top="0.6299212598425197" bottom="0.5118110236220472" header="0.31496062992125984" footer="0.31496062992125984"/>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IV145"/>
  <sheetViews>
    <sheetView view="pageBreakPreview" zoomScale="85" zoomScaleSheetLayoutView="85" zoomScalePageLayoutView="0" workbookViewId="0" topLeftCell="A1">
      <selection activeCell="Z10" sqref="Z10"/>
    </sheetView>
  </sheetViews>
  <sheetFormatPr defaultColWidth="8.88671875" defaultRowHeight="18.75"/>
  <cols>
    <col min="1" max="1" width="3.88671875" style="53" customWidth="1"/>
    <col min="2" max="2" width="38.3359375" style="53" customWidth="1"/>
    <col min="3" max="3" width="9.4453125" style="53" hidden="1" customWidth="1"/>
    <col min="4" max="5" width="8.10546875" style="53" hidden="1" customWidth="1"/>
    <col min="6" max="6" width="8.3359375" style="53" customWidth="1"/>
    <col min="7" max="9" width="7.4453125" style="53" customWidth="1"/>
    <col min="10" max="12" width="7.4453125" style="53" hidden="1" customWidth="1"/>
    <col min="13" max="13" width="8.3359375" style="53" customWidth="1"/>
    <col min="14" max="15" width="6.88671875" style="53" customWidth="1"/>
    <col min="16" max="16" width="6.5546875" style="53" customWidth="1"/>
    <col min="17" max="17" width="6.4453125" style="53" customWidth="1"/>
    <col min="18" max="18" width="8.10546875" style="53" customWidth="1"/>
    <col min="19" max="19" width="6.4453125" style="53" customWidth="1"/>
    <col min="20" max="20" width="6.4453125" style="53" hidden="1" customWidth="1"/>
    <col min="21" max="21" width="7.3359375" style="53" hidden="1" customWidth="1"/>
    <col min="22" max="22" width="6.3359375" style="53" hidden="1" customWidth="1"/>
    <col min="23" max="23" width="7.99609375" style="104" hidden="1" customWidth="1"/>
    <col min="24" max="24" width="7.21484375" style="104" hidden="1" customWidth="1"/>
    <col min="25" max="27" width="7.3359375" style="104" customWidth="1"/>
    <col min="28" max="30" width="7.3359375" style="104" hidden="1" customWidth="1"/>
    <col min="31" max="31" width="7.3359375" style="104" customWidth="1"/>
    <col min="32" max="32" width="10.5546875" style="53" customWidth="1"/>
    <col min="33" max="16384" width="8.88671875" style="53" customWidth="1"/>
  </cols>
  <sheetData>
    <row r="1" spans="1:256" ht="12.75">
      <c r="A1" s="173" t="s">
        <v>73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2.75">
      <c r="A2" s="174" t="s">
        <v>276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12.75">
      <c r="A3" s="175" t="s">
        <v>80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6:32" ht="12.75">
      <c r="P4" s="176" t="s">
        <v>81</v>
      </c>
      <c r="Q4" s="176"/>
      <c r="R4" s="176"/>
      <c r="S4" s="176"/>
      <c r="T4" s="176"/>
      <c r="U4" s="176"/>
      <c r="V4" s="176"/>
      <c r="W4" s="176"/>
      <c r="X4" s="176"/>
      <c r="Y4" s="176"/>
      <c r="Z4" s="176"/>
      <c r="AA4" s="176"/>
      <c r="AB4" s="176"/>
      <c r="AC4" s="176"/>
      <c r="AD4" s="176"/>
      <c r="AE4" s="176"/>
      <c r="AF4" s="176"/>
    </row>
    <row r="5" spans="1:32" ht="29.25" customHeight="1">
      <c r="A5" s="166" t="s">
        <v>82</v>
      </c>
      <c r="B5" s="166" t="s">
        <v>83</v>
      </c>
      <c r="C5" s="172" t="s">
        <v>84</v>
      </c>
      <c r="D5" s="172"/>
      <c r="E5" s="172"/>
      <c r="F5" s="172" t="s">
        <v>85</v>
      </c>
      <c r="G5" s="172"/>
      <c r="H5" s="172"/>
      <c r="I5" s="172"/>
      <c r="J5" s="172"/>
      <c r="K5" s="172"/>
      <c r="L5" s="172"/>
      <c r="M5" s="160" t="s">
        <v>86</v>
      </c>
      <c r="N5" s="161"/>
      <c r="O5" s="162"/>
      <c r="P5" s="160" t="s">
        <v>87</v>
      </c>
      <c r="Q5" s="161"/>
      <c r="R5" s="161"/>
      <c r="S5" s="161"/>
      <c r="T5" s="161"/>
      <c r="U5" s="161"/>
      <c r="V5" s="162"/>
      <c r="W5" s="161" t="s">
        <v>88</v>
      </c>
      <c r="X5" s="162"/>
      <c r="Y5" s="168" t="s">
        <v>89</v>
      </c>
      <c r="Z5" s="169"/>
      <c r="AA5" s="169"/>
      <c r="AB5" s="169"/>
      <c r="AC5" s="169"/>
      <c r="AD5" s="170"/>
      <c r="AE5" s="166" t="s">
        <v>90</v>
      </c>
      <c r="AF5" s="166" t="s">
        <v>66</v>
      </c>
    </row>
    <row r="6" spans="1:32" ht="20.25" customHeight="1">
      <c r="A6" s="171"/>
      <c r="B6" s="171"/>
      <c r="C6" s="166" t="s">
        <v>91</v>
      </c>
      <c r="D6" s="168" t="s">
        <v>92</v>
      </c>
      <c r="E6" s="170"/>
      <c r="F6" s="172" t="s">
        <v>69</v>
      </c>
      <c r="G6" s="160" t="s">
        <v>93</v>
      </c>
      <c r="H6" s="161"/>
      <c r="I6" s="162"/>
      <c r="J6" s="160" t="s">
        <v>94</v>
      </c>
      <c r="K6" s="161"/>
      <c r="L6" s="162"/>
      <c r="M6" s="177"/>
      <c r="N6" s="174"/>
      <c r="O6" s="178"/>
      <c r="P6" s="166" t="s">
        <v>69</v>
      </c>
      <c r="Q6" s="160" t="s">
        <v>93</v>
      </c>
      <c r="R6" s="161"/>
      <c r="S6" s="162"/>
      <c r="T6" s="160" t="s">
        <v>94</v>
      </c>
      <c r="U6" s="161"/>
      <c r="V6" s="162"/>
      <c r="W6" s="164"/>
      <c r="X6" s="165"/>
      <c r="Y6" s="160" t="s">
        <v>93</v>
      </c>
      <c r="Z6" s="161"/>
      <c r="AA6" s="162"/>
      <c r="AB6" s="160" t="s">
        <v>94</v>
      </c>
      <c r="AC6" s="161"/>
      <c r="AD6" s="162"/>
      <c r="AE6" s="171"/>
      <c r="AF6" s="171"/>
    </row>
    <row r="7" spans="1:32" ht="12.75">
      <c r="A7" s="171"/>
      <c r="B7" s="171"/>
      <c r="C7" s="171"/>
      <c r="D7" s="160" t="s">
        <v>95</v>
      </c>
      <c r="E7" s="160" t="s">
        <v>96</v>
      </c>
      <c r="F7" s="172"/>
      <c r="G7" s="163"/>
      <c r="H7" s="164"/>
      <c r="I7" s="165"/>
      <c r="J7" s="163"/>
      <c r="K7" s="164"/>
      <c r="L7" s="165"/>
      <c r="M7" s="177"/>
      <c r="N7" s="174"/>
      <c r="O7" s="178"/>
      <c r="P7" s="171"/>
      <c r="Q7" s="163"/>
      <c r="R7" s="164"/>
      <c r="S7" s="165"/>
      <c r="T7" s="163"/>
      <c r="U7" s="164"/>
      <c r="V7" s="165"/>
      <c r="W7" s="166" t="s">
        <v>93</v>
      </c>
      <c r="X7" s="166" t="s">
        <v>94</v>
      </c>
      <c r="Y7" s="163"/>
      <c r="Z7" s="164"/>
      <c r="AA7" s="165"/>
      <c r="AB7" s="163"/>
      <c r="AC7" s="164"/>
      <c r="AD7" s="165"/>
      <c r="AE7" s="171"/>
      <c r="AF7" s="171"/>
    </row>
    <row r="8" spans="1:32" ht="76.5" customHeight="1">
      <c r="A8" s="167"/>
      <c r="B8" s="167"/>
      <c r="C8" s="167"/>
      <c r="D8" s="163"/>
      <c r="E8" s="163"/>
      <c r="F8" s="172"/>
      <c r="G8" s="55" t="s">
        <v>69</v>
      </c>
      <c r="H8" s="55" t="s">
        <v>97</v>
      </c>
      <c r="I8" s="55" t="s">
        <v>98</v>
      </c>
      <c r="J8" s="56" t="s">
        <v>69</v>
      </c>
      <c r="K8" s="55" t="s">
        <v>97</v>
      </c>
      <c r="L8" s="55" t="s">
        <v>98</v>
      </c>
      <c r="M8" s="54" t="s">
        <v>69</v>
      </c>
      <c r="N8" s="54" t="s">
        <v>93</v>
      </c>
      <c r="O8" s="54" t="s">
        <v>94</v>
      </c>
      <c r="P8" s="167"/>
      <c r="Q8" s="55" t="s">
        <v>69</v>
      </c>
      <c r="R8" s="55" t="s">
        <v>97</v>
      </c>
      <c r="S8" s="55" t="s">
        <v>98</v>
      </c>
      <c r="T8" s="56" t="s">
        <v>69</v>
      </c>
      <c r="U8" s="55" t="s">
        <v>97</v>
      </c>
      <c r="V8" s="55" t="s">
        <v>98</v>
      </c>
      <c r="W8" s="167"/>
      <c r="X8" s="167"/>
      <c r="Y8" s="55" t="s">
        <v>69</v>
      </c>
      <c r="Z8" s="55" t="s">
        <v>97</v>
      </c>
      <c r="AA8" s="55" t="s">
        <v>98</v>
      </c>
      <c r="AB8" s="56" t="s">
        <v>69</v>
      </c>
      <c r="AC8" s="55" t="s">
        <v>97</v>
      </c>
      <c r="AD8" s="55" t="s">
        <v>98</v>
      </c>
      <c r="AE8" s="167"/>
      <c r="AF8" s="167"/>
    </row>
    <row r="9" spans="1:32" ht="26.25">
      <c r="A9" s="57">
        <v>1</v>
      </c>
      <c r="B9" s="57">
        <v>2</v>
      </c>
      <c r="C9" s="57">
        <v>3</v>
      </c>
      <c r="D9" s="57">
        <v>4</v>
      </c>
      <c r="E9" s="57">
        <v>5</v>
      </c>
      <c r="F9" s="57" t="s">
        <v>99</v>
      </c>
      <c r="G9" s="57" t="s">
        <v>100</v>
      </c>
      <c r="H9" s="57">
        <v>8</v>
      </c>
      <c r="I9" s="57">
        <v>9</v>
      </c>
      <c r="J9" s="57" t="s">
        <v>101</v>
      </c>
      <c r="K9" s="57">
        <v>11</v>
      </c>
      <c r="L9" s="57">
        <v>12</v>
      </c>
      <c r="M9" s="57" t="s">
        <v>102</v>
      </c>
      <c r="N9" s="57">
        <v>14</v>
      </c>
      <c r="O9" s="57">
        <v>15</v>
      </c>
      <c r="P9" s="57" t="s">
        <v>103</v>
      </c>
      <c r="Q9" s="57" t="s">
        <v>104</v>
      </c>
      <c r="R9" s="57">
        <v>18</v>
      </c>
      <c r="S9" s="57">
        <v>19</v>
      </c>
      <c r="T9" s="57" t="s">
        <v>105</v>
      </c>
      <c r="U9" s="57">
        <v>21</v>
      </c>
      <c r="V9" s="57">
        <v>22</v>
      </c>
      <c r="W9" s="57" t="s">
        <v>106</v>
      </c>
      <c r="X9" s="57" t="s">
        <v>107</v>
      </c>
      <c r="Y9" s="57" t="s">
        <v>108</v>
      </c>
      <c r="Z9" s="57" t="s">
        <v>109</v>
      </c>
      <c r="AA9" s="57" t="s">
        <v>110</v>
      </c>
      <c r="AB9" s="57" t="s">
        <v>111</v>
      </c>
      <c r="AC9" s="57" t="s">
        <v>112</v>
      </c>
      <c r="AD9" s="57" t="s">
        <v>113</v>
      </c>
      <c r="AE9" s="57">
        <v>31</v>
      </c>
      <c r="AF9" s="57">
        <v>32</v>
      </c>
    </row>
    <row r="10" spans="1:34" ht="22.5" customHeight="1">
      <c r="A10" s="57"/>
      <c r="B10" s="105" t="s">
        <v>114</v>
      </c>
      <c r="C10" s="54"/>
      <c r="D10" s="58">
        <f aca="true" t="shared" si="0" ref="D10:V10">D12+D88+D119</f>
        <v>600709</v>
      </c>
      <c r="E10" s="58">
        <f t="shared" si="0"/>
        <v>588907</v>
      </c>
      <c r="F10" s="58">
        <f t="shared" si="0"/>
        <v>203009.147</v>
      </c>
      <c r="G10" s="58">
        <f t="shared" si="0"/>
        <v>203009.147</v>
      </c>
      <c r="H10" s="58">
        <f t="shared" si="0"/>
        <v>833.147</v>
      </c>
      <c r="I10" s="58">
        <f t="shared" si="0"/>
        <v>202176</v>
      </c>
      <c r="J10" s="58">
        <f t="shared" si="0"/>
        <v>0</v>
      </c>
      <c r="K10" s="58">
        <f t="shared" si="0"/>
        <v>0</v>
      </c>
      <c r="L10" s="58">
        <f t="shared" si="0"/>
        <v>0</v>
      </c>
      <c r="M10" s="58">
        <f t="shared" si="0"/>
        <v>202176</v>
      </c>
      <c r="N10" s="58">
        <f t="shared" si="0"/>
        <v>202176</v>
      </c>
      <c r="O10" s="58">
        <f t="shared" si="0"/>
        <v>0</v>
      </c>
      <c r="P10" s="58">
        <f t="shared" si="0"/>
        <v>48095.188</v>
      </c>
      <c r="Q10" s="58">
        <f t="shared" si="0"/>
        <v>48095.188</v>
      </c>
      <c r="R10" s="58">
        <f t="shared" si="0"/>
        <v>266.281</v>
      </c>
      <c r="S10" s="58">
        <f t="shared" si="0"/>
        <v>47828.907</v>
      </c>
      <c r="T10" s="58">
        <f t="shared" si="0"/>
        <v>0</v>
      </c>
      <c r="U10" s="58">
        <f t="shared" si="0"/>
        <v>0</v>
      </c>
      <c r="V10" s="58">
        <f t="shared" si="0"/>
        <v>0</v>
      </c>
      <c r="W10" s="43">
        <f>N10/I10*100</f>
        <v>100</v>
      </c>
      <c r="X10" s="43"/>
      <c r="Y10" s="43">
        <f>Q10/G10*100</f>
        <v>23.69114333552665</v>
      </c>
      <c r="Z10" s="43">
        <f>+R10/H10*100</f>
        <v>31.960866449738162</v>
      </c>
      <c r="AA10" s="43">
        <f>S10/I10*100</f>
        <v>23.657064636752136</v>
      </c>
      <c r="AB10" s="43"/>
      <c r="AC10" s="43"/>
      <c r="AD10" s="43"/>
      <c r="AE10" s="43">
        <f>((I10-4500)/I10)*100</f>
        <v>97.77421652421653</v>
      </c>
      <c r="AF10" s="57"/>
      <c r="AH10" s="59"/>
    </row>
    <row r="11" spans="1:34" ht="12.75" hidden="1">
      <c r="A11" s="57"/>
      <c r="B11" s="54" t="s">
        <v>115</v>
      </c>
      <c r="C11" s="54"/>
      <c r="D11" s="58"/>
      <c r="E11" s="58"/>
      <c r="F11" s="58"/>
      <c r="G11" s="58"/>
      <c r="H11" s="58"/>
      <c r="I11" s="58"/>
      <c r="J11" s="58"/>
      <c r="K11" s="58"/>
      <c r="L11" s="58"/>
      <c r="M11" s="43"/>
      <c r="N11" s="43"/>
      <c r="O11" s="43"/>
      <c r="P11" s="43"/>
      <c r="Q11" s="43"/>
      <c r="R11" s="43"/>
      <c r="S11" s="43"/>
      <c r="T11" s="43"/>
      <c r="U11" s="43"/>
      <c r="V11" s="43"/>
      <c r="W11" s="60"/>
      <c r="X11" s="60"/>
      <c r="Y11" s="60"/>
      <c r="Z11" s="60"/>
      <c r="AA11" s="60"/>
      <c r="AB11" s="60"/>
      <c r="AC11" s="60"/>
      <c r="AD11" s="60"/>
      <c r="AE11" s="60"/>
      <c r="AF11" s="57"/>
      <c r="AH11" s="59"/>
    </row>
    <row r="12" spans="1:256" ht="39">
      <c r="A12" s="54" t="s">
        <v>116</v>
      </c>
      <c r="B12" s="61" t="s">
        <v>117</v>
      </c>
      <c r="C12" s="61"/>
      <c r="D12" s="58">
        <f aca="true" t="shared" si="1" ref="D12:V12">D13+D24+D32+D34+D67+D77</f>
        <v>291178</v>
      </c>
      <c r="E12" s="58">
        <f t="shared" si="1"/>
        <v>279376</v>
      </c>
      <c r="F12" s="58">
        <f t="shared" si="1"/>
        <v>118337</v>
      </c>
      <c r="G12" s="58">
        <f t="shared" si="1"/>
        <v>118337</v>
      </c>
      <c r="H12" s="58">
        <f t="shared" si="1"/>
        <v>0</v>
      </c>
      <c r="I12" s="58">
        <f t="shared" si="1"/>
        <v>118337</v>
      </c>
      <c r="J12" s="58">
        <f t="shared" si="1"/>
        <v>0</v>
      </c>
      <c r="K12" s="58">
        <f t="shared" si="1"/>
        <v>0</v>
      </c>
      <c r="L12" s="58">
        <f t="shared" si="1"/>
        <v>0</v>
      </c>
      <c r="M12" s="58">
        <f t="shared" si="1"/>
        <v>118337</v>
      </c>
      <c r="N12" s="58">
        <f t="shared" si="1"/>
        <v>118337</v>
      </c>
      <c r="O12" s="58">
        <f t="shared" si="1"/>
        <v>0</v>
      </c>
      <c r="P12" s="58">
        <f t="shared" si="1"/>
        <v>36648.909</v>
      </c>
      <c r="Q12" s="58">
        <f t="shared" si="1"/>
        <v>36648.909</v>
      </c>
      <c r="R12" s="58">
        <f t="shared" si="1"/>
        <v>0</v>
      </c>
      <c r="S12" s="58">
        <f t="shared" si="1"/>
        <v>36648.909</v>
      </c>
      <c r="T12" s="58">
        <f t="shared" si="1"/>
        <v>0</v>
      </c>
      <c r="U12" s="58">
        <f t="shared" si="1"/>
        <v>0</v>
      </c>
      <c r="V12" s="58">
        <f t="shared" si="1"/>
        <v>0</v>
      </c>
      <c r="W12" s="43">
        <f>N12/G12*100</f>
        <v>100</v>
      </c>
      <c r="X12" s="43"/>
      <c r="Y12" s="43">
        <f>Q12/G12*100</f>
        <v>30.969949381850135</v>
      </c>
      <c r="Z12" s="43"/>
      <c r="AA12" s="43">
        <f>S12/I12*100</f>
        <v>30.969949381850135</v>
      </c>
      <c r="AB12" s="43"/>
      <c r="AC12" s="43"/>
      <c r="AD12" s="43"/>
      <c r="AE12" s="43">
        <f>((F12-4500)/F12)*100</f>
        <v>96.19730092870363</v>
      </c>
      <c r="AF12" s="54"/>
      <c r="AG12" s="6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ht="26.25" hidden="1">
      <c r="A13" s="63" t="s">
        <v>118</v>
      </c>
      <c r="B13" s="64" t="s">
        <v>119</v>
      </c>
      <c r="C13" s="64"/>
      <c r="D13" s="65">
        <f>D14+D18</f>
        <v>7247</v>
      </c>
      <c r="E13" s="65">
        <f aca="true" t="shared" si="2" ref="E13:S13">E14+E18</f>
        <v>6885</v>
      </c>
      <c r="F13" s="65">
        <f t="shared" si="2"/>
        <v>3385</v>
      </c>
      <c r="G13" s="65">
        <f t="shared" si="2"/>
        <v>3385</v>
      </c>
      <c r="H13" s="65"/>
      <c r="I13" s="65">
        <f t="shared" si="2"/>
        <v>3385</v>
      </c>
      <c r="J13" s="65"/>
      <c r="K13" s="65"/>
      <c r="L13" s="65"/>
      <c r="M13" s="65">
        <f t="shared" si="2"/>
        <v>3385</v>
      </c>
      <c r="N13" s="65">
        <f t="shared" si="2"/>
        <v>3385</v>
      </c>
      <c r="O13" s="65"/>
      <c r="P13" s="65">
        <f t="shared" si="2"/>
        <v>1788.532</v>
      </c>
      <c r="Q13" s="65">
        <f t="shared" si="2"/>
        <v>1788.532</v>
      </c>
      <c r="R13" s="65"/>
      <c r="S13" s="65">
        <f t="shared" si="2"/>
        <v>1788.532</v>
      </c>
      <c r="T13" s="65"/>
      <c r="U13" s="65"/>
      <c r="V13" s="65"/>
      <c r="W13" s="43">
        <f>N13/G13*100</f>
        <v>100</v>
      </c>
      <c r="X13" s="43"/>
      <c r="Y13" s="43">
        <f>Q13/G13*100</f>
        <v>52.83698670605613</v>
      </c>
      <c r="Z13" s="43"/>
      <c r="AA13" s="43">
        <f>S13/I13*100</f>
        <v>52.83698670605613</v>
      </c>
      <c r="AB13" s="43"/>
      <c r="AC13" s="43"/>
      <c r="AD13" s="43"/>
      <c r="AE13" s="43">
        <v>100</v>
      </c>
      <c r="AF13" s="54"/>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ht="12.75" hidden="1">
      <c r="A14" s="63" t="s">
        <v>120</v>
      </c>
      <c r="B14" s="64" t="s">
        <v>121</v>
      </c>
      <c r="C14" s="64"/>
      <c r="D14" s="65"/>
      <c r="E14" s="65"/>
      <c r="F14" s="65"/>
      <c r="G14" s="65"/>
      <c r="H14" s="65"/>
      <c r="I14" s="65"/>
      <c r="J14" s="65"/>
      <c r="K14" s="65"/>
      <c r="L14" s="65"/>
      <c r="M14" s="43"/>
      <c r="N14" s="43"/>
      <c r="O14" s="43"/>
      <c r="P14" s="43"/>
      <c r="Q14" s="43"/>
      <c r="R14" s="43"/>
      <c r="S14" s="43"/>
      <c r="T14" s="43"/>
      <c r="U14" s="43"/>
      <c r="V14" s="43"/>
      <c r="W14" s="43"/>
      <c r="X14" s="43"/>
      <c r="Y14" s="43"/>
      <c r="Z14" s="43"/>
      <c r="AA14" s="43"/>
      <c r="AB14" s="43"/>
      <c r="AC14" s="43"/>
      <c r="AD14" s="43"/>
      <c r="AE14" s="43"/>
      <c r="AF14" s="54"/>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ht="12.75" hidden="1">
      <c r="A15" s="66" t="s">
        <v>122</v>
      </c>
      <c r="B15" s="64" t="s">
        <v>123</v>
      </c>
      <c r="C15" s="64"/>
      <c r="D15" s="65"/>
      <c r="E15" s="65"/>
      <c r="F15" s="65"/>
      <c r="G15" s="65"/>
      <c r="H15" s="65"/>
      <c r="I15" s="65"/>
      <c r="J15" s="65"/>
      <c r="K15" s="65"/>
      <c r="L15" s="65"/>
      <c r="M15" s="43"/>
      <c r="N15" s="43"/>
      <c r="O15" s="43"/>
      <c r="P15" s="43"/>
      <c r="Q15" s="43"/>
      <c r="R15" s="43"/>
      <c r="S15" s="43"/>
      <c r="T15" s="43"/>
      <c r="U15" s="43"/>
      <c r="V15" s="43"/>
      <c r="W15" s="43"/>
      <c r="X15" s="43"/>
      <c r="Y15" s="43"/>
      <c r="Z15" s="43"/>
      <c r="AA15" s="43"/>
      <c r="AB15" s="43"/>
      <c r="AC15" s="43"/>
      <c r="AD15" s="43"/>
      <c r="AE15" s="43"/>
      <c r="AF15" s="54"/>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32" ht="12.75" hidden="1">
      <c r="A16" s="67">
        <v>1</v>
      </c>
      <c r="B16" s="68" t="s">
        <v>124</v>
      </c>
      <c r="C16" s="68"/>
      <c r="D16" s="69"/>
      <c r="E16" s="69"/>
      <c r="F16" s="69"/>
      <c r="G16" s="69"/>
      <c r="H16" s="69"/>
      <c r="I16" s="69"/>
      <c r="J16" s="69"/>
      <c r="K16" s="69"/>
      <c r="L16" s="69"/>
      <c r="M16" s="44"/>
      <c r="N16" s="44"/>
      <c r="O16" s="44"/>
      <c r="P16" s="44"/>
      <c r="Q16" s="44"/>
      <c r="R16" s="44"/>
      <c r="S16" s="44"/>
      <c r="T16" s="44"/>
      <c r="U16" s="44"/>
      <c r="V16" s="44"/>
      <c r="W16" s="44"/>
      <c r="X16" s="44"/>
      <c r="Y16" s="44"/>
      <c r="Z16" s="44"/>
      <c r="AA16" s="44"/>
      <c r="AB16" s="44"/>
      <c r="AC16" s="44"/>
      <c r="AD16" s="44"/>
      <c r="AE16" s="44"/>
      <c r="AF16" s="70"/>
    </row>
    <row r="17" spans="1:32" ht="12.75" hidden="1">
      <c r="A17" s="67">
        <v>2</v>
      </c>
      <c r="B17" s="68" t="s">
        <v>124</v>
      </c>
      <c r="C17" s="68"/>
      <c r="D17" s="69"/>
      <c r="E17" s="69"/>
      <c r="F17" s="69"/>
      <c r="G17" s="69"/>
      <c r="H17" s="69"/>
      <c r="I17" s="69"/>
      <c r="J17" s="69"/>
      <c r="K17" s="69"/>
      <c r="L17" s="69"/>
      <c r="M17" s="44"/>
      <c r="N17" s="44"/>
      <c r="O17" s="44"/>
      <c r="P17" s="44"/>
      <c r="Q17" s="44"/>
      <c r="R17" s="44"/>
      <c r="S17" s="44"/>
      <c r="T17" s="44"/>
      <c r="U17" s="44"/>
      <c r="V17" s="44"/>
      <c r="W17" s="44"/>
      <c r="X17" s="44"/>
      <c r="Y17" s="44"/>
      <c r="Z17" s="44"/>
      <c r="AA17" s="44"/>
      <c r="AB17" s="44"/>
      <c r="AC17" s="44"/>
      <c r="AD17" s="44"/>
      <c r="AE17" s="44"/>
      <c r="AF17" s="70"/>
    </row>
    <row r="18" spans="1:256" ht="12.75" hidden="1">
      <c r="A18" s="71" t="s">
        <v>125</v>
      </c>
      <c r="B18" s="64" t="s">
        <v>126</v>
      </c>
      <c r="C18" s="64"/>
      <c r="D18" s="65">
        <f>D19+D22+D23</f>
        <v>7247</v>
      </c>
      <c r="E18" s="65">
        <f>E19+E22+E23</f>
        <v>6885</v>
      </c>
      <c r="F18" s="65">
        <f>F19+F22+F23</f>
        <v>3385</v>
      </c>
      <c r="G18" s="65">
        <f>G19+G22+G23</f>
        <v>3385</v>
      </c>
      <c r="H18" s="65"/>
      <c r="I18" s="65">
        <f>I19+I22+I23</f>
        <v>3385</v>
      </c>
      <c r="J18" s="65"/>
      <c r="K18" s="65"/>
      <c r="L18" s="65"/>
      <c r="M18" s="65">
        <f>M19+M22+M23</f>
        <v>3385</v>
      </c>
      <c r="N18" s="65">
        <f>N19+N22+N23</f>
        <v>3385</v>
      </c>
      <c r="O18" s="65"/>
      <c r="P18" s="65">
        <f>P19+P22+P23</f>
        <v>1788.532</v>
      </c>
      <c r="Q18" s="65">
        <f>Q19+Q22+Q23</f>
        <v>1788.532</v>
      </c>
      <c r="R18" s="65"/>
      <c r="S18" s="65">
        <f>S19+S22+S23</f>
        <v>1788.532</v>
      </c>
      <c r="T18" s="65"/>
      <c r="U18" s="65"/>
      <c r="V18" s="65"/>
      <c r="W18" s="43">
        <f>N18/G18*100</f>
        <v>100</v>
      </c>
      <c r="X18" s="43"/>
      <c r="Y18" s="43">
        <f>Q18/G18*100</f>
        <v>52.83698670605613</v>
      </c>
      <c r="Z18" s="43"/>
      <c r="AA18" s="43">
        <f>S18/I18*100</f>
        <v>52.83698670605613</v>
      </c>
      <c r="AB18" s="43"/>
      <c r="AC18" s="43"/>
      <c r="AD18" s="43"/>
      <c r="AE18" s="43">
        <v>100</v>
      </c>
      <c r="AF18" s="7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ht="26.25" hidden="1">
      <c r="A19" s="66" t="s">
        <v>122</v>
      </c>
      <c r="B19" s="64" t="s">
        <v>127</v>
      </c>
      <c r="C19" s="73"/>
      <c r="D19" s="74">
        <f>D20+D21</f>
        <v>7247</v>
      </c>
      <c r="E19" s="74">
        <f>E20+E21</f>
        <v>6885</v>
      </c>
      <c r="F19" s="74">
        <f>F20+F21</f>
        <v>3385</v>
      </c>
      <c r="G19" s="74">
        <f>G20+G21</f>
        <v>3385</v>
      </c>
      <c r="H19" s="74"/>
      <c r="I19" s="74">
        <f>I20+I21</f>
        <v>3385</v>
      </c>
      <c r="J19" s="74"/>
      <c r="K19" s="74"/>
      <c r="L19" s="74"/>
      <c r="M19" s="74">
        <f>M20+M21</f>
        <v>3385</v>
      </c>
      <c r="N19" s="74">
        <f>N20+N21</f>
        <v>3385</v>
      </c>
      <c r="O19" s="74"/>
      <c r="P19" s="74">
        <f>P20+P21</f>
        <v>1788.532</v>
      </c>
      <c r="Q19" s="74">
        <f>Q20+Q21</f>
        <v>1788.532</v>
      </c>
      <c r="R19" s="74"/>
      <c r="S19" s="74">
        <f>S20+S21</f>
        <v>1788.532</v>
      </c>
      <c r="T19" s="74"/>
      <c r="U19" s="74"/>
      <c r="V19" s="74"/>
      <c r="W19" s="43">
        <f>N19/G19*100</f>
        <v>100</v>
      </c>
      <c r="X19" s="43"/>
      <c r="Y19" s="43">
        <f>Q19/G19*100</f>
        <v>52.83698670605613</v>
      </c>
      <c r="Z19" s="43"/>
      <c r="AA19" s="43">
        <f>S19/I19*100</f>
        <v>52.83698670605613</v>
      </c>
      <c r="AB19" s="43"/>
      <c r="AC19" s="43"/>
      <c r="AD19" s="43"/>
      <c r="AE19" s="43">
        <v>100</v>
      </c>
      <c r="AF19" s="54"/>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32" ht="27" hidden="1">
      <c r="A20" s="67">
        <v>1</v>
      </c>
      <c r="B20" s="75" t="s">
        <v>128</v>
      </c>
      <c r="C20" s="76" t="s">
        <v>129</v>
      </c>
      <c r="D20" s="69">
        <v>2900</v>
      </c>
      <c r="E20" s="69">
        <v>2755</v>
      </c>
      <c r="F20" s="69">
        <f>G20+J20</f>
        <v>1755</v>
      </c>
      <c r="G20" s="69">
        <f>SUM(H20:I20)</f>
        <v>1755</v>
      </c>
      <c r="H20" s="69"/>
      <c r="I20" s="69">
        <v>1755</v>
      </c>
      <c r="J20" s="69"/>
      <c r="K20" s="69"/>
      <c r="L20" s="69"/>
      <c r="M20" s="44">
        <f>SUM(N20:O20)</f>
        <v>1755</v>
      </c>
      <c r="N20" s="44">
        <f>I20</f>
        <v>1755</v>
      </c>
      <c r="O20" s="44"/>
      <c r="P20" s="44">
        <f>Q20+T20</f>
        <v>1712.087</v>
      </c>
      <c r="Q20" s="44">
        <f>SUM(R20:S20)</f>
        <v>1712.087</v>
      </c>
      <c r="R20" s="44"/>
      <c r="S20" s="44">
        <v>1712.087</v>
      </c>
      <c r="T20" s="44"/>
      <c r="U20" s="44"/>
      <c r="V20" s="44"/>
      <c r="W20" s="44">
        <f>N20/G20*100</f>
        <v>100</v>
      </c>
      <c r="X20" s="44"/>
      <c r="Y20" s="44">
        <f>Q20/G20*100</f>
        <v>97.55481481481482</v>
      </c>
      <c r="Z20" s="44"/>
      <c r="AA20" s="44">
        <f>S20/I20*100</f>
        <v>97.55481481481482</v>
      </c>
      <c r="AB20" s="44"/>
      <c r="AC20" s="44"/>
      <c r="AD20" s="44"/>
      <c r="AE20" s="44">
        <v>100</v>
      </c>
      <c r="AF20" s="70"/>
    </row>
    <row r="21" spans="1:32" ht="27" hidden="1">
      <c r="A21" s="67">
        <v>2</v>
      </c>
      <c r="B21" s="75" t="s">
        <v>130</v>
      </c>
      <c r="C21" s="76" t="s">
        <v>131</v>
      </c>
      <c r="D21" s="69">
        <v>4347</v>
      </c>
      <c r="E21" s="69">
        <f>2500+1630</f>
        <v>4130</v>
      </c>
      <c r="F21" s="69">
        <f>G21+J21</f>
        <v>1630</v>
      </c>
      <c r="G21" s="69">
        <f>SUM(H21:I21)</f>
        <v>1630</v>
      </c>
      <c r="H21" s="69"/>
      <c r="I21" s="69">
        <v>1630</v>
      </c>
      <c r="J21" s="69"/>
      <c r="K21" s="69"/>
      <c r="L21" s="69"/>
      <c r="M21" s="44">
        <f>SUM(N21:O21)</f>
        <v>1630</v>
      </c>
      <c r="N21" s="44">
        <f>I21</f>
        <v>1630</v>
      </c>
      <c r="O21" s="44"/>
      <c r="P21" s="44">
        <f>Q21+T21</f>
        <v>76.445</v>
      </c>
      <c r="Q21" s="44">
        <f>SUM(R21:S21)</f>
        <v>76.445</v>
      </c>
      <c r="R21" s="44"/>
      <c r="S21" s="44">
        <v>76.445</v>
      </c>
      <c r="T21" s="44"/>
      <c r="U21" s="44"/>
      <c r="V21" s="44"/>
      <c r="W21" s="44">
        <f>N21/G21*100</f>
        <v>100</v>
      </c>
      <c r="X21" s="44"/>
      <c r="Y21" s="44">
        <f>Q21/G21*100</f>
        <v>4.689877300613497</v>
      </c>
      <c r="Z21" s="44"/>
      <c r="AA21" s="44">
        <f>S21/I21*100</f>
        <v>4.689877300613497</v>
      </c>
      <c r="AB21" s="44"/>
      <c r="AC21" s="44"/>
      <c r="AD21" s="44"/>
      <c r="AE21" s="44">
        <v>100</v>
      </c>
      <c r="AF21" s="70"/>
    </row>
    <row r="22" spans="1:256" ht="12.75" hidden="1">
      <c r="A22" s="66" t="s">
        <v>132</v>
      </c>
      <c r="B22" s="64" t="s">
        <v>133</v>
      </c>
      <c r="C22" s="64"/>
      <c r="D22" s="65"/>
      <c r="E22" s="65"/>
      <c r="F22" s="65"/>
      <c r="G22" s="65"/>
      <c r="H22" s="65"/>
      <c r="I22" s="65"/>
      <c r="J22" s="65"/>
      <c r="K22" s="65"/>
      <c r="L22" s="65"/>
      <c r="M22" s="43"/>
      <c r="N22" s="43"/>
      <c r="O22" s="43"/>
      <c r="P22" s="43"/>
      <c r="Q22" s="43"/>
      <c r="R22" s="43"/>
      <c r="S22" s="43"/>
      <c r="T22" s="43"/>
      <c r="U22" s="43"/>
      <c r="V22" s="43"/>
      <c r="W22" s="43"/>
      <c r="X22" s="43"/>
      <c r="Y22" s="43"/>
      <c r="Z22" s="43"/>
      <c r="AA22" s="43"/>
      <c r="AB22" s="43"/>
      <c r="AC22" s="43"/>
      <c r="AD22" s="43"/>
      <c r="AE22" s="43"/>
      <c r="AF22" s="7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12.75" hidden="1">
      <c r="A23" s="66" t="s">
        <v>134</v>
      </c>
      <c r="B23" s="64" t="s">
        <v>123</v>
      </c>
      <c r="C23" s="64"/>
      <c r="D23" s="65"/>
      <c r="E23" s="65"/>
      <c r="F23" s="65"/>
      <c r="G23" s="65"/>
      <c r="H23" s="65"/>
      <c r="I23" s="65"/>
      <c r="J23" s="65"/>
      <c r="K23" s="65"/>
      <c r="L23" s="65"/>
      <c r="M23" s="43"/>
      <c r="N23" s="43"/>
      <c r="O23" s="43"/>
      <c r="P23" s="43"/>
      <c r="Q23" s="43"/>
      <c r="R23" s="43"/>
      <c r="S23" s="43"/>
      <c r="T23" s="43"/>
      <c r="U23" s="43"/>
      <c r="V23" s="43"/>
      <c r="W23" s="43"/>
      <c r="X23" s="43"/>
      <c r="Y23" s="43"/>
      <c r="Z23" s="43"/>
      <c r="AA23" s="43"/>
      <c r="AB23" s="43"/>
      <c r="AC23" s="43"/>
      <c r="AD23" s="43"/>
      <c r="AE23" s="43"/>
      <c r="AF23" s="7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32" ht="26.25" hidden="1">
      <c r="A24" s="63" t="s">
        <v>135</v>
      </c>
      <c r="B24" s="64" t="s">
        <v>136</v>
      </c>
      <c r="C24" s="64"/>
      <c r="D24" s="65">
        <f>D25+D28</f>
        <v>8822</v>
      </c>
      <c r="E24" s="65">
        <f aca="true" t="shared" si="3" ref="E24:N24">E25+E28</f>
        <v>8381</v>
      </c>
      <c r="F24" s="65">
        <f t="shared" si="3"/>
        <v>3000</v>
      </c>
      <c r="G24" s="65">
        <f t="shared" si="3"/>
        <v>3000</v>
      </c>
      <c r="H24" s="65"/>
      <c r="I24" s="65">
        <f t="shared" si="3"/>
        <v>3000</v>
      </c>
      <c r="J24" s="65"/>
      <c r="K24" s="65"/>
      <c r="L24" s="65"/>
      <c r="M24" s="65">
        <f t="shared" si="3"/>
        <v>3000</v>
      </c>
      <c r="N24" s="65">
        <f t="shared" si="3"/>
        <v>3000</v>
      </c>
      <c r="O24" s="65"/>
      <c r="P24" s="65"/>
      <c r="Q24" s="65"/>
      <c r="R24" s="65"/>
      <c r="S24" s="65"/>
      <c r="T24" s="65"/>
      <c r="U24" s="65"/>
      <c r="V24" s="65"/>
      <c r="W24" s="43">
        <f>N24/G24*100</f>
        <v>100</v>
      </c>
      <c r="X24" s="43"/>
      <c r="Y24" s="43">
        <f>Q24/G24*100</f>
        <v>0</v>
      </c>
      <c r="Z24" s="43"/>
      <c r="AA24" s="43">
        <f>S24/I24*100</f>
        <v>0</v>
      </c>
      <c r="AB24" s="43"/>
      <c r="AC24" s="43"/>
      <c r="AD24" s="43"/>
      <c r="AE24" s="43">
        <v>0</v>
      </c>
      <c r="AF24" s="77"/>
    </row>
    <row r="25" spans="1:256" ht="12.75" hidden="1">
      <c r="A25" s="63" t="s">
        <v>120</v>
      </c>
      <c r="B25" s="64" t="s">
        <v>121</v>
      </c>
      <c r="C25" s="64"/>
      <c r="D25" s="65">
        <f>D26</f>
        <v>8822</v>
      </c>
      <c r="E25" s="65">
        <f aca="true" t="shared" si="4" ref="E25:N26">E26</f>
        <v>8381</v>
      </c>
      <c r="F25" s="65">
        <f t="shared" si="4"/>
        <v>3000</v>
      </c>
      <c r="G25" s="65">
        <f t="shared" si="4"/>
        <v>3000</v>
      </c>
      <c r="H25" s="65"/>
      <c r="I25" s="65">
        <f t="shared" si="4"/>
        <v>3000</v>
      </c>
      <c r="J25" s="65"/>
      <c r="K25" s="65"/>
      <c r="L25" s="65"/>
      <c r="M25" s="65">
        <f t="shared" si="4"/>
        <v>3000</v>
      </c>
      <c r="N25" s="65">
        <f t="shared" si="4"/>
        <v>3000</v>
      </c>
      <c r="O25" s="65"/>
      <c r="P25" s="65"/>
      <c r="Q25" s="65"/>
      <c r="R25" s="65"/>
      <c r="S25" s="65"/>
      <c r="T25" s="65"/>
      <c r="U25" s="65"/>
      <c r="V25" s="65"/>
      <c r="W25" s="43">
        <f>N25/G25*100</f>
        <v>100</v>
      </c>
      <c r="X25" s="43"/>
      <c r="Y25" s="43">
        <f>Q25/G25*100</f>
        <v>0</v>
      </c>
      <c r="Z25" s="43"/>
      <c r="AA25" s="43">
        <f>S25/I25*100</f>
        <v>0</v>
      </c>
      <c r="AB25" s="43"/>
      <c r="AC25" s="43"/>
      <c r="AD25" s="43"/>
      <c r="AE25" s="43">
        <v>0</v>
      </c>
      <c r="AF25" s="54"/>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12.75" hidden="1">
      <c r="A26" s="66" t="s">
        <v>132</v>
      </c>
      <c r="B26" s="64" t="s">
        <v>133</v>
      </c>
      <c r="C26" s="64"/>
      <c r="D26" s="65">
        <f>D27</f>
        <v>8822</v>
      </c>
      <c r="E26" s="65">
        <f t="shared" si="4"/>
        <v>8381</v>
      </c>
      <c r="F26" s="65">
        <f t="shared" si="4"/>
        <v>3000</v>
      </c>
      <c r="G26" s="65">
        <f t="shared" si="4"/>
        <v>3000</v>
      </c>
      <c r="H26" s="65"/>
      <c r="I26" s="65">
        <f t="shared" si="4"/>
        <v>3000</v>
      </c>
      <c r="J26" s="65"/>
      <c r="K26" s="65"/>
      <c r="L26" s="65"/>
      <c r="M26" s="65">
        <f t="shared" si="4"/>
        <v>3000</v>
      </c>
      <c r="N26" s="65">
        <f t="shared" si="4"/>
        <v>3000</v>
      </c>
      <c r="O26" s="65"/>
      <c r="P26" s="65"/>
      <c r="Q26" s="65"/>
      <c r="R26" s="65"/>
      <c r="S26" s="65"/>
      <c r="T26" s="65"/>
      <c r="U26" s="65"/>
      <c r="V26" s="65"/>
      <c r="W26" s="43">
        <f>N26/G26*100</f>
        <v>100</v>
      </c>
      <c r="X26" s="43"/>
      <c r="Y26" s="43">
        <f>Q26/G26*100</f>
        <v>0</v>
      </c>
      <c r="Z26" s="43"/>
      <c r="AA26" s="43">
        <f>S26/I26*100</f>
        <v>0</v>
      </c>
      <c r="AB26" s="43"/>
      <c r="AC26" s="43"/>
      <c r="AD26" s="43"/>
      <c r="AE26" s="43">
        <v>0</v>
      </c>
      <c r="AF26" s="54"/>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32" ht="39" hidden="1">
      <c r="A27" s="67">
        <v>1</v>
      </c>
      <c r="B27" s="78" t="s">
        <v>137</v>
      </c>
      <c r="C27" s="76" t="s">
        <v>138</v>
      </c>
      <c r="D27" s="69">
        <v>8822</v>
      </c>
      <c r="E27" s="69">
        <v>8381</v>
      </c>
      <c r="F27" s="69">
        <f>G27+J27</f>
        <v>3000</v>
      </c>
      <c r="G27" s="69">
        <f>SUM(H27:I27)</f>
        <v>3000</v>
      </c>
      <c r="H27" s="69"/>
      <c r="I27" s="69">
        <v>3000</v>
      </c>
      <c r="J27" s="69"/>
      <c r="K27" s="69"/>
      <c r="L27" s="69"/>
      <c r="M27" s="44">
        <f>SUM(N27:O27)</f>
        <v>3000</v>
      </c>
      <c r="N27" s="44">
        <v>3000</v>
      </c>
      <c r="O27" s="44"/>
      <c r="P27" s="44"/>
      <c r="Q27" s="44"/>
      <c r="R27" s="44"/>
      <c r="S27" s="44"/>
      <c r="T27" s="44"/>
      <c r="U27" s="44"/>
      <c r="V27" s="44"/>
      <c r="W27" s="44">
        <f>N27/G27*100</f>
        <v>100</v>
      </c>
      <c r="X27" s="44"/>
      <c r="Y27" s="44">
        <f>Q27/G27*100</f>
        <v>0</v>
      </c>
      <c r="Z27" s="44"/>
      <c r="AA27" s="44">
        <f>S27/I27*100</f>
        <v>0</v>
      </c>
      <c r="AB27" s="44"/>
      <c r="AC27" s="44"/>
      <c r="AD27" s="44"/>
      <c r="AE27" s="44">
        <v>0</v>
      </c>
      <c r="AF27" s="70" t="s">
        <v>139</v>
      </c>
    </row>
    <row r="28" spans="1:256" ht="12.75" hidden="1">
      <c r="A28" s="71" t="s">
        <v>125</v>
      </c>
      <c r="B28" s="64" t="s">
        <v>126</v>
      </c>
      <c r="C28" s="64"/>
      <c r="D28" s="65"/>
      <c r="E28" s="65"/>
      <c r="F28" s="65"/>
      <c r="G28" s="65"/>
      <c r="H28" s="65"/>
      <c r="I28" s="65"/>
      <c r="J28" s="65"/>
      <c r="K28" s="65"/>
      <c r="L28" s="65"/>
      <c r="M28" s="43"/>
      <c r="N28" s="43"/>
      <c r="O28" s="43"/>
      <c r="P28" s="43"/>
      <c r="Q28" s="43"/>
      <c r="R28" s="43"/>
      <c r="S28" s="43"/>
      <c r="T28" s="43"/>
      <c r="U28" s="43"/>
      <c r="V28" s="43"/>
      <c r="W28" s="43"/>
      <c r="X28" s="43"/>
      <c r="Y28" s="43"/>
      <c r="Z28" s="43"/>
      <c r="AA28" s="43"/>
      <c r="AB28" s="43"/>
      <c r="AC28" s="43"/>
      <c r="AD28" s="43"/>
      <c r="AE28" s="43"/>
      <c r="AF28" s="7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26.25" hidden="1">
      <c r="A29" s="66" t="s">
        <v>122</v>
      </c>
      <c r="B29" s="64" t="s">
        <v>127</v>
      </c>
      <c r="C29" s="73"/>
      <c r="D29" s="74"/>
      <c r="E29" s="74"/>
      <c r="F29" s="65"/>
      <c r="G29" s="65"/>
      <c r="H29" s="65"/>
      <c r="I29" s="65"/>
      <c r="J29" s="65"/>
      <c r="K29" s="65"/>
      <c r="L29" s="65"/>
      <c r="M29" s="43"/>
      <c r="N29" s="43"/>
      <c r="O29" s="43"/>
      <c r="P29" s="43"/>
      <c r="Q29" s="43"/>
      <c r="R29" s="43"/>
      <c r="S29" s="43"/>
      <c r="T29" s="43"/>
      <c r="U29" s="43"/>
      <c r="V29" s="43"/>
      <c r="W29" s="43"/>
      <c r="X29" s="43"/>
      <c r="Y29" s="43"/>
      <c r="Z29" s="43"/>
      <c r="AA29" s="43"/>
      <c r="AB29" s="43"/>
      <c r="AC29" s="43"/>
      <c r="AD29" s="43"/>
      <c r="AE29" s="43"/>
      <c r="AF29" s="54"/>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2.75" hidden="1">
      <c r="A30" s="66" t="s">
        <v>132</v>
      </c>
      <c r="B30" s="64" t="s">
        <v>133</v>
      </c>
      <c r="C30" s="64"/>
      <c r="D30" s="65"/>
      <c r="E30" s="65"/>
      <c r="F30" s="65"/>
      <c r="G30" s="65"/>
      <c r="H30" s="65"/>
      <c r="I30" s="65"/>
      <c r="J30" s="65"/>
      <c r="K30" s="65"/>
      <c r="L30" s="65"/>
      <c r="M30" s="43"/>
      <c r="N30" s="43"/>
      <c r="O30" s="43"/>
      <c r="P30" s="43"/>
      <c r="Q30" s="43"/>
      <c r="R30" s="43"/>
      <c r="S30" s="43"/>
      <c r="T30" s="43"/>
      <c r="U30" s="43"/>
      <c r="V30" s="43"/>
      <c r="W30" s="43"/>
      <c r="X30" s="43"/>
      <c r="Y30" s="43"/>
      <c r="Z30" s="43"/>
      <c r="AA30" s="43"/>
      <c r="AB30" s="43"/>
      <c r="AC30" s="43"/>
      <c r="AD30" s="43"/>
      <c r="AE30" s="43"/>
      <c r="AF30" s="7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12.75" hidden="1">
      <c r="A31" s="79" t="s">
        <v>134</v>
      </c>
      <c r="B31" s="80" t="s">
        <v>123</v>
      </c>
      <c r="C31" s="80"/>
      <c r="D31" s="81"/>
      <c r="E31" s="81"/>
      <c r="F31" s="81"/>
      <c r="G31" s="81"/>
      <c r="H31" s="81"/>
      <c r="I31" s="81"/>
      <c r="J31" s="81"/>
      <c r="K31" s="81"/>
      <c r="L31" s="81"/>
      <c r="M31" s="45"/>
      <c r="N31" s="45"/>
      <c r="O31" s="45"/>
      <c r="P31" s="45"/>
      <c r="Q31" s="45"/>
      <c r="R31" s="45"/>
      <c r="S31" s="45"/>
      <c r="T31" s="45"/>
      <c r="U31" s="45"/>
      <c r="V31" s="45"/>
      <c r="W31" s="45"/>
      <c r="X31" s="45"/>
      <c r="Y31" s="45"/>
      <c r="Z31" s="45"/>
      <c r="AA31" s="45"/>
      <c r="AB31" s="45"/>
      <c r="AC31" s="45"/>
      <c r="AD31" s="45"/>
      <c r="AE31" s="45"/>
      <c r="AF31" s="8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39" hidden="1">
      <c r="A32" s="83" t="s">
        <v>140</v>
      </c>
      <c r="B32" s="64" t="s">
        <v>141</v>
      </c>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12.75" hidden="1">
      <c r="A33" s="85" t="s">
        <v>122</v>
      </c>
      <c r="B33" s="86" t="s">
        <v>123</v>
      </c>
      <c r="C33" s="86"/>
      <c r="D33" s="87"/>
      <c r="E33" s="87"/>
      <c r="F33" s="87"/>
      <c r="G33" s="87"/>
      <c r="H33" s="87"/>
      <c r="I33" s="87"/>
      <c r="J33" s="87"/>
      <c r="K33" s="87"/>
      <c r="L33" s="87"/>
      <c r="M33" s="46"/>
      <c r="N33" s="46"/>
      <c r="O33" s="46"/>
      <c r="P33" s="46"/>
      <c r="Q33" s="46"/>
      <c r="R33" s="46"/>
      <c r="S33" s="46"/>
      <c r="T33" s="46"/>
      <c r="U33" s="46"/>
      <c r="V33" s="46"/>
      <c r="W33" s="46"/>
      <c r="X33" s="46"/>
      <c r="Y33" s="46"/>
      <c r="Z33" s="46"/>
      <c r="AA33" s="46"/>
      <c r="AB33" s="46"/>
      <c r="AC33" s="46"/>
      <c r="AD33" s="46"/>
      <c r="AE33" s="46"/>
      <c r="AF33" s="88"/>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32" ht="39" hidden="1">
      <c r="A34" s="63" t="s">
        <v>142</v>
      </c>
      <c r="B34" s="64" t="s">
        <v>143</v>
      </c>
      <c r="C34" s="64"/>
      <c r="D34" s="65">
        <f>D35+D50</f>
        <v>191481</v>
      </c>
      <c r="E34" s="65">
        <f aca="true" t="shared" si="5" ref="E34:V34">E35+E50</f>
        <v>184664</v>
      </c>
      <c r="F34" s="65">
        <f t="shared" si="5"/>
        <v>73006</v>
      </c>
      <c r="G34" s="65">
        <f t="shared" si="5"/>
        <v>73006</v>
      </c>
      <c r="H34" s="65">
        <f t="shared" si="5"/>
        <v>0</v>
      </c>
      <c r="I34" s="65">
        <f t="shared" si="5"/>
        <v>73006</v>
      </c>
      <c r="J34" s="65">
        <f t="shared" si="5"/>
        <v>0</v>
      </c>
      <c r="K34" s="65">
        <f t="shared" si="5"/>
        <v>0</v>
      </c>
      <c r="L34" s="65">
        <f t="shared" si="5"/>
        <v>0</v>
      </c>
      <c r="M34" s="65">
        <f t="shared" si="5"/>
        <v>73006</v>
      </c>
      <c r="N34" s="65">
        <f t="shared" si="5"/>
        <v>73006</v>
      </c>
      <c r="O34" s="65">
        <f t="shared" si="5"/>
        <v>0</v>
      </c>
      <c r="P34" s="65">
        <f t="shared" si="5"/>
        <v>18864.475</v>
      </c>
      <c r="Q34" s="65">
        <f t="shared" si="5"/>
        <v>18864.475</v>
      </c>
      <c r="R34" s="65">
        <f t="shared" si="5"/>
        <v>0</v>
      </c>
      <c r="S34" s="65">
        <f t="shared" si="5"/>
        <v>18864.475</v>
      </c>
      <c r="T34" s="65">
        <f t="shared" si="5"/>
        <v>0</v>
      </c>
      <c r="U34" s="65">
        <f t="shared" si="5"/>
        <v>0</v>
      </c>
      <c r="V34" s="65">
        <f t="shared" si="5"/>
        <v>0</v>
      </c>
      <c r="W34" s="43">
        <f aca="true" t="shared" si="6" ref="W34:W65">N34/G34*100</f>
        <v>100</v>
      </c>
      <c r="X34" s="43"/>
      <c r="Y34" s="43">
        <f aca="true" t="shared" si="7" ref="Y34:Y65">Q34/G34*100</f>
        <v>25.839622770731168</v>
      </c>
      <c r="Z34" s="43"/>
      <c r="AA34" s="43">
        <f aca="true" t="shared" si="8" ref="AA34:AA65">S34/I34*100</f>
        <v>25.839622770731168</v>
      </c>
      <c r="AB34" s="43"/>
      <c r="AC34" s="43"/>
      <c r="AD34" s="43"/>
      <c r="AE34" s="43">
        <f>(((F34-1500)/F34)*100)</f>
        <v>97.94537435279292</v>
      </c>
      <c r="AF34" s="77"/>
    </row>
    <row r="35" spans="1:256" ht="26.25" hidden="1">
      <c r="A35" s="66" t="s">
        <v>122</v>
      </c>
      <c r="B35" s="64" t="s">
        <v>127</v>
      </c>
      <c r="C35" s="73"/>
      <c r="D35" s="74">
        <f>SUM(D36:D49)</f>
        <v>104531</v>
      </c>
      <c r="E35" s="74">
        <f aca="true" t="shared" si="9" ref="E35:S35">SUM(E36:E49)</f>
        <v>99681</v>
      </c>
      <c r="F35" s="74">
        <f t="shared" si="9"/>
        <v>35402</v>
      </c>
      <c r="G35" s="74">
        <f t="shared" si="9"/>
        <v>35402</v>
      </c>
      <c r="H35" s="74"/>
      <c r="I35" s="74">
        <f t="shared" si="9"/>
        <v>35402</v>
      </c>
      <c r="J35" s="74"/>
      <c r="K35" s="74"/>
      <c r="L35" s="74"/>
      <c r="M35" s="74">
        <f t="shared" si="9"/>
        <v>35402</v>
      </c>
      <c r="N35" s="74">
        <f t="shared" si="9"/>
        <v>35402</v>
      </c>
      <c r="O35" s="74"/>
      <c r="P35" s="74">
        <f t="shared" si="9"/>
        <v>12587.452000000001</v>
      </c>
      <c r="Q35" s="74">
        <f t="shared" si="9"/>
        <v>12587.452000000001</v>
      </c>
      <c r="R35" s="74"/>
      <c r="S35" s="74">
        <f t="shared" si="9"/>
        <v>12587.452000000001</v>
      </c>
      <c r="T35" s="74"/>
      <c r="U35" s="74"/>
      <c r="V35" s="74"/>
      <c r="W35" s="43">
        <f t="shared" si="6"/>
        <v>100</v>
      </c>
      <c r="X35" s="43"/>
      <c r="Y35" s="43">
        <f t="shared" si="7"/>
        <v>35.55576521100503</v>
      </c>
      <c r="Z35" s="43"/>
      <c r="AA35" s="43">
        <f t="shared" si="8"/>
        <v>35.55576521100503</v>
      </c>
      <c r="AB35" s="43"/>
      <c r="AC35" s="43"/>
      <c r="AD35" s="43"/>
      <c r="AE35" s="43">
        <v>100</v>
      </c>
      <c r="AF35" s="54"/>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32" ht="27" hidden="1">
      <c r="A36" s="67">
        <v>1</v>
      </c>
      <c r="B36" s="75" t="s">
        <v>144</v>
      </c>
      <c r="C36" s="76" t="s">
        <v>145</v>
      </c>
      <c r="D36" s="69">
        <v>13545</v>
      </c>
      <c r="E36" s="69">
        <v>12868</v>
      </c>
      <c r="F36" s="69">
        <f aca="true" t="shared" si="10" ref="F36:F49">G36+J36</f>
        <v>5000</v>
      </c>
      <c r="G36" s="69">
        <f aca="true" t="shared" si="11" ref="G36:G49">SUM(H36:I36)</f>
        <v>5000</v>
      </c>
      <c r="H36" s="69"/>
      <c r="I36" s="69">
        <v>5000</v>
      </c>
      <c r="J36" s="69"/>
      <c r="K36" s="69"/>
      <c r="L36" s="69"/>
      <c r="M36" s="44">
        <f aca="true" t="shared" si="12" ref="M36:M49">SUM(N36:O36)</f>
        <v>5000</v>
      </c>
      <c r="N36" s="44">
        <f>I36</f>
        <v>5000</v>
      </c>
      <c r="O36" s="44"/>
      <c r="P36" s="44">
        <f aca="true" t="shared" si="13" ref="P36:P49">Q36+T36</f>
        <v>838.541</v>
      </c>
      <c r="Q36" s="44">
        <f aca="true" t="shared" si="14" ref="Q36:Q49">SUM(R36:S36)</f>
        <v>838.541</v>
      </c>
      <c r="R36" s="44"/>
      <c r="S36" s="44">
        <v>838.541</v>
      </c>
      <c r="T36" s="44"/>
      <c r="U36" s="44"/>
      <c r="V36" s="44"/>
      <c r="W36" s="44">
        <f t="shared" si="6"/>
        <v>100</v>
      </c>
      <c r="X36" s="44"/>
      <c r="Y36" s="44">
        <f t="shared" si="7"/>
        <v>16.77082</v>
      </c>
      <c r="Z36" s="44"/>
      <c r="AA36" s="44">
        <f t="shared" si="8"/>
        <v>16.77082</v>
      </c>
      <c r="AB36" s="44"/>
      <c r="AC36" s="44"/>
      <c r="AD36" s="44"/>
      <c r="AE36" s="44">
        <v>100</v>
      </c>
      <c r="AF36" s="70"/>
    </row>
    <row r="37" spans="1:32" ht="27" hidden="1">
      <c r="A37" s="67">
        <v>2</v>
      </c>
      <c r="B37" s="75" t="s">
        <v>146</v>
      </c>
      <c r="C37" s="76" t="s">
        <v>147</v>
      </c>
      <c r="D37" s="69">
        <v>14900</v>
      </c>
      <c r="E37" s="69">
        <v>14155</v>
      </c>
      <c r="F37" s="69">
        <f t="shared" si="10"/>
        <v>5000</v>
      </c>
      <c r="G37" s="69">
        <f t="shared" si="11"/>
        <v>5000</v>
      </c>
      <c r="H37" s="69"/>
      <c r="I37" s="69">
        <v>5000</v>
      </c>
      <c r="J37" s="69"/>
      <c r="K37" s="69"/>
      <c r="L37" s="69"/>
      <c r="M37" s="44">
        <f t="shared" si="12"/>
        <v>5000</v>
      </c>
      <c r="N37" s="44">
        <f>I37</f>
        <v>5000</v>
      </c>
      <c r="O37" s="44"/>
      <c r="P37" s="44">
        <f t="shared" si="13"/>
        <v>100</v>
      </c>
      <c r="Q37" s="44">
        <f t="shared" si="14"/>
        <v>100</v>
      </c>
      <c r="R37" s="44"/>
      <c r="S37" s="44">
        <v>100</v>
      </c>
      <c r="T37" s="44"/>
      <c r="U37" s="44"/>
      <c r="V37" s="44"/>
      <c r="W37" s="44">
        <f>N37/G37*100</f>
        <v>100</v>
      </c>
      <c r="X37" s="44"/>
      <c r="Y37" s="44">
        <f t="shared" si="7"/>
        <v>2</v>
      </c>
      <c r="Z37" s="44"/>
      <c r="AA37" s="44">
        <f t="shared" si="8"/>
        <v>2</v>
      </c>
      <c r="AB37" s="44"/>
      <c r="AC37" s="44"/>
      <c r="AD37" s="44"/>
      <c r="AE37" s="44">
        <v>100</v>
      </c>
      <c r="AF37" s="70"/>
    </row>
    <row r="38" spans="1:32" ht="27" hidden="1">
      <c r="A38" s="67">
        <v>3</v>
      </c>
      <c r="B38" s="75" t="s">
        <v>148</v>
      </c>
      <c r="C38" s="76" t="s">
        <v>149</v>
      </c>
      <c r="D38" s="69">
        <v>2600</v>
      </c>
      <c r="E38" s="69">
        <v>2600</v>
      </c>
      <c r="F38" s="69">
        <f t="shared" si="10"/>
        <v>915</v>
      </c>
      <c r="G38" s="69">
        <f t="shared" si="11"/>
        <v>915</v>
      </c>
      <c r="H38" s="69"/>
      <c r="I38" s="69">
        <v>915</v>
      </c>
      <c r="J38" s="69"/>
      <c r="K38" s="69"/>
      <c r="L38" s="69"/>
      <c r="M38" s="44">
        <f t="shared" si="12"/>
        <v>915</v>
      </c>
      <c r="N38" s="44">
        <f>I38</f>
        <v>915</v>
      </c>
      <c r="O38" s="44"/>
      <c r="P38" s="44">
        <f t="shared" si="13"/>
        <v>783.002</v>
      </c>
      <c r="Q38" s="44">
        <f t="shared" si="14"/>
        <v>783.002</v>
      </c>
      <c r="R38" s="44"/>
      <c r="S38" s="44">
        <v>783.002</v>
      </c>
      <c r="T38" s="44"/>
      <c r="U38" s="44"/>
      <c r="V38" s="44"/>
      <c r="W38" s="44">
        <f t="shared" si="6"/>
        <v>100</v>
      </c>
      <c r="X38" s="44"/>
      <c r="Y38" s="44">
        <f t="shared" si="7"/>
        <v>85.57398907103824</v>
      </c>
      <c r="Z38" s="44"/>
      <c r="AA38" s="44">
        <f t="shared" si="8"/>
        <v>85.57398907103824</v>
      </c>
      <c r="AB38" s="44"/>
      <c r="AC38" s="44"/>
      <c r="AD38" s="44"/>
      <c r="AE38" s="44">
        <v>100</v>
      </c>
      <c r="AF38" s="70"/>
    </row>
    <row r="39" spans="1:32" ht="27" hidden="1">
      <c r="A39" s="67">
        <v>4</v>
      </c>
      <c r="B39" s="75" t="s">
        <v>150</v>
      </c>
      <c r="C39" s="76" t="s">
        <v>151</v>
      </c>
      <c r="D39" s="69">
        <v>6000</v>
      </c>
      <c r="E39" s="69">
        <v>5700</v>
      </c>
      <c r="F39" s="69">
        <f t="shared" si="10"/>
        <v>700</v>
      </c>
      <c r="G39" s="69">
        <f t="shared" si="11"/>
        <v>700</v>
      </c>
      <c r="H39" s="69"/>
      <c r="I39" s="69">
        <v>700</v>
      </c>
      <c r="J39" s="69"/>
      <c r="K39" s="69"/>
      <c r="L39" s="69"/>
      <c r="M39" s="44">
        <f t="shared" si="12"/>
        <v>700</v>
      </c>
      <c r="N39" s="44">
        <f aca="true" t="shared" si="15" ref="N39:N65">I39</f>
        <v>700</v>
      </c>
      <c r="O39" s="44"/>
      <c r="P39" s="44">
        <f t="shared" si="13"/>
        <v>559.942</v>
      </c>
      <c r="Q39" s="44">
        <f t="shared" si="14"/>
        <v>559.942</v>
      </c>
      <c r="R39" s="44"/>
      <c r="S39" s="44">
        <v>559.942</v>
      </c>
      <c r="T39" s="44"/>
      <c r="U39" s="44"/>
      <c r="V39" s="44"/>
      <c r="W39" s="44">
        <f t="shared" si="6"/>
        <v>100</v>
      </c>
      <c r="X39" s="44"/>
      <c r="Y39" s="44">
        <f t="shared" si="7"/>
        <v>79.9917142857143</v>
      </c>
      <c r="Z39" s="44"/>
      <c r="AA39" s="44">
        <f t="shared" si="8"/>
        <v>79.9917142857143</v>
      </c>
      <c r="AB39" s="44"/>
      <c r="AC39" s="44"/>
      <c r="AD39" s="44"/>
      <c r="AE39" s="44">
        <v>100</v>
      </c>
      <c r="AF39" s="70"/>
    </row>
    <row r="40" spans="1:32" ht="27" hidden="1">
      <c r="A40" s="67">
        <v>5</v>
      </c>
      <c r="B40" s="75" t="s">
        <v>152</v>
      </c>
      <c r="C40" s="76" t="s">
        <v>153</v>
      </c>
      <c r="D40" s="69">
        <v>6000</v>
      </c>
      <c r="E40" s="69">
        <v>5700</v>
      </c>
      <c r="F40" s="69">
        <f t="shared" si="10"/>
        <v>340</v>
      </c>
      <c r="G40" s="69">
        <f t="shared" si="11"/>
        <v>340</v>
      </c>
      <c r="H40" s="69"/>
      <c r="I40" s="69">
        <v>340</v>
      </c>
      <c r="J40" s="69"/>
      <c r="K40" s="69"/>
      <c r="L40" s="69"/>
      <c r="M40" s="44">
        <f t="shared" si="12"/>
        <v>340</v>
      </c>
      <c r="N40" s="44">
        <f t="shared" si="15"/>
        <v>340</v>
      </c>
      <c r="O40" s="44"/>
      <c r="P40" s="44">
        <f t="shared" si="13"/>
        <v>103.523</v>
      </c>
      <c r="Q40" s="44">
        <f t="shared" si="14"/>
        <v>103.523</v>
      </c>
      <c r="R40" s="44"/>
      <c r="S40" s="44">
        <v>103.523</v>
      </c>
      <c r="T40" s="44"/>
      <c r="U40" s="44"/>
      <c r="V40" s="44"/>
      <c r="W40" s="44">
        <f t="shared" si="6"/>
        <v>100</v>
      </c>
      <c r="X40" s="44"/>
      <c r="Y40" s="44">
        <f t="shared" si="7"/>
        <v>30.44794117647059</v>
      </c>
      <c r="Z40" s="44"/>
      <c r="AA40" s="44">
        <f t="shared" si="8"/>
        <v>30.44794117647059</v>
      </c>
      <c r="AB40" s="44"/>
      <c r="AC40" s="44"/>
      <c r="AD40" s="44"/>
      <c r="AE40" s="44">
        <v>100</v>
      </c>
      <c r="AF40" s="70"/>
    </row>
    <row r="41" spans="1:32" ht="27" hidden="1">
      <c r="A41" s="67">
        <v>6</v>
      </c>
      <c r="B41" s="75" t="s">
        <v>154</v>
      </c>
      <c r="C41" s="76" t="s">
        <v>155</v>
      </c>
      <c r="D41" s="69">
        <v>4000</v>
      </c>
      <c r="E41" s="69">
        <v>3800</v>
      </c>
      <c r="F41" s="69">
        <f t="shared" si="10"/>
        <v>770</v>
      </c>
      <c r="G41" s="69">
        <f t="shared" si="11"/>
        <v>770</v>
      </c>
      <c r="H41" s="69"/>
      <c r="I41" s="69">
        <v>770</v>
      </c>
      <c r="J41" s="69"/>
      <c r="K41" s="69"/>
      <c r="L41" s="69"/>
      <c r="M41" s="44">
        <f t="shared" si="12"/>
        <v>770</v>
      </c>
      <c r="N41" s="44">
        <f t="shared" si="15"/>
        <v>770</v>
      </c>
      <c r="O41" s="44"/>
      <c r="P41" s="44">
        <f t="shared" si="13"/>
        <v>723.648</v>
      </c>
      <c r="Q41" s="44">
        <f t="shared" si="14"/>
        <v>723.648</v>
      </c>
      <c r="R41" s="44"/>
      <c r="S41" s="44">
        <v>723.648</v>
      </c>
      <c r="T41" s="44"/>
      <c r="U41" s="44"/>
      <c r="V41" s="44"/>
      <c r="W41" s="44">
        <f t="shared" si="6"/>
        <v>100</v>
      </c>
      <c r="X41" s="44"/>
      <c r="Y41" s="44">
        <f t="shared" si="7"/>
        <v>93.98025974025974</v>
      </c>
      <c r="Z41" s="44"/>
      <c r="AA41" s="44">
        <f t="shared" si="8"/>
        <v>93.98025974025974</v>
      </c>
      <c r="AB41" s="44"/>
      <c r="AC41" s="44"/>
      <c r="AD41" s="44"/>
      <c r="AE41" s="44">
        <v>100</v>
      </c>
      <c r="AF41" s="70"/>
    </row>
    <row r="42" spans="1:32" ht="27" hidden="1">
      <c r="A42" s="67">
        <v>7</v>
      </c>
      <c r="B42" s="75" t="s">
        <v>156</v>
      </c>
      <c r="C42" s="76" t="s">
        <v>157</v>
      </c>
      <c r="D42" s="69">
        <v>5500</v>
      </c>
      <c r="E42" s="69">
        <v>5225</v>
      </c>
      <c r="F42" s="69">
        <f t="shared" si="10"/>
        <v>2390</v>
      </c>
      <c r="G42" s="69">
        <f t="shared" si="11"/>
        <v>2390</v>
      </c>
      <c r="H42" s="69"/>
      <c r="I42" s="69">
        <v>2390</v>
      </c>
      <c r="J42" s="69"/>
      <c r="K42" s="69"/>
      <c r="L42" s="69"/>
      <c r="M42" s="44">
        <f t="shared" si="12"/>
        <v>2390</v>
      </c>
      <c r="N42" s="44">
        <f t="shared" si="15"/>
        <v>2390</v>
      </c>
      <c r="O42" s="44"/>
      <c r="P42" s="44">
        <f t="shared" si="13"/>
        <v>2143.579</v>
      </c>
      <c r="Q42" s="44">
        <f t="shared" si="14"/>
        <v>2143.579</v>
      </c>
      <c r="R42" s="44"/>
      <c r="S42" s="44">
        <v>2143.579</v>
      </c>
      <c r="T42" s="44"/>
      <c r="U42" s="44"/>
      <c r="V42" s="44"/>
      <c r="W42" s="44">
        <f t="shared" si="6"/>
        <v>100</v>
      </c>
      <c r="X42" s="44"/>
      <c r="Y42" s="44">
        <f t="shared" si="7"/>
        <v>89.6894979079498</v>
      </c>
      <c r="Z42" s="44"/>
      <c r="AA42" s="44">
        <f t="shared" si="8"/>
        <v>89.6894979079498</v>
      </c>
      <c r="AB42" s="44"/>
      <c r="AC42" s="44"/>
      <c r="AD42" s="44"/>
      <c r="AE42" s="44">
        <v>100</v>
      </c>
      <c r="AF42" s="70"/>
    </row>
    <row r="43" spans="1:32" ht="27" hidden="1">
      <c r="A43" s="67">
        <v>8</v>
      </c>
      <c r="B43" s="75" t="s">
        <v>158</v>
      </c>
      <c r="C43" s="76" t="s">
        <v>159</v>
      </c>
      <c r="D43" s="69">
        <v>13000</v>
      </c>
      <c r="E43" s="69">
        <v>12350</v>
      </c>
      <c r="F43" s="69">
        <f t="shared" si="10"/>
        <v>6500</v>
      </c>
      <c r="G43" s="69">
        <f t="shared" si="11"/>
        <v>6500</v>
      </c>
      <c r="H43" s="69"/>
      <c r="I43" s="69">
        <v>6500</v>
      </c>
      <c r="J43" s="69"/>
      <c r="K43" s="69"/>
      <c r="L43" s="69"/>
      <c r="M43" s="44">
        <f t="shared" si="12"/>
        <v>6500</v>
      </c>
      <c r="N43" s="44">
        <f t="shared" si="15"/>
        <v>6500</v>
      </c>
      <c r="O43" s="44"/>
      <c r="P43" s="44">
        <f t="shared" si="13"/>
        <v>3168.749</v>
      </c>
      <c r="Q43" s="44">
        <f t="shared" si="14"/>
        <v>3168.749</v>
      </c>
      <c r="R43" s="44"/>
      <c r="S43" s="44">
        <v>3168.749</v>
      </c>
      <c r="T43" s="44"/>
      <c r="U43" s="44"/>
      <c r="V43" s="44"/>
      <c r="W43" s="44">
        <f t="shared" si="6"/>
        <v>100</v>
      </c>
      <c r="X43" s="44"/>
      <c r="Y43" s="44">
        <f t="shared" si="7"/>
        <v>48.74998461538461</v>
      </c>
      <c r="Z43" s="44"/>
      <c r="AA43" s="44">
        <f t="shared" si="8"/>
        <v>48.74998461538461</v>
      </c>
      <c r="AB43" s="44"/>
      <c r="AC43" s="44"/>
      <c r="AD43" s="44"/>
      <c r="AE43" s="44">
        <v>100</v>
      </c>
      <c r="AF43" s="70"/>
    </row>
    <row r="44" spans="1:32" ht="27" hidden="1">
      <c r="A44" s="67">
        <v>9</v>
      </c>
      <c r="B44" s="75" t="s">
        <v>160</v>
      </c>
      <c r="C44" s="76" t="s">
        <v>161</v>
      </c>
      <c r="D44" s="69">
        <v>10100</v>
      </c>
      <c r="E44" s="69">
        <v>9421</v>
      </c>
      <c r="F44" s="69">
        <f t="shared" si="10"/>
        <v>3000</v>
      </c>
      <c r="G44" s="69">
        <f t="shared" si="11"/>
        <v>3000</v>
      </c>
      <c r="H44" s="69"/>
      <c r="I44" s="69">
        <v>3000</v>
      </c>
      <c r="J44" s="69"/>
      <c r="K44" s="69"/>
      <c r="L44" s="69"/>
      <c r="M44" s="44">
        <f t="shared" si="12"/>
        <v>3000</v>
      </c>
      <c r="N44" s="44">
        <f t="shared" si="15"/>
        <v>3000</v>
      </c>
      <c r="O44" s="44"/>
      <c r="P44" s="44">
        <f t="shared" si="13"/>
        <v>80</v>
      </c>
      <c r="Q44" s="44">
        <f t="shared" si="14"/>
        <v>80</v>
      </c>
      <c r="R44" s="44"/>
      <c r="S44" s="44">
        <v>80</v>
      </c>
      <c r="T44" s="44"/>
      <c r="U44" s="44"/>
      <c r="V44" s="44"/>
      <c r="W44" s="44">
        <f t="shared" si="6"/>
        <v>100</v>
      </c>
      <c r="X44" s="44"/>
      <c r="Y44" s="44">
        <f t="shared" si="7"/>
        <v>2.666666666666667</v>
      </c>
      <c r="Z44" s="44"/>
      <c r="AA44" s="44">
        <f t="shared" si="8"/>
        <v>2.666666666666667</v>
      </c>
      <c r="AB44" s="44"/>
      <c r="AC44" s="44"/>
      <c r="AD44" s="44"/>
      <c r="AE44" s="44">
        <v>100</v>
      </c>
      <c r="AF44" s="70"/>
    </row>
    <row r="45" spans="1:32" ht="27" hidden="1">
      <c r="A45" s="67">
        <v>10</v>
      </c>
      <c r="B45" s="75" t="s">
        <v>162</v>
      </c>
      <c r="C45" s="76" t="s">
        <v>163</v>
      </c>
      <c r="D45" s="69">
        <v>14900</v>
      </c>
      <c r="E45" s="69">
        <v>14575</v>
      </c>
      <c r="F45" s="69">
        <f t="shared" si="10"/>
        <v>4000</v>
      </c>
      <c r="G45" s="69">
        <f t="shared" si="11"/>
        <v>4000</v>
      </c>
      <c r="H45" s="69"/>
      <c r="I45" s="69">
        <v>4000</v>
      </c>
      <c r="J45" s="69"/>
      <c r="K45" s="69"/>
      <c r="L45" s="69"/>
      <c r="M45" s="44">
        <f t="shared" si="12"/>
        <v>4000</v>
      </c>
      <c r="N45" s="44">
        <f t="shared" si="15"/>
        <v>4000</v>
      </c>
      <c r="O45" s="44"/>
      <c r="P45" s="44">
        <f t="shared" si="13"/>
        <v>1756.867</v>
      </c>
      <c r="Q45" s="44">
        <f t="shared" si="14"/>
        <v>1756.867</v>
      </c>
      <c r="R45" s="44"/>
      <c r="S45" s="44">
        <v>1756.867</v>
      </c>
      <c r="T45" s="44"/>
      <c r="U45" s="44"/>
      <c r="V45" s="44"/>
      <c r="W45" s="44">
        <f t="shared" si="6"/>
        <v>100</v>
      </c>
      <c r="X45" s="44"/>
      <c r="Y45" s="44">
        <f t="shared" si="7"/>
        <v>43.921675</v>
      </c>
      <c r="Z45" s="44"/>
      <c r="AA45" s="44">
        <f t="shared" si="8"/>
        <v>43.921675</v>
      </c>
      <c r="AB45" s="44"/>
      <c r="AC45" s="44"/>
      <c r="AD45" s="44"/>
      <c r="AE45" s="44">
        <v>100</v>
      </c>
      <c r="AF45" s="70"/>
    </row>
    <row r="46" spans="1:32" ht="27" hidden="1">
      <c r="A46" s="67">
        <v>11</v>
      </c>
      <c r="B46" s="75" t="s">
        <v>164</v>
      </c>
      <c r="C46" s="76" t="s">
        <v>165</v>
      </c>
      <c r="D46" s="69">
        <v>3200</v>
      </c>
      <c r="E46" s="69">
        <v>3040</v>
      </c>
      <c r="F46" s="69">
        <f t="shared" si="10"/>
        <v>1040</v>
      </c>
      <c r="G46" s="69">
        <f t="shared" si="11"/>
        <v>1040</v>
      </c>
      <c r="H46" s="69"/>
      <c r="I46" s="69">
        <v>1040</v>
      </c>
      <c r="J46" s="69"/>
      <c r="K46" s="69"/>
      <c r="L46" s="69"/>
      <c r="M46" s="44">
        <f t="shared" si="12"/>
        <v>1040</v>
      </c>
      <c r="N46" s="44">
        <f t="shared" si="15"/>
        <v>1040</v>
      </c>
      <c r="O46" s="44"/>
      <c r="P46" s="44">
        <f t="shared" si="13"/>
        <v>943.869</v>
      </c>
      <c r="Q46" s="44">
        <f t="shared" si="14"/>
        <v>943.869</v>
      </c>
      <c r="R46" s="44"/>
      <c r="S46" s="44">
        <v>943.869</v>
      </c>
      <c r="T46" s="44"/>
      <c r="U46" s="44"/>
      <c r="V46" s="44"/>
      <c r="W46" s="44">
        <f t="shared" si="6"/>
        <v>100</v>
      </c>
      <c r="X46" s="44"/>
      <c r="Y46" s="44">
        <f t="shared" si="7"/>
        <v>90.75663461538461</v>
      </c>
      <c r="Z46" s="44"/>
      <c r="AA46" s="44">
        <f t="shared" si="8"/>
        <v>90.75663461538461</v>
      </c>
      <c r="AB46" s="44"/>
      <c r="AC46" s="44"/>
      <c r="AD46" s="44"/>
      <c r="AE46" s="44">
        <v>100</v>
      </c>
      <c r="AF46" s="70"/>
    </row>
    <row r="47" spans="1:32" ht="27" hidden="1">
      <c r="A47" s="67">
        <v>12</v>
      </c>
      <c r="B47" s="75" t="s">
        <v>166</v>
      </c>
      <c r="C47" s="76" t="s">
        <v>167</v>
      </c>
      <c r="D47" s="69">
        <v>2500</v>
      </c>
      <c r="E47" s="69">
        <v>2375</v>
      </c>
      <c r="F47" s="69">
        <f t="shared" si="10"/>
        <v>1375</v>
      </c>
      <c r="G47" s="69">
        <f t="shared" si="11"/>
        <v>1375</v>
      </c>
      <c r="H47" s="69"/>
      <c r="I47" s="69">
        <v>1375</v>
      </c>
      <c r="J47" s="69"/>
      <c r="K47" s="69"/>
      <c r="L47" s="69"/>
      <c r="M47" s="44">
        <f t="shared" si="12"/>
        <v>1375</v>
      </c>
      <c r="N47" s="44">
        <f t="shared" si="15"/>
        <v>1375</v>
      </c>
      <c r="O47" s="44"/>
      <c r="P47" s="44">
        <f t="shared" si="13"/>
        <v>0</v>
      </c>
      <c r="Q47" s="44">
        <f t="shared" si="14"/>
        <v>0</v>
      </c>
      <c r="R47" s="44"/>
      <c r="S47" s="44"/>
      <c r="T47" s="44"/>
      <c r="U47" s="44"/>
      <c r="V47" s="44"/>
      <c r="W47" s="44">
        <f t="shared" si="6"/>
        <v>100</v>
      </c>
      <c r="X47" s="44"/>
      <c r="Y47" s="44">
        <f t="shared" si="7"/>
        <v>0</v>
      </c>
      <c r="Z47" s="44"/>
      <c r="AA47" s="44">
        <f t="shared" si="8"/>
        <v>0</v>
      </c>
      <c r="AB47" s="44"/>
      <c r="AC47" s="44"/>
      <c r="AD47" s="44"/>
      <c r="AE47" s="44">
        <v>100</v>
      </c>
      <c r="AF47" s="70"/>
    </row>
    <row r="48" spans="1:32" ht="27" hidden="1">
      <c r="A48" s="67">
        <v>13</v>
      </c>
      <c r="B48" s="75" t="s">
        <v>168</v>
      </c>
      <c r="C48" s="76" t="s">
        <v>169</v>
      </c>
      <c r="D48" s="69">
        <v>5000</v>
      </c>
      <c r="E48" s="69">
        <v>4750</v>
      </c>
      <c r="F48" s="69">
        <f t="shared" si="10"/>
        <v>2750</v>
      </c>
      <c r="G48" s="69">
        <f t="shared" si="11"/>
        <v>2750</v>
      </c>
      <c r="H48" s="69"/>
      <c r="I48" s="69">
        <v>2750</v>
      </c>
      <c r="J48" s="69"/>
      <c r="K48" s="69"/>
      <c r="L48" s="69"/>
      <c r="M48" s="44">
        <f t="shared" si="12"/>
        <v>2750</v>
      </c>
      <c r="N48" s="44">
        <f t="shared" si="15"/>
        <v>2750</v>
      </c>
      <c r="O48" s="44"/>
      <c r="P48" s="44">
        <f t="shared" si="13"/>
        <v>0</v>
      </c>
      <c r="Q48" s="44">
        <f t="shared" si="14"/>
        <v>0</v>
      </c>
      <c r="R48" s="44"/>
      <c r="S48" s="44"/>
      <c r="T48" s="44"/>
      <c r="U48" s="44"/>
      <c r="V48" s="44"/>
      <c r="W48" s="44">
        <f t="shared" si="6"/>
        <v>100</v>
      </c>
      <c r="X48" s="44"/>
      <c r="Y48" s="44">
        <f t="shared" si="7"/>
        <v>0</v>
      </c>
      <c r="Z48" s="44"/>
      <c r="AA48" s="44">
        <f t="shared" si="8"/>
        <v>0</v>
      </c>
      <c r="AB48" s="44"/>
      <c r="AC48" s="44"/>
      <c r="AD48" s="44"/>
      <c r="AE48" s="44">
        <v>100</v>
      </c>
      <c r="AF48" s="70"/>
    </row>
    <row r="49" spans="1:32" ht="27" hidden="1">
      <c r="A49" s="67">
        <v>14</v>
      </c>
      <c r="B49" s="75" t="s">
        <v>170</v>
      </c>
      <c r="C49" s="76" t="s">
        <v>171</v>
      </c>
      <c r="D49" s="69">
        <v>3286</v>
      </c>
      <c r="E49" s="69">
        <v>3122</v>
      </c>
      <c r="F49" s="69">
        <f t="shared" si="10"/>
        <v>1622</v>
      </c>
      <c r="G49" s="69">
        <f t="shared" si="11"/>
        <v>1622</v>
      </c>
      <c r="H49" s="69"/>
      <c r="I49" s="69">
        <v>1622</v>
      </c>
      <c r="J49" s="69"/>
      <c r="K49" s="69"/>
      <c r="L49" s="69"/>
      <c r="M49" s="44">
        <f t="shared" si="12"/>
        <v>1622</v>
      </c>
      <c r="N49" s="44">
        <f t="shared" si="15"/>
        <v>1622</v>
      </c>
      <c r="O49" s="44"/>
      <c r="P49" s="44">
        <f t="shared" si="13"/>
        <v>1385.732</v>
      </c>
      <c r="Q49" s="44">
        <f t="shared" si="14"/>
        <v>1385.732</v>
      </c>
      <c r="R49" s="44"/>
      <c r="S49" s="44">
        <v>1385.732</v>
      </c>
      <c r="T49" s="44"/>
      <c r="U49" s="44"/>
      <c r="V49" s="44"/>
      <c r="W49" s="44">
        <f t="shared" si="6"/>
        <v>100</v>
      </c>
      <c r="X49" s="44"/>
      <c r="Y49" s="44">
        <f t="shared" si="7"/>
        <v>85.43353884093712</v>
      </c>
      <c r="Z49" s="44"/>
      <c r="AA49" s="44">
        <f t="shared" si="8"/>
        <v>85.43353884093712</v>
      </c>
      <c r="AB49" s="44"/>
      <c r="AC49" s="44"/>
      <c r="AD49" s="44"/>
      <c r="AE49" s="44">
        <v>100</v>
      </c>
      <c r="AF49" s="70"/>
    </row>
    <row r="50" spans="1:256" ht="19.5" customHeight="1" hidden="1">
      <c r="A50" s="66" t="s">
        <v>132</v>
      </c>
      <c r="B50" s="64" t="s">
        <v>133</v>
      </c>
      <c r="C50" s="64"/>
      <c r="D50" s="65">
        <f>SUM(D51:D65)</f>
        <v>86950</v>
      </c>
      <c r="E50" s="65">
        <f aca="true" t="shared" si="16" ref="E50:S50">SUM(E51:E65)</f>
        <v>84983</v>
      </c>
      <c r="F50" s="65">
        <f t="shared" si="16"/>
        <v>37604</v>
      </c>
      <c r="G50" s="65">
        <f t="shared" si="16"/>
        <v>37604</v>
      </c>
      <c r="H50" s="65"/>
      <c r="I50" s="65">
        <f t="shared" si="16"/>
        <v>37604</v>
      </c>
      <c r="J50" s="65"/>
      <c r="K50" s="65"/>
      <c r="L50" s="65"/>
      <c r="M50" s="65">
        <f t="shared" si="16"/>
        <v>37604</v>
      </c>
      <c r="N50" s="65">
        <f t="shared" si="16"/>
        <v>37604</v>
      </c>
      <c r="O50" s="65"/>
      <c r="P50" s="65">
        <f t="shared" si="16"/>
        <v>6277.022999999999</v>
      </c>
      <c r="Q50" s="65">
        <f t="shared" si="16"/>
        <v>6277.022999999999</v>
      </c>
      <c r="R50" s="65"/>
      <c r="S50" s="65">
        <f t="shared" si="16"/>
        <v>6277.022999999999</v>
      </c>
      <c r="T50" s="65"/>
      <c r="U50" s="65"/>
      <c r="V50" s="65"/>
      <c r="W50" s="43">
        <f t="shared" si="6"/>
        <v>100</v>
      </c>
      <c r="X50" s="43"/>
      <c r="Y50" s="43">
        <f t="shared" si="7"/>
        <v>16.69243431549835</v>
      </c>
      <c r="Z50" s="43"/>
      <c r="AA50" s="43">
        <f t="shared" si="8"/>
        <v>16.69243431549835</v>
      </c>
      <c r="AB50" s="43"/>
      <c r="AC50" s="43"/>
      <c r="AD50" s="43"/>
      <c r="AE50" s="43">
        <f>((F50-1500)/M50)*100</f>
        <v>96.01106265290926</v>
      </c>
      <c r="AF50" s="72"/>
      <c r="AG50" s="52"/>
      <c r="AH50" s="89"/>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32" ht="27" hidden="1">
      <c r="A51" s="67">
        <v>1</v>
      </c>
      <c r="B51" s="75" t="s">
        <v>172</v>
      </c>
      <c r="C51" s="76" t="s">
        <v>173</v>
      </c>
      <c r="D51" s="69">
        <v>32000</v>
      </c>
      <c r="E51" s="69">
        <v>32000</v>
      </c>
      <c r="F51" s="69">
        <f aca="true" t="shared" si="17" ref="F51:F65">G51+J51</f>
        <v>10000</v>
      </c>
      <c r="G51" s="69">
        <f aca="true" t="shared" si="18" ref="G51:G63">SUM(H51:I51)</f>
        <v>10000</v>
      </c>
      <c r="H51" s="69"/>
      <c r="I51" s="69">
        <v>10000</v>
      </c>
      <c r="J51" s="69"/>
      <c r="K51" s="69"/>
      <c r="L51" s="69"/>
      <c r="M51" s="44">
        <f aca="true" t="shared" si="19" ref="M51:M65">SUM(N51:O51)</f>
        <v>10000</v>
      </c>
      <c r="N51" s="44">
        <f t="shared" si="15"/>
        <v>10000</v>
      </c>
      <c r="O51" s="44"/>
      <c r="P51" s="44">
        <f aca="true" t="shared" si="20" ref="P51:P65">Q51+T51</f>
        <v>0</v>
      </c>
      <c r="Q51" s="44">
        <f aca="true" t="shared" si="21" ref="Q51:Q65">SUM(R51:S51)</f>
        <v>0</v>
      </c>
      <c r="R51" s="44"/>
      <c r="S51" s="44">
        <v>0</v>
      </c>
      <c r="T51" s="44"/>
      <c r="U51" s="44"/>
      <c r="V51" s="44"/>
      <c r="W51" s="44">
        <f t="shared" si="6"/>
        <v>100</v>
      </c>
      <c r="X51" s="44"/>
      <c r="Y51" s="44">
        <f t="shared" si="7"/>
        <v>0</v>
      </c>
      <c r="Z51" s="44"/>
      <c r="AA51" s="44">
        <f t="shared" si="8"/>
        <v>0</v>
      </c>
      <c r="AB51" s="44"/>
      <c r="AC51" s="44"/>
      <c r="AD51" s="44"/>
      <c r="AE51" s="44">
        <v>100</v>
      </c>
      <c r="AF51" s="70"/>
    </row>
    <row r="52" spans="1:34" ht="27" hidden="1">
      <c r="A52" s="67">
        <v>2</v>
      </c>
      <c r="B52" s="75" t="s">
        <v>174</v>
      </c>
      <c r="C52" s="76" t="s">
        <v>175</v>
      </c>
      <c r="D52" s="69">
        <v>3300</v>
      </c>
      <c r="E52" s="69">
        <v>2850</v>
      </c>
      <c r="F52" s="69">
        <f t="shared" si="17"/>
        <v>2790</v>
      </c>
      <c r="G52" s="69">
        <f t="shared" si="18"/>
        <v>2790</v>
      </c>
      <c r="H52" s="69"/>
      <c r="I52" s="69">
        <v>2790</v>
      </c>
      <c r="J52" s="69"/>
      <c r="K52" s="69"/>
      <c r="L52" s="69"/>
      <c r="M52" s="44">
        <f t="shared" si="19"/>
        <v>2790</v>
      </c>
      <c r="N52" s="44">
        <f t="shared" si="15"/>
        <v>2790</v>
      </c>
      <c r="O52" s="44"/>
      <c r="P52" s="44">
        <f t="shared" si="20"/>
        <v>181.169</v>
      </c>
      <c r="Q52" s="44">
        <f t="shared" si="21"/>
        <v>181.169</v>
      </c>
      <c r="R52" s="44"/>
      <c r="S52" s="44">
        <v>181.169</v>
      </c>
      <c r="T52" s="44"/>
      <c r="U52" s="44"/>
      <c r="V52" s="44"/>
      <c r="W52" s="44">
        <f t="shared" si="6"/>
        <v>100</v>
      </c>
      <c r="X52" s="44"/>
      <c r="Y52" s="44">
        <f t="shared" si="7"/>
        <v>6.493512544802868</v>
      </c>
      <c r="Z52" s="44"/>
      <c r="AA52" s="44">
        <f t="shared" si="8"/>
        <v>6.493512544802868</v>
      </c>
      <c r="AB52" s="44"/>
      <c r="AC52" s="44"/>
      <c r="AD52" s="44"/>
      <c r="AE52" s="44">
        <v>100</v>
      </c>
      <c r="AF52" s="70"/>
      <c r="AH52" s="59"/>
    </row>
    <row r="53" spans="1:32" ht="27" hidden="1">
      <c r="A53" s="67">
        <v>3</v>
      </c>
      <c r="B53" s="75" t="s">
        <v>176</v>
      </c>
      <c r="C53" s="76" t="s">
        <v>177</v>
      </c>
      <c r="D53" s="69">
        <v>3600</v>
      </c>
      <c r="E53" s="69">
        <v>3420</v>
      </c>
      <c r="F53" s="69">
        <f t="shared" si="17"/>
        <v>1500</v>
      </c>
      <c r="G53" s="69">
        <f t="shared" si="18"/>
        <v>1500</v>
      </c>
      <c r="H53" s="69"/>
      <c r="I53" s="69">
        <v>1500</v>
      </c>
      <c r="J53" s="69"/>
      <c r="K53" s="69"/>
      <c r="L53" s="69"/>
      <c r="M53" s="44">
        <f t="shared" si="19"/>
        <v>1500</v>
      </c>
      <c r="N53" s="44">
        <f t="shared" si="15"/>
        <v>1500</v>
      </c>
      <c r="O53" s="44"/>
      <c r="P53" s="44">
        <f t="shared" si="20"/>
        <v>1124.906</v>
      </c>
      <c r="Q53" s="44">
        <f t="shared" si="21"/>
        <v>1124.906</v>
      </c>
      <c r="R53" s="44"/>
      <c r="S53" s="44">
        <v>1124.906</v>
      </c>
      <c r="T53" s="44"/>
      <c r="U53" s="44"/>
      <c r="V53" s="44"/>
      <c r="W53" s="44">
        <f t="shared" si="6"/>
        <v>100</v>
      </c>
      <c r="X53" s="44"/>
      <c r="Y53" s="44">
        <f t="shared" si="7"/>
        <v>74.99373333333334</v>
      </c>
      <c r="Z53" s="44"/>
      <c r="AA53" s="44">
        <f t="shared" si="8"/>
        <v>74.99373333333334</v>
      </c>
      <c r="AB53" s="44"/>
      <c r="AC53" s="44"/>
      <c r="AD53" s="44"/>
      <c r="AE53" s="44">
        <v>100</v>
      </c>
      <c r="AF53" s="70"/>
    </row>
    <row r="54" spans="1:32" ht="27" hidden="1">
      <c r="A54" s="67">
        <v>4</v>
      </c>
      <c r="B54" s="75" t="s">
        <v>178</v>
      </c>
      <c r="C54" s="76" t="s">
        <v>179</v>
      </c>
      <c r="D54" s="69">
        <v>1900</v>
      </c>
      <c r="E54" s="69">
        <v>1805</v>
      </c>
      <c r="F54" s="69">
        <f t="shared" si="17"/>
        <v>1769</v>
      </c>
      <c r="G54" s="69">
        <f t="shared" si="18"/>
        <v>1769</v>
      </c>
      <c r="H54" s="69"/>
      <c r="I54" s="69">
        <v>1769</v>
      </c>
      <c r="J54" s="69"/>
      <c r="K54" s="69"/>
      <c r="L54" s="69"/>
      <c r="M54" s="44">
        <f t="shared" si="19"/>
        <v>1769</v>
      </c>
      <c r="N54" s="44">
        <f t="shared" si="15"/>
        <v>1769</v>
      </c>
      <c r="O54" s="44"/>
      <c r="P54" s="44">
        <f t="shared" si="20"/>
        <v>0</v>
      </c>
      <c r="Q54" s="44">
        <f t="shared" si="21"/>
        <v>0</v>
      </c>
      <c r="R54" s="44"/>
      <c r="S54" s="44"/>
      <c r="T54" s="44"/>
      <c r="U54" s="44"/>
      <c r="V54" s="44"/>
      <c r="W54" s="44">
        <f t="shared" si="6"/>
        <v>100</v>
      </c>
      <c r="X54" s="44"/>
      <c r="Y54" s="44">
        <f t="shared" si="7"/>
        <v>0</v>
      </c>
      <c r="Z54" s="44"/>
      <c r="AA54" s="44">
        <f t="shared" si="8"/>
        <v>0</v>
      </c>
      <c r="AB54" s="44"/>
      <c r="AC54" s="44"/>
      <c r="AD54" s="44"/>
      <c r="AE54" s="44">
        <v>100</v>
      </c>
      <c r="AF54" s="70"/>
    </row>
    <row r="55" spans="1:32" ht="39" hidden="1">
      <c r="A55" s="67">
        <v>5</v>
      </c>
      <c r="B55" s="75" t="s">
        <v>180</v>
      </c>
      <c r="C55" s="76" t="s">
        <v>181</v>
      </c>
      <c r="D55" s="69">
        <v>3300</v>
      </c>
      <c r="E55" s="69">
        <v>3135</v>
      </c>
      <c r="F55" s="69">
        <f t="shared" si="17"/>
        <v>1500</v>
      </c>
      <c r="G55" s="69">
        <f t="shared" si="18"/>
        <v>1500</v>
      </c>
      <c r="H55" s="69"/>
      <c r="I55" s="69">
        <v>1500</v>
      </c>
      <c r="J55" s="69"/>
      <c r="K55" s="69"/>
      <c r="L55" s="69"/>
      <c r="M55" s="44">
        <f t="shared" si="19"/>
        <v>1500</v>
      </c>
      <c r="N55" s="44">
        <f t="shared" si="15"/>
        <v>1500</v>
      </c>
      <c r="O55" s="44"/>
      <c r="P55" s="44">
        <f t="shared" si="20"/>
        <v>0</v>
      </c>
      <c r="Q55" s="44">
        <f t="shared" si="21"/>
        <v>0</v>
      </c>
      <c r="R55" s="44"/>
      <c r="S55" s="44"/>
      <c r="T55" s="44"/>
      <c r="U55" s="44"/>
      <c r="V55" s="44"/>
      <c r="W55" s="44">
        <f t="shared" si="6"/>
        <v>100</v>
      </c>
      <c r="X55" s="44"/>
      <c r="Y55" s="44">
        <f t="shared" si="7"/>
        <v>0</v>
      </c>
      <c r="Z55" s="44"/>
      <c r="AA55" s="44">
        <f t="shared" si="8"/>
        <v>0</v>
      </c>
      <c r="AB55" s="44"/>
      <c r="AC55" s="44"/>
      <c r="AD55" s="44"/>
      <c r="AE55" s="44">
        <v>0</v>
      </c>
      <c r="AF55" s="70" t="s">
        <v>139</v>
      </c>
    </row>
    <row r="56" spans="1:32" ht="27" hidden="1">
      <c r="A56" s="67">
        <v>6</v>
      </c>
      <c r="B56" s="75" t="s">
        <v>182</v>
      </c>
      <c r="C56" s="76" t="s">
        <v>183</v>
      </c>
      <c r="D56" s="69">
        <v>7000</v>
      </c>
      <c r="E56" s="69">
        <v>6650</v>
      </c>
      <c r="F56" s="69">
        <f t="shared" si="17"/>
        <v>4205</v>
      </c>
      <c r="G56" s="69">
        <f t="shared" si="18"/>
        <v>4205</v>
      </c>
      <c r="H56" s="69"/>
      <c r="I56" s="69">
        <v>4205</v>
      </c>
      <c r="J56" s="69"/>
      <c r="K56" s="69"/>
      <c r="L56" s="69"/>
      <c r="M56" s="44">
        <f t="shared" si="19"/>
        <v>4205</v>
      </c>
      <c r="N56" s="44">
        <f t="shared" si="15"/>
        <v>4205</v>
      </c>
      <c r="O56" s="44"/>
      <c r="P56" s="44">
        <f t="shared" si="20"/>
        <v>1290.05</v>
      </c>
      <c r="Q56" s="44">
        <f t="shared" si="21"/>
        <v>1290.05</v>
      </c>
      <c r="R56" s="44"/>
      <c r="S56" s="44">
        <v>1290.05</v>
      </c>
      <c r="T56" s="44"/>
      <c r="U56" s="44"/>
      <c r="V56" s="44"/>
      <c r="W56" s="44">
        <f t="shared" si="6"/>
        <v>100</v>
      </c>
      <c r="X56" s="44"/>
      <c r="Y56" s="44">
        <f t="shared" si="7"/>
        <v>30.678953626634957</v>
      </c>
      <c r="Z56" s="44"/>
      <c r="AA56" s="44">
        <f t="shared" si="8"/>
        <v>30.678953626634957</v>
      </c>
      <c r="AB56" s="44"/>
      <c r="AC56" s="44"/>
      <c r="AD56" s="44"/>
      <c r="AE56" s="44">
        <v>100</v>
      </c>
      <c r="AF56" s="70"/>
    </row>
    <row r="57" spans="1:32" ht="27" hidden="1">
      <c r="A57" s="67">
        <v>7</v>
      </c>
      <c r="B57" s="75" t="s">
        <v>184</v>
      </c>
      <c r="C57" s="76" t="s">
        <v>185</v>
      </c>
      <c r="D57" s="69">
        <v>3200</v>
      </c>
      <c r="E57" s="69">
        <v>3040</v>
      </c>
      <c r="F57" s="69">
        <f t="shared" si="17"/>
        <v>1000</v>
      </c>
      <c r="G57" s="69">
        <f t="shared" si="18"/>
        <v>1000</v>
      </c>
      <c r="H57" s="69"/>
      <c r="I57" s="69">
        <v>1000</v>
      </c>
      <c r="J57" s="69"/>
      <c r="K57" s="69"/>
      <c r="L57" s="69"/>
      <c r="M57" s="44">
        <f t="shared" si="19"/>
        <v>1000</v>
      </c>
      <c r="N57" s="44">
        <f t="shared" si="15"/>
        <v>1000</v>
      </c>
      <c r="O57" s="44"/>
      <c r="P57" s="44">
        <f t="shared" si="20"/>
        <v>997.4</v>
      </c>
      <c r="Q57" s="44">
        <f t="shared" si="21"/>
        <v>997.4</v>
      </c>
      <c r="R57" s="44"/>
      <c r="S57" s="44">
        <v>997.4</v>
      </c>
      <c r="T57" s="44"/>
      <c r="U57" s="44"/>
      <c r="V57" s="44"/>
      <c r="W57" s="44">
        <f t="shared" si="6"/>
        <v>100</v>
      </c>
      <c r="X57" s="44"/>
      <c r="Y57" s="44">
        <f t="shared" si="7"/>
        <v>99.74</v>
      </c>
      <c r="Z57" s="44"/>
      <c r="AA57" s="44">
        <f t="shared" si="8"/>
        <v>99.74</v>
      </c>
      <c r="AB57" s="44"/>
      <c r="AC57" s="44"/>
      <c r="AD57" s="44"/>
      <c r="AE57" s="44">
        <v>100</v>
      </c>
      <c r="AF57" s="70"/>
    </row>
    <row r="58" spans="1:32" ht="27" hidden="1">
      <c r="A58" s="67">
        <v>8</v>
      </c>
      <c r="B58" s="75" t="s">
        <v>186</v>
      </c>
      <c r="C58" s="76" t="s">
        <v>187</v>
      </c>
      <c r="D58" s="69">
        <v>1100</v>
      </c>
      <c r="E58" s="69">
        <v>1045</v>
      </c>
      <c r="F58" s="69">
        <f t="shared" si="17"/>
        <v>1000</v>
      </c>
      <c r="G58" s="69">
        <f t="shared" si="18"/>
        <v>1000</v>
      </c>
      <c r="H58" s="69"/>
      <c r="I58" s="69">
        <v>1000</v>
      </c>
      <c r="J58" s="69"/>
      <c r="K58" s="69"/>
      <c r="L58" s="69"/>
      <c r="M58" s="44">
        <f t="shared" si="19"/>
        <v>1000</v>
      </c>
      <c r="N58" s="44">
        <f t="shared" si="15"/>
        <v>1000</v>
      </c>
      <c r="O58" s="44"/>
      <c r="P58" s="44">
        <f t="shared" si="20"/>
        <v>0</v>
      </c>
      <c r="Q58" s="44">
        <f t="shared" si="21"/>
        <v>0</v>
      </c>
      <c r="R58" s="44"/>
      <c r="S58" s="44"/>
      <c r="T58" s="44"/>
      <c r="U58" s="44"/>
      <c r="V58" s="44"/>
      <c r="W58" s="44">
        <f t="shared" si="6"/>
        <v>100</v>
      </c>
      <c r="X58" s="44"/>
      <c r="Y58" s="44">
        <f t="shared" si="7"/>
        <v>0</v>
      </c>
      <c r="Z58" s="44"/>
      <c r="AA58" s="44">
        <f t="shared" si="8"/>
        <v>0</v>
      </c>
      <c r="AB58" s="44"/>
      <c r="AC58" s="44"/>
      <c r="AD58" s="44"/>
      <c r="AE58" s="44">
        <v>100</v>
      </c>
      <c r="AF58" s="70"/>
    </row>
    <row r="59" spans="1:32" ht="27" hidden="1">
      <c r="A59" s="67">
        <v>9</v>
      </c>
      <c r="B59" s="75" t="s">
        <v>188</v>
      </c>
      <c r="C59" s="76" t="s">
        <v>189</v>
      </c>
      <c r="D59" s="69">
        <v>3600</v>
      </c>
      <c r="E59" s="69">
        <v>3420</v>
      </c>
      <c r="F59" s="69">
        <f t="shared" si="17"/>
        <v>2040</v>
      </c>
      <c r="G59" s="69">
        <f t="shared" si="18"/>
        <v>2040</v>
      </c>
      <c r="H59" s="69"/>
      <c r="I59" s="69">
        <v>2040</v>
      </c>
      <c r="J59" s="69"/>
      <c r="K59" s="69"/>
      <c r="L59" s="69"/>
      <c r="M59" s="44">
        <f t="shared" si="19"/>
        <v>2040</v>
      </c>
      <c r="N59" s="44">
        <f t="shared" si="15"/>
        <v>2040</v>
      </c>
      <c r="O59" s="44"/>
      <c r="P59" s="44">
        <f t="shared" si="20"/>
        <v>997.616</v>
      </c>
      <c r="Q59" s="44">
        <f t="shared" si="21"/>
        <v>997.616</v>
      </c>
      <c r="R59" s="44"/>
      <c r="S59" s="44">
        <v>997.616</v>
      </c>
      <c r="T59" s="44"/>
      <c r="U59" s="44"/>
      <c r="V59" s="44"/>
      <c r="W59" s="44">
        <f t="shared" si="6"/>
        <v>100</v>
      </c>
      <c r="X59" s="44"/>
      <c r="Y59" s="44">
        <f t="shared" si="7"/>
        <v>48.90274509803921</v>
      </c>
      <c r="Z59" s="44"/>
      <c r="AA59" s="44">
        <f t="shared" si="8"/>
        <v>48.90274509803921</v>
      </c>
      <c r="AB59" s="44"/>
      <c r="AC59" s="44"/>
      <c r="AD59" s="44"/>
      <c r="AE59" s="44">
        <v>100</v>
      </c>
      <c r="AF59" s="70"/>
    </row>
    <row r="60" spans="1:32" ht="27" hidden="1">
      <c r="A60" s="67">
        <v>10</v>
      </c>
      <c r="B60" s="75" t="s">
        <v>190</v>
      </c>
      <c r="C60" s="76" t="s">
        <v>191</v>
      </c>
      <c r="D60" s="69">
        <v>3000</v>
      </c>
      <c r="E60" s="69">
        <v>2850</v>
      </c>
      <c r="F60" s="69">
        <f t="shared" si="17"/>
        <v>1500</v>
      </c>
      <c r="G60" s="69">
        <f t="shared" si="18"/>
        <v>1500</v>
      </c>
      <c r="H60" s="69"/>
      <c r="I60" s="69">
        <v>1500</v>
      </c>
      <c r="J60" s="69"/>
      <c r="K60" s="69"/>
      <c r="L60" s="69"/>
      <c r="M60" s="44">
        <f t="shared" si="19"/>
        <v>1500</v>
      </c>
      <c r="N60" s="44">
        <f t="shared" si="15"/>
        <v>1500</v>
      </c>
      <c r="O60" s="44"/>
      <c r="P60" s="44">
        <f t="shared" si="20"/>
        <v>899.418</v>
      </c>
      <c r="Q60" s="44">
        <f t="shared" si="21"/>
        <v>899.418</v>
      </c>
      <c r="R60" s="44"/>
      <c r="S60" s="44">
        <v>899.418</v>
      </c>
      <c r="T60" s="44"/>
      <c r="U60" s="44"/>
      <c r="V60" s="44"/>
      <c r="W60" s="44">
        <f t="shared" si="6"/>
        <v>100</v>
      </c>
      <c r="X60" s="44"/>
      <c r="Y60" s="44">
        <f t="shared" si="7"/>
        <v>59.961200000000005</v>
      </c>
      <c r="Z60" s="44"/>
      <c r="AA60" s="44">
        <f t="shared" si="8"/>
        <v>59.961200000000005</v>
      </c>
      <c r="AB60" s="44"/>
      <c r="AC60" s="44"/>
      <c r="AD60" s="44"/>
      <c r="AE60" s="44">
        <v>100</v>
      </c>
      <c r="AF60" s="70"/>
    </row>
    <row r="61" spans="1:32" ht="27" hidden="1">
      <c r="A61" s="67">
        <v>11</v>
      </c>
      <c r="B61" s="75" t="s">
        <v>192</v>
      </c>
      <c r="C61" s="76" t="s">
        <v>193</v>
      </c>
      <c r="D61" s="69">
        <v>2900</v>
      </c>
      <c r="E61" s="69">
        <v>2900</v>
      </c>
      <c r="F61" s="69">
        <f t="shared" si="17"/>
        <v>1500</v>
      </c>
      <c r="G61" s="69">
        <f t="shared" si="18"/>
        <v>1500</v>
      </c>
      <c r="H61" s="69"/>
      <c r="I61" s="69">
        <v>1500</v>
      </c>
      <c r="J61" s="69"/>
      <c r="K61" s="69"/>
      <c r="L61" s="69"/>
      <c r="M61" s="44">
        <f t="shared" si="19"/>
        <v>1500</v>
      </c>
      <c r="N61" s="44">
        <f t="shared" si="15"/>
        <v>1500</v>
      </c>
      <c r="O61" s="44"/>
      <c r="P61" s="44">
        <f t="shared" si="20"/>
        <v>0</v>
      </c>
      <c r="Q61" s="44">
        <f t="shared" si="21"/>
        <v>0</v>
      </c>
      <c r="R61" s="44"/>
      <c r="S61" s="44"/>
      <c r="T61" s="44"/>
      <c r="U61" s="44"/>
      <c r="V61" s="44"/>
      <c r="W61" s="44">
        <f t="shared" si="6"/>
        <v>100</v>
      </c>
      <c r="X61" s="44"/>
      <c r="Y61" s="44">
        <f t="shared" si="7"/>
        <v>0</v>
      </c>
      <c r="Z61" s="44"/>
      <c r="AA61" s="44">
        <f t="shared" si="8"/>
        <v>0</v>
      </c>
      <c r="AB61" s="44"/>
      <c r="AC61" s="44"/>
      <c r="AD61" s="44"/>
      <c r="AE61" s="44">
        <v>100</v>
      </c>
      <c r="AF61" s="70"/>
    </row>
    <row r="62" spans="1:32" ht="27" hidden="1">
      <c r="A62" s="67">
        <v>12</v>
      </c>
      <c r="B62" s="75" t="s">
        <v>194</v>
      </c>
      <c r="C62" s="76" t="s">
        <v>195</v>
      </c>
      <c r="D62" s="69">
        <v>3500</v>
      </c>
      <c r="E62" s="69">
        <v>3500</v>
      </c>
      <c r="F62" s="69">
        <f t="shared" si="17"/>
        <v>1500</v>
      </c>
      <c r="G62" s="69">
        <f t="shared" si="18"/>
        <v>1500</v>
      </c>
      <c r="H62" s="69"/>
      <c r="I62" s="69">
        <v>1500</v>
      </c>
      <c r="J62" s="69"/>
      <c r="K62" s="69"/>
      <c r="L62" s="69"/>
      <c r="M62" s="44">
        <f t="shared" si="19"/>
        <v>1500</v>
      </c>
      <c r="N62" s="44">
        <f t="shared" si="15"/>
        <v>1500</v>
      </c>
      <c r="O62" s="44"/>
      <c r="P62" s="44">
        <f t="shared" si="20"/>
        <v>0</v>
      </c>
      <c r="Q62" s="44">
        <f t="shared" si="21"/>
        <v>0</v>
      </c>
      <c r="R62" s="44"/>
      <c r="S62" s="44"/>
      <c r="T62" s="44"/>
      <c r="U62" s="44"/>
      <c r="V62" s="44"/>
      <c r="W62" s="44">
        <f t="shared" si="6"/>
        <v>100</v>
      </c>
      <c r="X62" s="44"/>
      <c r="Y62" s="44">
        <f t="shared" si="7"/>
        <v>0</v>
      </c>
      <c r="Z62" s="44"/>
      <c r="AA62" s="44">
        <f t="shared" si="8"/>
        <v>0</v>
      </c>
      <c r="AB62" s="44"/>
      <c r="AC62" s="44"/>
      <c r="AD62" s="44"/>
      <c r="AE62" s="44">
        <v>100</v>
      </c>
      <c r="AF62" s="70"/>
    </row>
    <row r="63" spans="1:32" ht="27" hidden="1">
      <c r="A63" s="67">
        <v>13</v>
      </c>
      <c r="B63" s="75" t="s">
        <v>196</v>
      </c>
      <c r="C63" s="76" t="s">
        <v>197</v>
      </c>
      <c r="D63" s="69">
        <v>14900</v>
      </c>
      <c r="E63" s="69">
        <v>14900</v>
      </c>
      <c r="F63" s="69">
        <f t="shared" si="17"/>
        <v>5000</v>
      </c>
      <c r="G63" s="69">
        <f t="shared" si="18"/>
        <v>5000</v>
      </c>
      <c r="H63" s="69"/>
      <c r="I63" s="69">
        <v>5000</v>
      </c>
      <c r="J63" s="69"/>
      <c r="K63" s="69"/>
      <c r="L63" s="69"/>
      <c r="M63" s="44">
        <f t="shared" si="19"/>
        <v>5000</v>
      </c>
      <c r="N63" s="44">
        <f t="shared" si="15"/>
        <v>5000</v>
      </c>
      <c r="O63" s="44"/>
      <c r="P63" s="44">
        <f t="shared" si="20"/>
        <v>786.464</v>
      </c>
      <c r="Q63" s="44">
        <f t="shared" si="21"/>
        <v>786.464</v>
      </c>
      <c r="R63" s="44"/>
      <c r="S63" s="44">
        <v>786.464</v>
      </c>
      <c r="T63" s="44"/>
      <c r="U63" s="44"/>
      <c r="V63" s="44"/>
      <c r="W63" s="44">
        <f t="shared" si="6"/>
        <v>100</v>
      </c>
      <c r="X63" s="44"/>
      <c r="Y63" s="44">
        <f t="shared" si="7"/>
        <v>15.729280000000001</v>
      </c>
      <c r="Z63" s="44"/>
      <c r="AA63" s="44">
        <f t="shared" si="8"/>
        <v>15.729280000000001</v>
      </c>
      <c r="AB63" s="44"/>
      <c r="AC63" s="44"/>
      <c r="AD63" s="44"/>
      <c r="AE63" s="44">
        <v>100</v>
      </c>
      <c r="AF63" s="70"/>
    </row>
    <row r="64" spans="1:32" ht="27" hidden="1">
      <c r="A64" s="67">
        <v>14</v>
      </c>
      <c r="B64" s="75" t="s">
        <v>198</v>
      </c>
      <c r="C64" s="76" t="s">
        <v>199</v>
      </c>
      <c r="D64" s="69">
        <v>2200</v>
      </c>
      <c r="E64" s="69">
        <v>2090</v>
      </c>
      <c r="F64" s="69">
        <f t="shared" si="17"/>
        <v>1000</v>
      </c>
      <c r="G64" s="69">
        <f>SUM(H64:I64)</f>
        <v>1000</v>
      </c>
      <c r="H64" s="69"/>
      <c r="I64" s="69">
        <v>1000</v>
      </c>
      <c r="J64" s="69"/>
      <c r="K64" s="69"/>
      <c r="L64" s="69"/>
      <c r="M64" s="44">
        <f t="shared" si="19"/>
        <v>1000</v>
      </c>
      <c r="N64" s="44">
        <f t="shared" si="15"/>
        <v>1000</v>
      </c>
      <c r="O64" s="44"/>
      <c r="P64" s="44">
        <f t="shared" si="20"/>
        <v>0</v>
      </c>
      <c r="Q64" s="44">
        <f t="shared" si="21"/>
        <v>0</v>
      </c>
      <c r="R64" s="44"/>
      <c r="S64" s="44">
        <v>0</v>
      </c>
      <c r="T64" s="44"/>
      <c r="U64" s="44"/>
      <c r="V64" s="44"/>
      <c r="W64" s="44">
        <f t="shared" si="6"/>
        <v>100</v>
      </c>
      <c r="X64" s="44"/>
      <c r="Y64" s="44">
        <f t="shared" si="7"/>
        <v>0</v>
      </c>
      <c r="Z64" s="44"/>
      <c r="AA64" s="44">
        <f t="shared" si="8"/>
        <v>0</v>
      </c>
      <c r="AB64" s="44"/>
      <c r="AC64" s="44"/>
      <c r="AD64" s="44"/>
      <c r="AE64" s="44">
        <v>100</v>
      </c>
      <c r="AF64" s="70"/>
    </row>
    <row r="65" spans="1:32" ht="27" hidden="1">
      <c r="A65" s="67">
        <v>15</v>
      </c>
      <c r="B65" s="75" t="s">
        <v>200</v>
      </c>
      <c r="C65" s="76" t="s">
        <v>201</v>
      </c>
      <c r="D65" s="69">
        <v>1450</v>
      </c>
      <c r="E65" s="69">
        <v>1378</v>
      </c>
      <c r="F65" s="69">
        <f t="shared" si="17"/>
        <v>1300</v>
      </c>
      <c r="G65" s="69">
        <f>SUM(H65:I65)</f>
        <v>1300</v>
      </c>
      <c r="H65" s="69"/>
      <c r="I65" s="69">
        <v>1300</v>
      </c>
      <c r="J65" s="69"/>
      <c r="K65" s="69"/>
      <c r="L65" s="69"/>
      <c r="M65" s="44">
        <f t="shared" si="19"/>
        <v>1300</v>
      </c>
      <c r="N65" s="44">
        <f t="shared" si="15"/>
        <v>1300</v>
      </c>
      <c r="O65" s="44"/>
      <c r="P65" s="44">
        <f t="shared" si="20"/>
        <v>0</v>
      </c>
      <c r="Q65" s="44">
        <f t="shared" si="21"/>
        <v>0</v>
      </c>
      <c r="R65" s="44"/>
      <c r="S65" s="44">
        <v>0</v>
      </c>
      <c r="T65" s="44"/>
      <c r="U65" s="44"/>
      <c r="V65" s="44"/>
      <c r="W65" s="44">
        <f t="shared" si="6"/>
        <v>100</v>
      </c>
      <c r="X65" s="44"/>
      <c r="Y65" s="44">
        <f t="shared" si="7"/>
        <v>0</v>
      </c>
      <c r="Z65" s="44"/>
      <c r="AA65" s="44">
        <f t="shared" si="8"/>
        <v>0</v>
      </c>
      <c r="AB65" s="44"/>
      <c r="AC65" s="44"/>
      <c r="AD65" s="44"/>
      <c r="AE65" s="44">
        <v>100</v>
      </c>
      <c r="AF65" s="70"/>
    </row>
    <row r="66" spans="1:256" ht="12.75" hidden="1">
      <c r="A66" s="66" t="s">
        <v>134</v>
      </c>
      <c r="B66" s="64" t="s">
        <v>123</v>
      </c>
      <c r="C66" s="64"/>
      <c r="D66" s="65"/>
      <c r="E66" s="65"/>
      <c r="F66" s="65"/>
      <c r="G66" s="65"/>
      <c r="H66" s="65"/>
      <c r="I66" s="65"/>
      <c r="J66" s="65"/>
      <c r="K66" s="65"/>
      <c r="L66" s="65"/>
      <c r="M66" s="43"/>
      <c r="N66" s="43"/>
      <c r="O66" s="43"/>
      <c r="P66" s="43"/>
      <c r="Q66" s="43"/>
      <c r="R66" s="43"/>
      <c r="S66" s="43"/>
      <c r="T66" s="43"/>
      <c r="U66" s="43"/>
      <c r="V66" s="43"/>
      <c r="W66" s="43"/>
      <c r="X66" s="43"/>
      <c r="Y66" s="43"/>
      <c r="Z66" s="43"/>
      <c r="AA66" s="43"/>
      <c r="AB66" s="43"/>
      <c r="AC66" s="43"/>
      <c r="AD66" s="43"/>
      <c r="AE66" s="43"/>
      <c r="AF66" s="7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row>
    <row r="67" spans="1:32" ht="26.25" hidden="1">
      <c r="A67" s="63" t="s">
        <v>202</v>
      </c>
      <c r="B67" s="64" t="s">
        <v>203</v>
      </c>
      <c r="C67" s="64"/>
      <c r="D67" s="65">
        <f>D68+D74</f>
        <v>83628</v>
      </c>
      <c r="E67" s="65">
        <f aca="true" t="shared" si="22" ref="E67:V67">E68+E74</f>
        <v>79446</v>
      </c>
      <c r="F67" s="65">
        <f t="shared" si="22"/>
        <v>38946</v>
      </c>
      <c r="G67" s="65">
        <f t="shared" si="22"/>
        <v>38946</v>
      </c>
      <c r="H67" s="65">
        <f t="shared" si="22"/>
        <v>0</v>
      </c>
      <c r="I67" s="65">
        <f t="shared" si="22"/>
        <v>38946</v>
      </c>
      <c r="J67" s="65">
        <f t="shared" si="22"/>
        <v>0</v>
      </c>
      <c r="K67" s="65">
        <f t="shared" si="22"/>
        <v>0</v>
      </c>
      <c r="L67" s="65">
        <f t="shared" si="22"/>
        <v>0</v>
      </c>
      <c r="M67" s="65">
        <f t="shared" si="22"/>
        <v>38946</v>
      </c>
      <c r="N67" s="65">
        <f t="shared" si="22"/>
        <v>38946</v>
      </c>
      <c r="O67" s="65">
        <f t="shared" si="22"/>
        <v>0</v>
      </c>
      <c r="P67" s="65">
        <f t="shared" si="22"/>
        <v>15995.901999999998</v>
      </c>
      <c r="Q67" s="65">
        <f t="shared" si="22"/>
        <v>15995.901999999998</v>
      </c>
      <c r="R67" s="65">
        <f t="shared" si="22"/>
        <v>0</v>
      </c>
      <c r="S67" s="65">
        <f t="shared" si="22"/>
        <v>15995.901999999998</v>
      </c>
      <c r="T67" s="65">
        <f t="shared" si="22"/>
        <v>0</v>
      </c>
      <c r="U67" s="65">
        <f t="shared" si="22"/>
        <v>0</v>
      </c>
      <c r="V67" s="65">
        <f t="shared" si="22"/>
        <v>0</v>
      </c>
      <c r="W67" s="43">
        <f aca="true" t="shared" si="23" ref="W67:W73">N67/G67*100</f>
        <v>100</v>
      </c>
      <c r="X67" s="43"/>
      <c r="Y67" s="43">
        <f aca="true" t="shared" si="24" ref="Y67:Y73">Q67/G67*100</f>
        <v>41.07200225953884</v>
      </c>
      <c r="Z67" s="43"/>
      <c r="AA67" s="43">
        <f aca="true" t="shared" si="25" ref="AA67:AA73">S67/I67*100</f>
        <v>41.07200225953884</v>
      </c>
      <c r="AB67" s="43"/>
      <c r="AC67" s="43"/>
      <c r="AD67" s="43"/>
      <c r="AE67" s="43">
        <v>100</v>
      </c>
      <c r="AF67" s="77"/>
    </row>
    <row r="68" spans="1:256" ht="26.25" hidden="1">
      <c r="A68" s="66" t="s">
        <v>122</v>
      </c>
      <c r="B68" s="64" t="s">
        <v>127</v>
      </c>
      <c r="C68" s="73"/>
      <c r="D68" s="74">
        <f>SUM(D69:D73)</f>
        <v>68728</v>
      </c>
      <c r="E68" s="74">
        <f aca="true" t="shared" si="26" ref="E68:V68">SUM(E69:E73)</f>
        <v>65291</v>
      </c>
      <c r="F68" s="74">
        <f t="shared" si="26"/>
        <v>30791</v>
      </c>
      <c r="G68" s="74">
        <f t="shared" si="26"/>
        <v>30791</v>
      </c>
      <c r="H68" s="74">
        <f t="shared" si="26"/>
        <v>0</v>
      </c>
      <c r="I68" s="74">
        <f t="shared" si="26"/>
        <v>30791</v>
      </c>
      <c r="J68" s="74">
        <f t="shared" si="26"/>
        <v>0</v>
      </c>
      <c r="K68" s="74">
        <f t="shared" si="26"/>
        <v>0</v>
      </c>
      <c r="L68" s="74">
        <f t="shared" si="26"/>
        <v>0</v>
      </c>
      <c r="M68" s="74">
        <f t="shared" si="26"/>
        <v>30791</v>
      </c>
      <c r="N68" s="74">
        <f t="shared" si="26"/>
        <v>30791</v>
      </c>
      <c r="O68" s="74">
        <f t="shared" si="26"/>
        <v>0</v>
      </c>
      <c r="P68" s="74">
        <f t="shared" si="26"/>
        <v>14830.189999999999</v>
      </c>
      <c r="Q68" s="74">
        <f t="shared" si="26"/>
        <v>14830.189999999999</v>
      </c>
      <c r="R68" s="74">
        <f t="shared" si="26"/>
        <v>0</v>
      </c>
      <c r="S68" s="74">
        <f t="shared" si="26"/>
        <v>14830.189999999999</v>
      </c>
      <c r="T68" s="74">
        <f t="shared" si="26"/>
        <v>0</v>
      </c>
      <c r="U68" s="74">
        <f t="shared" si="26"/>
        <v>0</v>
      </c>
      <c r="V68" s="74">
        <f t="shared" si="26"/>
        <v>0</v>
      </c>
      <c r="W68" s="43">
        <f t="shared" si="23"/>
        <v>100</v>
      </c>
      <c r="X68" s="43"/>
      <c r="Y68" s="43">
        <f t="shared" si="24"/>
        <v>48.16404144068072</v>
      </c>
      <c r="Z68" s="43"/>
      <c r="AA68" s="43">
        <f t="shared" si="25"/>
        <v>48.16404144068072</v>
      </c>
      <c r="AB68" s="43"/>
      <c r="AC68" s="43"/>
      <c r="AD68" s="43"/>
      <c r="AE68" s="43">
        <v>100</v>
      </c>
      <c r="AF68" s="54"/>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row>
    <row r="69" spans="1:32" ht="27" hidden="1">
      <c r="A69" s="67">
        <v>1</v>
      </c>
      <c r="B69" s="75" t="s">
        <v>204</v>
      </c>
      <c r="C69" s="76" t="s">
        <v>205</v>
      </c>
      <c r="D69" s="69">
        <v>14028</v>
      </c>
      <c r="E69" s="69">
        <v>13326</v>
      </c>
      <c r="F69" s="69">
        <f>G69+J69</f>
        <v>5826</v>
      </c>
      <c r="G69" s="69">
        <f>SUM(H69:I69)</f>
        <v>5826</v>
      </c>
      <c r="H69" s="69"/>
      <c r="I69" s="69">
        <v>5826</v>
      </c>
      <c r="J69" s="69"/>
      <c r="K69" s="69"/>
      <c r="L69" s="69"/>
      <c r="M69" s="44">
        <f aca="true" t="shared" si="27" ref="M69:M75">SUM(N69:O69)</f>
        <v>5826</v>
      </c>
      <c r="N69" s="44">
        <f>I69</f>
        <v>5826</v>
      </c>
      <c r="O69" s="44"/>
      <c r="P69" s="44">
        <f>Q69+T69</f>
        <v>3512.213</v>
      </c>
      <c r="Q69" s="44">
        <f>SUM(R69:S69)</f>
        <v>3512.213</v>
      </c>
      <c r="R69" s="44"/>
      <c r="S69" s="44">
        <v>3512.213</v>
      </c>
      <c r="T69" s="44"/>
      <c r="U69" s="44"/>
      <c r="V69" s="44"/>
      <c r="W69" s="44">
        <f t="shared" si="23"/>
        <v>100</v>
      </c>
      <c r="X69" s="44"/>
      <c r="Y69" s="44">
        <f t="shared" si="24"/>
        <v>60.28515276347408</v>
      </c>
      <c r="Z69" s="44"/>
      <c r="AA69" s="44">
        <f t="shared" si="25"/>
        <v>60.28515276347408</v>
      </c>
      <c r="AB69" s="44"/>
      <c r="AC69" s="44"/>
      <c r="AD69" s="44"/>
      <c r="AE69" s="44">
        <v>100</v>
      </c>
      <c r="AF69" s="70"/>
    </row>
    <row r="70" spans="1:32" ht="27" hidden="1">
      <c r="A70" s="67">
        <v>2</v>
      </c>
      <c r="B70" s="75" t="s">
        <v>206</v>
      </c>
      <c r="C70" s="76" t="s">
        <v>207</v>
      </c>
      <c r="D70" s="69">
        <v>10000</v>
      </c>
      <c r="E70" s="69">
        <v>9500</v>
      </c>
      <c r="F70" s="69">
        <f>G70+J70</f>
        <v>5500</v>
      </c>
      <c r="G70" s="69">
        <f>SUM(H70:I70)</f>
        <v>5500</v>
      </c>
      <c r="H70" s="69"/>
      <c r="I70" s="69">
        <v>5500</v>
      </c>
      <c r="J70" s="69"/>
      <c r="K70" s="69"/>
      <c r="L70" s="69"/>
      <c r="M70" s="44">
        <f t="shared" si="27"/>
        <v>5500</v>
      </c>
      <c r="N70" s="44">
        <f>I70</f>
        <v>5500</v>
      </c>
      <c r="O70" s="44"/>
      <c r="P70" s="44">
        <f>Q70+T70</f>
        <v>2901.538</v>
      </c>
      <c r="Q70" s="44">
        <f>SUM(R70:S70)</f>
        <v>2901.538</v>
      </c>
      <c r="R70" s="44"/>
      <c r="S70" s="44">
        <v>2901.538</v>
      </c>
      <c r="T70" s="44"/>
      <c r="U70" s="44"/>
      <c r="V70" s="44"/>
      <c r="W70" s="44">
        <f t="shared" si="23"/>
        <v>100</v>
      </c>
      <c r="X70" s="44"/>
      <c r="Y70" s="44">
        <f t="shared" si="24"/>
        <v>52.75523636363636</v>
      </c>
      <c r="Z70" s="44"/>
      <c r="AA70" s="44">
        <f t="shared" si="25"/>
        <v>52.75523636363636</v>
      </c>
      <c r="AB70" s="44"/>
      <c r="AC70" s="44"/>
      <c r="AD70" s="44"/>
      <c r="AE70" s="44">
        <v>100</v>
      </c>
      <c r="AF70" s="70"/>
    </row>
    <row r="71" spans="1:32" ht="27" hidden="1">
      <c r="A71" s="67">
        <v>3</v>
      </c>
      <c r="B71" s="75" t="s">
        <v>208</v>
      </c>
      <c r="C71" s="76" t="s">
        <v>209</v>
      </c>
      <c r="D71" s="69">
        <v>14900</v>
      </c>
      <c r="E71" s="69">
        <v>14155</v>
      </c>
      <c r="F71" s="69">
        <f>G71+J71</f>
        <v>3155</v>
      </c>
      <c r="G71" s="69">
        <f>SUM(H71:I71)</f>
        <v>3155</v>
      </c>
      <c r="H71" s="69"/>
      <c r="I71" s="69">
        <v>3155</v>
      </c>
      <c r="J71" s="69"/>
      <c r="K71" s="69"/>
      <c r="L71" s="69"/>
      <c r="M71" s="44">
        <f t="shared" si="27"/>
        <v>3155</v>
      </c>
      <c r="N71" s="44">
        <f>I71</f>
        <v>3155</v>
      </c>
      <c r="O71" s="44"/>
      <c r="P71" s="44">
        <f>Q71+T71</f>
        <v>3009.178</v>
      </c>
      <c r="Q71" s="44">
        <f>SUM(R71:S71)</f>
        <v>3009.178</v>
      </c>
      <c r="R71" s="44"/>
      <c r="S71" s="44">
        <v>3009.178</v>
      </c>
      <c r="T71" s="44"/>
      <c r="U71" s="44"/>
      <c r="V71" s="44"/>
      <c r="W71" s="44">
        <f t="shared" si="23"/>
        <v>100</v>
      </c>
      <c r="X71" s="44"/>
      <c r="Y71" s="44">
        <f t="shared" si="24"/>
        <v>95.37806656101426</v>
      </c>
      <c r="Z71" s="44"/>
      <c r="AA71" s="44">
        <f t="shared" si="25"/>
        <v>95.37806656101426</v>
      </c>
      <c r="AB71" s="44"/>
      <c r="AC71" s="44"/>
      <c r="AD71" s="44"/>
      <c r="AE71" s="44">
        <v>100</v>
      </c>
      <c r="AF71" s="70"/>
    </row>
    <row r="72" spans="1:32" ht="27" hidden="1">
      <c r="A72" s="67">
        <v>4</v>
      </c>
      <c r="B72" s="75" t="s">
        <v>210</v>
      </c>
      <c r="C72" s="76" t="s">
        <v>211</v>
      </c>
      <c r="D72" s="69">
        <v>14900</v>
      </c>
      <c r="E72" s="69">
        <v>14155</v>
      </c>
      <c r="F72" s="69">
        <f>G72+J72</f>
        <v>8155</v>
      </c>
      <c r="G72" s="69">
        <f>SUM(H72:I72)</f>
        <v>8155</v>
      </c>
      <c r="H72" s="69"/>
      <c r="I72" s="69">
        <v>8155</v>
      </c>
      <c r="J72" s="69"/>
      <c r="K72" s="69"/>
      <c r="L72" s="69"/>
      <c r="M72" s="44">
        <f t="shared" si="27"/>
        <v>8155</v>
      </c>
      <c r="N72" s="44">
        <f>I72</f>
        <v>8155</v>
      </c>
      <c r="O72" s="44"/>
      <c r="P72" s="44">
        <f>Q72+T72</f>
        <v>1049.077</v>
      </c>
      <c r="Q72" s="44">
        <f>SUM(R72:S72)</f>
        <v>1049.077</v>
      </c>
      <c r="R72" s="44"/>
      <c r="S72" s="44">
        <v>1049.077</v>
      </c>
      <c r="T72" s="44"/>
      <c r="U72" s="44"/>
      <c r="V72" s="44"/>
      <c r="W72" s="44">
        <f t="shared" si="23"/>
        <v>100</v>
      </c>
      <c r="X72" s="44"/>
      <c r="Y72" s="44">
        <f t="shared" si="24"/>
        <v>12.864218270999386</v>
      </c>
      <c r="Z72" s="44"/>
      <c r="AA72" s="44">
        <f t="shared" si="25"/>
        <v>12.864218270999386</v>
      </c>
      <c r="AB72" s="44"/>
      <c r="AC72" s="44"/>
      <c r="AD72" s="44"/>
      <c r="AE72" s="44">
        <v>100</v>
      </c>
      <c r="AF72" s="70"/>
    </row>
    <row r="73" spans="1:32" ht="27" hidden="1">
      <c r="A73" s="67">
        <v>5</v>
      </c>
      <c r="B73" s="75" t="s">
        <v>212</v>
      </c>
      <c r="C73" s="76" t="s">
        <v>213</v>
      </c>
      <c r="D73" s="69">
        <v>14900</v>
      </c>
      <c r="E73" s="69">
        <v>14155</v>
      </c>
      <c r="F73" s="69">
        <f>G73+J73</f>
        <v>8155</v>
      </c>
      <c r="G73" s="69">
        <f>SUM(H73:I73)</f>
        <v>8155</v>
      </c>
      <c r="H73" s="69"/>
      <c r="I73" s="69">
        <v>8155</v>
      </c>
      <c r="J73" s="69"/>
      <c r="K73" s="69"/>
      <c r="L73" s="69"/>
      <c r="M73" s="44">
        <f t="shared" si="27"/>
        <v>8155</v>
      </c>
      <c r="N73" s="44">
        <f>I73</f>
        <v>8155</v>
      </c>
      <c r="O73" s="44"/>
      <c r="P73" s="44">
        <f>Q73+T73</f>
        <v>4358.184</v>
      </c>
      <c r="Q73" s="44">
        <f>SUM(R73:S73)</f>
        <v>4358.184</v>
      </c>
      <c r="R73" s="44"/>
      <c r="S73" s="44">
        <v>4358.184</v>
      </c>
      <c r="T73" s="44"/>
      <c r="U73" s="44"/>
      <c r="V73" s="44"/>
      <c r="W73" s="44">
        <f t="shared" si="23"/>
        <v>100</v>
      </c>
      <c r="X73" s="44"/>
      <c r="Y73" s="44">
        <f t="shared" si="24"/>
        <v>53.44186388718578</v>
      </c>
      <c r="Z73" s="44"/>
      <c r="AA73" s="44">
        <f t="shared" si="25"/>
        <v>53.44186388718578</v>
      </c>
      <c r="AB73" s="44"/>
      <c r="AC73" s="44"/>
      <c r="AD73" s="44"/>
      <c r="AE73" s="44">
        <v>100</v>
      </c>
      <c r="AF73" s="70"/>
    </row>
    <row r="74" spans="1:256" ht="12.75" hidden="1">
      <c r="A74" s="66" t="s">
        <v>132</v>
      </c>
      <c r="B74" s="64" t="s">
        <v>133</v>
      </c>
      <c r="C74" s="64"/>
      <c r="D74" s="65">
        <f>D75</f>
        <v>14900</v>
      </c>
      <c r="E74" s="65">
        <f aca="true" t="shared" si="28" ref="E74:V74">E75</f>
        <v>14155</v>
      </c>
      <c r="F74" s="65">
        <f t="shared" si="28"/>
        <v>8155</v>
      </c>
      <c r="G74" s="65">
        <f t="shared" si="28"/>
        <v>8155</v>
      </c>
      <c r="H74" s="65">
        <f t="shared" si="28"/>
        <v>0</v>
      </c>
      <c r="I74" s="65">
        <f t="shared" si="28"/>
        <v>8155</v>
      </c>
      <c r="J74" s="65">
        <f t="shared" si="28"/>
        <v>0</v>
      </c>
      <c r="K74" s="65">
        <f t="shared" si="28"/>
        <v>0</v>
      </c>
      <c r="L74" s="65">
        <f t="shared" si="28"/>
        <v>0</v>
      </c>
      <c r="M74" s="65">
        <f t="shared" si="28"/>
        <v>8155</v>
      </c>
      <c r="N74" s="65">
        <f t="shared" si="28"/>
        <v>8155</v>
      </c>
      <c r="O74" s="65">
        <f t="shared" si="28"/>
        <v>0</v>
      </c>
      <c r="P74" s="65">
        <f t="shared" si="28"/>
        <v>1165.712</v>
      </c>
      <c r="Q74" s="65">
        <f t="shared" si="28"/>
        <v>1165.712</v>
      </c>
      <c r="R74" s="65">
        <f t="shared" si="28"/>
        <v>0</v>
      </c>
      <c r="S74" s="65">
        <f t="shared" si="28"/>
        <v>1165.712</v>
      </c>
      <c r="T74" s="65">
        <f t="shared" si="28"/>
        <v>0</v>
      </c>
      <c r="U74" s="65">
        <f t="shared" si="28"/>
        <v>0</v>
      </c>
      <c r="V74" s="65">
        <f t="shared" si="28"/>
        <v>0</v>
      </c>
      <c r="W74" s="43">
        <f>N74/G74*100</f>
        <v>100</v>
      </c>
      <c r="X74" s="43"/>
      <c r="Y74" s="43">
        <f>Q74/G74*100</f>
        <v>14.294445125689762</v>
      </c>
      <c r="Z74" s="43"/>
      <c r="AA74" s="43">
        <f>S74/I74*100</f>
        <v>14.294445125689762</v>
      </c>
      <c r="AB74" s="43"/>
      <c r="AC74" s="43"/>
      <c r="AD74" s="43"/>
      <c r="AE74" s="43">
        <v>100</v>
      </c>
      <c r="AF74" s="7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row>
    <row r="75" spans="1:32" ht="21.75" customHeight="1" hidden="1">
      <c r="A75" s="67">
        <v>1</v>
      </c>
      <c r="B75" s="75" t="s">
        <v>214</v>
      </c>
      <c r="C75" s="76" t="s">
        <v>215</v>
      </c>
      <c r="D75" s="69">
        <v>14900</v>
      </c>
      <c r="E75" s="69">
        <v>14155</v>
      </c>
      <c r="F75" s="69">
        <f>G75+J75</f>
        <v>8155</v>
      </c>
      <c r="G75" s="69">
        <f>SUM(H75:I75)</f>
        <v>8155</v>
      </c>
      <c r="H75" s="69"/>
      <c r="I75" s="69">
        <v>8155</v>
      </c>
      <c r="J75" s="69"/>
      <c r="K75" s="69"/>
      <c r="L75" s="69"/>
      <c r="M75" s="44">
        <f t="shared" si="27"/>
        <v>8155</v>
      </c>
      <c r="N75" s="44">
        <f>I75</f>
        <v>8155</v>
      </c>
      <c r="O75" s="44"/>
      <c r="P75" s="44">
        <f>Q75+T75</f>
        <v>1165.712</v>
      </c>
      <c r="Q75" s="44">
        <f>SUM(R75:S75)</f>
        <v>1165.712</v>
      </c>
      <c r="R75" s="44"/>
      <c r="S75" s="44">
        <v>1165.712</v>
      </c>
      <c r="T75" s="44"/>
      <c r="U75" s="44"/>
      <c r="V75" s="44"/>
      <c r="W75" s="44">
        <f>N75/G75*100</f>
        <v>100</v>
      </c>
      <c r="X75" s="44"/>
      <c r="Y75" s="44">
        <f>Q75/G75*100</f>
        <v>14.294445125689762</v>
      </c>
      <c r="Z75" s="44"/>
      <c r="AA75" s="44">
        <f>S75/I75*100</f>
        <v>14.294445125689762</v>
      </c>
      <c r="AB75" s="44"/>
      <c r="AC75" s="44"/>
      <c r="AD75" s="44"/>
      <c r="AE75" s="44">
        <v>100</v>
      </c>
      <c r="AF75" s="70"/>
    </row>
    <row r="76" spans="1:256" ht="12.75" hidden="1">
      <c r="A76" s="66" t="s">
        <v>134</v>
      </c>
      <c r="B76" s="64" t="s">
        <v>123</v>
      </c>
      <c r="C76" s="64"/>
      <c r="D76" s="65"/>
      <c r="E76" s="65"/>
      <c r="F76" s="65"/>
      <c r="G76" s="65"/>
      <c r="H76" s="65"/>
      <c r="I76" s="65"/>
      <c r="J76" s="65"/>
      <c r="K76" s="65"/>
      <c r="L76" s="65"/>
      <c r="M76" s="43"/>
      <c r="N76" s="43"/>
      <c r="O76" s="43"/>
      <c r="P76" s="43"/>
      <c r="Q76" s="43"/>
      <c r="R76" s="43"/>
      <c r="S76" s="43"/>
      <c r="T76" s="43"/>
      <c r="U76" s="43"/>
      <c r="V76" s="43"/>
      <c r="W76" s="43"/>
      <c r="X76" s="43"/>
      <c r="Y76" s="43"/>
      <c r="Z76" s="43"/>
      <c r="AA76" s="43"/>
      <c r="AB76" s="43"/>
      <c r="AC76" s="43"/>
      <c r="AD76" s="43"/>
      <c r="AE76" s="43"/>
      <c r="AF76" s="7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row>
    <row r="77" spans="1:32" ht="38.25" customHeight="1" hidden="1">
      <c r="A77" s="63" t="s">
        <v>216</v>
      </c>
      <c r="B77" s="64" t="s">
        <v>217</v>
      </c>
      <c r="C77" s="64"/>
      <c r="D77" s="65"/>
      <c r="E77" s="65"/>
      <c r="F77" s="65"/>
      <c r="G77" s="65"/>
      <c r="H77" s="65"/>
      <c r="I77" s="65"/>
      <c r="J77" s="65"/>
      <c r="K77" s="65"/>
      <c r="L77" s="65"/>
      <c r="M77" s="43"/>
      <c r="N77" s="43"/>
      <c r="O77" s="43"/>
      <c r="P77" s="43"/>
      <c r="Q77" s="43"/>
      <c r="R77" s="43"/>
      <c r="S77" s="43"/>
      <c r="T77" s="43"/>
      <c r="U77" s="43"/>
      <c r="V77" s="43"/>
      <c r="W77" s="43"/>
      <c r="X77" s="43"/>
      <c r="Y77" s="43"/>
      <c r="Z77" s="43"/>
      <c r="AA77" s="43"/>
      <c r="AB77" s="43"/>
      <c r="AC77" s="43"/>
      <c r="AD77" s="43"/>
      <c r="AE77" s="43"/>
      <c r="AF77" s="77"/>
    </row>
    <row r="78" spans="1:256" ht="26.25" hidden="1">
      <c r="A78" s="66" t="s">
        <v>122</v>
      </c>
      <c r="B78" s="64" t="s">
        <v>127</v>
      </c>
      <c r="C78" s="73"/>
      <c r="D78" s="74"/>
      <c r="E78" s="74"/>
      <c r="F78" s="65"/>
      <c r="G78" s="65"/>
      <c r="H78" s="65"/>
      <c r="I78" s="65"/>
      <c r="J78" s="65"/>
      <c r="K78" s="65"/>
      <c r="L78" s="65"/>
      <c r="M78" s="43"/>
      <c r="N78" s="43"/>
      <c r="O78" s="43"/>
      <c r="P78" s="43"/>
      <c r="Q78" s="43"/>
      <c r="R78" s="43"/>
      <c r="S78" s="43"/>
      <c r="T78" s="43"/>
      <c r="U78" s="43"/>
      <c r="V78" s="43"/>
      <c r="W78" s="43"/>
      <c r="X78" s="43"/>
      <c r="Y78" s="43"/>
      <c r="Z78" s="43"/>
      <c r="AA78" s="43"/>
      <c r="AB78" s="43"/>
      <c r="AC78" s="43"/>
      <c r="AD78" s="43"/>
      <c r="AE78" s="43"/>
      <c r="AF78" s="54"/>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c r="IM78" s="52"/>
      <c r="IN78" s="52"/>
      <c r="IO78" s="52"/>
      <c r="IP78" s="52"/>
      <c r="IQ78" s="52"/>
      <c r="IR78" s="52"/>
      <c r="IS78" s="52"/>
      <c r="IT78" s="52"/>
      <c r="IU78" s="52"/>
      <c r="IV78" s="52"/>
    </row>
    <row r="79" spans="1:256" ht="12.75" hidden="1">
      <c r="A79" s="66" t="s">
        <v>132</v>
      </c>
      <c r="B79" s="64" t="s">
        <v>133</v>
      </c>
      <c r="C79" s="64"/>
      <c r="D79" s="65"/>
      <c r="E79" s="65"/>
      <c r="F79" s="65"/>
      <c r="G79" s="65"/>
      <c r="H79" s="65"/>
      <c r="I79" s="65"/>
      <c r="J79" s="65"/>
      <c r="K79" s="65"/>
      <c r="L79" s="65"/>
      <c r="M79" s="43"/>
      <c r="N79" s="43"/>
      <c r="O79" s="43"/>
      <c r="P79" s="43"/>
      <c r="Q79" s="43"/>
      <c r="R79" s="43"/>
      <c r="S79" s="43"/>
      <c r="T79" s="43"/>
      <c r="U79" s="43"/>
      <c r="V79" s="43"/>
      <c r="W79" s="43"/>
      <c r="X79" s="43"/>
      <c r="Y79" s="43"/>
      <c r="Z79" s="43"/>
      <c r="AA79" s="43"/>
      <c r="AB79" s="43"/>
      <c r="AC79" s="43"/>
      <c r="AD79" s="43"/>
      <c r="AE79" s="43"/>
      <c r="AF79" s="7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2"/>
      <c r="ID79" s="52"/>
      <c r="IE79" s="52"/>
      <c r="IF79" s="52"/>
      <c r="IG79" s="52"/>
      <c r="IH79" s="52"/>
      <c r="II79" s="52"/>
      <c r="IJ79" s="52"/>
      <c r="IK79" s="52"/>
      <c r="IL79" s="52"/>
      <c r="IM79" s="52"/>
      <c r="IN79" s="52"/>
      <c r="IO79" s="52"/>
      <c r="IP79" s="52"/>
      <c r="IQ79" s="52"/>
      <c r="IR79" s="52"/>
      <c r="IS79" s="52"/>
      <c r="IT79" s="52"/>
      <c r="IU79" s="52"/>
      <c r="IV79" s="52"/>
    </row>
    <row r="80" spans="1:256" ht="12.75" hidden="1">
      <c r="A80" s="66" t="s">
        <v>134</v>
      </c>
      <c r="B80" s="64" t="s">
        <v>123</v>
      </c>
      <c r="C80" s="64"/>
      <c r="D80" s="65"/>
      <c r="E80" s="65"/>
      <c r="F80" s="65"/>
      <c r="G80" s="65"/>
      <c r="H80" s="65"/>
      <c r="I80" s="65"/>
      <c r="J80" s="65"/>
      <c r="K80" s="65"/>
      <c r="L80" s="65"/>
      <c r="M80" s="43"/>
      <c r="N80" s="43"/>
      <c r="O80" s="43"/>
      <c r="P80" s="43"/>
      <c r="Q80" s="43"/>
      <c r="R80" s="43"/>
      <c r="S80" s="43"/>
      <c r="T80" s="43"/>
      <c r="U80" s="43"/>
      <c r="V80" s="43"/>
      <c r="W80" s="43"/>
      <c r="X80" s="43"/>
      <c r="Y80" s="43"/>
      <c r="Z80" s="43"/>
      <c r="AA80" s="43"/>
      <c r="AB80" s="43"/>
      <c r="AC80" s="43"/>
      <c r="AD80" s="43"/>
      <c r="AE80" s="43"/>
      <c r="AF80" s="7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c r="HP80" s="52"/>
      <c r="HQ80" s="52"/>
      <c r="HR80" s="52"/>
      <c r="HS80" s="52"/>
      <c r="HT80" s="52"/>
      <c r="HU80" s="52"/>
      <c r="HV80" s="52"/>
      <c r="HW80" s="52"/>
      <c r="HX80" s="52"/>
      <c r="HY80" s="52"/>
      <c r="HZ80" s="52"/>
      <c r="IA80" s="52"/>
      <c r="IB80" s="52"/>
      <c r="IC80" s="52"/>
      <c r="ID80" s="52"/>
      <c r="IE80" s="52"/>
      <c r="IF80" s="52"/>
      <c r="IG80" s="52"/>
      <c r="IH80" s="52"/>
      <c r="II80" s="52"/>
      <c r="IJ80" s="52"/>
      <c r="IK80" s="52"/>
      <c r="IL80" s="52"/>
      <c r="IM80" s="52"/>
      <c r="IN80" s="52"/>
      <c r="IO80" s="52"/>
      <c r="IP80" s="52"/>
      <c r="IQ80" s="52"/>
      <c r="IR80" s="52"/>
      <c r="IS80" s="52"/>
      <c r="IT80" s="52"/>
      <c r="IU80" s="52"/>
      <c r="IV80" s="52"/>
    </row>
    <row r="81" spans="1:256" ht="26.25" hidden="1">
      <c r="A81" s="63" t="s">
        <v>218</v>
      </c>
      <c r="B81" s="64" t="s">
        <v>219</v>
      </c>
      <c r="C81" s="64"/>
      <c r="D81" s="65"/>
      <c r="E81" s="65"/>
      <c r="F81" s="65"/>
      <c r="G81" s="65"/>
      <c r="H81" s="65"/>
      <c r="I81" s="65"/>
      <c r="J81" s="65"/>
      <c r="K81" s="65"/>
      <c r="L81" s="65"/>
      <c r="M81" s="43"/>
      <c r="N81" s="43"/>
      <c r="O81" s="43"/>
      <c r="P81" s="43"/>
      <c r="Q81" s="43"/>
      <c r="R81" s="43"/>
      <c r="S81" s="43"/>
      <c r="T81" s="43"/>
      <c r="U81" s="43"/>
      <c r="V81" s="43"/>
      <c r="W81" s="43"/>
      <c r="X81" s="43"/>
      <c r="Y81" s="43"/>
      <c r="Z81" s="43"/>
      <c r="AA81" s="43"/>
      <c r="AB81" s="43"/>
      <c r="AC81" s="43"/>
      <c r="AD81" s="43"/>
      <c r="AE81" s="43"/>
      <c r="AF81" s="7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c r="IS81" s="52"/>
      <c r="IT81" s="52"/>
      <c r="IU81" s="52"/>
      <c r="IV81" s="52"/>
    </row>
    <row r="82" spans="1:256" ht="26.25" hidden="1">
      <c r="A82" s="66" t="s">
        <v>122</v>
      </c>
      <c r="B82" s="64" t="s">
        <v>127</v>
      </c>
      <c r="C82" s="73"/>
      <c r="D82" s="74"/>
      <c r="E82" s="74"/>
      <c r="F82" s="65"/>
      <c r="G82" s="65"/>
      <c r="H82" s="65"/>
      <c r="I82" s="65"/>
      <c r="J82" s="65"/>
      <c r="K82" s="65"/>
      <c r="L82" s="65"/>
      <c r="M82" s="43"/>
      <c r="N82" s="43"/>
      <c r="O82" s="43"/>
      <c r="P82" s="43"/>
      <c r="Q82" s="43"/>
      <c r="R82" s="43"/>
      <c r="S82" s="43"/>
      <c r="T82" s="43"/>
      <c r="U82" s="43"/>
      <c r="V82" s="43"/>
      <c r="W82" s="43"/>
      <c r="X82" s="43"/>
      <c r="Y82" s="43"/>
      <c r="Z82" s="43"/>
      <c r="AA82" s="43"/>
      <c r="AB82" s="43"/>
      <c r="AC82" s="43"/>
      <c r="AD82" s="43"/>
      <c r="AE82" s="43"/>
      <c r="AF82" s="54"/>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row>
    <row r="83" spans="1:256" ht="12.75" hidden="1">
      <c r="A83" s="66" t="s">
        <v>132</v>
      </c>
      <c r="B83" s="64" t="s">
        <v>133</v>
      </c>
      <c r="C83" s="64"/>
      <c r="D83" s="65"/>
      <c r="E83" s="65"/>
      <c r="F83" s="65"/>
      <c r="G83" s="65"/>
      <c r="H83" s="65"/>
      <c r="I83" s="65"/>
      <c r="J83" s="65"/>
      <c r="K83" s="65"/>
      <c r="L83" s="65"/>
      <c r="M83" s="43"/>
      <c r="N83" s="43"/>
      <c r="O83" s="43"/>
      <c r="P83" s="43"/>
      <c r="Q83" s="43"/>
      <c r="R83" s="43"/>
      <c r="S83" s="43"/>
      <c r="T83" s="43"/>
      <c r="U83" s="43"/>
      <c r="V83" s="43"/>
      <c r="W83" s="43"/>
      <c r="X83" s="43"/>
      <c r="Y83" s="43"/>
      <c r="Z83" s="43"/>
      <c r="AA83" s="43"/>
      <c r="AB83" s="43"/>
      <c r="AC83" s="43"/>
      <c r="AD83" s="43"/>
      <c r="AE83" s="43"/>
      <c r="AF83" s="7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c r="IS83" s="52"/>
      <c r="IT83" s="52"/>
      <c r="IU83" s="52"/>
      <c r="IV83" s="52"/>
    </row>
    <row r="84" spans="1:256" ht="12.75" hidden="1">
      <c r="A84" s="66" t="s">
        <v>134</v>
      </c>
      <c r="B84" s="64" t="s">
        <v>123</v>
      </c>
      <c r="C84" s="64"/>
      <c r="D84" s="65"/>
      <c r="E84" s="65"/>
      <c r="F84" s="65"/>
      <c r="G84" s="65"/>
      <c r="H84" s="65"/>
      <c r="I84" s="65"/>
      <c r="J84" s="65"/>
      <c r="K84" s="65"/>
      <c r="L84" s="65"/>
      <c r="M84" s="43"/>
      <c r="N84" s="43"/>
      <c r="O84" s="43"/>
      <c r="P84" s="43"/>
      <c r="Q84" s="43"/>
      <c r="R84" s="43"/>
      <c r="S84" s="43"/>
      <c r="T84" s="43"/>
      <c r="U84" s="43"/>
      <c r="V84" s="43"/>
      <c r="W84" s="43"/>
      <c r="X84" s="43"/>
      <c r="Y84" s="43"/>
      <c r="Z84" s="43"/>
      <c r="AA84" s="43"/>
      <c r="AB84" s="43"/>
      <c r="AC84" s="43"/>
      <c r="AD84" s="43"/>
      <c r="AE84" s="43"/>
      <c r="AF84" s="7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c r="IS84" s="52"/>
      <c r="IT84" s="52"/>
      <c r="IU84" s="52"/>
      <c r="IV84" s="52"/>
    </row>
    <row r="85" spans="1:256" ht="39" hidden="1">
      <c r="A85" s="63" t="s">
        <v>220</v>
      </c>
      <c r="B85" s="64" t="s">
        <v>62</v>
      </c>
      <c r="C85" s="64"/>
      <c r="D85" s="65"/>
      <c r="E85" s="65"/>
      <c r="F85" s="65"/>
      <c r="G85" s="65"/>
      <c r="H85" s="65"/>
      <c r="I85" s="65"/>
      <c r="J85" s="65"/>
      <c r="K85" s="65"/>
      <c r="L85" s="65"/>
      <c r="M85" s="43"/>
      <c r="N85" s="43"/>
      <c r="O85" s="43"/>
      <c r="P85" s="43"/>
      <c r="Q85" s="43"/>
      <c r="R85" s="43"/>
      <c r="S85" s="43"/>
      <c r="T85" s="43"/>
      <c r="U85" s="43"/>
      <c r="V85" s="43"/>
      <c r="W85" s="43"/>
      <c r="X85" s="43"/>
      <c r="Y85" s="43"/>
      <c r="Z85" s="43"/>
      <c r="AA85" s="43"/>
      <c r="AB85" s="43"/>
      <c r="AC85" s="43"/>
      <c r="AD85" s="43"/>
      <c r="AE85" s="43"/>
      <c r="AF85" s="7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c r="IM85" s="52"/>
      <c r="IN85" s="52"/>
      <c r="IO85" s="52"/>
      <c r="IP85" s="52"/>
      <c r="IQ85" s="52"/>
      <c r="IR85" s="52"/>
      <c r="IS85" s="52"/>
      <c r="IT85" s="52"/>
      <c r="IU85" s="52"/>
      <c r="IV85" s="52"/>
    </row>
    <row r="86" spans="1:256" ht="26.25" hidden="1">
      <c r="A86" s="66" t="s">
        <v>122</v>
      </c>
      <c r="B86" s="64" t="s">
        <v>127</v>
      </c>
      <c r="C86" s="73"/>
      <c r="D86" s="74"/>
      <c r="E86" s="74"/>
      <c r="F86" s="65"/>
      <c r="G86" s="65"/>
      <c r="H86" s="65"/>
      <c r="I86" s="65"/>
      <c r="J86" s="65"/>
      <c r="K86" s="65"/>
      <c r="L86" s="65"/>
      <c r="M86" s="43"/>
      <c r="N86" s="43"/>
      <c r="O86" s="43"/>
      <c r="P86" s="43"/>
      <c r="Q86" s="43"/>
      <c r="R86" s="43"/>
      <c r="S86" s="43"/>
      <c r="T86" s="43"/>
      <c r="U86" s="43"/>
      <c r="V86" s="43"/>
      <c r="W86" s="43"/>
      <c r="X86" s="43"/>
      <c r="Y86" s="43"/>
      <c r="Z86" s="43"/>
      <c r="AA86" s="43"/>
      <c r="AB86" s="43"/>
      <c r="AC86" s="43"/>
      <c r="AD86" s="43"/>
      <c r="AE86" s="43"/>
      <c r="AF86" s="54"/>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c r="IV86" s="52"/>
    </row>
    <row r="87" spans="1:256" ht="12.75" hidden="1">
      <c r="A87" s="66" t="s">
        <v>132</v>
      </c>
      <c r="B87" s="64" t="s">
        <v>133</v>
      </c>
      <c r="C87" s="64"/>
      <c r="D87" s="65"/>
      <c r="E87" s="65"/>
      <c r="F87" s="65"/>
      <c r="G87" s="65"/>
      <c r="H87" s="65"/>
      <c r="I87" s="65"/>
      <c r="J87" s="65"/>
      <c r="K87" s="65"/>
      <c r="L87" s="65"/>
      <c r="M87" s="43"/>
      <c r="N87" s="43"/>
      <c r="O87" s="43"/>
      <c r="P87" s="43"/>
      <c r="Q87" s="43"/>
      <c r="R87" s="43"/>
      <c r="S87" s="43"/>
      <c r="T87" s="43"/>
      <c r="U87" s="43"/>
      <c r="V87" s="43"/>
      <c r="W87" s="43"/>
      <c r="X87" s="43"/>
      <c r="Y87" s="43"/>
      <c r="Z87" s="43"/>
      <c r="AA87" s="43"/>
      <c r="AB87" s="43"/>
      <c r="AC87" s="43"/>
      <c r="AD87" s="43"/>
      <c r="AE87" s="43"/>
      <c r="AF87" s="7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c r="IV87" s="52"/>
    </row>
    <row r="88" spans="1:256" ht="30.75" customHeight="1">
      <c r="A88" s="54" t="s">
        <v>221</v>
      </c>
      <c r="B88" s="61" t="s">
        <v>8</v>
      </c>
      <c r="C88" s="61"/>
      <c r="D88" s="58">
        <f>D89+D93+D103+D107+D111+D115</f>
        <v>25000</v>
      </c>
      <c r="E88" s="58">
        <f aca="true" t="shared" si="29" ref="E88:AE88">E89+E93+E103+E107+E111+E115</f>
        <v>25000</v>
      </c>
      <c r="F88" s="58">
        <f t="shared" si="29"/>
        <v>13796</v>
      </c>
      <c r="G88" s="58">
        <f t="shared" si="29"/>
        <v>13796</v>
      </c>
      <c r="H88" s="58">
        <f t="shared" si="29"/>
        <v>0</v>
      </c>
      <c r="I88" s="58">
        <f t="shared" si="29"/>
        <v>13796</v>
      </c>
      <c r="J88" s="58">
        <f t="shared" si="29"/>
        <v>0</v>
      </c>
      <c r="K88" s="58">
        <f t="shared" si="29"/>
        <v>0</v>
      </c>
      <c r="L88" s="58">
        <f t="shared" si="29"/>
        <v>0</v>
      </c>
      <c r="M88" s="58">
        <f t="shared" si="29"/>
        <v>13796</v>
      </c>
      <c r="N88" s="58">
        <f t="shared" si="29"/>
        <v>13796</v>
      </c>
      <c r="O88" s="58">
        <f t="shared" si="29"/>
        <v>0</v>
      </c>
      <c r="P88" s="58">
        <f t="shared" si="29"/>
        <v>3146.0229999999997</v>
      </c>
      <c r="Q88" s="58">
        <f t="shared" si="29"/>
        <v>3146.0229999999997</v>
      </c>
      <c r="R88" s="58">
        <f t="shared" si="29"/>
        <v>0</v>
      </c>
      <c r="S88" s="58">
        <f t="shared" si="29"/>
        <v>3146.0229999999997</v>
      </c>
      <c r="T88" s="58">
        <f t="shared" si="29"/>
        <v>0</v>
      </c>
      <c r="U88" s="58">
        <f t="shared" si="29"/>
        <v>0</v>
      </c>
      <c r="V88" s="58">
        <f t="shared" si="29"/>
        <v>0</v>
      </c>
      <c r="W88" s="43">
        <f t="shared" si="29"/>
        <v>100</v>
      </c>
      <c r="X88" s="43">
        <f t="shared" si="29"/>
        <v>0</v>
      </c>
      <c r="Y88" s="43">
        <f t="shared" si="29"/>
        <v>22.803877935633516</v>
      </c>
      <c r="Z88" s="43">
        <f t="shared" si="29"/>
        <v>0</v>
      </c>
      <c r="AA88" s="43">
        <f t="shared" si="29"/>
        <v>22.803877935633516</v>
      </c>
      <c r="AB88" s="43">
        <f t="shared" si="29"/>
        <v>0</v>
      </c>
      <c r="AC88" s="43">
        <f t="shared" si="29"/>
        <v>0</v>
      </c>
      <c r="AD88" s="43">
        <f t="shared" si="29"/>
        <v>0</v>
      </c>
      <c r="AE88" s="43">
        <f t="shared" si="29"/>
        <v>100</v>
      </c>
      <c r="AF88" s="54"/>
      <c r="AG88" s="6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c r="IV88" s="52"/>
    </row>
    <row r="89" spans="1:256" ht="12.75" hidden="1">
      <c r="A89" s="63" t="s">
        <v>118</v>
      </c>
      <c r="B89" s="64" t="s">
        <v>222</v>
      </c>
      <c r="C89" s="64"/>
      <c r="D89" s="65"/>
      <c r="E89" s="65"/>
      <c r="F89" s="65"/>
      <c r="G89" s="65"/>
      <c r="H89" s="65"/>
      <c r="I89" s="65"/>
      <c r="J89" s="65"/>
      <c r="K89" s="65"/>
      <c r="L89" s="65"/>
      <c r="M89" s="43"/>
      <c r="N89" s="43"/>
      <c r="O89" s="43"/>
      <c r="P89" s="43"/>
      <c r="Q89" s="43"/>
      <c r="R89" s="43"/>
      <c r="S89" s="43"/>
      <c r="T89" s="43"/>
      <c r="U89" s="43"/>
      <c r="V89" s="43"/>
      <c r="W89" s="43"/>
      <c r="X89" s="43"/>
      <c r="Y89" s="43"/>
      <c r="Z89" s="43"/>
      <c r="AA89" s="43"/>
      <c r="AB89" s="43"/>
      <c r="AC89" s="43"/>
      <c r="AD89" s="43"/>
      <c r="AE89" s="43"/>
      <c r="AF89" s="7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c r="IM89" s="52"/>
      <c r="IN89" s="52"/>
      <c r="IO89" s="52"/>
      <c r="IP89" s="52"/>
      <c r="IQ89" s="52"/>
      <c r="IR89" s="52"/>
      <c r="IS89" s="52"/>
      <c r="IT89" s="52"/>
      <c r="IU89" s="52"/>
      <c r="IV89" s="52"/>
    </row>
    <row r="90" spans="1:32" ht="26.25" hidden="1">
      <c r="A90" s="67" t="s">
        <v>122</v>
      </c>
      <c r="B90" s="90" t="s">
        <v>127</v>
      </c>
      <c r="C90" s="91"/>
      <c r="D90" s="92"/>
      <c r="E90" s="92"/>
      <c r="F90" s="69"/>
      <c r="G90" s="69"/>
      <c r="H90" s="69"/>
      <c r="I90" s="69"/>
      <c r="J90" s="69"/>
      <c r="K90" s="69"/>
      <c r="L90" s="69"/>
      <c r="M90" s="44"/>
      <c r="N90" s="44"/>
      <c r="O90" s="44"/>
      <c r="P90" s="44"/>
      <c r="Q90" s="44"/>
      <c r="R90" s="44"/>
      <c r="S90" s="44"/>
      <c r="T90" s="44"/>
      <c r="U90" s="44"/>
      <c r="V90" s="44"/>
      <c r="W90" s="44"/>
      <c r="X90" s="44"/>
      <c r="Y90" s="44"/>
      <c r="Z90" s="44"/>
      <c r="AA90" s="44"/>
      <c r="AB90" s="44"/>
      <c r="AC90" s="44"/>
      <c r="AD90" s="44"/>
      <c r="AE90" s="44"/>
      <c r="AF90" s="57"/>
    </row>
    <row r="91" spans="1:32" ht="12.75" hidden="1">
      <c r="A91" s="67" t="s">
        <v>132</v>
      </c>
      <c r="B91" s="90" t="s">
        <v>133</v>
      </c>
      <c r="C91" s="68"/>
      <c r="D91" s="69"/>
      <c r="E91" s="69"/>
      <c r="F91" s="69"/>
      <c r="G91" s="69"/>
      <c r="H91" s="69"/>
      <c r="I91" s="69"/>
      <c r="J91" s="69"/>
      <c r="K91" s="69"/>
      <c r="L91" s="69"/>
      <c r="M91" s="44"/>
      <c r="N91" s="44"/>
      <c r="O91" s="44"/>
      <c r="P91" s="44"/>
      <c r="Q91" s="44"/>
      <c r="R91" s="44"/>
      <c r="S91" s="44"/>
      <c r="T91" s="44"/>
      <c r="U91" s="44"/>
      <c r="V91" s="44"/>
      <c r="W91" s="44"/>
      <c r="X91" s="44"/>
      <c r="Y91" s="44"/>
      <c r="Z91" s="44"/>
      <c r="AA91" s="44"/>
      <c r="AB91" s="44"/>
      <c r="AC91" s="44"/>
      <c r="AD91" s="44"/>
      <c r="AE91" s="44"/>
      <c r="AF91" s="77"/>
    </row>
    <row r="92" spans="1:32" ht="12.75" hidden="1">
      <c r="A92" s="67" t="s">
        <v>134</v>
      </c>
      <c r="B92" s="90" t="s">
        <v>123</v>
      </c>
      <c r="C92" s="68"/>
      <c r="D92" s="69"/>
      <c r="E92" s="69"/>
      <c r="F92" s="69"/>
      <c r="G92" s="69"/>
      <c r="H92" s="69"/>
      <c r="I92" s="69"/>
      <c r="J92" s="69"/>
      <c r="K92" s="69"/>
      <c r="L92" s="69"/>
      <c r="M92" s="44"/>
      <c r="N92" s="44"/>
      <c r="O92" s="44"/>
      <c r="P92" s="44"/>
      <c r="Q92" s="44"/>
      <c r="R92" s="44"/>
      <c r="S92" s="44"/>
      <c r="T92" s="44"/>
      <c r="U92" s="44"/>
      <c r="V92" s="44"/>
      <c r="W92" s="44"/>
      <c r="X92" s="44"/>
      <c r="Y92" s="44"/>
      <c r="Z92" s="44"/>
      <c r="AA92" s="44"/>
      <c r="AB92" s="44"/>
      <c r="AC92" s="44"/>
      <c r="AD92" s="44"/>
      <c r="AE92" s="44"/>
      <c r="AF92" s="77"/>
    </row>
    <row r="93" spans="1:256" ht="23.25" customHeight="1" hidden="1">
      <c r="A93" s="63" t="s">
        <v>135</v>
      </c>
      <c r="B93" s="64" t="s">
        <v>223</v>
      </c>
      <c r="C93" s="64"/>
      <c r="D93" s="65">
        <f>D95</f>
        <v>25000</v>
      </c>
      <c r="E93" s="65">
        <f aca="true" t="shared" si="30" ref="E93:AE93">E95</f>
        <v>25000</v>
      </c>
      <c r="F93" s="65">
        <f t="shared" si="30"/>
        <v>13796</v>
      </c>
      <c r="G93" s="65">
        <f t="shared" si="30"/>
        <v>13796</v>
      </c>
      <c r="H93" s="65">
        <f t="shared" si="30"/>
        <v>0</v>
      </c>
      <c r="I93" s="65">
        <f t="shared" si="30"/>
        <v>13796</v>
      </c>
      <c r="J93" s="65">
        <f t="shared" si="30"/>
        <v>0</v>
      </c>
      <c r="K93" s="65">
        <f t="shared" si="30"/>
        <v>0</v>
      </c>
      <c r="L93" s="65">
        <f t="shared" si="30"/>
        <v>0</v>
      </c>
      <c r="M93" s="65">
        <f t="shared" si="30"/>
        <v>13796</v>
      </c>
      <c r="N93" s="65">
        <f t="shared" si="30"/>
        <v>13796</v>
      </c>
      <c r="O93" s="65">
        <f t="shared" si="30"/>
        <v>0</v>
      </c>
      <c r="P93" s="65">
        <f t="shared" si="30"/>
        <v>3146.0229999999997</v>
      </c>
      <c r="Q93" s="65">
        <f t="shared" si="30"/>
        <v>3146.0229999999997</v>
      </c>
      <c r="R93" s="65">
        <f t="shared" si="30"/>
        <v>0</v>
      </c>
      <c r="S93" s="65">
        <f t="shared" si="30"/>
        <v>3146.0229999999997</v>
      </c>
      <c r="T93" s="65">
        <f t="shared" si="30"/>
        <v>0</v>
      </c>
      <c r="U93" s="65">
        <f t="shared" si="30"/>
        <v>0</v>
      </c>
      <c r="V93" s="65">
        <f t="shared" si="30"/>
        <v>0</v>
      </c>
      <c r="W93" s="65">
        <f t="shared" si="30"/>
        <v>100</v>
      </c>
      <c r="X93" s="65">
        <f t="shared" si="30"/>
        <v>0</v>
      </c>
      <c r="Y93" s="65">
        <f t="shared" si="30"/>
        <v>22.803877935633516</v>
      </c>
      <c r="Z93" s="65">
        <f t="shared" si="30"/>
        <v>0</v>
      </c>
      <c r="AA93" s="65">
        <f t="shared" si="30"/>
        <v>22.803877935633516</v>
      </c>
      <c r="AB93" s="65">
        <f t="shared" si="30"/>
        <v>0</v>
      </c>
      <c r="AC93" s="65">
        <f t="shared" si="30"/>
        <v>0</v>
      </c>
      <c r="AD93" s="65">
        <f t="shared" si="30"/>
        <v>0</v>
      </c>
      <c r="AE93" s="65">
        <f t="shared" si="30"/>
        <v>100</v>
      </c>
      <c r="AF93" s="7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2"/>
      <c r="HO93" s="52"/>
      <c r="HP93" s="52"/>
      <c r="HQ93" s="52"/>
      <c r="HR93" s="52"/>
      <c r="HS93" s="52"/>
      <c r="HT93" s="52"/>
      <c r="HU93" s="52"/>
      <c r="HV93" s="52"/>
      <c r="HW93" s="52"/>
      <c r="HX93" s="52"/>
      <c r="HY93" s="52"/>
      <c r="HZ93" s="52"/>
      <c r="IA93" s="52"/>
      <c r="IB93" s="52"/>
      <c r="IC93" s="52"/>
      <c r="ID93" s="52"/>
      <c r="IE93" s="52"/>
      <c r="IF93" s="52"/>
      <c r="IG93" s="52"/>
      <c r="IH93" s="52"/>
      <c r="II93" s="52"/>
      <c r="IJ93" s="52"/>
      <c r="IK93" s="52"/>
      <c r="IL93" s="52"/>
      <c r="IM93" s="52"/>
      <c r="IN93" s="52"/>
      <c r="IO93" s="52"/>
      <c r="IP93" s="52"/>
      <c r="IQ93" s="52"/>
      <c r="IR93" s="52"/>
      <c r="IS93" s="52"/>
      <c r="IT93" s="52"/>
      <c r="IU93" s="52"/>
      <c r="IV93" s="52"/>
    </row>
    <row r="94" spans="1:32" ht="26.25" hidden="1">
      <c r="A94" s="67" t="s">
        <v>122</v>
      </c>
      <c r="B94" s="90" t="s">
        <v>127</v>
      </c>
      <c r="C94" s="91"/>
      <c r="D94" s="92"/>
      <c r="E94" s="92"/>
      <c r="F94" s="69"/>
      <c r="G94" s="69"/>
      <c r="H94" s="69"/>
      <c r="I94" s="69"/>
      <c r="J94" s="69"/>
      <c r="K94" s="69"/>
      <c r="L94" s="69"/>
      <c r="M94" s="44"/>
      <c r="N94" s="44"/>
      <c r="O94" s="44"/>
      <c r="P94" s="44"/>
      <c r="Q94" s="44"/>
      <c r="R94" s="44"/>
      <c r="S94" s="44"/>
      <c r="T94" s="44"/>
      <c r="U94" s="44"/>
      <c r="V94" s="44"/>
      <c r="W94" s="44"/>
      <c r="X94" s="44"/>
      <c r="Y94" s="44"/>
      <c r="Z94" s="44"/>
      <c r="AA94" s="44"/>
      <c r="AB94" s="44"/>
      <c r="AC94" s="44"/>
      <c r="AD94" s="44"/>
      <c r="AE94" s="44"/>
      <c r="AF94" s="57"/>
    </row>
    <row r="95" spans="1:32" ht="12.75" hidden="1">
      <c r="A95" s="67" t="s">
        <v>132</v>
      </c>
      <c r="B95" s="90" t="s">
        <v>133</v>
      </c>
      <c r="C95" s="68"/>
      <c r="D95" s="93">
        <f>SUM(D96:D101)</f>
        <v>25000</v>
      </c>
      <c r="E95" s="93">
        <f aca="true" t="shared" si="31" ref="E95:V95">SUM(E96:E101)</f>
        <v>25000</v>
      </c>
      <c r="F95" s="93">
        <f t="shared" si="31"/>
        <v>13796</v>
      </c>
      <c r="G95" s="93">
        <f t="shared" si="31"/>
        <v>13796</v>
      </c>
      <c r="H95" s="93">
        <f t="shared" si="31"/>
        <v>0</v>
      </c>
      <c r="I95" s="93">
        <f t="shared" si="31"/>
        <v>13796</v>
      </c>
      <c r="J95" s="93">
        <f t="shared" si="31"/>
        <v>0</v>
      </c>
      <c r="K95" s="93">
        <f t="shared" si="31"/>
        <v>0</v>
      </c>
      <c r="L95" s="93">
        <f t="shared" si="31"/>
        <v>0</v>
      </c>
      <c r="M95" s="93">
        <f t="shared" si="31"/>
        <v>13796</v>
      </c>
      <c r="N95" s="93">
        <f t="shared" si="31"/>
        <v>13796</v>
      </c>
      <c r="O95" s="93">
        <f t="shared" si="31"/>
        <v>0</v>
      </c>
      <c r="P95" s="93">
        <f t="shared" si="31"/>
        <v>3146.0229999999997</v>
      </c>
      <c r="Q95" s="93">
        <f t="shared" si="31"/>
        <v>3146.0229999999997</v>
      </c>
      <c r="R95" s="93">
        <f t="shared" si="31"/>
        <v>0</v>
      </c>
      <c r="S95" s="93">
        <f t="shared" si="31"/>
        <v>3146.0229999999997</v>
      </c>
      <c r="T95" s="93">
        <f t="shared" si="31"/>
        <v>0</v>
      </c>
      <c r="U95" s="93">
        <f t="shared" si="31"/>
        <v>0</v>
      </c>
      <c r="V95" s="93">
        <f t="shared" si="31"/>
        <v>0</v>
      </c>
      <c r="W95" s="47">
        <f aca="true" t="shared" si="32" ref="W95:W101">N95/G95*100</f>
        <v>100</v>
      </c>
      <c r="X95" s="47"/>
      <c r="Y95" s="47">
        <f aca="true" t="shared" si="33" ref="Y95:Y101">Q95/G95*100</f>
        <v>22.803877935633516</v>
      </c>
      <c r="Z95" s="47"/>
      <c r="AA95" s="47">
        <f aca="true" t="shared" si="34" ref="AA95:AA101">S95/I95*100</f>
        <v>22.803877935633516</v>
      </c>
      <c r="AB95" s="47"/>
      <c r="AC95" s="47"/>
      <c r="AD95" s="47"/>
      <c r="AE95" s="47">
        <v>100</v>
      </c>
      <c r="AF95" s="77"/>
    </row>
    <row r="96" spans="1:32" ht="27" hidden="1">
      <c r="A96" s="67" t="s">
        <v>224</v>
      </c>
      <c r="B96" s="94" t="s">
        <v>225</v>
      </c>
      <c r="C96" s="76" t="s">
        <v>226</v>
      </c>
      <c r="D96" s="69">
        <v>6000</v>
      </c>
      <c r="E96" s="69">
        <f aca="true" t="shared" si="35" ref="E96:E101">D96</f>
        <v>6000</v>
      </c>
      <c r="F96" s="69">
        <f aca="true" t="shared" si="36" ref="F96:F101">G96+J96</f>
        <v>3500</v>
      </c>
      <c r="G96" s="69">
        <f aca="true" t="shared" si="37" ref="G96:G101">SUM(H96:I96)</f>
        <v>3500</v>
      </c>
      <c r="H96" s="69"/>
      <c r="I96" s="69">
        <v>3500</v>
      </c>
      <c r="J96" s="69"/>
      <c r="K96" s="69"/>
      <c r="L96" s="69"/>
      <c r="M96" s="44">
        <f aca="true" t="shared" si="38" ref="M96:M101">SUM(N96:O96)</f>
        <v>3500</v>
      </c>
      <c r="N96" s="44">
        <f aca="true" t="shared" si="39" ref="N96:N101">I96</f>
        <v>3500</v>
      </c>
      <c r="O96" s="44"/>
      <c r="P96" s="44">
        <f aca="true" t="shared" si="40" ref="P96:P101">Q96+T96</f>
        <v>0</v>
      </c>
      <c r="Q96" s="44">
        <f aca="true" t="shared" si="41" ref="Q96:Q101">SUM(R96:S96)</f>
        <v>0</v>
      </c>
      <c r="R96" s="44"/>
      <c r="S96" s="44">
        <v>0</v>
      </c>
      <c r="T96" s="44"/>
      <c r="U96" s="44"/>
      <c r="V96" s="44"/>
      <c r="W96" s="44">
        <f t="shared" si="32"/>
        <v>100</v>
      </c>
      <c r="X96" s="44"/>
      <c r="Y96" s="44">
        <f t="shared" si="33"/>
        <v>0</v>
      </c>
      <c r="Z96" s="44"/>
      <c r="AA96" s="44">
        <f t="shared" si="34"/>
        <v>0</v>
      </c>
      <c r="AB96" s="44"/>
      <c r="AC96" s="44"/>
      <c r="AD96" s="44"/>
      <c r="AE96" s="44">
        <v>100</v>
      </c>
      <c r="AF96" s="70"/>
    </row>
    <row r="97" spans="1:32" ht="27" hidden="1">
      <c r="A97" s="67" t="s">
        <v>227</v>
      </c>
      <c r="B97" s="94" t="s">
        <v>228</v>
      </c>
      <c r="C97" s="76" t="s">
        <v>229</v>
      </c>
      <c r="D97" s="69">
        <v>5100</v>
      </c>
      <c r="E97" s="69">
        <f t="shared" si="35"/>
        <v>5100</v>
      </c>
      <c r="F97" s="69">
        <f t="shared" si="36"/>
        <v>2500</v>
      </c>
      <c r="G97" s="69">
        <f t="shared" si="37"/>
        <v>2500</v>
      </c>
      <c r="H97" s="69"/>
      <c r="I97" s="69">
        <v>2500</v>
      </c>
      <c r="J97" s="69"/>
      <c r="K97" s="69"/>
      <c r="L97" s="69"/>
      <c r="M97" s="44">
        <f t="shared" si="38"/>
        <v>2500</v>
      </c>
      <c r="N97" s="44">
        <f t="shared" si="39"/>
        <v>2500</v>
      </c>
      <c r="O97" s="44"/>
      <c r="P97" s="44">
        <f t="shared" si="40"/>
        <v>1286.215</v>
      </c>
      <c r="Q97" s="44">
        <f t="shared" si="41"/>
        <v>1286.215</v>
      </c>
      <c r="R97" s="44"/>
      <c r="S97" s="44">
        <v>1286.215</v>
      </c>
      <c r="T97" s="44"/>
      <c r="U97" s="44"/>
      <c r="V97" s="44"/>
      <c r="W97" s="44">
        <f t="shared" si="32"/>
        <v>100</v>
      </c>
      <c r="X97" s="44"/>
      <c r="Y97" s="44">
        <f t="shared" si="33"/>
        <v>51.4486</v>
      </c>
      <c r="Z97" s="44"/>
      <c r="AA97" s="44">
        <f t="shared" si="34"/>
        <v>51.4486</v>
      </c>
      <c r="AB97" s="44"/>
      <c r="AC97" s="44"/>
      <c r="AD97" s="44"/>
      <c r="AE97" s="44">
        <v>100</v>
      </c>
      <c r="AF97" s="70"/>
    </row>
    <row r="98" spans="1:32" ht="27" hidden="1">
      <c r="A98" s="67" t="s">
        <v>230</v>
      </c>
      <c r="B98" s="94" t="s">
        <v>231</v>
      </c>
      <c r="C98" s="76" t="s">
        <v>232</v>
      </c>
      <c r="D98" s="69">
        <v>6000</v>
      </c>
      <c r="E98" s="69">
        <f t="shared" si="35"/>
        <v>6000</v>
      </c>
      <c r="F98" s="69">
        <f t="shared" si="36"/>
        <v>3000</v>
      </c>
      <c r="G98" s="69">
        <f t="shared" si="37"/>
        <v>3000</v>
      </c>
      <c r="H98" s="69"/>
      <c r="I98" s="69">
        <v>3000</v>
      </c>
      <c r="J98" s="69"/>
      <c r="K98" s="69"/>
      <c r="L98" s="69"/>
      <c r="M98" s="44">
        <f t="shared" si="38"/>
        <v>3000</v>
      </c>
      <c r="N98" s="44">
        <f t="shared" si="39"/>
        <v>3000</v>
      </c>
      <c r="O98" s="44"/>
      <c r="P98" s="44">
        <f t="shared" si="40"/>
        <v>0</v>
      </c>
      <c r="Q98" s="44">
        <f t="shared" si="41"/>
        <v>0</v>
      </c>
      <c r="R98" s="44"/>
      <c r="S98" s="44">
        <v>0</v>
      </c>
      <c r="T98" s="44"/>
      <c r="U98" s="44"/>
      <c r="V98" s="44"/>
      <c r="W98" s="44">
        <f t="shared" si="32"/>
        <v>100</v>
      </c>
      <c r="X98" s="44"/>
      <c r="Y98" s="44">
        <f t="shared" si="33"/>
        <v>0</v>
      </c>
      <c r="Z98" s="44"/>
      <c r="AA98" s="44">
        <f t="shared" si="34"/>
        <v>0</v>
      </c>
      <c r="AB98" s="44"/>
      <c r="AC98" s="44"/>
      <c r="AD98" s="44"/>
      <c r="AE98" s="44">
        <v>100</v>
      </c>
      <c r="AF98" s="70"/>
    </row>
    <row r="99" spans="1:32" ht="27" hidden="1">
      <c r="A99" s="67" t="s">
        <v>233</v>
      </c>
      <c r="B99" s="94" t="s">
        <v>234</v>
      </c>
      <c r="C99" s="76" t="s">
        <v>235</v>
      </c>
      <c r="D99" s="69">
        <v>1900</v>
      </c>
      <c r="E99" s="69">
        <f t="shared" si="35"/>
        <v>1900</v>
      </c>
      <c r="F99" s="69">
        <f t="shared" si="36"/>
        <v>1805</v>
      </c>
      <c r="G99" s="69">
        <f t="shared" si="37"/>
        <v>1805</v>
      </c>
      <c r="H99" s="69"/>
      <c r="I99" s="69">
        <v>1805</v>
      </c>
      <c r="J99" s="69"/>
      <c r="K99" s="69"/>
      <c r="L99" s="69"/>
      <c r="M99" s="44">
        <f t="shared" si="38"/>
        <v>1805</v>
      </c>
      <c r="N99" s="44">
        <f t="shared" si="39"/>
        <v>1805</v>
      </c>
      <c r="O99" s="44"/>
      <c r="P99" s="44">
        <f t="shared" si="40"/>
        <v>0</v>
      </c>
      <c r="Q99" s="44">
        <f t="shared" si="41"/>
        <v>0</v>
      </c>
      <c r="R99" s="44"/>
      <c r="S99" s="44">
        <v>0</v>
      </c>
      <c r="T99" s="44"/>
      <c r="U99" s="44"/>
      <c r="V99" s="44"/>
      <c r="W99" s="44">
        <f t="shared" si="32"/>
        <v>100</v>
      </c>
      <c r="X99" s="44"/>
      <c r="Y99" s="44">
        <f t="shared" si="33"/>
        <v>0</v>
      </c>
      <c r="Z99" s="44"/>
      <c r="AA99" s="44">
        <f t="shared" si="34"/>
        <v>0</v>
      </c>
      <c r="AB99" s="44"/>
      <c r="AC99" s="44"/>
      <c r="AD99" s="44"/>
      <c r="AE99" s="44">
        <v>100</v>
      </c>
      <c r="AF99" s="70"/>
    </row>
    <row r="100" spans="1:32" ht="27" hidden="1">
      <c r="A100" s="67" t="s">
        <v>236</v>
      </c>
      <c r="B100" s="94" t="s">
        <v>237</v>
      </c>
      <c r="C100" s="76" t="s">
        <v>238</v>
      </c>
      <c r="D100" s="69">
        <v>3200</v>
      </c>
      <c r="E100" s="69">
        <f t="shared" si="35"/>
        <v>3200</v>
      </c>
      <c r="F100" s="69">
        <f t="shared" si="36"/>
        <v>1500</v>
      </c>
      <c r="G100" s="69">
        <f t="shared" si="37"/>
        <v>1500</v>
      </c>
      <c r="H100" s="69"/>
      <c r="I100" s="69">
        <v>1500</v>
      </c>
      <c r="J100" s="69"/>
      <c r="K100" s="69"/>
      <c r="L100" s="69"/>
      <c r="M100" s="44">
        <f t="shared" si="38"/>
        <v>1500</v>
      </c>
      <c r="N100" s="44">
        <f t="shared" si="39"/>
        <v>1500</v>
      </c>
      <c r="O100" s="44"/>
      <c r="P100" s="44">
        <f t="shared" si="40"/>
        <v>1025.94</v>
      </c>
      <c r="Q100" s="44">
        <f t="shared" si="41"/>
        <v>1025.94</v>
      </c>
      <c r="R100" s="44"/>
      <c r="S100" s="44">
        <v>1025.94</v>
      </c>
      <c r="T100" s="44"/>
      <c r="U100" s="44"/>
      <c r="V100" s="44"/>
      <c r="W100" s="44">
        <f t="shared" si="32"/>
        <v>100</v>
      </c>
      <c r="X100" s="44"/>
      <c r="Y100" s="44">
        <f t="shared" si="33"/>
        <v>68.396</v>
      </c>
      <c r="Z100" s="44"/>
      <c r="AA100" s="44">
        <f t="shared" si="34"/>
        <v>68.396</v>
      </c>
      <c r="AB100" s="44"/>
      <c r="AC100" s="44"/>
      <c r="AD100" s="44"/>
      <c r="AE100" s="44">
        <v>100</v>
      </c>
      <c r="AF100" s="70"/>
    </row>
    <row r="101" spans="1:32" ht="27" hidden="1">
      <c r="A101" s="67" t="s">
        <v>239</v>
      </c>
      <c r="B101" s="94" t="s">
        <v>240</v>
      </c>
      <c r="C101" s="76" t="s">
        <v>241</v>
      </c>
      <c r="D101" s="69">
        <v>2800</v>
      </c>
      <c r="E101" s="69">
        <f t="shared" si="35"/>
        <v>2800</v>
      </c>
      <c r="F101" s="69">
        <f t="shared" si="36"/>
        <v>1491</v>
      </c>
      <c r="G101" s="69">
        <f t="shared" si="37"/>
        <v>1491</v>
      </c>
      <c r="H101" s="69"/>
      <c r="I101" s="69">
        <v>1491</v>
      </c>
      <c r="J101" s="69"/>
      <c r="K101" s="69"/>
      <c r="L101" s="69"/>
      <c r="M101" s="44">
        <f t="shared" si="38"/>
        <v>1491</v>
      </c>
      <c r="N101" s="44">
        <f t="shared" si="39"/>
        <v>1491</v>
      </c>
      <c r="O101" s="44"/>
      <c r="P101" s="44">
        <f t="shared" si="40"/>
        <v>833.868</v>
      </c>
      <c r="Q101" s="44">
        <f t="shared" si="41"/>
        <v>833.868</v>
      </c>
      <c r="R101" s="44"/>
      <c r="S101" s="44">
        <v>833.868</v>
      </c>
      <c r="T101" s="44"/>
      <c r="U101" s="44"/>
      <c r="V101" s="44"/>
      <c r="W101" s="44">
        <f t="shared" si="32"/>
        <v>100</v>
      </c>
      <c r="X101" s="44"/>
      <c r="Y101" s="44">
        <f t="shared" si="33"/>
        <v>55.926760563380284</v>
      </c>
      <c r="Z101" s="44"/>
      <c r="AA101" s="44">
        <f t="shared" si="34"/>
        <v>55.926760563380284</v>
      </c>
      <c r="AB101" s="44"/>
      <c r="AC101" s="44"/>
      <c r="AD101" s="44"/>
      <c r="AE101" s="44">
        <v>100</v>
      </c>
      <c r="AF101" s="70"/>
    </row>
    <row r="102" spans="1:32" ht="12.75" hidden="1">
      <c r="A102" s="67" t="s">
        <v>134</v>
      </c>
      <c r="B102" s="90" t="s">
        <v>123</v>
      </c>
      <c r="C102" s="68"/>
      <c r="D102" s="69"/>
      <c r="E102" s="69"/>
      <c r="F102" s="69"/>
      <c r="G102" s="69"/>
      <c r="H102" s="69"/>
      <c r="I102" s="69"/>
      <c r="J102" s="69"/>
      <c r="K102" s="69"/>
      <c r="L102" s="69"/>
      <c r="M102" s="44"/>
      <c r="N102" s="44"/>
      <c r="O102" s="44"/>
      <c r="P102" s="44"/>
      <c r="Q102" s="44"/>
      <c r="R102" s="44"/>
      <c r="S102" s="44"/>
      <c r="T102" s="44"/>
      <c r="U102" s="44"/>
      <c r="V102" s="44"/>
      <c r="W102" s="44"/>
      <c r="X102" s="44"/>
      <c r="Y102" s="44"/>
      <c r="Z102" s="44"/>
      <c r="AA102" s="44"/>
      <c r="AB102" s="44"/>
      <c r="AC102" s="44"/>
      <c r="AD102" s="44"/>
      <c r="AE102" s="44"/>
      <c r="AF102" s="77"/>
    </row>
    <row r="103" spans="1:256" ht="26.25" hidden="1">
      <c r="A103" s="83" t="s">
        <v>140</v>
      </c>
      <c r="B103" s="64" t="s">
        <v>242</v>
      </c>
      <c r="C103" s="64"/>
      <c r="D103" s="65"/>
      <c r="E103" s="65"/>
      <c r="F103" s="65"/>
      <c r="G103" s="65"/>
      <c r="H103" s="65"/>
      <c r="I103" s="65"/>
      <c r="J103" s="65"/>
      <c r="K103" s="65"/>
      <c r="L103" s="65"/>
      <c r="M103" s="43"/>
      <c r="N103" s="43"/>
      <c r="O103" s="43"/>
      <c r="P103" s="43"/>
      <c r="Q103" s="43"/>
      <c r="R103" s="43"/>
      <c r="S103" s="43"/>
      <c r="T103" s="43"/>
      <c r="U103" s="43"/>
      <c r="V103" s="43"/>
      <c r="W103" s="43"/>
      <c r="X103" s="43"/>
      <c r="Y103" s="43"/>
      <c r="Z103" s="43"/>
      <c r="AA103" s="43"/>
      <c r="AB103" s="43"/>
      <c r="AC103" s="43"/>
      <c r="AD103" s="43"/>
      <c r="AE103" s="43"/>
      <c r="AF103" s="7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c r="IU103" s="52"/>
      <c r="IV103" s="52"/>
    </row>
    <row r="104" spans="1:256" ht="26.25" hidden="1">
      <c r="A104" s="67" t="s">
        <v>122</v>
      </c>
      <c r="B104" s="90" t="s">
        <v>127</v>
      </c>
      <c r="C104" s="64"/>
      <c r="D104" s="65"/>
      <c r="E104" s="65"/>
      <c r="F104" s="65"/>
      <c r="G104" s="65"/>
      <c r="H104" s="65"/>
      <c r="I104" s="65"/>
      <c r="J104" s="65"/>
      <c r="K104" s="65"/>
      <c r="L104" s="65"/>
      <c r="M104" s="43"/>
      <c r="N104" s="43"/>
      <c r="O104" s="43"/>
      <c r="P104" s="43"/>
      <c r="Q104" s="43"/>
      <c r="R104" s="43"/>
      <c r="S104" s="43"/>
      <c r="T104" s="43"/>
      <c r="U104" s="43"/>
      <c r="V104" s="43"/>
      <c r="W104" s="43"/>
      <c r="X104" s="43"/>
      <c r="Y104" s="43"/>
      <c r="Z104" s="43"/>
      <c r="AA104" s="43"/>
      <c r="AB104" s="43"/>
      <c r="AC104" s="43"/>
      <c r="AD104" s="43"/>
      <c r="AE104" s="43"/>
      <c r="AF104" s="7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c r="IU104" s="52"/>
      <c r="IV104" s="52"/>
    </row>
    <row r="105" spans="1:256" ht="12.75" hidden="1">
      <c r="A105" s="67" t="s">
        <v>132</v>
      </c>
      <c r="B105" s="90" t="s">
        <v>133</v>
      </c>
      <c r="C105" s="64"/>
      <c r="D105" s="65"/>
      <c r="E105" s="65"/>
      <c r="F105" s="65"/>
      <c r="G105" s="65"/>
      <c r="H105" s="65"/>
      <c r="I105" s="65"/>
      <c r="J105" s="65"/>
      <c r="K105" s="65"/>
      <c r="L105" s="65"/>
      <c r="M105" s="43"/>
      <c r="N105" s="43"/>
      <c r="O105" s="43"/>
      <c r="P105" s="43"/>
      <c r="Q105" s="43"/>
      <c r="R105" s="43"/>
      <c r="S105" s="43"/>
      <c r="T105" s="43"/>
      <c r="U105" s="43"/>
      <c r="V105" s="43"/>
      <c r="W105" s="43"/>
      <c r="X105" s="43"/>
      <c r="Y105" s="43"/>
      <c r="Z105" s="43"/>
      <c r="AA105" s="43"/>
      <c r="AB105" s="43"/>
      <c r="AC105" s="43"/>
      <c r="AD105" s="43"/>
      <c r="AE105" s="43"/>
      <c r="AF105" s="7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c r="IU105" s="52"/>
      <c r="IV105" s="52"/>
    </row>
    <row r="106" spans="1:256" ht="12.75" hidden="1">
      <c r="A106" s="67" t="s">
        <v>134</v>
      </c>
      <c r="B106" s="90" t="s">
        <v>123</v>
      </c>
      <c r="C106" s="64"/>
      <c r="D106" s="65"/>
      <c r="E106" s="65"/>
      <c r="F106" s="65"/>
      <c r="G106" s="65"/>
      <c r="H106" s="65"/>
      <c r="I106" s="65"/>
      <c r="J106" s="65"/>
      <c r="K106" s="65"/>
      <c r="L106" s="65"/>
      <c r="M106" s="43"/>
      <c r="N106" s="43"/>
      <c r="O106" s="43"/>
      <c r="P106" s="43"/>
      <c r="Q106" s="43"/>
      <c r="R106" s="43"/>
      <c r="S106" s="43"/>
      <c r="T106" s="43"/>
      <c r="U106" s="43"/>
      <c r="V106" s="43"/>
      <c r="W106" s="43"/>
      <c r="X106" s="43"/>
      <c r="Y106" s="43"/>
      <c r="Z106" s="43"/>
      <c r="AA106" s="43"/>
      <c r="AB106" s="43"/>
      <c r="AC106" s="43"/>
      <c r="AD106" s="43"/>
      <c r="AE106" s="43"/>
      <c r="AF106" s="7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c r="IQ106" s="52"/>
      <c r="IR106" s="52"/>
      <c r="IS106" s="52"/>
      <c r="IT106" s="52"/>
      <c r="IU106" s="52"/>
      <c r="IV106" s="52"/>
    </row>
    <row r="107" spans="1:256" ht="26.25" hidden="1">
      <c r="A107" s="63" t="s">
        <v>142</v>
      </c>
      <c r="B107" s="64" t="s">
        <v>243</v>
      </c>
      <c r="C107" s="64"/>
      <c r="D107" s="65"/>
      <c r="E107" s="65"/>
      <c r="F107" s="65"/>
      <c r="G107" s="65"/>
      <c r="H107" s="65"/>
      <c r="I107" s="65"/>
      <c r="J107" s="65"/>
      <c r="K107" s="65"/>
      <c r="L107" s="65"/>
      <c r="M107" s="43"/>
      <c r="N107" s="43"/>
      <c r="O107" s="43"/>
      <c r="P107" s="43"/>
      <c r="Q107" s="43"/>
      <c r="R107" s="43"/>
      <c r="S107" s="43"/>
      <c r="T107" s="43"/>
      <c r="U107" s="43"/>
      <c r="V107" s="43"/>
      <c r="W107" s="43"/>
      <c r="X107" s="43"/>
      <c r="Y107" s="43"/>
      <c r="Z107" s="43"/>
      <c r="AA107" s="43"/>
      <c r="AB107" s="43"/>
      <c r="AC107" s="43"/>
      <c r="AD107" s="43"/>
      <c r="AE107" s="43"/>
      <c r="AF107" s="7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c r="IQ107" s="52"/>
      <c r="IR107" s="52"/>
      <c r="IS107" s="52"/>
      <c r="IT107" s="52"/>
      <c r="IU107" s="52"/>
      <c r="IV107" s="52"/>
    </row>
    <row r="108" spans="1:256" ht="26.25" hidden="1">
      <c r="A108" s="67" t="s">
        <v>122</v>
      </c>
      <c r="B108" s="90" t="s">
        <v>127</v>
      </c>
      <c r="C108" s="64"/>
      <c r="D108" s="65"/>
      <c r="E108" s="65"/>
      <c r="F108" s="65"/>
      <c r="G108" s="65"/>
      <c r="H108" s="65"/>
      <c r="I108" s="65"/>
      <c r="J108" s="65"/>
      <c r="K108" s="65"/>
      <c r="L108" s="65"/>
      <c r="M108" s="43"/>
      <c r="N108" s="43"/>
      <c r="O108" s="43"/>
      <c r="P108" s="43"/>
      <c r="Q108" s="43"/>
      <c r="R108" s="43"/>
      <c r="S108" s="43"/>
      <c r="T108" s="43"/>
      <c r="U108" s="43"/>
      <c r="V108" s="43"/>
      <c r="W108" s="43"/>
      <c r="X108" s="43"/>
      <c r="Y108" s="43"/>
      <c r="Z108" s="43"/>
      <c r="AA108" s="43"/>
      <c r="AB108" s="43"/>
      <c r="AC108" s="43"/>
      <c r="AD108" s="43"/>
      <c r="AE108" s="43"/>
      <c r="AF108" s="7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c r="IQ108" s="52"/>
      <c r="IR108" s="52"/>
      <c r="IS108" s="52"/>
      <c r="IT108" s="52"/>
      <c r="IU108" s="52"/>
      <c r="IV108" s="52"/>
    </row>
    <row r="109" spans="1:256" ht="12.75" hidden="1">
      <c r="A109" s="67" t="s">
        <v>132</v>
      </c>
      <c r="B109" s="90" t="s">
        <v>133</v>
      </c>
      <c r="C109" s="64"/>
      <c r="D109" s="65"/>
      <c r="E109" s="65"/>
      <c r="F109" s="65"/>
      <c r="G109" s="65"/>
      <c r="H109" s="65"/>
      <c r="I109" s="65"/>
      <c r="J109" s="65"/>
      <c r="K109" s="65"/>
      <c r="L109" s="65"/>
      <c r="M109" s="43"/>
      <c r="N109" s="43"/>
      <c r="O109" s="43"/>
      <c r="P109" s="43"/>
      <c r="Q109" s="43"/>
      <c r="R109" s="43"/>
      <c r="S109" s="43"/>
      <c r="T109" s="43"/>
      <c r="U109" s="43"/>
      <c r="V109" s="43"/>
      <c r="W109" s="43"/>
      <c r="X109" s="43"/>
      <c r="Y109" s="43"/>
      <c r="Z109" s="43"/>
      <c r="AA109" s="43"/>
      <c r="AB109" s="43"/>
      <c r="AC109" s="43"/>
      <c r="AD109" s="43"/>
      <c r="AE109" s="43"/>
      <c r="AF109" s="7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c r="HN109" s="52"/>
      <c r="HO109" s="52"/>
      <c r="HP109" s="52"/>
      <c r="HQ109" s="52"/>
      <c r="HR109" s="52"/>
      <c r="HS109" s="52"/>
      <c r="HT109" s="52"/>
      <c r="HU109" s="52"/>
      <c r="HV109" s="52"/>
      <c r="HW109" s="52"/>
      <c r="HX109" s="52"/>
      <c r="HY109" s="52"/>
      <c r="HZ109" s="52"/>
      <c r="IA109" s="52"/>
      <c r="IB109" s="52"/>
      <c r="IC109" s="52"/>
      <c r="ID109" s="52"/>
      <c r="IE109" s="52"/>
      <c r="IF109" s="52"/>
      <c r="IG109" s="52"/>
      <c r="IH109" s="52"/>
      <c r="II109" s="52"/>
      <c r="IJ109" s="52"/>
      <c r="IK109" s="52"/>
      <c r="IL109" s="52"/>
      <c r="IM109" s="52"/>
      <c r="IN109" s="52"/>
      <c r="IO109" s="52"/>
      <c r="IP109" s="52"/>
      <c r="IQ109" s="52"/>
      <c r="IR109" s="52"/>
      <c r="IS109" s="52"/>
      <c r="IT109" s="52"/>
      <c r="IU109" s="52"/>
      <c r="IV109" s="52"/>
    </row>
    <row r="110" spans="1:256" ht="12.75" hidden="1">
      <c r="A110" s="67" t="s">
        <v>134</v>
      </c>
      <c r="B110" s="90" t="s">
        <v>123</v>
      </c>
      <c r="C110" s="64"/>
      <c r="D110" s="65"/>
      <c r="E110" s="65"/>
      <c r="F110" s="65"/>
      <c r="G110" s="65"/>
      <c r="H110" s="65"/>
      <c r="I110" s="65"/>
      <c r="J110" s="65"/>
      <c r="K110" s="65"/>
      <c r="L110" s="65"/>
      <c r="M110" s="43"/>
      <c r="N110" s="43"/>
      <c r="O110" s="43"/>
      <c r="P110" s="43"/>
      <c r="Q110" s="43"/>
      <c r="R110" s="43"/>
      <c r="S110" s="43"/>
      <c r="T110" s="43"/>
      <c r="U110" s="43"/>
      <c r="V110" s="43"/>
      <c r="W110" s="43"/>
      <c r="X110" s="43"/>
      <c r="Y110" s="43"/>
      <c r="Z110" s="43"/>
      <c r="AA110" s="43"/>
      <c r="AB110" s="43"/>
      <c r="AC110" s="43"/>
      <c r="AD110" s="43"/>
      <c r="AE110" s="43"/>
      <c r="AF110" s="7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c r="HM110" s="52"/>
      <c r="HN110" s="52"/>
      <c r="HO110" s="52"/>
      <c r="HP110" s="52"/>
      <c r="HQ110" s="52"/>
      <c r="HR110" s="52"/>
      <c r="HS110" s="52"/>
      <c r="HT110" s="52"/>
      <c r="HU110" s="52"/>
      <c r="HV110" s="52"/>
      <c r="HW110" s="52"/>
      <c r="HX110" s="52"/>
      <c r="HY110" s="52"/>
      <c r="HZ110" s="52"/>
      <c r="IA110" s="52"/>
      <c r="IB110" s="52"/>
      <c r="IC110" s="52"/>
      <c r="ID110" s="52"/>
      <c r="IE110" s="52"/>
      <c r="IF110" s="52"/>
      <c r="IG110" s="52"/>
      <c r="IH110" s="52"/>
      <c r="II110" s="52"/>
      <c r="IJ110" s="52"/>
      <c r="IK110" s="52"/>
      <c r="IL110" s="52"/>
      <c r="IM110" s="52"/>
      <c r="IN110" s="52"/>
      <c r="IO110" s="52"/>
      <c r="IP110" s="52"/>
      <c r="IQ110" s="52"/>
      <c r="IR110" s="52"/>
      <c r="IS110" s="52"/>
      <c r="IT110" s="52"/>
      <c r="IU110" s="52"/>
      <c r="IV110" s="52"/>
    </row>
    <row r="111" spans="1:256" ht="12.75" hidden="1">
      <c r="A111" s="63" t="s">
        <v>202</v>
      </c>
      <c r="B111" s="64" t="s">
        <v>244</v>
      </c>
      <c r="C111" s="64"/>
      <c r="D111" s="65"/>
      <c r="E111" s="65"/>
      <c r="F111" s="65"/>
      <c r="G111" s="65"/>
      <c r="H111" s="65"/>
      <c r="I111" s="65"/>
      <c r="J111" s="65"/>
      <c r="K111" s="65"/>
      <c r="L111" s="65"/>
      <c r="M111" s="43"/>
      <c r="N111" s="43"/>
      <c r="O111" s="43"/>
      <c r="P111" s="43"/>
      <c r="Q111" s="43"/>
      <c r="R111" s="43"/>
      <c r="S111" s="43"/>
      <c r="T111" s="43"/>
      <c r="U111" s="43"/>
      <c r="V111" s="43"/>
      <c r="W111" s="43"/>
      <c r="X111" s="43"/>
      <c r="Y111" s="43"/>
      <c r="Z111" s="43"/>
      <c r="AA111" s="43"/>
      <c r="AB111" s="43"/>
      <c r="AC111" s="43"/>
      <c r="AD111" s="43"/>
      <c r="AE111" s="43"/>
      <c r="AF111" s="7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c r="IS111" s="52"/>
      <c r="IT111" s="52"/>
      <c r="IU111" s="52"/>
      <c r="IV111" s="52"/>
    </row>
    <row r="112" spans="1:256" ht="26.25" hidden="1">
      <c r="A112" s="67" t="s">
        <v>122</v>
      </c>
      <c r="B112" s="90" t="s">
        <v>127</v>
      </c>
      <c r="C112" s="64"/>
      <c r="D112" s="65"/>
      <c r="E112" s="65"/>
      <c r="F112" s="65"/>
      <c r="G112" s="65"/>
      <c r="H112" s="65"/>
      <c r="I112" s="65"/>
      <c r="J112" s="65"/>
      <c r="K112" s="65"/>
      <c r="L112" s="65"/>
      <c r="M112" s="43"/>
      <c r="N112" s="43"/>
      <c r="O112" s="43"/>
      <c r="P112" s="43"/>
      <c r="Q112" s="43"/>
      <c r="R112" s="43"/>
      <c r="S112" s="43"/>
      <c r="T112" s="43"/>
      <c r="U112" s="43"/>
      <c r="V112" s="43"/>
      <c r="W112" s="43"/>
      <c r="X112" s="43"/>
      <c r="Y112" s="43"/>
      <c r="Z112" s="43"/>
      <c r="AA112" s="43"/>
      <c r="AB112" s="43"/>
      <c r="AC112" s="43"/>
      <c r="AD112" s="43"/>
      <c r="AE112" s="43"/>
      <c r="AF112" s="7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c r="IM112" s="52"/>
      <c r="IN112" s="52"/>
      <c r="IO112" s="52"/>
      <c r="IP112" s="52"/>
      <c r="IQ112" s="52"/>
      <c r="IR112" s="52"/>
      <c r="IS112" s="52"/>
      <c r="IT112" s="52"/>
      <c r="IU112" s="52"/>
      <c r="IV112" s="52"/>
    </row>
    <row r="113" spans="1:256" ht="12.75" hidden="1">
      <c r="A113" s="67" t="s">
        <v>132</v>
      </c>
      <c r="B113" s="90" t="s">
        <v>133</v>
      </c>
      <c r="C113" s="64"/>
      <c r="D113" s="65"/>
      <c r="E113" s="65"/>
      <c r="F113" s="65"/>
      <c r="G113" s="65"/>
      <c r="H113" s="65"/>
      <c r="I113" s="65"/>
      <c r="J113" s="65"/>
      <c r="K113" s="65"/>
      <c r="L113" s="65"/>
      <c r="M113" s="43"/>
      <c r="N113" s="43"/>
      <c r="O113" s="43"/>
      <c r="P113" s="43"/>
      <c r="Q113" s="43"/>
      <c r="R113" s="43"/>
      <c r="S113" s="43"/>
      <c r="T113" s="43"/>
      <c r="U113" s="43"/>
      <c r="V113" s="43"/>
      <c r="W113" s="43"/>
      <c r="X113" s="43"/>
      <c r="Y113" s="43"/>
      <c r="Z113" s="43"/>
      <c r="AA113" s="43"/>
      <c r="AB113" s="43"/>
      <c r="AC113" s="43"/>
      <c r="AD113" s="43"/>
      <c r="AE113" s="43"/>
      <c r="AF113" s="7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c r="IQ113" s="52"/>
      <c r="IR113" s="52"/>
      <c r="IS113" s="52"/>
      <c r="IT113" s="52"/>
      <c r="IU113" s="52"/>
      <c r="IV113" s="52"/>
    </row>
    <row r="114" spans="1:32" ht="12.75" hidden="1">
      <c r="A114" s="67" t="s">
        <v>134</v>
      </c>
      <c r="B114" s="90" t="s">
        <v>123</v>
      </c>
      <c r="C114" s="91"/>
      <c r="D114" s="92"/>
      <c r="E114" s="92"/>
      <c r="F114" s="69"/>
      <c r="G114" s="69"/>
      <c r="H114" s="69"/>
      <c r="I114" s="69"/>
      <c r="J114" s="69"/>
      <c r="K114" s="69"/>
      <c r="L114" s="69"/>
      <c r="M114" s="44"/>
      <c r="N114" s="44"/>
      <c r="O114" s="44"/>
      <c r="P114" s="44"/>
      <c r="Q114" s="44"/>
      <c r="R114" s="44"/>
      <c r="S114" s="44"/>
      <c r="T114" s="44"/>
      <c r="U114" s="44"/>
      <c r="V114" s="44"/>
      <c r="W114" s="44"/>
      <c r="X114" s="44"/>
      <c r="Y114" s="44"/>
      <c r="Z114" s="44"/>
      <c r="AA114" s="44"/>
      <c r="AB114" s="44"/>
      <c r="AC114" s="44"/>
      <c r="AD114" s="44"/>
      <c r="AE114" s="44"/>
      <c r="AF114" s="57"/>
    </row>
    <row r="115" spans="1:256" ht="26.25" hidden="1">
      <c r="A115" s="63" t="s">
        <v>216</v>
      </c>
      <c r="B115" s="64" t="s">
        <v>245</v>
      </c>
      <c r="C115" s="64"/>
      <c r="D115" s="65"/>
      <c r="E115" s="65"/>
      <c r="F115" s="65"/>
      <c r="G115" s="65"/>
      <c r="H115" s="65"/>
      <c r="I115" s="65"/>
      <c r="J115" s="65"/>
      <c r="K115" s="65"/>
      <c r="L115" s="65"/>
      <c r="M115" s="43"/>
      <c r="N115" s="43"/>
      <c r="O115" s="43"/>
      <c r="P115" s="43"/>
      <c r="Q115" s="43"/>
      <c r="R115" s="43"/>
      <c r="S115" s="43"/>
      <c r="T115" s="43"/>
      <c r="U115" s="43"/>
      <c r="V115" s="43"/>
      <c r="W115" s="43"/>
      <c r="X115" s="43"/>
      <c r="Y115" s="43"/>
      <c r="Z115" s="43"/>
      <c r="AA115" s="43"/>
      <c r="AB115" s="43"/>
      <c r="AC115" s="43"/>
      <c r="AD115" s="43"/>
      <c r="AE115" s="43"/>
      <c r="AF115" s="7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c r="IS115" s="52"/>
      <c r="IT115" s="52"/>
      <c r="IU115" s="52"/>
      <c r="IV115" s="52"/>
    </row>
    <row r="116" spans="1:256" ht="26.25" hidden="1">
      <c r="A116" s="67" t="s">
        <v>122</v>
      </c>
      <c r="B116" s="90" t="s">
        <v>127</v>
      </c>
      <c r="C116" s="64"/>
      <c r="D116" s="65"/>
      <c r="E116" s="65"/>
      <c r="F116" s="65"/>
      <c r="G116" s="65"/>
      <c r="H116" s="65"/>
      <c r="I116" s="65"/>
      <c r="J116" s="65"/>
      <c r="K116" s="65"/>
      <c r="L116" s="65"/>
      <c r="M116" s="43"/>
      <c r="N116" s="43"/>
      <c r="O116" s="43"/>
      <c r="P116" s="43"/>
      <c r="Q116" s="43"/>
      <c r="R116" s="43"/>
      <c r="S116" s="43"/>
      <c r="T116" s="43"/>
      <c r="U116" s="43"/>
      <c r="V116" s="43"/>
      <c r="W116" s="43"/>
      <c r="X116" s="43"/>
      <c r="Y116" s="43"/>
      <c r="Z116" s="43"/>
      <c r="AA116" s="43"/>
      <c r="AB116" s="43"/>
      <c r="AC116" s="43"/>
      <c r="AD116" s="43"/>
      <c r="AE116" s="43"/>
      <c r="AF116" s="7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c r="IS116" s="52"/>
      <c r="IT116" s="52"/>
      <c r="IU116" s="52"/>
      <c r="IV116" s="52"/>
    </row>
    <row r="117" spans="1:256" ht="12.75" hidden="1">
      <c r="A117" s="67" t="s">
        <v>132</v>
      </c>
      <c r="B117" s="90" t="s">
        <v>133</v>
      </c>
      <c r="C117" s="64"/>
      <c r="D117" s="65"/>
      <c r="E117" s="65"/>
      <c r="F117" s="65"/>
      <c r="G117" s="65"/>
      <c r="H117" s="65"/>
      <c r="I117" s="65"/>
      <c r="J117" s="65"/>
      <c r="K117" s="65"/>
      <c r="L117" s="65"/>
      <c r="M117" s="43"/>
      <c r="N117" s="43"/>
      <c r="O117" s="43"/>
      <c r="P117" s="43"/>
      <c r="Q117" s="43"/>
      <c r="R117" s="43"/>
      <c r="S117" s="43"/>
      <c r="T117" s="43"/>
      <c r="U117" s="43"/>
      <c r="V117" s="43"/>
      <c r="W117" s="43"/>
      <c r="X117" s="43"/>
      <c r="Y117" s="43"/>
      <c r="Z117" s="43"/>
      <c r="AA117" s="43"/>
      <c r="AB117" s="43"/>
      <c r="AC117" s="43"/>
      <c r="AD117" s="43"/>
      <c r="AE117" s="43"/>
      <c r="AF117" s="7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c r="IS117" s="52"/>
      <c r="IT117" s="52"/>
      <c r="IU117" s="52"/>
      <c r="IV117" s="52"/>
    </row>
    <row r="118" spans="1:256" ht="12.75" hidden="1">
      <c r="A118" s="67" t="s">
        <v>134</v>
      </c>
      <c r="B118" s="90" t="s">
        <v>123</v>
      </c>
      <c r="C118" s="64"/>
      <c r="D118" s="65"/>
      <c r="E118" s="65"/>
      <c r="F118" s="65"/>
      <c r="G118" s="65"/>
      <c r="H118" s="65"/>
      <c r="I118" s="65"/>
      <c r="J118" s="65"/>
      <c r="K118" s="65"/>
      <c r="L118" s="65"/>
      <c r="M118" s="43"/>
      <c r="N118" s="43"/>
      <c r="O118" s="43"/>
      <c r="P118" s="43"/>
      <c r="Q118" s="43"/>
      <c r="R118" s="43"/>
      <c r="S118" s="43"/>
      <c r="T118" s="43"/>
      <c r="U118" s="43"/>
      <c r="V118" s="43"/>
      <c r="W118" s="43"/>
      <c r="X118" s="43"/>
      <c r="Y118" s="43"/>
      <c r="Z118" s="43"/>
      <c r="AA118" s="43"/>
      <c r="AB118" s="43"/>
      <c r="AC118" s="43"/>
      <c r="AD118" s="43"/>
      <c r="AE118" s="43"/>
      <c r="AF118" s="7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c r="HN118" s="52"/>
      <c r="HO118" s="52"/>
      <c r="HP118" s="52"/>
      <c r="HQ118" s="52"/>
      <c r="HR118" s="52"/>
      <c r="HS118" s="52"/>
      <c r="HT118" s="52"/>
      <c r="HU118" s="52"/>
      <c r="HV118" s="52"/>
      <c r="HW118" s="52"/>
      <c r="HX118" s="52"/>
      <c r="HY118" s="52"/>
      <c r="HZ118" s="52"/>
      <c r="IA118" s="52"/>
      <c r="IB118" s="52"/>
      <c r="IC118" s="52"/>
      <c r="ID118" s="52"/>
      <c r="IE118" s="52"/>
      <c r="IF118" s="52"/>
      <c r="IG118" s="52"/>
      <c r="IH118" s="52"/>
      <c r="II118" s="52"/>
      <c r="IJ118" s="52"/>
      <c r="IK118" s="52"/>
      <c r="IL118" s="52"/>
      <c r="IM118" s="52"/>
      <c r="IN118" s="52"/>
      <c r="IO118" s="52"/>
      <c r="IP118" s="52"/>
      <c r="IQ118" s="52"/>
      <c r="IR118" s="52"/>
      <c r="IS118" s="52"/>
      <c r="IT118" s="52"/>
      <c r="IU118" s="52"/>
      <c r="IV118" s="52"/>
    </row>
    <row r="119" spans="1:256" ht="31.5" customHeight="1">
      <c r="A119" s="54" t="s">
        <v>246</v>
      </c>
      <c r="B119" s="61" t="s">
        <v>247</v>
      </c>
      <c r="C119" s="61"/>
      <c r="D119" s="58">
        <f>D120</f>
        <v>284531</v>
      </c>
      <c r="E119" s="58">
        <f aca="true" t="shared" si="42" ref="E119:AE119">E120</f>
        <v>284531</v>
      </c>
      <c r="F119" s="58">
        <f t="shared" si="42"/>
        <v>70876.147</v>
      </c>
      <c r="G119" s="58">
        <f t="shared" si="42"/>
        <v>70876.147</v>
      </c>
      <c r="H119" s="58">
        <f t="shared" si="42"/>
        <v>833.147</v>
      </c>
      <c r="I119" s="58">
        <f t="shared" si="42"/>
        <v>70043</v>
      </c>
      <c r="J119" s="58">
        <f t="shared" si="42"/>
        <v>0</v>
      </c>
      <c r="K119" s="58">
        <f t="shared" si="42"/>
        <v>0</v>
      </c>
      <c r="L119" s="58">
        <f t="shared" si="42"/>
        <v>0</v>
      </c>
      <c r="M119" s="58">
        <f t="shared" si="42"/>
        <v>70043</v>
      </c>
      <c r="N119" s="58">
        <f t="shared" si="42"/>
        <v>70043</v>
      </c>
      <c r="O119" s="58">
        <f t="shared" si="42"/>
        <v>0</v>
      </c>
      <c r="P119" s="58">
        <f t="shared" si="42"/>
        <v>8300.256</v>
      </c>
      <c r="Q119" s="58">
        <f t="shared" si="42"/>
        <v>8300.256</v>
      </c>
      <c r="R119" s="58">
        <f t="shared" si="42"/>
        <v>266.281</v>
      </c>
      <c r="S119" s="58">
        <f t="shared" si="42"/>
        <v>8033.975</v>
      </c>
      <c r="T119" s="58">
        <f t="shared" si="42"/>
        <v>0</v>
      </c>
      <c r="U119" s="58">
        <f t="shared" si="42"/>
        <v>0</v>
      </c>
      <c r="V119" s="58">
        <f t="shared" si="42"/>
        <v>0</v>
      </c>
      <c r="W119" s="43">
        <f t="shared" si="42"/>
        <v>100</v>
      </c>
      <c r="X119" s="43">
        <f t="shared" si="42"/>
        <v>0</v>
      </c>
      <c r="Y119" s="43">
        <f t="shared" si="42"/>
        <v>11.710930053802162</v>
      </c>
      <c r="Z119" s="43">
        <f t="shared" si="42"/>
        <v>31.960866449738162</v>
      </c>
      <c r="AA119" s="43">
        <f t="shared" si="42"/>
        <v>11.47006124809046</v>
      </c>
      <c r="AB119" s="43">
        <f t="shared" si="42"/>
        <v>0</v>
      </c>
      <c r="AC119" s="43">
        <f t="shared" si="42"/>
        <v>0</v>
      </c>
      <c r="AD119" s="43">
        <f t="shared" si="42"/>
        <v>0</v>
      </c>
      <c r="AE119" s="43">
        <f t="shared" si="42"/>
        <v>100</v>
      </c>
      <c r="AF119" s="54"/>
      <c r="AG119" s="6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c r="HM119" s="52"/>
      <c r="HN119" s="52"/>
      <c r="HO119" s="52"/>
      <c r="HP119" s="52"/>
      <c r="HQ119" s="52"/>
      <c r="HR119" s="52"/>
      <c r="HS119" s="52"/>
      <c r="HT119" s="52"/>
      <c r="HU119" s="52"/>
      <c r="HV119" s="52"/>
      <c r="HW119" s="52"/>
      <c r="HX119" s="52"/>
      <c r="HY119" s="52"/>
      <c r="HZ119" s="52"/>
      <c r="IA119" s="52"/>
      <c r="IB119" s="52"/>
      <c r="IC119" s="52"/>
      <c r="ID119" s="52"/>
      <c r="IE119" s="52"/>
      <c r="IF119" s="52"/>
      <c r="IG119" s="52"/>
      <c r="IH119" s="52"/>
      <c r="II119" s="52"/>
      <c r="IJ119" s="52"/>
      <c r="IK119" s="52"/>
      <c r="IL119" s="52"/>
      <c r="IM119" s="52"/>
      <c r="IN119" s="52"/>
      <c r="IO119" s="52"/>
      <c r="IP119" s="52"/>
      <c r="IQ119" s="52"/>
      <c r="IR119" s="52"/>
      <c r="IS119" s="52"/>
      <c r="IT119" s="52"/>
      <c r="IU119" s="52"/>
      <c r="IV119" s="52"/>
    </row>
    <row r="120" spans="1:256" ht="25.5" customHeight="1" hidden="1">
      <c r="A120" s="95" t="s">
        <v>118</v>
      </c>
      <c r="B120" s="96" t="s">
        <v>248</v>
      </c>
      <c r="C120" s="96"/>
      <c r="D120" s="97">
        <f>D121+D131</f>
        <v>284531</v>
      </c>
      <c r="E120" s="97">
        <f aca="true" t="shared" si="43" ref="E120:V120">E121+E131</f>
        <v>284531</v>
      </c>
      <c r="F120" s="97">
        <f t="shared" si="43"/>
        <v>70876.147</v>
      </c>
      <c r="G120" s="97">
        <f t="shared" si="43"/>
        <v>70876.147</v>
      </c>
      <c r="H120" s="97">
        <f t="shared" si="43"/>
        <v>833.147</v>
      </c>
      <c r="I120" s="97">
        <f t="shared" si="43"/>
        <v>70043</v>
      </c>
      <c r="J120" s="97">
        <f t="shared" si="43"/>
        <v>0</v>
      </c>
      <c r="K120" s="97">
        <f t="shared" si="43"/>
        <v>0</v>
      </c>
      <c r="L120" s="97">
        <f t="shared" si="43"/>
        <v>0</v>
      </c>
      <c r="M120" s="97">
        <f t="shared" si="43"/>
        <v>70043</v>
      </c>
      <c r="N120" s="97">
        <f t="shared" si="43"/>
        <v>70043</v>
      </c>
      <c r="O120" s="97">
        <f t="shared" si="43"/>
        <v>0</v>
      </c>
      <c r="P120" s="97">
        <f t="shared" si="43"/>
        <v>8300.256</v>
      </c>
      <c r="Q120" s="97">
        <f t="shared" si="43"/>
        <v>8300.256</v>
      </c>
      <c r="R120" s="97">
        <f t="shared" si="43"/>
        <v>266.281</v>
      </c>
      <c r="S120" s="97">
        <f t="shared" si="43"/>
        <v>8033.975</v>
      </c>
      <c r="T120" s="97">
        <f t="shared" si="43"/>
        <v>0</v>
      </c>
      <c r="U120" s="97">
        <f t="shared" si="43"/>
        <v>0</v>
      </c>
      <c r="V120" s="97">
        <f t="shared" si="43"/>
        <v>0</v>
      </c>
      <c r="W120" s="43">
        <f>N120/I120*100</f>
        <v>100</v>
      </c>
      <c r="X120" s="43"/>
      <c r="Y120" s="43">
        <f>Q120/G120*100</f>
        <v>11.710930053802162</v>
      </c>
      <c r="Z120" s="43">
        <f>+R120/H120*100</f>
        <v>31.960866449738162</v>
      </c>
      <c r="AA120" s="43">
        <f aca="true" t="shared" si="44" ref="AA120:AA128">S120/I120*100</f>
        <v>11.47006124809046</v>
      </c>
      <c r="AB120" s="43"/>
      <c r="AC120" s="43"/>
      <c r="AD120" s="43"/>
      <c r="AE120" s="43">
        <v>100</v>
      </c>
      <c r="AF120" s="7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c r="HM120" s="52"/>
      <c r="HN120" s="52"/>
      <c r="HO120" s="52"/>
      <c r="HP120" s="52"/>
      <c r="HQ120" s="52"/>
      <c r="HR120" s="52"/>
      <c r="HS120" s="52"/>
      <c r="HT120" s="52"/>
      <c r="HU120" s="52"/>
      <c r="HV120" s="52"/>
      <c r="HW120" s="52"/>
      <c r="HX120" s="52"/>
      <c r="HY120" s="52"/>
      <c r="HZ120" s="52"/>
      <c r="IA120" s="52"/>
      <c r="IB120" s="52"/>
      <c r="IC120" s="52"/>
      <c r="ID120" s="52"/>
      <c r="IE120" s="52"/>
      <c r="IF120" s="52"/>
      <c r="IG120" s="52"/>
      <c r="IH120" s="52"/>
      <c r="II120" s="52"/>
      <c r="IJ120" s="52"/>
      <c r="IK120" s="52"/>
      <c r="IL120" s="52"/>
      <c r="IM120" s="52"/>
      <c r="IN120" s="52"/>
      <c r="IO120" s="52"/>
      <c r="IP120" s="52"/>
      <c r="IQ120" s="52"/>
      <c r="IR120" s="52"/>
      <c r="IS120" s="52"/>
      <c r="IT120" s="52"/>
      <c r="IU120" s="52"/>
      <c r="IV120" s="52"/>
    </row>
    <row r="121" spans="1:256" ht="25.5" customHeight="1" hidden="1">
      <c r="A121" s="95">
        <v>1</v>
      </c>
      <c r="B121" s="96" t="s">
        <v>249</v>
      </c>
      <c r="C121" s="96"/>
      <c r="D121" s="97">
        <f>D122+D124+D129</f>
        <v>193000</v>
      </c>
      <c r="E121" s="97">
        <f aca="true" t="shared" si="45" ref="E121:V121">E122+E124+E129</f>
        <v>193000</v>
      </c>
      <c r="F121" s="97">
        <f t="shared" si="45"/>
        <v>40876.147</v>
      </c>
      <c r="G121" s="97">
        <f t="shared" si="45"/>
        <v>40876.147</v>
      </c>
      <c r="H121" s="97">
        <f t="shared" si="45"/>
        <v>833.147</v>
      </c>
      <c r="I121" s="97">
        <f t="shared" si="45"/>
        <v>40043</v>
      </c>
      <c r="J121" s="97">
        <f t="shared" si="45"/>
        <v>0</v>
      </c>
      <c r="K121" s="97">
        <f t="shared" si="45"/>
        <v>0</v>
      </c>
      <c r="L121" s="97">
        <f t="shared" si="45"/>
        <v>0</v>
      </c>
      <c r="M121" s="97">
        <f t="shared" si="45"/>
        <v>40043</v>
      </c>
      <c r="N121" s="97">
        <f t="shared" si="45"/>
        <v>40043</v>
      </c>
      <c r="O121" s="97">
        <f t="shared" si="45"/>
        <v>0</v>
      </c>
      <c r="P121" s="97">
        <f t="shared" si="45"/>
        <v>7348.66</v>
      </c>
      <c r="Q121" s="97">
        <f t="shared" si="45"/>
        <v>7348.66</v>
      </c>
      <c r="R121" s="97">
        <f t="shared" si="45"/>
        <v>266.281</v>
      </c>
      <c r="S121" s="97">
        <f t="shared" si="45"/>
        <v>7082.379</v>
      </c>
      <c r="T121" s="97">
        <f t="shared" si="45"/>
        <v>0</v>
      </c>
      <c r="U121" s="97">
        <f t="shared" si="45"/>
        <v>0</v>
      </c>
      <c r="V121" s="97">
        <f t="shared" si="45"/>
        <v>0</v>
      </c>
      <c r="W121" s="97">
        <f>W122</f>
        <v>100</v>
      </c>
      <c r="X121" s="97">
        <f>X122</f>
        <v>0</v>
      </c>
      <c r="Y121" s="43">
        <f>Q121/G121*100</f>
        <v>17.97786860880014</v>
      </c>
      <c r="Z121" s="43">
        <f>+R121/H121*100</f>
        <v>31.960866449738162</v>
      </c>
      <c r="AA121" s="43">
        <f t="shared" si="44"/>
        <v>17.686934045900657</v>
      </c>
      <c r="AB121" s="97">
        <f>AB122</f>
        <v>0</v>
      </c>
      <c r="AC121" s="97">
        <f>AC122</f>
        <v>0</v>
      </c>
      <c r="AD121" s="97">
        <f>AD122</f>
        <v>0</v>
      </c>
      <c r="AE121" s="97">
        <f>AE122</f>
        <v>100</v>
      </c>
      <c r="AF121" s="7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c r="HM121" s="52"/>
      <c r="HN121" s="52"/>
      <c r="HO121" s="52"/>
      <c r="HP121" s="52"/>
      <c r="HQ121" s="52"/>
      <c r="HR121" s="52"/>
      <c r="HS121" s="52"/>
      <c r="HT121" s="52"/>
      <c r="HU121" s="52"/>
      <c r="HV121" s="52"/>
      <c r="HW121" s="52"/>
      <c r="HX121" s="52"/>
      <c r="HY121" s="52"/>
      <c r="HZ121" s="52"/>
      <c r="IA121" s="52"/>
      <c r="IB121" s="52"/>
      <c r="IC121" s="52"/>
      <c r="ID121" s="52"/>
      <c r="IE121" s="52"/>
      <c r="IF121" s="52"/>
      <c r="IG121" s="52"/>
      <c r="IH121" s="52"/>
      <c r="II121" s="52"/>
      <c r="IJ121" s="52"/>
      <c r="IK121" s="52"/>
      <c r="IL121" s="52"/>
      <c r="IM121" s="52"/>
      <c r="IN121" s="52"/>
      <c r="IO121" s="52"/>
      <c r="IP121" s="52"/>
      <c r="IQ121" s="52"/>
      <c r="IR121" s="52"/>
      <c r="IS121" s="52"/>
      <c r="IT121" s="52"/>
      <c r="IU121" s="52"/>
      <c r="IV121" s="52"/>
    </row>
    <row r="122" spans="1:256" ht="25.5" customHeight="1" hidden="1">
      <c r="A122" s="67" t="s">
        <v>122</v>
      </c>
      <c r="B122" s="90" t="s">
        <v>127</v>
      </c>
      <c r="C122" s="96"/>
      <c r="D122" s="98">
        <f>D123</f>
        <v>65000</v>
      </c>
      <c r="E122" s="98">
        <f aca="true" t="shared" si="46" ref="E122:AE122">E123</f>
        <v>65000</v>
      </c>
      <c r="F122" s="98">
        <f t="shared" si="46"/>
        <v>13078</v>
      </c>
      <c r="G122" s="98">
        <f t="shared" si="46"/>
        <v>13078</v>
      </c>
      <c r="H122" s="98">
        <f t="shared" si="46"/>
        <v>0</v>
      </c>
      <c r="I122" s="98">
        <f t="shared" si="46"/>
        <v>13078</v>
      </c>
      <c r="J122" s="98">
        <f t="shared" si="46"/>
        <v>0</v>
      </c>
      <c r="K122" s="98">
        <f t="shared" si="46"/>
        <v>0</v>
      </c>
      <c r="L122" s="98">
        <f t="shared" si="46"/>
        <v>0</v>
      </c>
      <c r="M122" s="98">
        <f t="shared" si="46"/>
        <v>13078</v>
      </c>
      <c r="N122" s="98">
        <f t="shared" si="46"/>
        <v>13078</v>
      </c>
      <c r="O122" s="98">
        <f t="shared" si="46"/>
        <v>0</v>
      </c>
      <c r="P122" s="98">
        <f t="shared" si="46"/>
        <v>5320.161</v>
      </c>
      <c r="Q122" s="98">
        <f t="shared" si="46"/>
        <v>5320.161</v>
      </c>
      <c r="R122" s="98">
        <f t="shared" si="46"/>
        <v>0</v>
      </c>
      <c r="S122" s="98">
        <f t="shared" si="46"/>
        <v>5320.161</v>
      </c>
      <c r="T122" s="98">
        <f t="shared" si="46"/>
        <v>0</v>
      </c>
      <c r="U122" s="98">
        <f t="shared" si="46"/>
        <v>0</v>
      </c>
      <c r="V122" s="98">
        <f t="shared" si="46"/>
        <v>0</v>
      </c>
      <c r="W122" s="98">
        <f t="shared" si="46"/>
        <v>100</v>
      </c>
      <c r="X122" s="98">
        <f t="shared" si="46"/>
        <v>0</v>
      </c>
      <c r="Y122" s="98">
        <f t="shared" si="46"/>
        <v>40.680233980731</v>
      </c>
      <c r="Z122" s="98">
        <f t="shared" si="46"/>
        <v>0</v>
      </c>
      <c r="AA122" s="98">
        <f t="shared" si="46"/>
        <v>40.680233980731</v>
      </c>
      <c r="AB122" s="98">
        <f t="shared" si="46"/>
        <v>0</v>
      </c>
      <c r="AC122" s="98">
        <f t="shared" si="46"/>
        <v>0</v>
      </c>
      <c r="AD122" s="98">
        <f t="shared" si="46"/>
        <v>0</v>
      </c>
      <c r="AE122" s="98">
        <f t="shared" si="46"/>
        <v>100</v>
      </c>
      <c r="AF122" s="7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c r="HM122" s="52"/>
      <c r="HN122" s="52"/>
      <c r="HO122" s="52"/>
      <c r="HP122" s="52"/>
      <c r="HQ122" s="52"/>
      <c r="HR122" s="52"/>
      <c r="HS122" s="52"/>
      <c r="HT122" s="52"/>
      <c r="HU122" s="52"/>
      <c r="HV122" s="52"/>
      <c r="HW122" s="52"/>
      <c r="HX122" s="52"/>
      <c r="HY122" s="52"/>
      <c r="HZ122" s="52"/>
      <c r="IA122" s="52"/>
      <c r="IB122" s="52"/>
      <c r="IC122" s="52"/>
      <c r="ID122" s="52"/>
      <c r="IE122" s="52"/>
      <c r="IF122" s="52"/>
      <c r="IG122" s="52"/>
      <c r="IH122" s="52"/>
      <c r="II122" s="52"/>
      <c r="IJ122" s="52"/>
      <c r="IK122" s="52"/>
      <c r="IL122" s="52"/>
      <c r="IM122" s="52"/>
      <c r="IN122" s="52"/>
      <c r="IO122" s="52"/>
      <c r="IP122" s="52"/>
      <c r="IQ122" s="52"/>
      <c r="IR122" s="52"/>
      <c r="IS122" s="52"/>
      <c r="IT122" s="52"/>
      <c r="IU122" s="52"/>
      <c r="IV122" s="52"/>
    </row>
    <row r="123" spans="1:32" ht="30" customHeight="1" hidden="1">
      <c r="A123" s="99" t="s">
        <v>224</v>
      </c>
      <c r="B123" s="100" t="s">
        <v>250</v>
      </c>
      <c r="C123" s="76" t="s">
        <v>251</v>
      </c>
      <c r="D123" s="101">
        <v>65000</v>
      </c>
      <c r="E123" s="101">
        <v>65000</v>
      </c>
      <c r="F123" s="101">
        <f>G123</f>
        <v>13078</v>
      </c>
      <c r="G123" s="69">
        <f>SUM(H123:I123)</f>
        <v>13078</v>
      </c>
      <c r="H123" s="101"/>
      <c r="I123" s="101">
        <v>13078</v>
      </c>
      <c r="J123" s="101"/>
      <c r="K123" s="101"/>
      <c r="L123" s="101"/>
      <c r="M123" s="44">
        <f>SUM(N123:O123)</f>
        <v>13078</v>
      </c>
      <c r="N123" s="44">
        <f>I123</f>
        <v>13078</v>
      </c>
      <c r="O123" s="44"/>
      <c r="P123" s="44">
        <f>Q123+T123</f>
        <v>5320.161</v>
      </c>
      <c r="Q123" s="44">
        <f>SUM(R123:S123)</f>
        <v>5320.161</v>
      </c>
      <c r="R123" s="44"/>
      <c r="S123" s="44">
        <f>1522.256+3797.905</f>
        <v>5320.161</v>
      </c>
      <c r="T123" s="44"/>
      <c r="U123" s="44"/>
      <c r="V123" s="44"/>
      <c r="W123" s="44">
        <f>N123/G123*100</f>
        <v>100</v>
      </c>
      <c r="X123" s="44"/>
      <c r="Y123" s="44">
        <f aca="true" t="shared" si="47" ref="Y123:Y128">Q123/G123*100</f>
        <v>40.680233980731</v>
      </c>
      <c r="Z123" s="44"/>
      <c r="AA123" s="44">
        <f t="shared" si="44"/>
        <v>40.680233980731</v>
      </c>
      <c r="AB123" s="44"/>
      <c r="AC123" s="44"/>
      <c r="AD123" s="44"/>
      <c r="AE123" s="44">
        <v>100</v>
      </c>
      <c r="AF123" s="77"/>
    </row>
    <row r="124" spans="1:256" ht="15" customHeight="1" hidden="1">
      <c r="A124" s="67" t="s">
        <v>132</v>
      </c>
      <c r="B124" s="90" t="s">
        <v>133</v>
      </c>
      <c r="C124" s="76"/>
      <c r="D124" s="98">
        <f>SUM(D125:D128)</f>
        <v>100000</v>
      </c>
      <c r="E124" s="98">
        <f aca="true" t="shared" si="48" ref="E124:V124">SUM(E125:E128)</f>
        <v>100000</v>
      </c>
      <c r="F124" s="98">
        <f t="shared" si="48"/>
        <v>27598.147</v>
      </c>
      <c r="G124" s="98">
        <f t="shared" si="48"/>
        <v>27598.147</v>
      </c>
      <c r="H124" s="98">
        <f t="shared" si="48"/>
        <v>833.147</v>
      </c>
      <c r="I124" s="98">
        <f t="shared" si="48"/>
        <v>26765</v>
      </c>
      <c r="J124" s="98">
        <f t="shared" si="48"/>
        <v>0</v>
      </c>
      <c r="K124" s="98">
        <f t="shared" si="48"/>
        <v>0</v>
      </c>
      <c r="L124" s="98">
        <f t="shared" si="48"/>
        <v>0</v>
      </c>
      <c r="M124" s="98">
        <f t="shared" si="48"/>
        <v>26765</v>
      </c>
      <c r="N124" s="98">
        <f t="shared" si="48"/>
        <v>26765</v>
      </c>
      <c r="O124" s="98">
        <f t="shared" si="48"/>
        <v>0</v>
      </c>
      <c r="P124" s="98">
        <f t="shared" si="48"/>
        <v>2028.499</v>
      </c>
      <c r="Q124" s="98">
        <f t="shared" si="48"/>
        <v>2028.499</v>
      </c>
      <c r="R124" s="98">
        <f t="shared" si="48"/>
        <v>266.281</v>
      </c>
      <c r="S124" s="98">
        <f t="shared" si="48"/>
        <v>1762.218</v>
      </c>
      <c r="T124" s="98">
        <f t="shared" si="48"/>
        <v>0</v>
      </c>
      <c r="U124" s="98">
        <f t="shared" si="48"/>
        <v>0</v>
      </c>
      <c r="V124" s="98">
        <f t="shared" si="48"/>
        <v>0</v>
      </c>
      <c r="W124" s="47">
        <f>N124/I124*100</f>
        <v>100</v>
      </c>
      <c r="X124" s="47"/>
      <c r="Y124" s="47">
        <f t="shared" si="47"/>
        <v>7.350127528489503</v>
      </c>
      <c r="Z124" s="47">
        <f>+R124/H124*100</f>
        <v>31.960866449738162</v>
      </c>
      <c r="AA124" s="47">
        <f t="shared" si="44"/>
        <v>6.584038856715861</v>
      </c>
      <c r="AB124" s="47"/>
      <c r="AC124" s="47"/>
      <c r="AD124" s="47"/>
      <c r="AE124" s="47">
        <v>100</v>
      </c>
      <c r="AF124" s="7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c r="HM124" s="52"/>
      <c r="HN124" s="52"/>
      <c r="HO124" s="52"/>
      <c r="HP124" s="52"/>
      <c r="HQ124" s="52"/>
      <c r="HR124" s="52"/>
      <c r="HS124" s="52"/>
      <c r="HT124" s="52"/>
      <c r="HU124" s="52"/>
      <c r="HV124" s="52"/>
      <c r="HW124" s="52"/>
      <c r="HX124" s="52"/>
      <c r="HY124" s="52"/>
      <c r="HZ124" s="52"/>
      <c r="IA124" s="52"/>
      <c r="IB124" s="52"/>
      <c r="IC124" s="52"/>
      <c r="ID124" s="52"/>
      <c r="IE124" s="52"/>
      <c r="IF124" s="52"/>
      <c r="IG124" s="52"/>
      <c r="IH124" s="52"/>
      <c r="II124" s="52"/>
      <c r="IJ124" s="52"/>
      <c r="IK124" s="52"/>
      <c r="IL124" s="52"/>
      <c r="IM124" s="52"/>
      <c r="IN124" s="52"/>
      <c r="IO124" s="52"/>
      <c r="IP124" s="52"/>
      <c r="IQ124" s="52"/>
      <c r="IR124" s="52"/>
      <c r="IS124" s="52"/>
      <c r="IT124" s="52"/>
      <c r="IU124" s="52"/>
      <c r="IV124" s="52"/>
    </row>
    <row r="125" spans="1:32" ht="30" customHeight="1" hidden="1">
      <c r="A125" s="99">
        <v>1</v>
      </c>
      <c r="B125" s="100" t="s">
        <v>252</v>
      </c>
      <c r="C125" s="76" t="s">
        <v>251</v>
      </c>
      <c r="D125" s="101">
        <v>26000</v>
      </c>
      <c r="E125" s="101">
        <f>D125</f>
        <v>26000</v>
      </c>
      <c r="F125" s="101">
        <f aca="true" t="shared" si="49" ref="F125:F135">G125</f>
        <v>6525.243</v>
      </c>
      <c r="G125" s="69">
        <f aca="true" t="shared" si="50" ref="G125:G130">SUM(H125:I125)</f>
        <v>6525.243</v>
      </c>
      <c r="H125" s="101">
        <v>760.243</v>
      </c>
      <c r="I125" s="101">
        <v>5765</v>
      </c>
      <c r="J125" s="101"/>
      <c r="K125" s="101"/>
      <c r="L125" s="101"/>
      <c r="M125" s="44">
        <f>SUM(N125:O125)</f>
        <v>5765</v>
      </c>
      <c r="N125" s="44">
        <f>I125</f>
        <v>5765</v>
      </c>
      <c r="O125" s="44"/>
      <c r="P125" s="44">
        <f>Q125+T125</f>
        <v>266.281</v>
      </c>
      <c r="Q125" s="44">
        <f>SUM(R125:S125)</f>
        <v>266.281</v>
      </c>
      <c r="R125" s="44">
        <v>266.281</v>
      </c>
      <c r="S125" s="44"/>
      <c r="T125" s="44"/>
      <c r="U125" s="44"/>
      <c r="V125" s="44"/>
      <c r="W125" s="44">
        <f>N125/I125*100</f>
        <v>100</v>
      </c>
      <c r="X125" s="44"/>
      <c r="Y125" s="44">
        <f t="shared" si="47"/>
        <v>4.080782891916821</v>
      </c>
      <c r="Z125" s="44">
        <f>+R125/H125*100</f>
        <v>35.02577465363048</v>
      </c>
      <c r="AA125" s="44">
        <f t="shared" si="44"/>
        <v>0</v>
      </c>
      <c r="AB125" s="44"/>
      <c r="AC125" s="44"/>
      <c r="AD125" s="44"/>
      <c r="AE125" s="44">
        <v>100</v>
      </c>
      <c r="AF125" s="77"/>
    </row>
    <row r="126" spans="1:32" ht="30" customHeight="1" hidden="1">
      <c r="A126" s="99">
        <v>2</v>
      </c>
      <c r="B126" s="100" t="s">
        <v>253</v>
      </c>
      <c r="C126" s="76" t="s">
        <v>254</v>
      </c>
      <c r="D126" s="101">
        <v>30000</v>
      </c>
      <c r="E126" s="101">
        <f>D126</f>
        <v>30000</v>
      </c>
      <c r="F126" s="101">
        <f t="shared" si="49"/>
        <v>8072.904</v>
      </c>
      <c r="G126" s="69">
        <f t="shared" si="50"/>
        <v>8072.904</v>
      </c>
      <c r="H126" s="101">
        <v>72.904</v>
      </c>
      <c r="I126" s="101">
        <v>8000</v>
      </c>
      <c r="J126" s="101"/>
      <c r="K126" s="101"/>
      <c r="L126" s="101"/>
      <c r="M126" s="44">
        <f>SUM(N126:O126)</f>
        <v>8000</v>
      </c>
      <c r="N126" s="44">
        <f>I126</f>
        <v>8000</v>
      </c>
      <c r="O126" s="44"/>
      <c r="P126" s="44"/>
      <c r="Q126" s="44"/>
      <c r="R126" s="44"/>
      <c r="S126" s="44"/>
      <c r="T126" s="44"/>
      <c r="U126" s="44"/>
      <c r="V126" s="44"/>
      <c r="W126" s="44">
        <f>N126/I126*100</f>
        <v>100</v>
      </c>
      <c r="X126" s="44"/>
      <c r="Y126" s="44">
        <f t="shared" si="47"/>
        <v>0</v>
      </c>
      <c r="Z126" s="44"/>
      <c r="AA126" s="44">
        <f t="shared" si="44"/>
        <v>0</v>
      </c>
      <c r="AB126" s="44"/>
      <c r="AC126" s="44"/>
      <c r="AD126" s="44"/>
      <c r="AE126" s="44">
        <v>100</v>
      </c>
      <c r="AF126" s="77"/>
    </row>
    <row r="127" spans="1:32" ht="30" customHeight="1" hidden="1">
      <c r="A127" s="99">
        <v>3</v>
      </c>
      <c r="B127" s="100" t="s">
        <v>255</v>
      </c>
      <c r="C127" s="76" t="s">
        <v>256</v>
      </c>
      <c r="D127" s="101">
        <v>30000</v>
      </c>
      <c r="E127" s="101">
        <f>D127</f>
        <v>30000</v>
      </c>
      <c r="F127" s="101">
        <f t="shared" si="49"/>
        <v>10000</v>
      </c>
      <c r="G127" s="69">
        <f t="shared" si="50"/>
        <v>10000</v>
      </c>
      <c r="H127" s="101"/>
      <c r="I127" s="101">
        <v>10000</v>
      </c>
      <c r="J127" s="101"/>
      <c r="K127" s="101"/>
      <c r="L127" s="101"/>
      <c r="M127" s="44">
        <f>SUM(N127:O127)</f>
        <v>10000</v>
      </c>
      <c r="N127" s="44">
        <f>I127</f>
        <v>10000</v>
      </c>
      <c r="O127" s="44"/>
      <c r="P127" s="44">
        <f>Q127+T127</f>
        <v>1762.218</v>
      </c>
      <c r="Q127" s="44">
        <f>SUM(R127:S127)</f>
        <v>1762.218</v>
      </c>
      <c r="R127" s="44"/>
      <c r="S127" s="44">
        <v>1762.218</v>
      </c>
      <c r="T127" s="44"/>
      <c r="U127" s="44"/>
      <c r="V127" s="44"/>
      <c r="W127" s="44">
        <f>N127/G127*100</f>
        <v>100</v>
      </c>
      <c r="X127" s="44"/>
      <c r="Y127" s="44">
        <f t="shared" si="47"/>
        <v>17.62218</v>
      </c>
      <c r="Z127" s="44"/>
      <c r="AA127" s="44">
        <f t="shared" si="44"/>
        <v>17.62218</v>
      </c>
      <c r="AB127" s="44"/>
      <c r="AC127" s="44"/>
      <c r="AD127" s="44"/>
      <c r="AE127" s="44">
        <v>100</v>
      </c>
      <c r="AF127" s="77"/>
    </row>
    <row r="128" spans="1:32" ht="30" customHeight="1" hidden="1">
      <c r="A128" s="99">
        <v>4</v>
      </c>
      <c r="B128" s="100" t="s">
        <v>257</v>
      </c>
      <c r="C128" s="76" t="s">
        <v>258</v>
      </c>
      <c r="D128" s="101">
        <v>14000</v>
      </c>
      <c r="E128" s="101">
        <f>D128</f>
        <v>14000</v>
      </c>
      <c r="F128" s="101">
        <f t="shared" si="49"/>
        <v>3000</v>
      </c>
      <c r="G128" s="69">
        <f>SUM(H128:I128)</f>
        <v>3000</v>
      </c>
      <c r="H128" s="101"/>
      <c r="I128" s="101">
        <v>3000</v>
      </c>
      <c r="J128" s="101"/>
      <c r="K128" s="101"/>
      <c r="L128" s="101"/>
      <c r="M128" s="44">
        <f>SUM(N128:O128)</f>
        <v>3000</v>
      </c>
      <c r="N128" s="44">
        <f>I128</f>
        <v>3000</v>
      </c>
      <c r="O128" s="44"/>
      <c r="P128" s="44"/>
      <c r="Q128" s="44"/>
      <c r="R128" s="44"/>
      <c r="S128" s="44"/>
      <c r="T128" s="44"/>
      <c r="U128" s="44"/>
      <c r="V128" s="44"/>
      <c r="W128" s="44">
        <f>N128/G128*100</f>
        <v>100</v>
      </c>
      <c r="X128" s="44"/>
      <c r="Y128" s="44">
        <f t="shared" si="47"/>
        <v>0</v>
      </c>
      <c r="Z128" s="44"/>
      <c r="AA128" s="44">
        <f t="shared" si="44"/>
        <v>0</v>
      </c>
      <c r="AB128" s="44"/>
      <c r="AC128" s="44"/>
      <c r="AD128" s="44"/>
      <c r="AE128" s="44">
        <v>100</v>
      </c>
      <c r="AF128" s="77"/>
    </row>
    <row r="129" spans="1:256" ht="12.75" customHeight="1" hidden="1">
      <c r="A129" s="67" t="s">
        <v>134</v>
      </c>
      <c r="B129" s="90" t="s">
        <v>123</v>
      </c>
      <c r="C129" s="96"/>
      <c r="D129" s="98">
        <f>D130</f>
        <v>28000</v>
      </c>
      <c r="E129" s="98">
        <f aca="true" t="shared" si="51" ref="E129:AE129">E130</f>
        <v>28000</v>
      </c>
      <c r="F129" s="98">
        <f t="shared" si="49"/>
        <v>200</v>
      </c>
      <c r="G129" s="98">
        <f t="shared" si="51"/>
        <v>200</v>
      </c>
      <c r="H129" s="98">
        <f t="shared" si="51"/>
        <v>0</v>
      </c>
      <c r="I129" s="98">
        <f t="shared" si="51"/>
        <v>200</v>
      </c>
      <c r="J129" s="98">
        <f t="shared" si="51"/>
        <v>0</v>
      </c>
      <c r="K129" s="98">
        <f t="shared" si="51"/>
        <v>0</v>
      </c>
      <c r="L129" s="98">
        <f t="shared" si="51"/>
        <v>0</v>
      </c>
      <c r="M129" s="98">
        <f t="shared" si="51"/>
        <v>200</v>
      </c>
      <c r="N129" s="98">
        <f t="shared" si="51"/>
        <v>200</v>
      </c>
      <c r="O129" s="98">
        <f t="shared" si="51"/>
        <v>0</v>
      </c>
      <c r="P129" s="98">
        <f t="shared" si="51"/>
        <v>0</v>
      </c>
      <c r="Q129" s="98">
        <f t="shared" si="51"/>
        <v>0</v>
      </c>
      <c r="R129" s="98">
        <f t="shared" si="51"/>
        <v>0</v>
      </c>
      <c r="S129" s="98">
        <f t="shared" si="51"/>
        <v>0</v>
      </c>
      <c r="T129" s="98">
        <f t="shared" si="51"/>
        <v>0</v>
      </c>
      <c r="U129" s="98">
        <f t="shared" si="51"/>
        <v>0</v>
      </c>
      <c r="V129" s="98">
        <f t="shared" si="51"/>
        <v>0</v>
      </c>
      <c r="W129" s="98">
        <f t="shared" si="51"/>
        <v>100</v>
      </c>
      <c r="X129" s="98">
        <f t="shared" si="51"/>
        <v>0</v>
      </c>
      <c r="Y129" s="98">
        <f t="shared" si="51"/>
        <v>0</v>
      </c>
      <c r="Z129" s="98">
        <f t="shared" si="51"/>
        <v>0</v>
      </c>
      <c r="AA129" s="98">
        <f t="shared" si="51"/>
        <v>0</v>
      </c>
      <c r="AB129" s="98">
        <f t="shared" si="51"/>
        <v>0</v>
      </c>
      <c r="AC129" s="98">
        <f t="shared" si="51"/>
        <v>0</v>
      </c>
      <c r="AD129" s="98">
        <f t="shared" si="51"/>
        <v>0</v>
      </c>
      <c r="AE129" s="98">
        <f t="shared" si="51"/>
        <v>100</v>
      </c>
      <c r="AF129" s="7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52"/>
      <c r="IT129" s="52"/>
      <c r="IU129" s="52"/>
      <c r="IV129" s="52"/>
    </row>
    <row r="130" spans="1:32" ht="15" customHeight="1" hidden="1">
      <c r="A130" s="99">
        <v>1</v>
      </c>
      <c r="B130" s="100" t="s">
        <v>259</v>
      </c>
      <c r="C130" s="102"/>
      <c r="D130" s="101">
        <v>28000</v>
      </c>
      <c r="E130" s="101">
        <f>D130</f>
        <v>28000</v>
      </c>
      <c r="F130" s="98">
        <f t="shared" si="49"/>
        <v>200</v>
      </c>
      <c r="G130" s="69">
        <f t="shared" si="50"/>
        <v>200</v>
      </c>
      <c r="H130" s="101"/>
      <c r="I130" s="101">
        <v>200</v>
      </c>
      <c r="J130" s="101"/>
      <c r="K130" s="101"/>
      <c r="L130" s="101"/>
      <c r="M130" s="44">
        <f>SUM(N130:O130)</f>
        <v>200</v>
      </c>
      <c r="N130" s="44">
        <f>I130</f>
        <v>200</v>
      </c>
      <c r="O130" s="44"/>
      <c r="P130" s="44"/>
      <c r="Q130" s="44"/>
      <c r="R130" s="44"/>
      <c r="S130" s="44"/>
      <c r="T130" s="44"/>
      <c r="U130" s="44"/>
      <c r="V130" s="44"/>
      <c r="W130" s="44">
        <f>N130/G130*100</f>
        <v>100</v>
      </c>
      <c r="X130" s="44"/>
      <c r="Y130" s="44">
        <f>Q130/G130*100</f>
        <v>0</v>
      </c>
      <c r="Z130" s="44"/>
      <c r="AA130" s="44">
        <f>S130/I130*100</f>
        <v>0</v>
      </c>
      <c r="AB130" s="44"/>
      <c r="AC130" s="44"/>
      <c r="AD130" s="44"/>
      <c r="AE130" s="44">
        <v>100</v>
      </c>
      <c r="AF130" s="77"/>
    </row>
    <row r="131" spans="1:32" ht="38.25" customHeight="1" hidden="1">
      <c r="A131" s="95">
        <v>2</v>
      </c>
      <c r="B131" s="96" t="s">
        <v>260</v>
      </c>
      <c r="C131" s="100"/>
      <c r="D131" s="97">
        <f>D133</f>
        <v>91531</v>
      </c>
      <c r="E131" s="97">
        <f aca="true" t="shared" si="52" ref="E131:AE131">E133</f>
        <v>91531</v>
      </c>
      <c r="F131" s="97">
        <f t="shared" si="52"/>
        <v>30000</v>
      </c>
      <c r="G131" s="97">
        <f t="shared" si="52"/>
        <v>30000</v>
      </c>
      <c r="H131" s="97">
        <f t="shared" si="52"/>
        <v>0</v>
      </c>
      <c r="I131" s="97">
        <f t="shared" si="52"/>
        <v>30000</v>
      </c>
      <c r="J131" s="97">
        <f t="shared" si="52"/>
        <v>0</v>
      </c>
      <c r="K131" s="97">
        <f t="shared" si="52"/>
        <v>0</v>
      </c>
      <c r="L131" s="97">
        <f t="shared" si="52"/>
        <v>0</v>
      </c>
      <c r="M131" s="97">
        <f t="shared" si="52"/>
        <v>30000</v>
      </c>
      <c r="N131" s="97">
        <f t="shared" si="52"/>
        <v>30000</v>
      </c>
      <c r="O131" s="97">
        <f t="shared" si="52"/>
        <v>0</v>
      </c>
      <c r="P131" s="97">
        <f t="shared" si="52"/>
        <v>951.596</v>
      </c>
      <c r="Q131" s="97">
        <f t="shared" si="52"/>
        <v>951.596</v>
      </c>
      <c r="R131" s="97">
        <f t="shared" si="52"/>
        <v>0</v>
      </c>
      <c r="S131" s="97">
        <f t="shared" si="52"/>
        <v>951.596</v>
      </c>
      <c r="T131" s="97">
        <f t="shared" si="52"/>
        <v>0</v>
      </c>
      <c r="U131" s="97">
        <f t="shared" si="52"/>
        <v>0</v>
      </c>
      <c r="V131" s="97">
        <f t="shared" si="52"/>
        <v>0</v>
      </c>
      <c r="W131" s="97">
        <f t="shared" si="52"/>
        <v>100</v>
      </c>
      <c r="X131" s="97">
        <f t="shared" si="52"/>
        <v>0</v>
      </c>
      <c r="Y131" s="97">
        <f t="shared" si="52"/>
        <v>3.1719866666666667</v>
      </c>
      <c r="Z131" s="97">
        <f t="shared" si="52"/>
        <v>0</v>
      </c>
      <c r="AA131" s="97">
        <f t="shared" si="52"/>
        <v>3.1719866666666667</v>
      </c>
      <c r="AB131" s="97">
        <f t="shared" si="52"/>
        <v>0</v>
      </c>
      <c r="AC131" s="97">
        <f t="shared" si="52"/>
        <v>0</v>
      </c>
      <c r="AD131" s="97">
        <f t="shared" si="52"/>
        <v>0</v>
      </c>
      <c r="AE131" s="97">
        <f t="shared" si="52"/>
        <v>100</v>
      </c>
      <c r="AF131" s="77"/>
    </row>
    <row r="132" spans="1:32" ht="25.5" customHeight="1" hidden="1">
      <c r="A132" s="67" t="s">
        <v>122</v>
      </c>
      <c r="B132" s="90" t="s">
        <v>127</v>
      </c>
      <c r="C132" s="100"/>
      <c r="D132" s="101"/>
      <c r="E132" s="101"/>
      <c r="F132" s="101">
        <f t="shared" si="49"/>
        <v>0</v>
      </c>
      <c r="G132" s="101"/>
      <c r="H132" s="101"/>
      <c r="I132" s="101"/>
      <c r="J132" s="101"/>
      <c r="K132" s="101"/>
      <c r="L132" s="101"/>
      <c r="M132" s="43"/>
      <c r="N132" s="43"/>
      <c r="O132" s="43"/>
      <c r="P132" s="43"/>
      <c r="Q132" s="43"/>
      <c r="R132" s="43"/>
      <c r="S132" s="43"/>
      <c r="T132" s="43"/>
      <c r="U132" s="43"/>
      <c r="V132" s="43"/>
      <c r="W132" s="43"/>
      <c r="X132" s="43"/>
      <c r="Y132" s="43"/>
      <c r="Z132" s="43"/>
      <c r="AA132" s="43"/>
      <c r="AB132" s="43"/>
      <c r="AC132" s="43"/>
      <c r="AD132" s="43"/>
      <c r="AE132" s="43"/>
      <c r="AF132" s="77"/>
    </row>
    <row r="133" spans="1:32" ht="12.75" customHeight="1" hidden="1">
      <c r="A133" s="67" t="s">
        <v>132</v>
      </c>
      <c r="B133" s="90" t="s">
        <v>133</v>
      </c>
      <c r="C133" s="100"/>
      <c r="D133" s="98">
        <f>D134+D135</f>
        <v>91531</v>
      </c>
      <c r="E133" s="98">
        <f aca="true" t="shared" si="53" ref="E133:V133">E134+E135</f>
        <v>91531</v>
      </c>
      <c r="F133" s="98">
        <f t="shared" si="53"/>
        <v>30000</v>
      </c>
      <c r="G133" s="98">
        <f t="shared" si="53"/>
        <v>30000</v>
      </c>
      <c r="H133" s="98">
        <f t="shared" si="53"/>
        <v>0</v>
      </c>
      <c r="I133" s="98">
        <f t="shared" si="53"/>
        <v>30000</v>
      </c>
      <c r="J133" s="98">
        <f t="shared" si="53"/>
        <v>0</v>
      </c>
      <c r="K133" s="98">
        <f t="shared" si="53"/>
        <v>0</v>
      </c>
      <c r="L133" s="98">
        <f t="shared" si="53"/>
        <v>0</v>
      </c>
      <c r="M133" s="98">
        <f t="shared" si="53"/>
        <v>30000</v>
      </c>
      <c r="N133" s="98">
        <f t="shared" si="53"/>
        <v>30000</v>
      </c>
      <c r="O133" s="98">
        <f t="shared" si="53"/>
        <v>0</v>
      </c>
      <c r="P133" s="98">
        <f t="shared" si="53"/>
        <v>951.596</v>
      </c>
      <c r="Q133" s="98">
        <f t="shared" si="53"/>
        <v>951.596</v>
      </c>
      <c r="R133" s="98">
        <f t="shared" si="53"/>
        <v>0</v>
      </c>
      <c r="S133" s="98">
        <f t="shared" si="53"/>
        <v>951.596</v>
      </c>
      <c r="T133" s="98">
        <f t="shared" si="53"/>
        <v>0</v>
      </c>
      <c r="U133" s="98">
        <f t="shared" si="53"/>
        <v>0</v>
      </c>
      <c r="V133" s="98">
        <f t="shared" si="53"/>
        <v>0</v>
      </c>
      <c r="W133" s="47">
        <f>N133/G133*100</f>
        <v>100</v>
      </c>
      <c r="X133" s="47"/>
      <c r="Y133" s="47">
        <f>Q133/G133*100</f>
        <v>3.1719866666666667</v>
      </c>
      <c r="Z133" s="47"/>
      <c r="AA133" s="47">
        <f>S133/I133*100</f>
        <v>3.1719866666666667</v>
      </c>
      <c r="AB133" s="47"/>
      <c r="AC133" s="47"/>
      <c r="AD133" s="47"/>
      <c r="AE133" s="47">
        <v>100</v>
      </c>
      <c r="AF133" s="77"/>
    </row>
    <row r="134" spans="1:32" ht="30" customHeight="1" hidden="1">
      <c r="A134" s="99" t="s">
        <v>224</v>
      </c>
      <c r="B134" s="100" t="s">
        <v>261</v>
      </c>
      <c r="C134" s="76" t="s">
        <v>262</v>
      </c>
      <c r="D134" s="101">
        <v>35000</v>
      </c>
      <c r="E134" s="101">
        <f>D134</f>
        <v>35000</v>
      </c>
      <c r="F134" s="101">
        <f t="shared" si="49"/>
        <v>15000</v>
      </c>
      <c r="G134" s="69">
        <f>SUM(H134:I134)</f>
        <v>15000</v>
      </c>
      <c r="H134" s="101"/>
      <c r="I134" s="101">
        <v>15000</v>
      </c>
      <c r="J134" s="101"/>
      <c r="K134" s="101"/>
      <c r="L134" s="101"/>
      <c r="M134" s="44">
        <f>SUM(N134:O134)</f>
        <v>15000</v>
      </c>
      <c r="N134" s="44">
        <f>I134</f>
        <v>15000</v>
      </c>
      <c r="O134" s="44"/>
      <c r="P134" s="44">
        <f>Q134+T134</f>
        <v>236.672</v>
      </c>
      <c r="Q134" s="44">
        <f>SUM(R134:S134)</f>
        <v>236.672</v>
      </c>
      <c r="R134" s="44"/>
      <c r="S134" s="44">
        <v>236.672</v>
      </c>
      <c r="T134" s="44"/>
      <c r="U134" s="44"/>
      <c r="V134" s="44"/>
      <c r="W134" s="44">
        <f>N134/G134*100</f>
        <v>100</v>
      </c>
      <c r="X134" s="44"/>
      <c r="Y134" s="44">
        <f>Q134/G134*100</f>
        <v>1.5778133333333333</v>
      </c>
      <c r="Z134" s="44"/>
      <c r="AA134" s="44">
        <f>S134/I134*100</f>
        <v>1.5778133333333333</v>
      </c>
      <c r="AB134" s="44"/>
      <c r="AC134" s="44"/>
      <c r="AD134" s="44"/>
      <c r="AE134" s="44">
        <v>100</v>
      </c>
      <c r="AF134" s="77"/>
    </row>
    <row r="135" spans="1:32" ht="30" customHeight="1" hidden="1">
      <c r="A135" s="99">
        <v>2</v>
      </c>
      <c r="B135" s="100" t="s">
        <v>263</v>
      </c>
      <c r="C135" s="76" t="s">
        <v>264</v>
      </c>
      <c r="D135" s="101">
        <v>56531</v>
      </c>
      <c r="E135" s="101">
        <f>D135</f>
        <v>56531</v>
      </c>
      <c r="F135" s="101">
        <f t="shared" si="49"/>
        <v>15000</v>
      </c>
      <c r="G135" s="69">
        <f>SUM(H135:I135)</f>
        <v>15000</v>
      </c>
      <c r="H135" s="101"/>
      <c r="I135" s="101">
        <v>15000</v>
      </c>
      <c r="J135" s="101"/>
      <c r="K135" s="101"/>
      <c r="L135" s="101"/>
      <c r="M135" s="44">
        <f>SUM(N135:O135)</f>
        <v>15000</v>
      </c>
      <c r="N135" s="44">
        <f>I135</f>
        <v>15000</v>
      </c>
      <c r="O135" s="44"/>
      <c r="P135" s="44">
        <f>Q135+T135</f>
        <v>714.924</v>
      </c>
      <c r="Q135" s="44">
        <f>SUM(R135:S135)</f>
        <v>714.924</v>
      </c>
      <c r="R135" s="44"/>
      <c r="S135" s="44">
        <v>714.924</v>
      </c>
      <c r="T135" s="44"/>
      <c r="U135" s="44"/>
      <c r="V135" s="44"/>
      <c r="W135" s="44">
        <f>N135/G135*100</f>
        <v>100</v>
      </c>
      <c r="X135" s="44"/>
      <c r="Y135" s="44">
        <f>Q135/G135*100</f>
        <v>4.76616</v>
      </c>
      <c r="Z135" s="44"/>
      <c r="AA135" s="44">
        <f>S135/I135*100</f>
        <v>4.76616</v>
      </c>
      <c r="AB135" s="44"/>
      <c r="AC135" s="44"/>
      <c r="AD135" s="44"/>
      <c r="AE135" s="44">
        <v>100</v>
      </c>
      <c r="AF135" s="77"/>
    </row>
    <row r="136" spans="1:32" ht="12.75" customHeight="1" hidden="1">
      <c r="A136" s="67" t="s">
        <v>134</v>
      </c>
      <c r="B136" s="90" t="s">
        <v>123</v>
      </c>
      <c r="C136" s="68"/>
      <c r="D136" s="69"/>
      <c r="E136" s="69"/>
      <c r="F136" s="69"/>
      <c r="G136" s="69"/>
      <c r="H136" s="69"/>
      <c r="I136" s="69"/>
      <c r="J136" s="69"/>
      <c r="K136" s="69"/>
      <c r="L136" s="69"/>
      <c r="M136" s="44"/>
      <c r="N136" s="44"/>
      <c r="O136" s="44"/>
      <c r="P136" s="44"/>
      <c r="Q136" s="44"/>
      <c r="R136" s="44"/>
      <c r="S136" s="44"/>
      <c r="T136" s="44"/>
      <c r="U136" s="44"/>
      <c r="V136" s="44"/>
      <c r="W136" s="44"/>
      <c r="X136" s="44"/>
      <c r="Y136" s="44"/>
      <c r="Z136" s="44"/>
      <c r="AA136" s="44"/>
      <c r="AB136" s="44"/>
      <c r="AC136" s="44"/>
      <c r="AD136" s="44"/>
      <c r="AE136" s="44"/>
      <c r="AF136" s="77"/>
    </row>
    <row r="137" spans="1:256" ht="12.75" customHeight="1" hidden="1">
      <c r="A137" s="71" t="s">
        <v>142</v>
      </c>
      <c r="B137" s="96" t="s">
        <v>265</v>
      </c>
      <c r="C137" s="96"/>
      <c r="D137" s="97"/>
      <c r="E137" s="97"/>
      <c r="F137" s="97"/>
      <c r="G137" s="97"/>
      <c r="H137" s="97"/>
      <c r="I137" s="97"/>
      <c r="J137" s="97"/>
      <c r="K137" s="97"/>
      <c r="L137" s="97"/>
      <c r="M137" s="43"/>
      <c r="N137" s="43"/>
      <c r="O137" s="43"/>
      <c r="P137" s="43"/>
      <c r="Q137" s="43"/>
      <c r="R137" s="43"/>
      <c r="S137" s="43"/>
      <c r="T137" s="43"/>
      <c r="U137" s="43"/>
      <c r="V137" s="43"/>
      <c r="W137" s="43"/>
      <c r="X137" s="43"/>
      <c r="Y137" s="43"/>
      <c r="Z137" s="43"/>
      <c r="AA137" s="43"/>
      <c r="AB137" s="43"/>
      <c r="AC137" s="43"/>
      <c r="AD137" s="43"/>
      <c r="AE137" s="43"/>
      <c r="AF137" s="7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c r="IR137" s="52"/>
      <c r="IS137" s="52"/>
      <c r="IT137" s="52"/>
      <c r="IU137" s="52"/>
      <c r="IV137" s="52"/>
    </row>
    <row r="138" spans="1:32" ht="12.75" customHeight="1" hidden="1">
      <c r="A138" s="103">
        <v>1</v>
      </c>
      <c r="B138" s="100" t="s">
        <v>266</v>
      </c>
      <c r="C138" s="100"/>
      <c r="D138" s="101"/>
      <c r="E138" s="101"/>
      <c r="F138" s="101"/>
      <c r="G138" s="101"/>
      <c r="H138" s="101"/>
      <c r="I138" s="101"/>
      <c r="J138" s="101"/>
      <c r="K138" s="101"/>
      <c r="L138" s="101"/>
      <c r="M138" s="43"/>
      <c r="N138" s="43"/>
      <c r="O138" s="43"/>
      <c r="P138" s="43"/>
      <c r="Q138" s="43"/>
      <c r="R138" s="43"/>
      <c r="S138" s="43"/>
      <c r="T138" s="43"/>
      <c r="U138" s="43"/>
      <c r="V138" s="43"/>
      <c r="W138" s="43"/>
      <c r="X138" s="43"/>
      <c r="Y138" s="43"/>
      <c r="Z138" s="43"/>
      <c r="AA138" s="43"/>
      <c r="AB138" s="43"/>
      <c r="AC138" s="43"/>
      <c r="AD138" s="43"/>
      <c r="AE138" s="43"/>
      <c r="AF138" s="77"/>
    </row>
    <row r="139" spans="1:32" ht="25.5" customHeight="1" hidden="1">
      <c r="A139" s="67" t="s">
        <v>122</v>
      </c>
      <c r="B139" s="90" t="s">
        <v>127</v>
      </c>
      <c r="C139" s="100"/>
      <c r="D139" s="101"/>
      <c r="E139" s="101"/>
      <c r="F139" s="101"/>
      <c r="G139" s="101"/>
      <c r="H139" s="101"/>
      <c r="I139" s="101"/>
      <c r="J139" s="101"/>
      <c r="K139" s="101"/>
      <c r="L139" s="101"/>
      <c r="M139" s="43"/>
      <c r="N139" s="43"/>
      <c r="O139" s="43"/>
      <c r="P139" s="43"/>
      <c r="Q139" s="43"/>
      <c r="R139" s="43"/>
      <c r="S139" s="43"/>
      <c r="T139" s="43"/>
      <c r="U139" s="43"/>
      <c r="V139" s="43"/>
      <c r="W139" s="43"/>
      <c r="X139" s="43"/>
      <c r="Y139" s="43"/>
      <c r="Z139" s="43"/>
      <c r="AA139" s="43"/>
      <c r="AB139" s="43"/>
      <c r="AC139" s="43"/>
      <c r="AD139" s="43"/>
      <c r="AE139" s="43"/>
      <c r="AF139" s="77"/>
    </row>
    <row r="140" spans="1:32" ht="12.75" customHeight="1" hidden="1">
      <c r="A140" s="67" t="s">
        <v>132</v>
      </c>
      <c r="B140" s="90" t="s">
        <v>133</v>
      </c>
      <c r="C140" s="100"/>
      <c r="D140" s="101"/>
      <c r="E140" s="101"/>
      <c r="F140" s="101"/>
      <c r="G140" s="101"/>
      <c r="H140" s="101"/>
      <c r="I140" s="101"/>
      <c r="J140" s="101"/>
      <c r="K140" s="101"/>
      <c r="L140" s="101"/>
      <c r="M140" s="43"/>
      <c r="N140" s="43"/>
      <c r="O140" s="43"/>
      <c r="P140" s="43"/>
      <c r="Q140" s="43"/>
      <c r="R140" s="43"/>
      <c r="S140" s="43"/>
      <c r="T140" s="43"/>
      <c r="U140" s="43"/>
      <c r="V140" s="43"/>
      <c r="W140" s="43"/>
      <c r="X140" s="43"/>
      <c r="Y140" s="43"/>
      <c r="Z140" s="43"/>
      <c r="AA140" s="43"/>
      <c r="AB140" s="43"/>
      <c r="AC140" s="43"/>
      <c r="AD140" s="43"/>
      <c r="AE140" s="43"/>
      <c r="AF140" s="77"/>
    </row>
    <row r="141" spans="1:32" ht="12.75" customHeight="1" hidden="1">
      <c r="A141" s="67" t="s">
        <v>134</v>
      </c>
      <c r="B141" s="90" t="s">
        <v>123</v>
      </c>
      <c r="C141" s="68"/>
      <c r="D141" s="69"/>
      <c r="E141" s="69"/>
      <c r="F141" s="69"/>
      <c r="G141" s="69"/>
      <c r="H141" s="69"/>
      <c r="I141" s="69"/>
      <c r="J141" s="69"/>
      <c r="K141" s="69"/>
      <c r="L141" s="69"/>
      <c r="M141" s="44"/>
      <c r="N141" s="44"/>
      <c r="O141" s="44"/>
      <c r="P141" s="44"/>
      <c r="Q141" s="44"/>
      <c r="R141" s="44"/>
      <c r="S141" s="44"/>
      <c r="T141" s="44"/>
      <c r="U141" s="44"/>
      <c r="V141" s="44"/>
      <c r="W141" s="44"/>
      <c r="X141" s="44"/>
      <c r="Y141" s="44"/>
      <c r="Z141" s="44"/>
      <c r="AA141" s="44"/>
      <c r="AB141" s="44"/>
      <c r="AC141" s="44"/>
      <c r="AD141" s="44"/>
      <c r="AE141" s="44"/>
      <c r="AF141" s="77"/>
    </row>
    <row r="142" spans="1:32" ht="12.75" customHeight="1" hidden="1">
      <c r="A142" s="103">
        <v>3</v>
      </c>
      <c r="B142" s="100" t="s">
        <v>267</v>
      </c>
      <c r="C142" s="100"/>
      <c r="D142" s="101"/>
      <c r="E142" s="101"/>
      <c r="F142" s="101"/>
      <c r="G142" s="101"/>
      <c r="H142" s="101"/>
      <c r="I142" s="101"/>
      <c r="J142" s="101"/>
      <c r="K142" s="101"/>
      <c r="L142" s="101"/>
      <c r="M142" s="43"/>
      <c r="N142" s="43"/>
      <c r="O142" s="43"/>
      <c r="P142" s="43"/>
      <c r="Q142" s="43"/>
      <c r="R142" s="43"/>
      <c r="S142" s="43"/>
      <c r="T142" s="43"/>
      <c r="U142" s="43"/>
      <c r="V142" s="43"/>
      <c r="W142" s="43"/>
      <c r="X142" s="43"/>
      <c r="Y142" s="43"/>
      <c r="Z142" s="43"/>
      <c r="AA142" s="43"/>
      <c r="AB142" s="43"/>
      <c r="AC142" s="43"/>
      <c r="AD142" s="43"/>
      <c r="AE142" s="43"/>
      <c r="AF142" s="77"/>
    </row>
    <row r="143" spans="1:32" ht="25.5" customHeight="1" hidden="1">
      <c r="A143" s="67" t="s">
        <v>122</v>
      </c>
      <c r="B143" s="90" t="s">
        <v>127</v>
      </c>
      <c r="C143" s="100"/>
      <c r="D143" s="101"/>
      <c r="E143" s="101"/>
      <c r="F143" s="101"/>
      <c r="G143" s="101"/>
      <c r="H143" s="101"/>
      <c r="I143" s="101"/>
      <c r="J143" s="101"/>
      <c r="K143" s="101"/>
      <c r="L143" s="101"/>
      <c r="M143" s="43"/>
      <c r="N143" s="43"/>
      <c r="O143" s="43"/>
      <c r="P143" s="43"/>
      <c r="Q143" s="43"/>
      <c r="R143" s="43"/>
      <c r="S143" s="43"/>
      <c r="T143" s="43"/>
      <c r="U143" s="43"/>
      <c r="V143" s="43"/>
      <c r="W143" s="43"/>
      <c r="X143" s="43"/>
      <c r="Y143" s="43"/>
      <c r="Z143" s="43"/>
      <c r="AA143" s="43"/>
      <c r="AB143" s="43"/>
      <c r="AC143" s="43"/>
      <c r="AD143" s="43"/>
      <c r="AE143" s="43"/>
      <c r="AF143" s="77"/>
    </row>
    <row r="144" spans="1:32" ht="12.75" customHeight="1" hidden="1">
      <c r="A144" s="67" t="s">
        <v>132</v>
      </c>
      <c r="B144" s="90" t="s">
        <v>133</v>
      </c>
      <c r="C144" s="100"/>
      <c r="D144" s="101"/>
      <c r="E144" s="101"/>
      <c r="F144" s="101"/>
      <c r="G144" s="101"/>
      <c r="H144" s="101"/>
      <c r="I144" s="101"/>
      <c r="J144" s="101"/>
      <c r="K144" s="101"/>
      <c r="L144" s="101"/>
      <c r="M144" s="43"/>
      <c r="N144" s="43"/>
      <c r="O144" s="43"/>
      <c r="P144" s="43"/>
      <c r="Q144" s="43"/>
      <c r="R144" s="43"/>
      <c r="S144" s="43"/>
      <c r="T144" s="43"/>
      <c r="U144" s="43"/>
      <c r="V144" s="43"/>
      <c r="W144" s="43"/>
      <c r="X144" s="43"/>
      <c r="Y144" s="43"/>
      <c r="Z144" s="43"/>
      <c r="AA144" s="43"/>
      <c r="AB144" s="43"/>
      <c r="AC144" s="43"/>
      <c r="AD144" s="43"/>
      <c r="AE144" s="43"/>
      <c r="AF144" s="77"/>
    </row>
    <row r="145" spans="1:32" ht="12.75" customHeight="1" hidden="1">
      <c r="A145" s="67" t="s">
        <v>134</v>
      </c>
      <c r="B145" s="90" t="s">
        <v>123</v>
      </c>
      <c r="C145" s="100"/>
      <c r="D145" s="101"/>
      <c r="E145" s="101"/>
      <c r="F145" s="101"/>
      <c r="G145" s="101"/>
      <c r="H145" s="101"/>
      <c r="I145" s="101"/>
      <c r="J145" s="101"/>
      <c r="K145" s="101"/>
      <c r="L145" s="101"/>
      <c r="M145" s="43"/>
      <c r="N145" s="43"/>
      <c r="O145" s="43"/>
      <c r="P145" s="43"/>
      <c r="Q145" s="43"/>
      <c r="R145" s="43"/>
      <c r="S145" s="43"/>
      <c r="T145" s="43"/>
      <c r="U145" s="43"/>
      <c r="V145" s="43"/>
      <c r="W145" s="43"/>
      <c r="X145" s="43"/>
      <c r="Y145" s="43"/>
      <c r="Z145" s="43"/>
      <c r="AA145" s="43"/>
      <c r="AB145" s="43"/>
      <c r="AC145" s="43"/>
      <c r="AD145" s="43"/>
      <c r="AE145" s="43"/>
      <c r="AF145" s="77"/>
    </row>
  </sheetData>
  <sheetProtection/>
  <mergeCells count="28">
    <mergeCell ref="A1:AF1"/>
    <mergeCell ref="A2:AF2"/>
    <mergeCell ref="A3:AF3"/>
    <mergeCell ref="P4:AF4"/>
    <mergeCell ref="A5:A8"/>
    <mergeCell ref="B5:B8"/>
    <mergeCell ref="C5:E5"/>
    <mergeCell ref="F5:L5"/>
    <mergeCell ref="M5:O7"/>
    <mergeCell ref="P5:V5"/>
    <mergeCell ref="AE5:AE8"/>
    <mergeCell ref="AF5:AF8"/>
    <mergeCell ref="C6:C8"/>
    <mergeCell ref="D6:E6"/>
    <mergeCell ref="F6:F8"/>
    <mergeCell ref="G6:I7"/>
    <mergeCell ref="J6:L7"/>
    <mergeCell ref="P6:P8"/>
    <mergeCell ref="Q6:S7"/>
    <mergeCell ref="T6:V7"/>
    <mergeCell ref="Y6:AA7"/>
    <mergeCell ref="AB6:AD7"/>
    <mergeCell ref="D7:D8"/>
    <mergeCell ref="E7:E8"/>
    <mergeCell ref="W7:W8"/>
    <mergeCell ref="X7:X8"/>
    <mergeCell ref="W5:X6"/>
    <mergeCell ref="Y5:AD5"/>
  </mergeCells>
  <printOptions/>
  <pageMargins left="0.2755905511811024" right="0.1968503937007874" top="0.4330708661417323" bottom="0.3937007874015748" header="0.31496062992125984" footer="0.31496062992125984"/>
  <pageSetup horizontalDpi="600" verticalDpi="600" orientation="landscape" paperSize="9" scale="70" r:id="rId1"/>
  <colBreaks count="1" manualBreakCount="1">
    <brk id="32" max="65535" man="1"/>
  </colBreaks>
</worksheet>
</file>

<file path=xl/worksheets/sheet3.xml><?xml version="1.0" encoding="utf-8"?>
<worksheet xmlns="http://schemas.openxmlformats.org/spreadsheetml/2006/main" xmlns:r="http://schemas.openxmlformats.org/officeDocument/2006/relationships">
  <dimension ref="A1:IV145"/>
  <sheetViews>
    <sheetView zoomScale="70" zoomScaleNormal="70" zoomScalePageLayoutView="0" workbookViewId="0" topLeftCell="A1">
      <selection activeCell="E7" sqref="E7:E8"/>
    </sheetView>
  </sheetViews>
  <sheetFormatPr defaultColWidth="8.88671875" defaultRowHeight="18.75"/>
  <cols>
    <col min="1" max="1" width="3.88671875" style="53" customWidth="1"/>
    <col min="2" max="2" width="38.3359375" style="53" customWidth="1"/>
    <col min="3" max="3" width="9.4453125" style="53" customWidth="1"/>
    <col min="4" max="5" width="8.10546875" style="53" customWidth="1"/>
    <col min="6" max="6" width="8.3359375" style="53" customWidth="1"/>
    <col min="7" max="12" width="7.4453125" style="53" customWidth="1"/>
    <col min="13" max="13" width="8.3359375" style="53" customWidth="1"/>
    <col min="14" max="15" width="6.88671875" style="53" customWidth="1"/>
    <col min="16" max="16" width="6.5546875" style="53" customWidth="1"/>
    <col min="17" max="17" width="6.4453125" style="53" customWidth="1"/>
    <col min="18" max="18" width="8.10546875" style="53" customWidth="1"/>
    <col min="19" max="20" width="6.4453125" style="53" customWidth="1"/>
    <col min="21" max="21" width="7.3359375" style="53" customWidth="1"/>
    <col min="22" max="22" width="6.3359375" style="53" customWidth="1"/>
    <col min="23" max="23" width="7.99609375" style="104" customWidth="1"/>
    <col min="24" max="24" width="7.21484375" style="104" customWidth="1"/>
    <col min="25" max="31" width="7.3359375" style="104" customWidth="1"/>
    <col min="32" max="32" width="10.5546875" style="53" customWidth="1"/>
    <col min="33" max="16384" width="8.88671875" style="53" customWidth="1"/>
  </cols>
  <sheetData>
    <row r="1" spans="1:256" ht="12.75">
      <c r="A1" s="173" t="s">
        <v>275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ht="12.75">
      <c r="A2" s="174" t="s">
        <v>79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ht="12.75">
      <c r="A3" s="175" t="s">
        <v>80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6:32" ht="12.75">
      <c r="P4" s="176" t="s">
        <v>81</v>
      </c>
      <c r="Q4" s="176"/>
      <c r="R4" s="176"/>
      <c r="S4" s="176"/>
      <c r="T4" s="176"/>
      <c r="U4" s="176"/>
      <c r="V4" s="176"/>
      <c r="W4" s="176"/>
      <c r="X4" s="176"/>
      <c r="Y4" s="176"/>
      <c r="Z4" s="176"/>
      <c r="AA4" s="176"/>
      <c r="AB4" s="176"/>
      <c r="AC4" s="176"/>
      <c r="AD4" s="176"/>
      <c r="AE4" s="176"/>
      <c r="AF4" s="176"/>
    </row>
    <row r="5" spans="1:32" ht="24.75" customHeight="1">
      <c r="A5" s="166" t="s">
        <v>82</v>
      </c>
      <c r="B5" s="166" t="s">
        <v>83</v>
      </c>
      <c r="C5" s="172" t="s">
        <v>84</v>
      </c>
      <c r="D5" s="172"/>
      <c r="E5" s="172"/>
      <c r="F5" s="172" t="s">
        <v>85</v>
      </c>
      <c r="G5" s="172"/>
      <c r="H5" s="172"/>
      <c r="I5" s="172"/>
      <c r="J5" s="172"/>
      <c r="K5" s="172"/>
      <c r="L5" s="172"/>
      <c r="M5" s="160" t="s">
        <v>86</v>
      </c>
      <c r="N5" s="161"/>
      <c r="O5" s="162"/>
      <c r="P5" s="160" t="s">
        <v>87</v>
      </c>
      <c r="Q5" s="161"/>
      <c r="R5" s="161"/>
      <c r="S5" s="161"/>
      <c r="T5" s="161"/>
      <c r="U5" s="161"/>
      <c r="V5" s="162"/>
      <c r="W5" s="161" t="s">
        <v>88</v>
      </c>
      <c r="X5" s="162"/>
      <c r="Y5" s="168" t="s">
        <v>89</v>
      </c>
      <c r="Z5" s="169"/>
      <c r="AA5" s="169"/>
      <c r="AB5" s="169"/>
      <c r="AC5" s="169"/>
      <c r="AD5" s="170"/>
      <c r="AE5" s="166" t="s">
        <v>90</v>
      </c>
      <c r="AF5" s="166" t="s">
        <v>66</v>
      </c>
    </row>
    <row r="6" spans="1:32" ht="20.25" customHeight="1">
      <c r="A6" s="171"/>
      <c r="B6" s="171"/>
      <c r="C6" s="166" t="s">
        <v>91</v>
      </c>
      <c r="D6" s="168" t="s">
        <v>92</v>
      </c>
      <c r="E6" s="170"/>
      <c r="F6" s="172" t="s">
        <v>69</v>
      </c>
      <c r="G6" s="160" t="s">
        <v>93</v>
      </c>
      <c r="H6" s="161"/>
      <c r="I6" s="162"/>
      <c r="J6" s="160" t="s">
        <v>94</v>
      </c>
      <c r="K6" s="161"/>
      <c r="L6" s="162"/>
      <c r="M6" s="177"/>
      <c r="N6" s="174"/>
      <c r="O6" s="178"/>
      <c r="P6" s="166" t="s">
        <v>69</v>
      </c>
      <c r="Q6" s="160" t="s">
        <v>93</v>
      </c>
      <c r="R6" s="161"/>
      <c r="S6" s="162"/>
      <c r="T6" s="160" t="s">
        <v>94</v>
      </c>
      <c r="U6" s="161"/>
      <c r="V6" s="162"/>
      <c r="W6" s="164"/>
      <c r="X6" s="165"/>
      <c r="Y6" s="160" t="s">
        <v>93</v>
      </c>
      <c r="Z6" s="161"/>
      <c r="AA6" s="162"/>
      <c r="AB6" s="160" t="s">
        <v>94</v>
      </c>
      <c r="AC6" s="161"/>
      <c r="AD6" s="162"/>
      <c r="AE6" s="171"/>
      <c r="AF6" s="171"/>
    </row>
    <row r="7" spans="1:32" ht="12.75">
      <c r="A7" s="171"/>
      <c r="B7" s="171"/>
      <c r="C7" s="171"/>
      <c r="D7" s="160" t="s">
        <v>95</v>
      </c>
      <c r="E7" s="160" t="s">
        <v>96</v>
      </c>
      <c r="F7" s="172"/>
      <c r="G7" s="163"/>
      <c r="H7" s="164"/>
      <c r="I7" s="165"/>
      <c r="J7" s="163"/>
      <c r="K7" s="164"/>
      <c r="L7" s="165"/>
      <c r="M7" s="177"/>
      <c r="N7" s="174"/>
      <c r="O7" s="178"/>
      <c r="P7" s="171"/>
      <c r="Q7" s="163"/>
      <c r="R7" s="164"/>
      <c r="S7" s="165"/>
      <c r="T7" s="163"/>
      <c r="U7" s="164"/>
      <c r="V7" s="165"/>
      <c r="W7" s="166" t="s">
        <v>93</v>
      </c>
      <c r="X7" s="166" t="s">
        <v>94</v>
      </c>
      <c r="Y7" s="163"/>
      <c r="Z7" s="164"/>
      <c r="AA7" s="165"/>
      <c r="AB7" s="163"/>
      <c r="AC7" s="164"/>
      <c r="AD7" s="165"/>
      <c r="AE7" s="171"/>
      <c r="AF7" s="171"/>
    </row>
    <row r="8" spans="1:32" ht="74.25" customHeight="1">
      <c r="A8" s="167"/>
      <c r="B8" s="167"/>
      <c r="C8" s="167"/>
      <c r="D8" s="163"/>
      <c r="E8" s="163"/>
      <c r="F8" s="172"/>
      <c r="G8" s="55" t="s">
        <v>69</v>
      </c>
      <c r="H8" s="55" t="s">
        <v>97</v>
      </c>
      <c r="I8" s="55" t="s">
        <v>98</v>
      </c>
      <c r="J8" s="56" t="s">
        <v>69</v>
      </c>
      <c r="K8" s="55" t="s">
        <v>97</v>
      </c>
      <c r="L8" s="55" t="s">
        <v>98</v>
      </c>
      <c r="M8" s="54" t="s">
        <v>69</v>
      </c>
      <c r="N8" s="54" t="s">
        <v>93</v>
      </c>
      <c r="O8" s="54" t="s">
        <v>94</v>
      </c>
      <c r="P8" s="167"/>
      <c r="Q8" s="55" t="s">
        <v>69</v>
      </c>
      <c r="R8" s="55" t="s">
        <v>97</v>
      </c>
      <c r="S8" s="55" t="s">
        <v>98</v>
      </c>
      <c r="T8" s="56" t="s">
        <v>69</v>
      </c>
      <c r="U8" s="55" t="s">
        <v>97</v>
      </c>
      <c r="V8" s="55" t="s">
        <v>98</v>
      </c>
      <c r="W8" s="167"/>
      <c r="X8" s="167"/>
      <c r="Y8" s="55" t="s">
        <v>69</v>
      </c>
      <c r="Z8" s="55" t="s">
        <v>97</v>
      </c>
      <c r="AA8" s="55" t="s">
        <v>98</v>
      </c>
      <c r="AB8" s="56" t="s">
        <v>69</v>
      </c>
      <c r="AC8" s="55" t="s">
        <v>97</v>
      </c>
      <c r="AD8" s="55" t="s">
        <v>98</v>
      </c>
      <c r="AE8" s="167"/>
      <c r="AF8" s="167"/>
    </row>
    <row r="9" spans="1:32" ht="26.25">
      <c r="A9" s="57">
        <v>1</v>
      </c>
      <c r="B9" s="57">
        <v>2</v>
      </c>
      <c r="C9" s="57">
        <v>3</v>
      </c>
      <c r="D9" s="57">
        <v>4</v>
      </c>
      <c r="E9" s="57">
        <v>5</v>
      </c>
      <c r="F9" s="57" t="s">
        <v>99</v>
      </c>
      <c r="G9" s="57" t="s">
        <v>100</v>
      </c>
      <c r="H9" s="57">
        <v>8</v>
      </c>
      <c r="I9" s="57">
        <v>9</v>
      </c>
      <c r="J9" s="57" t="s">
        <v>101</v>
      </c>
      <c r="K9" s="57">
        <v>11</v>
      </c>
      <c r="L9" s="57">
        <v>12</v>
      </c>
      <c r="M9" s="57" t="s">
        <v>102</v>
      </c>
      <c r="N9" s="57">
        <v>14</v>
      </c>
      <c r="O9" s="57">
        <v>15</v>
      </c>
      <c r="P9" s="57" t="s">
        <v>103</v>
      </c>
      <c r="Q9" s="57" t="s">
        <v>104</v>
      </c>
      <c r="R9" s="57">
        <v>18</v>
      </c>
      <c r="S9" s="57">
        <v>19</v>
      </c>
      <c r="T9" s="57" t="s">
        <v>105</v>
      </c>
      <c r="U9" s="57">
        <v>21</v>
      </c>
      <c r="V9" s="57">
        <v>22</v>
      </c>
      <c r="W9" s="57" t="s">
        <v>106</v>
      </c>
      <c r="X9" s="57" t="s">
        <v>107</v>
      </c>
      <c r="Y9" s="57" t="s">
        <v>108</v>
      </c>
      <c r="Z9" s="57" t="s">
        <v>109</v>
      </c>
      <c r="AA9" s="57" t="s">
        <v>110</v>
      </c>
      <c r="AB9" s="57" t="s">
        <v>111</v>
      </c>
      <c r="AC9" s="57" t="s">
        <v>112</v>
      </c>
      <c r="AD9" s="57" t="s">
        <v>113</v>
      </c>
      <c r="AE9" s="57">
        <v>31</v>
      </c>
      <c r="AF9" s="57">
        <v>32</v>
      </c>
    </row>
    <row r="10" spans="1:34" ht="12.75">
      <c r="A10" s="57"/>
      <c r="B10" s="54" t="s">
        <v>114</v>
      </c>
      <c r="C10" s="54"/>
      <c r="D10" s="58">
        <f aca="true" t="shared" si="0" ref="D10:V10">D12+D88+D119</f>
        <v>600709</v>
      </c>
      <c r="E10" s="58">
        <f t="shared" si="0"/>
        <v>588907</v>
      </c>
      <c r="F10" s="58">
        <f t="shared" si="0"/>
        <v>203009.147</v>
      </c>
      <c r="G10" s="58">
        <f t="shared" si="0"/>
        <v>203009.147</v>
      </c>
      <c r="H10" s="58">
        <f t="shared" si="0"/>
        <v>833.147</v>
      </c>
      <c r="I10" s="58">
        <f t="shared" si="0"/>
        <v>202176</v>
      </c>
      <c r="J10" s="58">
        <f t="shared" si="0"/>
        <v>0</v>
      </c>
      <c r="K10" s="58">
        <f t="shared" si="0"/>
        <v>0</v>
      </c>
      <c r="L10" s="58">
        <f t="shared" si="0"/>
        <v>0</v>
      </c>
      <c r="M10" s="58">
        <f t="shared" si="0"/>
        <v>202176</v>
      </c>
      <c r="N10" s="58">
        <f t="shared" si="0"/>
        <v>202176</v>
      </c>
      <c r="O10" s="58">
        <f t="shared" si="0"/>
        <v>0</v>
      </c>
      <c r="P10" s="58">
        <f t="shared" si="0"/>
        <v>48095.188</v>
      </c>
      <c r="Q10" s="58">
        <f t="shared" si="0"/>
        <v>48095.188</v>
      </c>
      <c r="R10" s="58">
        <f t="shared" si="0"/>
        <v>266.281</v>
      </c>
      <c r="S10" s="58">
        <f t="shared" si="0"/>
        <v>47828.907</v>
      </c>
      <c r="T10" s="58">
        <f t="shared" si="0"/>
        <v>0</v>
      </c>
      <c r="U10" s="58">
        <f t="shared" si="0"/>
        <v>0</v>
      </c>
      <c r="V10" s="58">
        <f t="shared" si="0"/>
        <v>0</v>
      </c>
      <c r="W10" s="43">
        <f>N10/I10*100</f>
        <v>100</v>
      </c>
      <c r="X10" s="43"/>
      <c r="Y10" s="43">
        <f>Q10/G10*100</f>
        <v>23.69114333552665</v>
      </c>
      <c r="Z10" s="43">
        <f>+R10/H10*100</f>
        <v>31.960866449738162</v>
      </c>
      <c r="AA10" s="43">
        <f>S10/I10*100</f>
        <v>23.657064636752136</v>
      </c>
      <c r="AB10" s="43"/>
      <c r="AC10" s="43"/>
      <c r="AD10" s="43"/>
      <c r="AE10" s="43">
        <f>((I10-4500)/I10)*100</f>
        <v>97.77421652421653</v>
      </c>
      <c r="AF10" s="57"/>
      <c r="AH10" s="59"/>
    </row>
    <row r="11" spans="1:34" ht="12.75">
      <c r="A11" s="57"/>
      <c r="B11" s="54" t="s">
        <v>115</v>
      </c>
      <c r="C11" s="54"/>
      <c r="D11" s="58"/>
      <c r="E11" s="58"/>
      <c r="F11" s="58"/>
      <c r="G11" s="58"/>
      <c r="H11" s="58"/>
      <c r="I11" s="58"/>
      <c r="J11" s="58"/>
      <c r="K11" s="58"/>
      <c r="L11" s="58"/>
      <c r="M11" s="43"/>
      <c r="N11" s="43"/>
      <c r="O11" s="43"/>
      <c r="P11" s="43"/>
      <c r="Q11" s="43"/>
      <c r="R11" s="43"/>
      <c r="S11" s="43"/>
      <c r="T11" s="43"/>
      <c r="U11" s="43"/>
      <c r="V11" s="43"/>
      <c r="W11" s="60"/>
      <c r="X11" s="60"/>
      <c r="Y11" s="60"/>
      <c r="Z11" s="60"/>
      <c r="AA11" s="60"/>
      <c r="AB11" s="60"/>
      <c r="AC11" s="60"/>
      <c r="AD11" s="60"/>
      <c r="AE11" s="60"/>
      <c r="AF11" s="57"/>
      <c r="AH11" s="59"/>
    </row>
    <row r="12" spans="1:256" ht="39">
      <c r="A12" s="54" t="s">
        <v>116</v>
      </c>
      <c r="B12" s="61" t="s">
        <v>117</v>
      </c>
      <c r="C12" s="61"/>
      <c r="D12" s="58">
        <f aca="true" t="shared" si="1" ref="D12:V12">D13+D24+D32+D34+D67+D77</f>
        <v>291178</v>
      </c>
      <c r="E12" s="58">
        <f t="shared" si="1"/>
        <v>279376</v>
      </c>
      <c r="F12" s="58">
        <f t="shared" si="1"/>
        <v>118337</v>
      </c>
      <c r="G12" s="58">
        <f t="shared" si="1"/>
        <v>118337</v>
      </c>
      <c r="H12" s="58">
        <f t="shared" si="1"/>
        <v>0</v>
      </c>
      <c r="I12" s="58">
        <f t="shared" si="1"/>
        <v>118337</v>
      </c>
      <c r="J12" s="58">
        <f t="shared" si="1"/>
        <v>0</v>
      </c>
      <c r="K12" s="58">
        <f t="shared" si="1"/>
        <v>0</v>
      </c>
      <c r="L12" s="58">
        <f t="shared" si="1"/>
        <v>0</v>
      </c>
      <c r="M12" s="58">
        <f t="shared" si="1"/>
        <v>118337</v>
      </c>
      <c r="N12" s="58">
        <f t="shared" si="1"/>
        <v>118337</v>
      </c>
      <c r="O12" s="58">
        <f t="shared" si="1"/>
        <v>0</v>
      </c>
      <c r="P12" s="58">
        <f t="shared" si="1"/>
        <v>36648.909</v>
      </c>
      <c r="Q12" s="58">
        <f t="shared" si="1"/>
        <v>36648.909</v>
      </c>
      <c r="R12" s="58">
        <f t="shared" si="1"/>
        <v>0</v>
      </c>
      <c r="S12" s="58">
        <f t="shared" si="1"/>
        <v>36648.909</v>
      </c>
      <c r="T12" s="58">
        <f t="shared" si="1"/>
        <v>0</v>
      </c>
      <c r="U12" s="58">
        <f t="shared" si="1"/>
        <v>0</v>
      </c>
      <c r="V12" s="58">
        <f t="shared" si="1"/>
        <v>0</v>
      </c>
      <c r="W12" s="43">
        <f>N12/G12*100</f>
        <v>100</v>
      </c>
      <c r="X12" s="43"/>
      <c r="Y12" s="43">
        <f>Q12/G12*100</f>
        <v>30.969949381850135</v>
      </c>
      <c r="Z12" s="43"/>
      <c r="AA12" s="43">
        <f>S12/I12*100</f>
        <v>30.969949381850135</v>
      </c>
      <c r="AB12" s="43"/>
      <c r="AC12" s="43"/>
      <c r="AD12" s="43"/>
      <c r="AE12" s="43">
        <f>((F12-4500)/F12)*100</f>
        <v>96.19730092870363</v>
      </c>
      <c r="AF12" s="54"/>
      <c r="AG12" s="6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ht="26.25">
      <c r="A13" s="63" t="s">
        <v>118</v>
      </c>
      <c r="B13" s="64" t="s">
        <v>119</v>
      </c>
      <c r="C13" s="64"/>
      <c r="D13" s="65">
        <f>D14+D18</f>
        <v>7247</v>
      </c>
      <c r="E13" s="65">
        <f aca="true" t="shared" si="2" ref="E13:S13">E14+E18</f>
        <v>6885</v>
      </c>
      <c r="F13" s="65">
        <f t="shared" si="2"/>
        <v>3385</v>
      </c>
      <c r="G13" s="65">
        <f t="shared" si="2"/>
        <v>3385</v>
      </c>
      <c r="H13" s="65"/>
      <c r="I13" s="65">
        <f t="shared" si="2"/>
        <v>3385</v>
      </c>
      <c r="J13" s="65"/>
      <c r="K13" s="65"/>
      <c r="L13" s="65"/>
      <c r="M13" s="65">
        <f t="shared" si="2"/>
        <v>3385</v>
      </c>
      <c r="N13" s="65">
        <f t="shared" si="2"/>
        <v>3385</v>
      </c>
      <c r="O13" s="65"/>
      <c r="P13" s="65">
        <f t="shared" si="2"/>
        <v>1788.532</v>
      </c>
      <c r="Q13" s="65">
        <f t="shared" si="2"/>
        <v>1788.532</v>
      </c>
      <c r="R13" s="65"/>
      <c r="S13" s="65">
        <f t="shared" si="2"/>
        <v>1788.532</v>
      </c>
      <c r="T13" s="65"/>
      <c r="U13" s="65"/>
      <c r="V13" s="65"/>
      <c r="W13" s="43">
        <f>N13/G13*100</f>
        <v>100</v>
      </c>
      <c r="X13" s="43"/>
      <c r="Y13" s="43">
        <f>Q13/G13*100</f>
        <v>52.83698670605613</v>
      </c>
      <c r="Z13" s="43"/>
      <c r="AA13" s="43">
        <f>S13/I13*100</f>
        <v>52.83698670605613</v>
      </c>
      <c r="AB13" s="43"/>
      <c r="AC13" s="43"/>
      <c r="AD13" s="43"/>
      <c r="AE13" s="43">
        <v>100</v>
      </c>
      <c r="AF13" s="54"/>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ht="12.75">
      <c r="A14" s="63" t="s">
        <v>120</v>
      </c>
      <c r="B14" s="64" t="s">
        <v>121</v>
      </c>
      <c r="C14" s="64"/>
      <c r="D14" s="65"/>
      <c r="E14" s="65"/>
      <c r="F14" s="65"/>
      <c r="G14" s="65"/>
      <c r="H14" s="65"/>
      <c r="I14" s="65"/>
      <c r="J14" s="65"/>
      <c r="K14" s="65"/>
      <c r="L14" s="65"/>
      <c r="M14" s="43"/>
      <c r="N14" s="43"/>
      <c r="O14" s="43"/>
      <c r="P14" s="43"/>
      <c r="Q14" s="43"/>
      <c r="R14" s="43"/>
      <c r="S14" s="43"/>
      <c r="T14" s="43"/>
      <c r="U14" s="43"/>
      <c r="V14" s="43"/>
      <c r="W14" s="43"/>
      <c r="X14" s="43"/>
      <c r="Y14" s="43"/>
      <c r="Z14" s="43"/>
      <c r="AA14" s="43"/>
      <c r="AB14" s="43"/>
      <c r="AC14" s="43"/>
      <c r="AD14" s="43"/>
      <c r="AE14" s="43"/>
      <c r="AF14" s="54"/>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ht="12.75">
      <c r="A15" s="66" t="s">
        <v>122</v>
      </c>
      <c r="B15" s="64" t="s">
        <v>123</v>
      </c>
      <c r="C15" s="64"/>
      <c r="D15" s="65"/>
      <c r="E15" s="65"/>
      <c r="F15" s="65"/>
      <c r="G15" s="65"/>
      <c r="H15" s="65"/>
      <c r="I15" s="65"/>
      <c r="J15" s="65"/>
      <c r="K15" s="65"/>
      <c r="L15" s="65"/>
      <c r="M15" s="43"/>
      <c r="N15" s="43"/>
      <c r="O15" s="43"/>
      <c r="P15" s="43"/>
      <c r="Q15" s="43"/>
      <c r="R15" s="43"/>
      <c r="S15" s="43"/>
      <c r="T15" s="43"/>
      <c r="U15" s="43"/>
      <c r="V15" s="43"/>
      <c r="W15" s="43"/>
      <c r="X15" s="43"/>
      <c r="Y15" s="43"/>
      <c r="Z15" s="43"/>
      <c r="AA15" s="43"/>
      <c r="AB15" s="43"/>
      <c r="AC15" s="43"/>
      <c r="AD15" s="43"/>
      <c r="AE15" s="43"/>
      <c r="AF15" s="54"/>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32" ht="12.75">
      <c r="A16" s="67">
        <v>1</v>
      </c>
      <c r="B16" s="68" t="s">
        <v>124</v>
      </c>
      <c r="C16" s="68"/>
      <c r="D16" s="69"/>
      <c r="E16" s="69"/>
      <c r="F16" s="69"/>
      <c r="G16" s="69"/>
      <c r="H16" s="69"/>
      <c r="I16" s="69"/>
      <c r="J16" s="69"/>
      <c r="K16" s="69"/>
      <c r="L16" s="69"/>
      <c r="M16" s="44"/>
      <c r="N16" s="44"/>
      <c r="O16" s="44"/>
      <c r="P16" s="44"/>
      <c r="Q16" s="44"/>
      <c r="R16" s="44"/>
      <c r="S16" s="44"/>
      <c r="T16" s="44"/>
      <c r="U16" s="44"/>
      <c r="V16" s="44"/>
      <c r="W16" s="44"/>
      <c r="X16" s="44"/>
      <c r="Y16" s="44"/>
      <c r="Z16" s="44"/>
      <c r="AA16" s="44"/>
      <c r="AB16" s="44"/>
      <c r="AC16" s="44"/>
      <c r="AD16" s="44"/>
      <c r="AE16" s="44"/>
      <c r="AF16" s="70"/>
    </row>
    <row r="17" spans="1:32" ht="12.75">
      <c r="A17" s="67">
        <v>2</v>
      </c>
      <c r="B17" s="68" t="s">
        <v>124</v>
      </c>
      <c r="C17" s="68"/>
      <c r="D17" s="69"/>
      <c r="E17" s="69"/>
      <c r="F17" s="69"/>
      <c r="G17" s="69"/>
      <c r="H17" s="69"/>
      <c r="I17" s="69"/>
      <c r="J17" s="69"/>
      <c r="K17" s="69"/>
      <c r="L17" s="69"/>
      <c r="M17" s="44"/>
      <c r="N17" s="44"/>
      <c r="O17" s="44"/>
      <c r="P17" s="44"/>
      <c r="Q17" s="44"/>
      <c r="R17" s="44"/>
      <c r="S17" s="44"/>
      <c r="T17" s="44"/>
      <c r="U17" s="44"/>
      <c r="V17" s="44"/>
      <c r="W17" s="44"/>
      <c r="X17" s="44"/>
      <c r="Y17" s="44"/>
      <c r="Z17" s="44"/>
      <c r="AA17" s="44"/>
      <c r="AB17" s="44"/>
      <c r="AC17" s="44"/>
      <c r="AD17" s="44"/>
      <c r="AE17" s="44"/>
      <c r="AF17" s="70"/>
    </row>
    <row r="18" spans="1:256" ht="12.75">
      <c r="A18" s="71" t="s">
        <v>125</v>
      </c>
      <c r="B18" s="64" t="s">
        <v>126</v>
      </c>
      <c r="C18" s="64"/>
      <c r="D18" s="65">
        <f>D19+D22+D23</f>
        <v>7247</v>
      </c>
      <c r="E18" s="65">
        <f>E19+E22+E23</f>
        <v>6885</v>
      </c>
      <c r="F18" s="65">
        <f>F19+F22+F23</f>
        <v>3385</v>
      </c>
      <c r="G18" s="65">
        <f>G19+G22+G23</f>
        <v>3385</v>
      </c>
      <c r="H18" s="65"/>
      <c r="I18" s="65">
        <f>I19+I22+I23</f>
        <v>3385</v>
      </c>
      <c r="J18" s="65"/>
      <c r="K18" s="65"/>
      <c r="L18" s="65"/>
      <c r="M18" s="65">
        <f>M19+M22+M23</f>
        <v>3385</v>
      </c>
      <c r="N18" s="65">
        <f>N19+N22+N23</f>
        <v>3385</v>
      </c>
      <c r="O18" s="65"/>
      <c r="P18" s="65">
        <f>P19+P22+P23</f>
        <v>1788.532</v>
      </c>
      <c r="Q18" s="65">
        <f>Q19+Q22+Q23</f>
        <v>1788.532</v>
      </c>
      <c r="R18" s="65"/>
      <c r="S18" s="65">
        <f>S19+S22+S23</f>
        <v>1788.532</v>
      </c>
      <c r="T18" s="65"/>
      <c r="U18" s="65"/>
      <c r="V18" s="65"/>
      <c r="W18" s="43">
        <f>N18/G18*100</f>
        <v>100</v>
      </c>
      <c r="X18" s="43"/>
      <c r="Y18" s="43">
        <f>Q18/G18*100</f>
        <v>52.83698670605613</v>
      </c>
      <c r="Z18" s="43"/>
      <c r="AA18" s="43">
        <f>S18/I18*100</f>
        <v>52.83698670605613</v>
      </c>
      <c r="AB18" s="43"/>
      <c r="AC18" s="43"/>
      <c r="AD18" s="43"/>
      <c r="AE18" s="43">
        <v>100</v>
      </c>
      <c r="AF18" s="7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56" ht="26.25">
      <c r="A19" s="66" t="s">
        <v>122</v>
      </c>
      <c r="B19" s="64" t="s">
        <v>127</v>
      </c>
      <c r="C19" s="73"/>
      <c r="D19" s="74">
        <f>D20+D21</f>
        <v>7247</v>
      </c>
      <c r="E19" s="74">
        <f>E20+E21</f>
        <v>6885</v>
      </c>
      <c r="F19" s="74">
        <f>F20+F21</f>
        <v>3385</v>
      </c>
      <c r="G19" s="74">
        <f>G20+G21</f>
        <v>3385</v>
      </c>
      <c r="H19" s="74"/>
      <c r="I19" s="74">
        <f>I20+I21</f>
        <v>3385</v>
      </c>
      <c r="J19" s="74"/>
      <c r="K19" s="74"/>
      <c r="L19" s="74"/>
      <c r="M19" s="74">
        <f>M20+M21</f>
        <v>3385</v>
      </c>
      <c r="N19" s="74">
        <f>N20+N21</f>
        <v>3385</v>
      </c>
      <c r="O19" s="74"/>
      <c r="P19" s="74">
        <f>P20+P21</f>
        <v>1788.532</v>
      </c>
      <c r="Q19" s="74">
        <f>Q20+Q21</f>
        <v>1788.532</v>
      </c>
      <c r="R19" s="74"/>
      <c r="S19" s="74">
        <f>S20+S21</f>
        <v>1788.532</v>
      </c>
      <c r="T19" s="74"/>
      <c r="U19" s="74"/>
      <c r="V19" s="74"/>
      <c r="W19" s="43">
        <f>N19/G19*100</f>
        <v>100</v>
      </c>
      <c r="X19" s="43"/>
      <c r="Y19" s="43">
        <f>Q19/G19*100</f>
        <v>52.83698670605613</v>
      </c>
      <c r="Z19" s="43"/>
      <c r="AA19" s="43">
        <f>S19/I19*100</f>
        <v>52.83698670605613</v>
      </c>
      <c r="AB19" s="43"/>
      <c r="AC19" s="43"/>
      <c r="AD19" s="43"/>
      <c r="AE19" s="43">
        <v>100</v>
      </c>
      <c r="AF19" s="54"/>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row>
    <row r="20" spans="1:32" ht="27">
      <c r="A20" s="67">
        <v>1</v>
      </c>
      <c r="B20" s="75" t="s">
        <v>128</v>
      </c>
      <c r="C20" s="76" t="s">
        <v>129</v>
      </c>
      <c r="D20" s="69">
        <v>2900</v>
      </c>
      <c r="E20" s="69">
        <v>2755</v>
      </c>
      <c r="F20" s="69">
        <f>G20+J20</f>
        <v>1755</v>
      </c>
      <c r="G20" s="69">
        <f>SUM(H20:I20)</f>
        <v>1755</v>
      </c>
      <c r="H20" s="69"/>
      <c r="I20" s="69">
        <v>1755</v>
      </c>
      <c r="J20" s="69"/>
      <c r="K20" s="69"/>
      <c r="L20" s="69"/>
      <c r="M20" s="44">
        <f>SUM(N20:O20)</f>
        <v>1755</v>
      </c>
      <c r="N20" s="44">
        <f>I20</f>
        <v>1755</v>
      </c>
      <c r="O20" s="44"/>
      <c r="P20" s="44">
        <f>Q20+T20</f>
        <v>1712.087</v>
      </c>
      <c r="Q20" s="44">
        <f>SUM(R20:S20)</f>
        <v>1712.087</v>
      </c>
      <c r="R20" s="44"/>
      <c r="S20" s="44">
        <v>1712.087</v>
      </c>
      <c r="T20" s="44"/>
      <c r="U20" s="44"/>
      <c r="V20" s="44"/>
      <c r="W20" s="44">
        <f>N20/G20*100</f>
        <v>100</v>
      </c>
      <c r="X20" s="44"/>
      <c r="Y20" s="44">
        <f>Q20/G20*100</f>
        <v>97.55481481481482</v>
      </c>
      <c r="Z20" s="44"/>
      <c r="AA20" s="44">
        <f>S20/I20*100</f>
        <v>97.55481481481482</v>
      </c>
      <c r="AB20" s="44"/>
      <c r="AC20" s="44"/>
      <c r="AD20" s="44"/>
      <c r="AE20" s="44">
        <v>100</v>
      </c>
      <c r="AF20" s="70"/>
    </row>
    <row r="21" spans="1:32" ht="27">
      <c r="A21" s="67">
        <v>2</v>
      </c>
      <c r="B21" s="75" t="s">
        <v>130</v>
      </c>
      <c r="C21" s="76" t="s">
        <v>131</v>
      </c>
      <c r="D21" s="69">
        <v>4347</v>
      </c>
      <c r="E21" s="69">
        <f>2500+1630</f>
        <v>4130</v>
      </c>
      <c r="F21" s="69">
        <f>G21+J21</f>
        <v>1630</v>
      </c>
      <c r="G21" s="69">
        <f>SUM(H21:I21)</f>
        <v>1630</v>
      </c>
      <c r="H21" s="69"/>
      <c r="I21" s="69">
        <v>1630</v>
      </c>
      <c r="J21" s="69"/>
      <c r="K21" s="69"/>
      <c r="L21" s="69"/>
      <c r="M21" s="44">
        <f>SUM(N21:O21)</f>
        <v>1630</v>
      </c>
      <c r="N21" s="44">
        <f>I21</f>
        <v>1630</v>
      </c>
      <c r="O21" s="44"/>
      <c r="P21" s="44">
        <f>Q21+T21</f>
        <v>76.445</v>
      </c>
      <c r="Q21" s="44">
        <f>SUM(R21:S21)</f>
        <v>76.445</v>
      </c>
      <c r="R21" s="44"/>
      <c r="S21" s="44">
        <v>76.445</v>
      </c>
      <c r="T21" s="44"/>
      <c r="U21" s="44"/>
      <c r="V21" s="44"/>
      <c r="W21" s="44">
        <f>N21/G21*100</f>
        <v>100</v>
      </c>
      <c r="X21" s="44"/>
      <c r="Y21" s="44">
        <f>Q21/G21*100</f>
        <v>4.689877300613497</v>
      </c>
      <c r="Z21" s="44"/>
      <c r="AA21" s="44">
        <f>S21/I21*100</f>
        <v>4.689877300613497</v>
      </c>
      <c r="AB21" s="44"/>
      <c r="AC21" s="44"/>
      <c r="AD21" s="44"/>
      <c r="AE21" s="44">
        <v>100</v>
      </c>
      <c r="AF21" s="70"/>
    </row>
    <row r="22" spans="1:256" ht="12.75">
      <c r="A22" s="66" t="s">
        <v>132</v>
      </c>
      <c r="B22" s="64" t="s">
        <v>133</v>
      </c>
      <c r="C22" s="64"/>
      <c r="D22" s="65"/>
      <c r="E22" s="65"/>
      <c r="F22" s="65"/>
      <c r="G22" s="65"/>
      <c r="H22" s="65"/>
      <c r="I22" s="65"/>
      <c r="J22" s="65"/>
      <c r="K22" s="65"/>
      <c r="L22" s="65"/>
      <c r="M22" s="43"/>
      <c r="N22" s="43"/>
      <c r="O22" s="43"/>
      <c r="P22" s="43"/>
      <c r="Q22" s="43"/>
      <c r="R22" s="43"/>
      <c r="S22" s="43"/>
      <c r="T22" s="43"/>
      <c r="U22" s="43"/>
      <c r="V22" s="43"/>
      <c r="W22" s="43"/>
      <c r="X22" s="43"/>
      <c r="Y22" s="43"/>
      <c r="Z22" s="43"/>
      <c r="AA22" s="43"/>
      <c r="AB22" s="43"/>
      <c r="AC22" s="43"/>
      <c r="AD22" s="43"/>
      <c r="AE22" s="43"/>
      <c r="AF22" s="7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row>
    <row r="23" spans="1:256" ht="12.75">
      <c r="A23" s="66" t="s">
        <v>134</v>
      </c>
      <c r="B23" s="64" t="s">
        <v>123</v>
      </c>
      <c r="C23" s="64"/>
      <c r="D23" s="65"/>
      <c r="E23" s="65"/>
      <c r="F23" s="65"/>
      <c r="G23" s="65"/>
      <c r="H23" s="65"/>
      <c r="I23" s="65"/>
      <c r="J23" s="65"/>
      <c r="K23" s="65"/>
      <c r="L23" s="65"/>
      <c r="M23" s="43"/>
      <c r="N23" s="43"/>
      <c r="O23" s="43"/>
      <c r="P23" s="43"/>
      <c r="Q23" s="43"/>
      <c r="R23" s="43"/>
      <c r="S23" s="43"/>
      <c r="T23" s="43"/>
      <c r="U23" s="43"/>
      <c r="V23" s="43"/>
      <c r="W23" s="43"/>
      <c r="X23" s="43"/>
      <c r="Y23" s="43"/>
      <c r="Z23" s="43"/>
      <c r="AA23" s="43"/>
      <c r="AB23" s="43"/>
      <c r="AC23" s="43"/>
      <c r="AD23" s="43"/>
      <c r="AE23" s="43"/>
      <c r="AF23" s="7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row>
    <row r="24" spans="1:32" ht="26.25">
      <c r="A24" s="63" t="s">
        <v>135</v>
      </c>
      <c r="B24" s="64" t="s">
        <v>136</v>
      </c>
      <c r="C24" s="64"/>
      <c r="D24" s="65">
        <f>D25+D28</f>
        <v>8822</v>
      </c>
      <c r="E24" s="65">
        <f aca="true" t="shared" si="3" ref="E24:N24">E25+E28</f>
        <v>8381</v>
      </c>
      <c r="F24" s="65">
        <f t="shared" si="3"/>
        <v>3000</v>
      </c>
      <c r="G24" s="65">
        <f t="shared" si="3"/>
        <v>3000</v>
      </c>
      <c r="H24" s="65"/>
      <c r="I24" s="65">
        <f t="shared" si="3"/>
        <v>3000</v>
      </c>
      <c r="J24" s="65"/>
      <c r="K24" s="65"/>
      <c r="L24" s="65"/>
      <c r="M24" s="65">
        <f t="shared" si="3"/>
        <v>3000</v>
      </c>
      <c r="N24" s="65">
        <f t="shared" si="3"/>
        <v>3000</v>
      </c>
      <c r="O24" s="65"/>
      <c r="P24" s="65"/>
      <c r="Q24" s="65"/>
      <c r="R24" s="65"/>
      <c r="S24" s="65"/>
      <c r="T24" s="65"/>
      <c r="U24" s="65"/>
      <c r="V24" s="65"/>
      <c r="W24" s="43">
        <f>N24/G24*100</f>
        <v>100</v>
      </c>
      <c r="X24" s="43"/>
      <c r="Y24" s="43">
        <f>Q24/G24*100</f>
        <v>0</v>
      </c>
      <c r="Z24" s="43"/>
      <c r="AA24" s="43">
        <f>S24/I24*100</f>
        <v>0</v>
      </c>
      <c r="AB24" s="43"/>
      <c r="AC24" s="43"/>
      <c r="AD24" s="43"/>
      <c r="AE24" s="43">
        <v>0</v>
      </c>
      <c r="AF24" s="77"/>
    </row>
    <row r="25" spans="1:256" ht="12.75">
      <c r="A25" s="63" t="s">
        <v>120</v>
      </c>
      <c r="B25" s="64" t="s">
        <v>121</v>
      </c>
      <c r="C25" s="64"/>
      <c r="D25" s="65">
        <f>D26</f>
        <v>8822</v>
      </c>
      <c r="E25" s="65">
        <f aca="true" t="shared" si="4" ref="E25:N26">E26</f>
        <v>8381</v>
      </c>
      <c r="F25" s="65">
        <f t="shared" si="4"/>
        <v>3000</v>
      </c>
      <c r="G25" s="65">
        <f t="shared" si="4"/>
        <v>3000</v>
      </c>
      <c r="H25" s="65"/>
      <c r="I25" s="65">
        <f t="shared" si="4"/>
        <v>3000</v>
      </c>
      <c r="J25" s="65"/>
      <c r="K25" s="65"/>
      <c r="L25" s="65"/>
      <c r="M25" s="65">
        <f t="shared" si="4"/>
        <v>3000</v>
      </c>
      <c r="N25" s="65">
        <f t="shared" si="4"/>
        <v>3000</v>
      </c>
      <c r="O25" s="65"/>
      <c r="P25" s="65"/>
      <c r="Q25" s="65"/>
      <c r="R25" s="65"/>
      <c r="S25" s="65"/>
      <c r="T25" s="65"/>
      <c r="U25" s="65"/>
      <c r="V25" s="65"/>
      <c r="W25" s="43">
        <f>N25/G25*100</f>
        <v>100</v>
      </c>
      <c r="X25" s="43"/>
      <c r="Y25" s="43">
        <f>Q25/G25*100</f>
        <v>0</v>
      </c>
      <c r="Z25" s="43"/>
      <c r="AA25" s="43">
        <f>S25/I25*100</f>
        <v>0</v>
      </c>
      <c r="AB25" s="43"/>
      <c r="AC25" s="43"/>
      <c r="AD25" s="43"/>
      <c r="AE25" s="43">
        <v>0</v>
      </c>
      <c r="AF25" s="54"/>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row>
    <row r="26" spans="1:256" ht="12.75">
      <c r="A26" s="66" t="s">
        <v>132</v>
      </c>
      <c r="B26" s="64" t="s">
        <v>133</v>
      </c>
      <c r="C26" s="64"/>
      <c r="D26" s="65">
        <f>D27</f>
        <v>8822</v>
      </c>
      <c r="E26" s="65">
        <f t="shared" si="4"/>
        <v>8381</v>
      </c>
      <c r="F26" s="65">
        <f t="shared" si="4"/>
        <v>3000</v>
      </c>
      <c r="G26" s="65">
        <f t="shared" si="4"/>
        <v>3000</v>
      </c>
      <c r="H26" s="65"/>
      <c r="I26" s="65">
        <f t="shared" si="4"/>
        <v>3000</v>
      </c>
      <c r="J26" s="65"/>
      <c r="K26" s="65"/>
      <c r="L26" s="65"/>
      <c r="M26" s="65">
        <f t="shared" si="4"/>
        <v>3000</v>
      </c>
      <c r="N26" s="65">
        <f t="shared" si="4"/>
        <v>3000</v>
      </c>
      <c r="O26" s="65"/>
      <c r="P26" s="65"/>
      <c r="Q26" s="65"/>
      <c r="R26" s="65"/>
      <c r="S26" s="65"/>
      <c r="T26" s="65"/>
      <c r="U26" s="65"/>
      <c r="V26" s="65"/>
      <c r="W26" s="43">
        <f>N26/G26*100</f>
        <v>100</v>
      </c>
      <c r="X26" s="43"/>
      <c r="Y26" s="43">
        <f>Q26/G26*100</f>
        <v>0</v>
      </c>
      <c r="Z26" s="43"/>
      <c r="AA26" s="43">
        <f>S26/I26*100</f>
        <v>0</v>
      </c>
      <c r="AB26" s="43"/>
      <c r="AC26" s="43"/>
      <c r="AD26" s="43"/>
      <c r="AE26" s="43">
        <v>0</v>
      </c>
      <c r="AF26" s="54"/>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row>
    <row r="27" spans="1:32" ht="39">
      <c r="A27" s="67">
        <v>1</v>
      </c>
      <c r="B27" s="78" t="s">
        <v>137</v>
      </c>
      <c r="C27" s="76" t="s">
        <v>138</v>
      </c>
      <c r="D27" s="69">
        <v>8822</v>
      </c>
      <c r="E27" s="69">
        <v>8381</v>
      </c>
      <c r="F27" s="69">
        <f>G27+J27</f>
        <v>3000</v>
      </c>
      <c r="G27" s="69">
        <f>SUM(H27:I27)</f>
        <v>3000</v>
      </c>
      <c r="H27" s="69"/>
      <c r="I27" s="69">
        <v>3000</v>
      </c>
      <c r="J27" s="69"/>
      <c r="K27" s="69"/>
      <c r="L27" s="69"/>
      <c r="M27" s="44">
        <f>SUM(N27:O27)</f>
        <v>3000</v>
      </c>
      <c r="N27" s="44">
        <v>3000</v>
      </c>
      <c r="O27" s="44"/>
      <c r="P27" s="44"/>
      <c r="Q27" s="44"/>
      <c r="R27" s="44"/>
      <c r="S27" s="44"/>
      <c r="T27" s="44"/>
      <c r="U27" s="44"/>
      <c r="V27" s="44"/>
      <c r="W27" s="44">
        <f>N27/G27*100</f>
        <v>100</v>
      </c>
      <c r="X27" s="44"/>
      <c r="Y27" s="44">
        <f>Q27/G27*100</f>
        <v>0</v>
      </c>
      <c r="Z27" s="44"/>
      <c r="AA27" s="44">
        <f>S27/I27*100</f>
        <v>0</v>
      </c>
      <c r="AB27" s="44"/>
      <c r="AC27" s="44"/>
      <c r="AD27" s="44"/>
      <c r="AE27" s="44">
        <v>0</v>
      </c>
      <c r="AF27" s="70" t="s">
        <v>139</v>
      </c>
    </row>
    <row r="28" spans="1:256" ht="12.75">
      <c r="A28" s="71" t="s">
        <v>125</v>
      </c>
      <c r="B28" s="64" t="s">
        <v>126</v>
      </c>
      <c r="C28" s="64"/>
      <c r="D28" s="65"/>
      <c r="E28" s="65"/>
      <c r="F28" s="65"/>
      <c r="G28" s="65"/>
      <c r="H28" s="65"/>
      <c r="I28" s="65"/>
      <c r="J28" s="65"/>
      <c r="K28" s="65"/>
      <c r="L28" s="65"/>
      <c r="M28" s="43"/>
      <c r="N28" s="43"/>
      <c r="O28" s="43"/>
      <c r="P28" s="43"/>
      <c r="Q28" s="43"/>
      <c r="R28" s="43"/>
      <c r="S28" s="43"/>
      <c r="T28" s="43"/>
      <c r="U28" s="43"/>
      <c r="V28" s="43"/>
      <c r="W28" s="43"/>
      <c r="X28" s="43"/>
      <c r="Y28" s="43"/>
      <c r="Z28" s="43"/>
      <c r="AA28" s="43"/>
      <c r="AB28" s="43"/>
      <c r="AC28" s="43"/>
      <c r="AD28" s="43"/>
      <c r="AE28" s="43"/>
      <c r="AF28" s="7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ht="26.25">
      <c r="A29" s="66" t="s">
        <v>122</v>
      </c>
      <c r="B29" s="64" t="s">
        <v>127</v>
      </c>
      <c r="C29" s="73"/>
      <c r="D29" s="74"/>
      <c r="E29" s="74"/>
      <c r="F29" s="65"/>
      <c r="G29" s="65"/>
      <c r="H29" s="65"/>
      <c r="I29" s="65"/>
      <c r="J29" s="65"/>
      <c r="K29" s="65"/>
      <c r="L29" s="65"/>
      <c r="M29" s="43"/>
      <c r="N29" s="43"/>
      <c r="O29" s="43"/>
      <c r="P29" s="43"/>
      <c r="Q29" s="43"/>
      <c r="R29" s="43"/>
      <c r="S29" s="43"/>
      <c r="T29" s="43"/>
      <c r="U29" s="43"/>
      <c r="V29" s="43"/>
      <c r="W29" s="43"/>
      <c r="X29" s="43"/>
      <c r="Y29" s="43"/>
      <c r="Z29" s="43"/>
      <c r="AA29" s="43"/>
      <c r="AB29" s="43"/>
      <c r="AC29" s="43"/>
      <c r="AD29" s="43"/>
      <c r="AE29" s="43"/>
      <c r="AF29" s="54"/>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ht="12.75">
      <c r="A30" s="66" t="s">
        <v>132</v>
      </c>
      <c r="B30" s="64" t="s">
        <v>133</v>
      </c>
      <c r="C30" s="64"/>
      <c r="D30" s="65"/>
      <c r="E30" s="65"/>
      <c r="F30" s="65"/>
      <c r="G30" s="65"/>
      <c r="H30" s="65"/>
      <c r="I30" s="65"/>
      <c r="J30" s="65"/>
      <c r="K30" s="65"/>
      <c r="L30" s="65"/>
      <c r="M30" s="43"/>
      <c r="N30" s="43"/>
      <c r="O30" s="43"/>
      <c r="P30" s="43"/>
      <c r="Q30" s="43"/>
      <c r="R30" s="43"/>
      <c r="S30" s="43"/>
      <c r="T30" s="43"/>
      <c r="U30" s="43"/>
      <c r="V30" s="43"/>
      <c r="W30" s="43"/>
      <c r="X30" s="43"/>
      <c r="Y30" s="43"/>
      <c r="Z30" s="43"/>
      <c r="AA30" s="43"/>
      <c r="AB30" s="43"/>
      <c r="AC30" s="43"/>
      <c r="AD30" s="43"/>
      <c r="AE30" s="43"/>
      <c r="AF30" s="7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row>
    <row r="31" spans="1:256" ht="12.75">
      <c r="A31" s="79" t="s">
        <v>134</v>
      </c>
      <c r="B31" s="80" t="s">
        <v>123</v>
      </c>
      <c r="C31" s="80"/>
      <c r="D31" s="81"/>
      <c r="E31" s="81"/>
      <c r="F31" s="81"/>
      <c r="G31" s="81"/>
      <c r="H31" s="81"/>
      <c r="I31" s="81"/>
      <c r="J31" s="81"/>
      <c r="K31" s="81"/>
      <c r="L31" s="81"/>
      <c r="M31" s="45"/>
      <c r="N31" s="45"/>
      <c r="O31" s="45"/>
      <c r="P31" s="45"/>
      <c r="Q31" s="45"/>
      <c r="R31" s="45"/>
      <c r="S31" s="45"/>
      <c r="T31" s="45"/>
      <c r="U31" s="45"/>
      <c r="V31" s="45"/>
      <c r="W31" s="45"/>
      <c r="X31" s="45"/>
      <c r="Y31" s="45"/>
      <c r="Z31" s="45"/>
      <c r="AA31" s="45"/>
      <c r="AB31" s="45"/>
      <c r="AC31" s="45"/>
      <c r="AD31" s="45"/>
      <c r="AE31" s="45"/>
      <c r="AF31" s="8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spans="1:256" ht="39">
      <c r="A32" s="83" t="s">
        <v>140</v>
      </c>
      <c r="B32" s="64" t="s">
        <v>141</v>
      </c>
      <c r="C32" s="64"/>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c r="FG32" s="84"/>
      <c r="FH32" s="84"/>
      <c r="FI32" s="84"/>
      <c r="FJ32" s="84"/>
      <c r="FK32" s="84"/>
      <c r="FL32" s="84"/>
      <c r="FM32" s="84"/>
      <c r="FN32" s="84"/>
      <c r="FO32" s="84"/>
      <c r="FP32" s="84"/>
      <c r="FQ32" s="84"/>
      <c r="FR32" s="84"/>
      <c r="FS32" s="84"/>
      <c r="FT32" s="84"/>
      <c r="FU32" s="84"/>
      <c r="FV32" s="84"/>
      <c r="FW32" s="84"/>
      <c r="FX32" s="84"/>
      <c r="FY32" s="84"/>
      <c r="FZ32" s="84"/>
      <c r="GA32" s="84"/>
      <c r="GB32" s="84"/>
      <c r="GC32" s="84"/>
      <c r="GD32" s="84"/>
      <c r="GE32" s="84"/>
      <c r="GF32" s="84"/>
      <c r="GG32" s="84"/>
      <c r="GH32" s="84"/>
      <c r="GI32" s="84"/>
      <c r="GJ32" s="84"/>
      <c r="GK32" s="84"/>
      <c r="GL32" s="84"/>
      <c r="GM32" s="84"/>
      <c r="GN32" s="84"/>
      <c r="GO32" s="84"/>
      <c r="GP32" s="84"/>
      <c r="GQ32" s="84"/>
      <c r="GR32" s="84"/>
      <c r="GS32" s="84"/>
      <c r="GT32" s="84"/>
      <c r="GU32" s="84"/>
      <c r="GV32" s="84"/>
      <c r="GW32" s="84"/>
      <c r="GX32" s="84"/>
      <c r="GY32" s="84"/>
      <c r="GZ32" s="84"/>
      <c r="HA32" s="84"/>
      <c r="HB32" s="84"/>
      <c r="HC32" s="84"/>
      <c r="HD32" s="84"/>
      <c r="HE32" s="84"/>
      <c r="HF32" s="84"/>
      <c r="HG32" s="84"/>
      <c r="HH32" s="84"/>
      <c r="HI32" s="84"/>
      <c r="HJ32" s="84"/>
      <c r="HK32" s="84"/>
      <c r="HL32" s="84"/>
      <c r="HM32" s="84"/>
      <c r="HN32" s="84"/>
      <c r="HO32" s="84"/>
      <c r="HP32" s="84"/>
      <c r="HQ32" s="84"/>
      <c r="HR32" s="84"/>
      <c r="HS32" s="84"/>
      <c r="HT32" s="84"/>
      <c r="HU32" s="84"/>
      <c r="HV32" s="84"/>
      <c r="HW32" s="84"/>
      <c r="HX32" s="84"/>
      <c r="HY32" s="84"/>
      <c r="HZ32" s="84"/>
      <c r="IA32" s="84"/>
      <c r="IB32" s="84"/>
      <c r="IC32" s="84"/>
      <c r="ID32" s="84"/>
      <c r="IE32" s="84"/>
      <c r="IF32" s="84"/>
      <c r="IG32" s="84"/>
      <c r="IH32" s="84"/>
      <c r="II32" s="84"/>
      <c r="IJ32" s="84"/>
      <c r="IK32" s="84"/>
      <c r="IL32" s="84"/>
      <c r="IM32" s="84"/>
      <c r="IN32" s="84"/>
      <c r="IO32" s="84"/>
      <c r="IP32" s="84"/>
      <c r="IQ32" s="84"/>
      <c r="IR32" s="84"/>
      <c r="IS32" s="84"/>
      <c r="IT32" s="84"/>
      <c r="IU32" s="84"/>
      <c r="IV32" s="84"/>
    </row>
    <row r="33" spans="1:256" ht="12.75">
      <c r="A33" s="85" t="s">
        <v>122</v>
      </c>
      <c r="B33" s="86" t="s">
        <v>123</v>
      </c>
      <c r="C33" s="86"/>
      <c r="D33" s="87"/>
      <c r="E33" s="87"/>
      <c r="F33" s="87"/>
      <c r="G33" s="87"/>
      <c r="H33" s="87"/>
      <c r="I33" s="87"/>
      <c r="J33" s="87"/>
      <c r="K33" s="87"/>
      <c r="L33" s="87"/>
      <c r="M33" s="46"/>
      <c r="N33" s="46"/>
      <c r="O33" s="46"/>
      <c r="P33" s="46"/>
      <c r="Q33" s="46"/>
      <c r="R33" s="46"/>
      <c r="S33" s="46"/>
      <c r="T33" s="46"/>
      <c r="U33" s="46"/>
      <c r="V33" s="46"/>
      <c r="W33" s="46"/>
      <c r="X33" s="46"/>
      <c r="Y33" s="46"/>
      <c r="Z33" s="46"/>
      <c r="AA33" s="46"/>
      <c r="AB33" s="46"/>
      <c r="AC33" s="46"/>
      <c r="AD33" s="46"/>
      <c r="AE33" s="46"/>
      <c r="AF33" s="88"/>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32" ht="39">
      <c r="A34" s="63" t="s">
        <v>142</v>
      </c>
      <c r="B34" s="64" t="s">
        <v>143</v>
      </c>
      <c r="C34" s="64"/>
      <c r="D34" s="65">
        <f>D35+D50</f>
        <v>191481</v>
      </c>
      <c r="E34" s="65">
        <f aca="true" t="shared" si="5" ref="E34:V34">E35+E50</f>
        <v>184664</v>
      </c>
      <c r="F34" s="65">
        <f t="shared" si="5"/>
        <v>73006</v>
      </c>
      <c r="G34" s="65">
        <f t="shared" si="5"/>
        <v>73006</v>
      </c>
      <c r="H34" s="65">
        <f t="shared" si="5"/>
        <v>0</v>
      </c>
      <c r="I34" s="65">
        <f t="shared" si="5"/>
        <v>73006</v>
      </c>
      <c r="J34" s="65">
        <f t="shared" si="5"/>
        <v>0</v>
      </c>
      <c r="K34" s="65">
        <f t="shared" si="5"/>
        <v>0</v>
      </c>
      <c r="L34" s="65">
        <f t="shared" si="5"/>
        <v>0</v>
      </c>
      <c r="M34" s="65">
        <f t="shared" si="5"/>
        <v>73006</v>
      </c>
      <c r="N34" s="65">
        <f t="shared" si="5"/>
        <v>73006</v>
      </c>
      <c r="O34" s="65">
        <f t="shared" si="5"/>
        <v>0</v>
      </c>
      <c r="P34" s="65">
        <f t="shared" si="5"/>
        <v>18864.475</v>
      </c>
      <c r="Q34" s="65">
        <f t="shared" si="5"/>
        <v>18864.475</v>
      </c>
      <c r="R34" s="65">
        <f t="shared" si="5"/>
        <v>0</v>
      </c>
      <c r="S34" s="65">
        <f t="shared" si="5"/>
        <v>18864.475</v>
      </c>
      <c r="T34" s="65">
        <f t="shared" si="5"/>
        <v>0</v>
      </c>
      <c r="U34" s="65">
        <f t="shared" si="5"/>
        <v>0</v>
      </c>
      <c r="V34" s="65">
        <f t="shared" si="5"/>
        <v>0</v>
      </c>
      <c r="W34" s="43">
        <f aca="true" t="shared" si="6" ref="W34:W65">N34/G34*100</f>
        <v>100</v>
      </c>
      <c r="X34" s="43"/>
      <c r="Y34" s="43">
        <f aca="true" t="shared" si="7" ref="Y34:Y65">Q34/G34*100</f>
        <v>25.839622770731168</v>
      </c>
      <c r="Z34" s="43"/>
      <c r="AA34" s="43">
        <f aca="true" t="shared" si="8" ref="AA34:AA65">S34/I34*100</f>
        <v>25.839622770731168</v>
      </c>
      <c r="AB34" s="43"/>
      <c r="AC34" s="43"/>
      <c r="AD34" s="43"/>
      <c r="AE34" s="43">
        <f>(((F34-1500)/F34)*100)</f>
        <v>97.94537435279292</v>
      </c>
      <c r="AF34" s="77"/>
    </row>
    <row r="35" spans="1:256" ht="26.25">
      <c r="A35" s="66" t="s">
        <v>122</v>
      </c>
      <c r="B35" s="64" t="s">
        <v>127</v>
      </c>
      <c r="C35" s="73"/>
      <c r="D35" s="74">
        <f>SUM(D36:D49)</f>
        <v>104531</v>
      </c>
      <c r="E35" s="74">
        <f aca="true" t="shared" si="9" ref="E35:S35">SUM(E36:E49)</f>
        <v>99681</v>
      </c>
      <c r="F35" s="74">
        <f t="shared" si="9"/>
        <v>35402</v>
      </c>
      <c r="G35" s="74">
        <f t="shared" si="9"/>
        <v>35402</v>
      </c>
      <c r="H35" s="74"/>
      <c r="I35" s="74">
        <f t="shared" si="9"/>
        <v>35402</v>
      </c>
      <c r="J35" s="74"/>
      <c r="K35" s="74"/>
      <c r="L35" s="74"/>
      <c r="M35" s="74">
        <f t="shared" si="9"/>
        <v>35402</v>
      </c>
      <c r="N35" s="74">
        <f t="shared" si="9"/>
        <v>35402</v>
      </c>
      <c r="O35" s="74"/>
      <c r="P35" s="74">
        <f t="shared" si="9"/>
        <v>12587.452000000001</v>
      </c>
      <c r="Q35" s="74">
        <f t="shared" si="9"/>
        <v>12587.452000000001</v>
      </c>
      <c r="R35" s="74"/>
      <c r="S35" s="74">
        <f t="shared" si="9"/>
        <v>12587.452000000001</v>
      </c>
      <c r="T35" s="74"/>
      <c r="U35" s="74"/>
      <c r="V35" s="74"/>
      <c r="W35" s="43">
        <f t="shared" si="6"/>
        <v>100</v>
      </c>
      <c r="X35" s="43"/>
      <c r="Y35" s="43">
        <f t="shared" si="7"/>
        <v>35.55576521100503</v>
      </c>
      <c r="Z35" s="43"/>
      <c r="AA35" s="43">
        <f t="shared" si="8"/>
        <v>35.55576521100503</v>
      </c>
      <c r="AB35" s="43"/>
      <c r="AC35" s="43"/>
      <c r="AD35" s="43"/>
      <c r="AE35" s="43">
        <v>100</v>
      </c>
      <c r="AF35" s="54"/>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row>
    <row r="36" spans="1:32" ht="27">
      <c r="A36" s="67">
        <v>1</v>
      </c>
      <c r="B36" s="75" t="s">
        <v>144</v>
      </c>
      <c r="C36" s="76" t="s">
        <v>145</v>
      </c>
      <c r="D36" s="69">
        <v>13545</v>
      </c>
      <c r="E36" s="69">
        <v>12868</v>
      </c>
      <c r="F36" s="69">
        <f aca="true" t="shared" si="10" ref="F36:F49">G36+J36</f>
        <v>5000</v>
      </c>
      <c r="G36" s="69">
        <f aca="true" t="shared" si="11" ref="G36:G49">SUM(H36:I36)</f>
        <v>5000</v>
      </c>
      <c r="H36" s="69"/>
      <c r="I36" s="69">
        <v>5000</v>
      </c>
      <c r="J36" s="69"/>
      <c r="K36" s="69"/>
      <c r="L36" s="69"/>
      <c r="M36" s="44">
        <f aca="true" t="shared" si="12" ref="M36:M49">SUM(N36:O36)</f>
        <v>5000</v>
      </c>
      <c r="N36" s="44">
        <f>I36</f>
        <v>5000</v>
      </c>
      <c r="O36" s="44"/>
      <c r="P36" s="44">
        <f aca="true" t="shared" si="13" ref="P36:P49">Q36+T36</f>
        <v>838.541</v>
      </c>
      <c r="Q36" s="44">
        <f aca="true" t="shared" si="14" ref="Q36:Q49">SUM(R36:S36)</f>
        <v>838.541</v>
      </c>
      <c r="R36" s="44"/>
      <c r="S36" s="44">
        <v>838.541</v>
      </c>
      <c r="T36" s="44"/>
      <c r="U36" s="44"/>
      <c r="V36" s="44"/>
      <c r="W36" s="44">
        <f t="shared" si="6"/>
        <v>100</v>
      </c>
      <c r="X36" s="44"/>
      <c r="Y36" s="44">
        <f t="shared" si="7"/>
        <v>16.77082</v>
      </c>
      <c r="Z36" s="44"/>
      <c r="AA36" s="44">
        <f t="shared" si="8"/>
        <v>16.77082</v>
      </c>
      <c r="AB36" s="44"/>
      <c r="AC36" s="44"/>
      <c r="AD36" s="44"/>
      <c r="AE36" s="44">
        <v>100</v>
      </c>
      <c r="AF36" s="70"/>
    </row>
    <row r="37" spans="1:32" ht="27">
      <c r="A37" s="67">
        <v>2</v>
      </c>
      <c r="B37" s="75" t="s">
        <v>146</v>
      </c>
      <c r="C37" s="76" t="s">
        <v>147</v>
      </c>
      <c r="D37" s="69">
        <v>14900</v>
      </c>
      <c r="E37" s="69">
        <v>14155</v>
      </c>
      <c r="F37" s="69">
        <f t="shared" si="10"/>
        <v>5000</v>
      </c>
      <c r="G37" s="69">
        <f t="shared" si="11"/>
        <v>5000</v>
      </c>
      <c r="H37" s="69"/>
      <c r="I37" s="69">
        <v>5000</v>
      </c>
      <c r="J37" s="69"/>
      <c r="K37" s="69"/>
      <c r="L37" s="69"/>
      <c r="M37" s="44">
        <f t="shared" si="12"/>
        <v>5000</v>
      </c>
      <c r="N37" s="44">
        <f>I37</f>
        <v>5000</v>
      </c>
      <c r="O37" s="44"/>
      <c r="P37" s="44">
        <f t="shared" si="13"/>
        <v>100</v>
      </c>
      <c r="Q37" s="44">
        <f t="shared" si="14"/>
        <v>100</v>
      </c>
      <c r="R37" s="44"/>
      <c r="S37" s="44">
        <v>100</v>
      </c>
      <c r="T37" s="44"/>
      <c r="U37" s="44"/>
      <c r="V37" s="44"/>
      <c r="W37" s="44">
        <f>N37/G37*100</f>
        <v>100</v>
      </c>
      <c r="X37" s="44"/>
      <c r="Y37" s="44">
        <f t="shared" si="7"/>
        <v>2</v>
      </c>
      <c r="Z37" s="44"/>
      <c r="AA37" s="44">
        <f t="shared" si="8"/>
        <v>2</v>
      </c>
      <c r="AB37" s="44"/>
      <c r="AC37" s="44"/>
      <c r="AD37" s="44"/>
      <c r="AE37" s="44">
        <v>100</v>
      </c>
      <c r="AF37" s="70"/>
    </row>
    <row r="38" spans="1:32" ht="27">
      <c r="A38" s="67">
        <v>3</v>
      </c>
      <c r="B38" s="75" t="s">
        <v>148</v>
      </c>
      <c r="C38" s="76" t="s">
        <v>149</v>
      </c>
      <c r="D38" s="69">
        <v>2600</v>
      </c>
      <c r="E38" s="69">
        <v>2600</v>
      </c>
      <c r="F38" s="69">
        <f t="shared" si="10"/>
        <v>915</v>
      </c>
      <c r="G38" s="69">
        <f t="shared" si="11"/>
        <v>915</v>
      </c>
      <c r="H38" s="69"/>
      <c r="I38" s="69">
        <v>915</v>
      </c>
      <c r="J38" s="69"/>
      <c r="K38" s="69"/>
      <c r="L38" s="69"/>
      <c r="M38" s="44">
        <f t="shared" si="12"/>
        <v>915</v>
      </c>
      <c r="N38" s="44">
        <f>I38</f>
        <v>915</v>
      </c>
      <c r="O38" s="44"/>
      <c r="P38" s="44">
        <f t="shared" si="13"/>
        <v>783.002</v>
      </c>
      <c r="Q38" s="44">
        <f t="shared" si="14"/>
        <v>783.002</v>
      </c>
      <c r="R38" s="44"/>
      <c r="S38" s="44">
        <v>783.002</v>
      </c>
      <c r="T38" s="44"/>
      <c r="U38" s="44"/>
      <c r="V38" s="44"/>
      <c r="W38" s="44">
        <f t="shared" si="6"/>
        <v>100</v>
      </c>
      <c r="X38" s="44"/>
      <c r="Y38" s="44">
        <f t="shared" si="7"/>
        <v>85.57398907103824</v>
      </c>
      <c r="Z38" s="44"/>
      <c r="AA38" s="44">
        <f t="shared" si="8"/>
        <v>85.57398907103824</v>
      </c>
      <c r="AB38" s="44"/>
      <c r="AC38" s="44"/>
      <c r="AD38" s="44"/>
      <c r="AE38" s="44">
        <v>100</v>
      </c>
      <c r="AF38" s="70"/>
    </row>
    <row r="39" spans="1:32" ht="27">
      <c r="A39" s="67">
        <v>4</v>
      </c>
      <c r="B39" s="75" t="s">
        <v>150</v>
      </c>
      <c r="C39" s="76" t="s">
        <v>151</v>
      </c>
      <c r="D39" s="69">
        <v>6000</v>
      </c>
      <c r="E39" s="69">
        <v>5700</v>
      </c>
      <c r="F39" s="69">
        <f t="shared" si="10"/>
        <v>700</v>
      </c>
      <c r="G39" s="69">
        <f t="shared" si="11"/>
        <v>700</v>
      </c>
      <c r="H39" s="69"/>
      <c r="I39" s="69">
        <v>700</v>
      </c>
      <c r="J39" s="69"/>
      <c r="K39" s="69"/>
      <c r="L39" s="69"/>
      <c r="M39" s="44">
        <f t="shared" si="12"/>
        <v>700</v>
      </c>
      <c r="N39" s="44">
        <f aca="true" t="shared" si="15" ref="N39:N65">I39</f>
        <v>700</v>
      </c>
      <c r="O39" s="44"/>
      <c r="P39" s="44">
        <f t="shared" si="13"/>
        <v>559.942</v>
      </c>
      <c r="Q39" s="44">
        <f t="shared" si="14"/>
        <v>559.942</v>
      </c>
      <c r="R39" s="44"/>
      <c r="S39" s="44">
        <v>559.942</v>
      </c>
      <c r="T39" s="44"/>
      <c r="U39" s="44"/>
      <c r="V39" s="44"/>
      <c r="W39" s="44">
        <f t="shared" si="6"/>
        <v>100</v>
      </c>
      <c r="X39" s="44"/>
      <c r="Y39" s="44">
        <f t="shared" si="7"/>
        <v>79.9917142857143</v>
      </c>
      <c r="Z39" s="44"/>
      <c r="AA39" s="44">
        <f t="shared" si="8"/>
        <v>79.9917142857143</v>
      </c>
      <c r="AB39" s="44"/>
      <c r="AC39" s="44"/>
      <c r="AD39" s="44"/>
      <c r="AE39" s="44">
        <v>100</v>
      </c>
      <c r="AF39" s="70"/>
    </row>
    <row r="40" spans="1:32" ht="27">
      <c r="A40" s="67">
        <v>5</v>
      </c>
      <c r="B40" s="75" t="s">
        <v>152</v>
      </c>
      <c r="C40" s="76" t="s">
        <v>153</v>
      </c>
      <c r="D40" s="69">
        <v>6000</v>
      </c>
      <c r="E40" s="69">
        <v>5700</v>
      </c>
      <c r="F40" s="69">
        <f t="shared" si="10"/>
        <v>340</v>
      </c>
      <c r="G40" s="69">
        <f t="shared" si="11"/>
        <v>340</v>
      </c>
      <c r="H40" s="69"/>
      <c r="I40" s="69">
        <v>340</v>
      </c>
      <c r="J40" s="69"/>
      <c r="K40" s="69"/>
      <c r="L40" s="69"/>
      <c r="M40" s="44">
        <f t="shared" si="12"/>
        <v>340</v>
      </c>
      <c r="N40" s="44">
        <f t="shared" si="15"/>
        <v>340</v>
      </c>
      <c r="O40" s="44"/>
      <c r="P40" s="44">
        <f t="shared" si="13"/>
        <v>103.523</v>
      </c>
      <c r="Q40" s="44">
        <f t="shared" si="14"/>
        <v>103.523</v>
      </c>
      <c r="R40" s="44"/>
      <c r="S40" s="44">
        <v>103.523</v>
      </c>
      <c r="T40" s="44"/>
      <c r="U40" s="44"/>
      <c r="V40" s="44"/>
      <c r="W40" s="44">
        <f t="shared" si="6"/>
        <v>100</v>
      </c>
      <c r="X40" s="44"/>
      <c r="Y40" s="44">
        <f t="shared" si="7"/>
        <v>30.44794117647059</v>
      </c>
      <c r="Z40" s="44"/>
      <c r="AA40" s="44">
        <f t="shared" si="8"/>
        <v>30.44794117647059</v>
      </c>
      <c r="AB40" s="44"/>
      <c r="AC40" s="44"/>
      <c r="AD40" s="44"/>
      <c r="AE40" s="44">
        <v>100</v>
      </c>
      <c r="AF40" s="70"/>
    </row>
    <row r="41" spans="1:32" ht="27">
      <c r="A41" s="67">
        <v>6</v>
      </c>
      <c r="B41" s="75" t="s">
        <v>154</v>
      </c>
      <c r="C41" s="76" t="s">
        <v>155</v>
      </c>
      <c r="D41" s="69">
        <v>4000</v>
      </c>
      <c r="E41" s="69">
        <v>3800</v>
      </c>
      <c r="F41" s="69">
        <f t="shared" si="10"/>
        <v>770</v>
      </c>
      <c r="G41" s="69">
        <f t="shared" si="11"/>
        <v>770</v>
      </c>
      <c r="H41" s="69"/>
      <c r="I41" s="69">
        <v>770</v>
      </c>
      <c r="J41" s="69"/>
      <c r="K41" s="69"/>
      <c r="L41" s="69"/>
      <c r="M41" s="44">
        <f t="shared" si="12"/>
        <v>770</v>
      </c>
      <c r="N41" s="44">
        <f t="shared" si="15"/>
        <v>770</v>
      </c>
      <c r="O41" s="44"/>
      <c r="P41" s="44">
        <f t="shared" si="13"/>
        <v>723.648</v>
      </c>
      <c r="Q41" s="44">
        <f t="shared" si="14"/>
        <v>723.648</v>
      </c>
      <c r="R41" s="44"/>
      <c r="S41" s="44">
        <v>723.648</v>
      </c>
      <c r="T41" s="44"/>
      <c r="U41" s="44"/>
      <c r="V41" s="44"/>
      <c r="W41" s="44">
        <f t="shared" si="6"/>
        <v>100</v>
      </c>
      <c r="X41" s="44"/>
      <c r="Y41" s="44">
        <f t="shared" si="7"/>
        <v>93.98025974025974</v>
      </c>
      <c r="Z41" s="44"/>
      <c r="AA41" s="44">
        <f t="shared" si="8"/>
        <v>93.98025974025974</v>
      </c>
      <c r="AB41" s="44"/>
      <c r="AC41" s="44"/>
      <c r="AD41" s="44"/>
      <c r="AE41" s="44">
        <v>100</v>
      </c>
      <c r="AF41" s="70"/>
    </row>
    <row r="42" spans="1:32" ht="27">
      <c r="A42" s="67">
        <v>7</v>
      </c>
      <c r="B42" s="75" t="s">
        <v>156</v>
      </c>
      <c r="C42" s="76" t="s">
        <v>157</v>
      </c>
      <c r="D42" s="69">
        <v>5500</v>
      </c>
      <c r="E42" s="69">
        <v>5225</v>
      </c>
      <c r="F42" s="69">
        <f t="shared" si="10"/>
        <v>2390</v>
      </c>
      <c r="G42" s="69">
        <f t="shared" si="11"/>
        <v>2390</v>
      </c>
      <c r="H42" s="69"/>
      <c r="I42" s="69">
        <v>2390</v>
      </c>
      <c r="J42" s="69"/>
      <c r="K42" s="69"/>
      <c r="L42" s="69"/>
      <c r="M42" s="44">
        <f t="shared" si="12"/>
        <v>2390</v>
      </c>
      <c r="N42" s="44">
        <f t="shared" si="15"/>
        <v>2390</v>
      </c>
      <c r="O42" s="44"/>
      <c r="P42" s="44">
        <f t="shared" si="13"/>
        <v>2143.579</v>
      </c>
      <c r="Q42" s="44">
        <f t="shared" si="14"/>
        <v>2143.579</v>
      </c>
      <c r="R42" s="44"/>
      <c r="S42" s="44">
        <v>2143.579</v>
      </c>
      <c r="T42" s="44"/>
      <c r="U42" s="44"/>
      <c r="V42" s="44"/>
      <c r="W42" s="44">
        <f t="shared" si="6"/>
        <v>100</v>
      </c>
      <c r="X42" s="44"/>
      <c r="Y42" s="44">
        <f t="shared" si="7"/>
        <v>89.6894979079498</v>
      </c>
      <c r="Z42" s="44"/>
      <c r="AA42" s="44">
        <f t="shared" si="8"/>
        <v>89.6894979079498</v>
      </c>
      <c r="AB42" s="44"/>
      <c r="AC42" s="44"/>
      <c r="AD42" s="44"/>
      <c r="AE42" s="44">
        <v>100</v>
      </c>
      <c r="AF42" s="70"/>
    </row>
    <row r="43" spans="1:32" ht="27">
      <c r="A43" s="67">
        <v>8</v>
      </c>
      <c r="B43" s="75" t="s">
        <v>158</v>
      </c>
      <c r="C43" s="76" t="s">
        <v>159</v>
      </c>
      <c r="D43" s="69">
        <v>13000</v>
      </c>
      <c r="E43" s="69">
        <v>12350</v>
      </c>
      <c r="F43" s="69">
        <f t="shared" si="10"/>
        <v>6500</v>
      </c>
      <c r="G43" s="69">
        <f t="shared" si="11"/>
        <v>6500</v>
      </c>
      <c r="H43" s="69"/>
      <c r="I43" s="69">
        <v>6500</v>
      </c>
      <c r="J43" s="69"/>
      <c r="K43" s="69"/>
      <c r="L43" s="69"/>
      <c r="M43" s="44">
        <f t="shared" si="12"/>
        <v>6500</v>
      </c>
      <c r="N43" s="44">
        <f t="shared" si="15"/>
        <v>6500</v>
      </c>
      <c r="O43" s="44"/>
      <c r="P43" s="44">
        <f t="shared" si="13"/>
        <v>3168.749</v>
      </c>
      <c r="Q43" s="44">
        <f t="shared" si="14"/>
        <v>3168.749</v>
      </c>
      <c r="R43" s="44"/>
      <c r="S43" s="44">
        <v>3168.749</v>
      </c>
      <c r="T43" s="44"/>
      <c r="U43" s="44"/>
      <c r="V43" s="44"/>
      <c r="W43" s="44">
        <f t="shared" si="6"/>
        <v>100</v>
      </c>
      <c r="X43" s="44"/>
      <c r="Y43" s="44">
        <f t="shared" si="7"/>
        <v>48.74998461538461</v>
      </c>
      <c r="Z43" s="44"/>
      <c r="AA43" s="44">
        <f t="shared" si="8"/>
        <v>48.74998461538461</v>
      </c>
      <c r="AB43" s="44"/>
      <c r="AC43" s="44"/>
      <c r="AD43" s="44"/>
      <c r="AE43" s="44">
        <v>100</v>
      </c>
      <c r="AF43" s="70"/>
    </row>
    <row r="44" spans="1:32" ht="27">
      <c r="A44" s="67">
        <v>9</v>
      </c>
      <c r="B44" s="75" t="s">
        <v>160</v>
      </c>
      <c r="C44" s="76" t="s">
        <v>161</v>
      </c>
      <c r="D44" s="69">
        <v>10100</v>
      </c>
      <c r="E44" s="69">
        <v>9421</v>
      </c>
      <c r="F44" s="69">
        <f t="shared" si="10"/>
        <v>3000</v>
      </c>
      <c r="G44" s="69">
        <f t="shared" si="11"/>
        <v>3000</v>
      </c>
      <c r="H44" s="69"/>
      <c r="I44" s="69">
        <v>3000</v>
      </c>
      <c r="J44" s="69"/>
      <c r="K44" s="69"/>
      <c r="L44" s="69"/>
      <c r="M44" s="44">
        <f t="shared" si="12"/>
        <v>3000</v>
      </c>
      <c r="N44" s="44">
        <f t="shared" si="15"/>
        <v>3000</v>
      </c>
      <c r="O44" s="44"/>
      <c r="P44" s="44">
        <f t="shared" si="13"/>
        <v>80</v>
      </c>
      <c r="Q44" s="44">
        <f t="shared" si="14"/>
        <v>80</v>
      </c>
      <c r="R44" s="44"/>
      <c r="S44" s="44">
        <v>80</v>
      </c>
      <c r="T44" s="44"/>
      <c r="U44" s="44"/>
      <c r="V44" s="44"/>
      <c r="W44" s="44">
        <f t="shared" si="6"/>
        <v>100</v>
      </c>
      <c r="X44" s="44"/>
      <c r="Y44" s="44">
        <f t="shared" si="7"/>
        <v>2.666666666666667</v>
      </c>
      <c r="Z44" s="44"/>
      <c r="AA44" s="44">
        <f t="shared" si="8"/>
        <v>2.666666666666667</v>
      </c>
      <c r="AB44" s="44"/>
      <c r="AC44" s="44"/>
      <c r="AD44" s="44"/>
      <c r="AE44" s="44">
        <v>100</v>
      </c>
      <c r="AF44" s="70"/>
    </row>
    <row r="45" spans="1:32" ht="27">
      <c r="A45" s="67">
        <v>10</v>
      </c>
      <c r="B45" s="75" t="s">
        <v>162</v>
      </c>
      <c r="C45" s="76" t="s">
        <v>163</v>
      </c>
      <c r="D45" s="69">
        <v>14900</v>
      </c>
      <c r="E45" s="69">
        <v>14575</v>
      </c>
      <c r="F45" s="69">
        <f t="shared" si="10"/>
        <v>4000</v>
      </c>
      <c r="G45" s="69">
        <f t="shared" si="11"/>
        <v>4000</v>
      </c>
      <c r="H45" s="69"/>
      <c r="I45" s="69">
        <v>4000</v>
      </c>
      <c r="J45" s="69"/>
      <c r="K45" s="69"/>
      <c r="L45" s="69"/>
      <c r="M45" s="44">
        <f t="shared" si="12"/>
        <v>4000</v>
      </c>
      <c r="N45" s="44">
        <f t="shared" si="15"/>
        <v>4000</v>
      </c>
      <c r="O45" s="44"/>
      <c r="P45" s="44">
        <f t="shared" si="13"/>
        <v>1756.867</v>
      </c>
      <c r="Q45" s="44">
        <f t="shared" si="14"/>
        <v>1756.867</v>
      </c>
      <c r="R45" s="44"/>
      <c r="S45" s="44">
        <v>1756.867</v>
      </c>
      <c r="T45" s="44"/>
      <c r="U45" s="44"/>
      <c r="V45" s="44"/>
      <c r="W45" s="44">
        <f t="shared" si="6"/>
        <v>100</v>
      </c>
      <c r="X45" s="44"/>
      <c r="Y45" s="44">
        <f t="shared" si="7"/>
        <v>43.921675</v>
      </c>
      <c r="Z45" s="44"/>
      <c r="AA45" s="44">
        <f t="shared" si="8"/>
        <v>43.921675</v>
      </c>
      <c r="AB45" s="44"/>
      <c r="AC45" s="44"/>
      <c r="AD45" s="44"/>
      <c r="AE45" s="44">
        <v>100</v>
      </c>
      <c r="AF45" s="70"/>
    </row>
    <row r="46" spans="1:32" ht="27">
      <c r="A46" s="67">
        <v>11</v>
      </c>
      <c r="B46" s="75" t="s">
        <v>164</v>
      </c>
      <c r="C46" s="76" t="s">
        <v>165</v>
      </c>
      <c r="D46" s="69">
        <v>3200</v>
      </c>
      <c r="E46" s="69">
        <v>3040</v>
      </c>
      <c r="F46" s="69">
        <f t="shared" si="10"/>
        <v>1040</v>
      </c>
      <c r="G46" s="69">
        <f t="shared" si="11"/>
        <v>1040</v>
      </c>
      <c r="H46" s="69"/>
      <c r="I46" s="69">
        <v>1040</v>
      </c>
      <c r="J46" s="69"/>
      <c r="K46" s="69"/>
      <c r="L46" s="69"/>
      <c r="M46" s="44">
        <f t="shared" si="12"/>
        <v>1040</v>
      </c>
      <c r="N46" s="44">
        <f t="shared" si="15"/>
        <v>1040</v>
      </c>
      <c r="O46" s="44"/>
      <c r="P46" s="44">
        <f t="shared" si="13"/>
        <v>943.869</v>
      </c>
      <c r="Q46" s="44">
        <f t="shared" si="14"/>
        <v>943.869</v>
      </c>
      <c r="R46" s="44"/>
      <c r="S46" s="44">
        <v>943.869</v>
      </c>
      <c r="T46" s="44"/>
      <c r="U46" s="44"/>
      <c r="V46" s="44"/>
      <c r="W46" s="44">
        <f t="shared" si="6"/>
        <v>100</v>
      </c>
      <c r="X46" s="44"/>
      <c r="Y46" s="44">
        <f t="shared" si="7"/>
        <v>90.75663461538461</v>
      </c>
      <c r="Z46" s="44"/>
      <c r="AA46" s="44">
        <f t="shared" si="8"/>
        <v>90.75663461538461</v>
      </c>
      <c r="AB46" s="44"/>
      <c r="AC46" s="44"/>
      <c r="AD46" s="44"/>
      <c r="AE46" s="44">
        <v>100</v>
      </c>
      <c r="AF46" s="70"/>
    </row>
    <row r="47" spans="1:32" ht="27">
      <c r="A47" s="67">
        <v>12</v>
      </c>
      <c r="B47" s="75" t="s">
        <v>166</v>
      </c>
      <c r="C47" s="76" t="s">
        <v>167</v>
      </c>
      <c r="D47" s="69">
        <v>2500</v>
      </c>
      <c r="E47" s="69">
        <v>2375</v>
      </c>
      <c r="F47" s="69">
        <f t="shared" si="10"/>
        <v>1375</v>
      </c>
      <c r="G47" s="69">
        <f t="shared" si="11"/>
        <v>1375</v>
      </c>
      <c r="H47" s="69"/>
      <c r="I47" s="69">
        <v>1375</v>
      </c>
      <c r="J47" s="69"/>
      <c r="K47" s="69"/>
      <c r="L47" s="69"/>
      <c r="M47" s="44">
        <f t="shared" si="12"/>
        <v>1375</v>
      </c>
      <c r="N47" s="44">
        <f t="shared" si="15"/>
        <v>1375</v>
      </c>
      <c r="O47" s="44"/>
      <c r="P47" s="44">
        <f t="shared" si="13"/>
        <v>0</v>
      </c>
      <c r="Q47" s="44">
        <f t="shared" si="14"/>
        <v>0</v>
      </c>
      <c r="R47" s="44"/>
      <c r="S47" s="44"/>
      <c r="T47" s="44"/>
      <c r="U47" s="44"/>
      <c r="V47" s="44"/>
      <c r="W47" s="44">
        <f t="shared" si="6"/>
        <v>100</v>
      </c>
      <c r="X47" s="44"/>
      <c r="Y47" s="44">
        <f t="shared" si="7"/>
        <v>0</v>
      </c>
      <c r="Z47" s="44"/>
      <c r="AA47" s="44">
        <f t="shared" si="8"/>
        <v>0</v>
      </c>
      <c r="AB47" s="44"/>
      <c r="AC47" s="44"/>
      <c r="AD47" s="44"/>
      <c r="AE47" s="44">
        <v>100</v>
      </c>
      <c r="AF47" s="70"/>
    </row>
    <row r="48" spans="1:32" ht="27">
      <c r="A48" s="67">
        <v>13</v>
      </c>
      <c r="B48" s="75" t="s">
        <v>168</v>
      </c>
      <c r="C48" s="76" t="s">
        <v>169</v>
      </c>
      <c r="D48" s="69">
        <v>5000</v>
      </c>
      <c r="E48" s="69">
        <v>4750</v>
      </c>
      <c r="F48" s="69">
        <f t="shared" si="10"/>
        <v>2750</v>
      </c>
      <c r="G48" s="69">
        <f t="shared" si="11"/>
        <v>2750</v>
      </c>
      <c r="H48" s="69"/>
      <c r="I48" s="69">
        <v>2750</v>
      </c>
      <c r="J48" s="69"/>
      <c r="K48" s="69"/>
      <c r="L48" s="69"/>
      <c r="M48" s="44">
        <f t="shared" si="12"/>
        <v>2750</v>
      </c>
      <c r="N48" s="44">
        <f t="shared" si="15"/>
        <v>2750</v>
      </c>
      <c r="O48" s="44"/>
      <c r="P48" s="44">
        <f t="shared" si="13"/>
        <v>0</v>
      </c>
      <c r="Q48" s="44">
        <f t="shared" si="14"/>
        <v>0</v>
      </c>
      <c r="R48" s="44"/>
      <c r="S48" s="44"/>
      <c r="T48" s="44"/>
      <c r="U48" s="44"/>
      <c r="V48" s="44"/>
      <c r="W48" s="44">
        <f t="shared" si="6"/>
        <v>100</v>
      </c>
      <c r="X48" s="44"/>
      <c r="Y48" s="44">
        <f t="shared" si="7"/>
        <v>0</v>
      </c>
      <c r="Z48" s="44"/>
      <c r="AA48" s="44">
        <f t="shared" si="8"/>
        <v>0</v>
      </c>
      <c r="AB48" s="44"/>
      <c r="AC48" s="44"/>
      <c r="AD48" s="44"/>
      <c r="AE48" s="44">
        <v>100</v>
      </c>
      <c r="AF48" s="70"/>
    </row>
    <row r="49" spans="1:32" ht="27">
      <c r="A49" s="67">
        <v>14</v>
      </c>
      <c r="B49" s="75" t="s">
        <v>170</v>
      </c>
      <c r="C49" s="76" t="s">
        <v>171</v>
      </c>
      <c r="D49" s="69">
        <v>3286</v>
      </c>
      <c r="E49" s="69">
        <v>3122</v>
      </c>
      <c r="F49" s="69">
        <f t="shared" si="10"/>
        <v>1622</v>
      </c>
      <c r="G49" s="69">
        <f t="shared" si="11"/>
        <v>1622</v>
      </c>
      <c r="H49" s="69"/>
      <c r="I49" s="69">
        <v>1622</v>
      </c>
      <c r="J49" s="69"/>
      <c r="K49" s="69"/>
      <c r="L49" s="69"/>
      <c r="M49" s="44">
        <f t="shared" si="12"/>
        <v>1622</v>
      </c>
      <c r="N49" s="44">
        <f t="shared" si="15"/>
        <v>1622</v>
      </c>
      <c r="O49" s="44"/>
      <c r="P49" s="44">
        <f t="shared" si="13"/>
        <v>1385.732</v>
      </c>
      <c r="Q49" s="44">
        <f t="shared" si="14"/>
        <v>1385.732</v>
      </c>
      <c r="R49" s="44"/>
      <c r="S49" s="44">
        <v>1385.732</v>
      </c>
      <c r="T49" s="44"/>
      <c r="U49" s="44"/>
      <c r="V49" s="44"/>
      <c r="W49" s="44">
        <f t="shared" si="6"/>
        <v>100</v>
      </c>
      <c r="X49" s="44"/>
      <c r="Y49" s="44">
        <f t="shared" si="7"/>
        <v>85.43353884093712</v>
      </c>
      <c r="Z49" s="44"/>
      <c r="AA49" s="44">
        <f t="shared" si="8"/>
        <v>85.43353884093712</v>
      </c>
      <c r="AB49" s="44"/>
      <c r="AC49" s="44"/>
      <c r="AD49" s="44"/>
      <c r="AE49" s="44">
        <v>100</v>
      </c>
      <c r="AF49" s="70"/>
    </row>
    <row r="50" spans="1:256" ht="19.5" customHeight="1">
      <c r="A50" s="66" t="s">
        <v>132</v>
      </c>
      <c r="B50" s="64" t="s">
        <v>133</v>
      </c>
      <c r="C50" s="64"/>
      <c r="D50" s="65">
        <f>SUM(D51:D65)</f>
        <v>86950</v>
      </c>
      <c r="E50" s="65">
        <f aca="true" t="shared" si="16" ref="E50:S50">SUM(E51:E65)</f>
        <v>84983</v>
      </c>
      <c r="F50" s="65">
        <f t="shared" si="16"/>
        <v>37604</v>
      </c>
      <c r="G50" s="65">
        <f t="shared" si="16"/>
        <v>37604</v>
      </c>
      <c r="H50" s="65"/>
      <c r="I50" s="65">
        <f t="shared" si="16"/>
        <v>37604</v>
      </c>
      <c r="J50" s="65"/>
      <c r="K50" s="65"/>
      <c r="L50" s="65"/>
      <c r="M50" s="65">
        <f t="shared" si="16"/>
        <v>37604</v>
      </c>
      <c r="N50" s="65">
        <f t="shared" si="16"/>
        <v>37604</v>
      </c>
      <c r="O50" s="65"/>
      <c r="P50" s="65">
        <f t="shared" si="16"/>
        <v>6277.022999999999</v>
      </c>
      <c r="Q50" s="65">
        <f t="shared" si="16"/>
        <v>6277.022999999999</v>
      </c>
      <c r="R50" s="65"/>
      <c r="S50" s="65">
        <f t="shared" si="16"/>
        <v>6277.022999999999</v>
      </c>
      <c r="T50" s="65"/>
      <c r="U50" s="65"/>
      <c r="V50" s="65"/>
      <c r="W50" s="43">
        <f t="shared" si="6"/>
        <v>100</v>
      </c>
      <c r="X50" s="43"/>
      <c r="Y50" s="43">
        <f t="shared" si="7"/>
        <v>16.69243431549835</v>
      </c>
      <c r="Z50" s="43"/>
      <c r="AA50" s="43">
        <f t="shared" si="8"/>
        <v>16.69243431549835</v>
      </c>
      <c r="AB50" s="43"/>
      <c r="AC50" s="43"/>
      <c r="AD50" s="43"/>
      <c r="AE50" s="43">
        <f>((F50-1500)/M50)*100</f>
        <v>96.01106265290926</v>
      </c>
      <c r="AF50" s="72"/>
      <c r="AG50" s="52"/>
      <c r="AH50" s="89"/>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row>
    <row r="51" spans="1:32" ht="27">
      <c r="A51" s="67">
        <v>1</v>
      </c>
      <c r="B51" s="75" t="s">
        <v>172</v>
      </c>
      <c r="C51" s="76" t="s">
        <v>173</v>
      </c>
      <c r="D51" s="69">
        <v>32000</v>
      </c>
      <c r="E51" s="69">
        <v>32000</v>
      </c>
      <c r="F51" s="69">
        <f aca="true" t="shared" si="17" ref="F51:F65">G51+J51</f>
        <v>10000</v>
      </c>
      <c r="G51" s="69">
        <f aca="true" t="shared" si="18" ref="G51:G63">SUM(H51:I51)</f>
        <v>10000</v>
      </c>
      <c r="H51" s="69"/>
      <c r="I51" s="69">
        <v>10000</v>
      </c>
      <c r="J51" s="69"/>
      <c r="K51" s="69"/>
      <c r="L51" s="69"/>
      <c r="M51" s="44">
        <f aca="true" t="shared" si="19" ref="M51:M65">SUM(N51:O51)</f>
        <v>10000</v>
      </c>
      <c r="N51" s="44">
        <f t="shared" si="15"/>
        <v>10000</v>
      </c>
      <c r="O51" s="44"/>
      <c r="P51" s="44">
        <f aca="true" t="shared" si="20" ref="P51:P65">Q51+T51</f>
        <v>0</v>
      </c>
      <c r="Q51" s="44">
        <f aca="true" t="shared" si="21" ref="Q51:Q65">SUM(R51:S51)</f>
        <v>0</v>
      </c>
      <c r="R51" s="44"/>
      <c r="S51" s="44">
        <v>0</v>
      </c>
      <c r="T51" s="44"/>
      <c r="U51" s="44"/>
      <c r="V51" s="44"/>
      <c r="W51" s="44">
        <f t="shared" si="6"/>
        <v>100</v>
      </c>
      <c r="X51" s="44"/>
      <c r="Y51" s="44">
        <f t="shared" si="7"/>
        <v>0</v>
      </c>
      <c r="Z51" s="44"/>
      <c r="AA51" s="44">
        <f t="shared" si="8"/>
        <v>0</v>
      </c>
      <c r="AB51" s="44"/>
      <c r="AC51" s="44"/>
      <c r="AD51" s="44"/>
      <c r="AE51" s="44">
        <v>100</v>
      </c>
      <c r="AF51" s="70"/>
    </row>
    <row r="52" spans="1:34" ht="27">
      <c r="A52" s="67">
        <v>2</v>
      </c>
      <c r="B52" s="75" t="s">
        <v>174</v>
      </c>
      <c r="C52" s="76" t="s">
        <v>175</v>
      </c>
      <c r="D52" s="69">
        <v>3300</v>
      </c>
      <c r="E52" s="69">
        <v>2850</v>
      </c>
      <c r="F52" s="69">
        <f t="shared" si="17"/>
        <v>2790</v>
      </c>
      <c r="G52" s="69">
        <f t="shared" si="18"/>
        <v>2790</v>
      </c>
      <c r="H52" s="69"/>
      <c r="I52" s="69">
        <v>2790</v>
      </c>
      <c r="J52" s="69"/>
      <c r="K52" s="69"/>
      <c r="L52" s="69"/>
      <c r="M52" s="44">
        <f t="shared" si="19"/>
        <v>2790</v>
      </c>
      <c r="N52" s="44">
        <f t="shared" si="15"/>
        <v>2790</v>
      </c>
      <c r="O52" s="44"/>
      <c r="P52" s="44">
        <f t="shared" si="20"/>
        <v>181.169</v>
      </c>
      <c r="Q52" s="44">
        <f t="shared" si="21"/>
        <v>181.169</v>
      </c>
      <c r="R52" s="44"/>
      <c r="S52" s="44">
        <v>181.169</v>
      </c>
      <c r="T52" s="44"/>
      <c r="U52" s="44"/>
      <c r="V52" s="44"/>
      <c r="W52" s="44">
        <f t="shared" si="6"/>
        <v>100</v>
      </c>
      <c r="X52" s="44"/>
      <c r="Y52" s="44">
        <f t="shared" si="7"/>
        <v>6.493512544802868</v>
      </c>
      <c r="Z52" s="44"/>
      <c r="AA52" s="44">
        <f t="shared" si="8"/>
        <v>6.493512544802868</v>
      </c>
      <c r="AB52" s="44"/>
      <c r="AC52" s="44"/>
      <c r="AD52" s="44"/>
      <c r="AE52" s="44">
        <v>100</v>
      </c>
      <c r="AF52" s="70"/>
      <c r="AH52" s="59"/>
    </row>
    <row r="53" spans="1:32" ht="27">
      <c r="A53" s="67">
        <v>3</v>
      </c>
      <c r="B53" s="75" t="s">
        <v>176</v>
      </c>
      <c r="C53" s="76" t="s">
        <v>177</v>
      </c>
      <c r="D53" s="69">
        <v>3600</v>
      </c>
      <c r="E53" s="69">
        <v>3420</v>
      </c>
      <c r="F53" s="69">
        <f t="shared" si="17"/>
        <v>1500</v>
      </c>
      <c r="G53" s="69">
        <f t="shared" si="18"/>
        <v>1500</v>
      </c>
      <c r="H53" s="69"/>
      <c r="I53" s="69">
        <v>1500</v>
      </c>
      <c r="J53" s="69"/>
      <c r="K53" s="69"/>
      <c r="L53" s="69"/>
      <c r="M53" s="44">
        <f t="shared" si="19"/>
        <v>1500</v>
      </c>
      <c r="N53" s="44">
        <f t="shared" si="15"/>
        <v>1500</v>
      </c>
      <c r="O53" s="44"/>
      <c r="P53" s="44">
        <f t="shared" si="20"/>
        <v>1124.906</v>
      </c>
      <c r="Q53" s="44">
        <f t="shared" si="21"/>
        <v>1124.906</v>
      </c>
      <c r="R53" s="44"/>
      <c r="S53" s="44">
        <v>1124.906</v>
      </c>
      <c r="T53" s="44"/>
      <c r="U53" s="44"/>
      <c r="V53" s="44"/>
      <c r="W53" s="44">
        <f t="shared" si="6"/>
        <v>100</v>
      </c>
      <c r="X53" s="44"/>
      <c r="Y53" s="44">
        <f t="shared" si="7"/>
        <v>74.99373333333334</v>
      </c>
      <c r="Z53" s="44"/>
      <c r="AA53" s="44">
        <f t="shared" si="8"/>
        <v>74.99373333333334</v>
      </c>
      <c r="AB53" s="44"/>
      <c r="AC53" s="44"/>
      <c r="AD53" s="44"/>
      <c r="AE53" s="44">
        <v>100</v>
      </c>
      <c r="AF53" s="70"/>
    </row>
    <row r="54" spans="1:32" ht="27">
      <c r="A54" s="67">
        <v>4</v>
      </c>
      <c r="B54" s="75" t="s">
        <v>178</v>
      </c>
      <c r="C54" s="76" t="s">
        <v>179</v>
      </c>
      <c r="D54" s="69">
        <v>1900</v>
      </c>
      <c r="E54" s="69">
        <v>1805</v>
      </c>
      <c r="F54" s="69">
        <f t="shared" si="17"/>
        <v>1769</v>
      </c>
      <c r="G54" s="69">
        <f t="shared" si="18"/>
        <v>1769</v>
      </c>
      <c r="H54" s="69"/>
      <c r="I54" s="69">
        <v>1769</v>
      </c>
      <c r="J54" s="69"/>
      <c r="K54" s="69"/>
      <c r="L54" s="69"/>
      <c r="M54" s="44">
        <f t="shared" si="19"/>
        <v>1769</v>
      </c>
      <c r="N54" s="44">
        <f t="shared" si="15"/>
        <v>1769</v>
      </c>
      <c r="O54" s="44"/>
      <c r="P54" s="44">
        <f t="shared" si="20"/>
        <v>0</v>
      </c>
      <c r="Q54" s="44">
        <f t="shared" si="21"/>
        <v>0</v>
      </c>
      <c r="R54" s="44"/>
      <c r="S54" s="44"/>
      <c r="T54" s="44"/>
      <c r="U54" s="44"/>
      <c r="V54" s="44"/>
      <c r="W54" s="44">
        <f t="shared" si="6"/>
        <v>100</v>
      </c>
      <c r="X54" s="44"/>
      <c r="Y54" s="44">
        <f t="shared" si="7"/>
        <v>0</v>
      </c>
      <c r="Z54" s="44"/>
      <c r="AA54" s="44">
        <f t="shared" si="8"/>
        <v>0</v>
      </c>
      <c r="AB54" s="44"/>
      <c r="AC54" s="44"/>
      <c r="AD54" s="44"/>
      <c r="AE54" s="44">
        <v>100</v>
      </c>
      <c r="AF54" s="70"/>
    </row>
    <row r="55" spans="1:32" ht="39">
      <c r="A55" s="67">
        <v>5</v>
      </c>
      <c r="B55" s="75" t="s">
        <v>180</v>
      </c>
      <c r="C55" s="76" t="s">
        <v>181</v>
      </c>
      <c r="D55" s="69">
        <v>3300</v>
      </c>
      <c r="E55" s="69">
        <v>3135</v>
      </c>
      <c r="F55" s="69">
        <f t="shared" si="17"/>
        <v>1500</v>
      </c>
      <c r="G55" s="69">
        <f t="shared" si="18"/>
        <v>1500</v>
      </c>
      <c r="H55" s="69"/>
      <c r="I55" s="69">
        <v>1500</v>
      </c>
      <c r="J55" s="69"/>
      <c r="K55" s="69"/>
      <c r="L55" s="69"/>
      <c r="M55" s="44">
        <f t="shared" si="19"/>
        <v>1500</v>
      </c>
      <c r="N55" s="44">
        <f t="shared" si="15"/>
        <v>1500</v>
      </c>
      <c r="O55" s="44"/>
      <c r="P55" s="44">
        <f t="shared" si="20"/>
        <v>0</v>
      </c>
      <c r="Q55" s="44">
        <f t="shared" si="21"/>
        <v>0</v>
      </c>
      <c r="R55" s="44"/>
      <c r="S55" s="44"/>
      <c r="T55" s="44"/>
      <c r="U55" s="44"/>
      <c r="V55" s="44"/>
      <c r="W55" s="44">
        <f t="shared" si="6"/>
        <v>100</v>
      </c>
      <c r="X55" s="44"/>
      <c r="Y55" s="44">
        <f t="shared" si="7"/>
        <v>0</v>
      </c>
      <c r="Z55" s="44"/>
      <c r="AA55" s="44">
        <f t="shared" si="8"/>
        <v>0</v>
      </c>
      <c r="AB55" s="44"/>
      <c r="AC55" s="44"/>
      <c r="AD55" s="44"/>
      <c r="AE55" s="44">
        <v>0</v>
      </c>
      <c r="AF55" s="70" t="s">
        <v>139</v>
      </c>
    </row>
    <row r="56" spans="1:32" ht="27">
      <c r="A56" s="67">
        <v>6</v>
      </c>
      <c r="B56" s="75" t="s">
        <v>182</v>
      </c>
      <c r="C56" s="76" t="s">
        <v>183</v>
      </c>
      <c r="D56" s="69">
        <v>7000</v>
      </c>
      <c r="E56" s="69">
        <v>6650</v>
      </c>
      <c r="F56" s="69">
        <f t="shared" si="17"/>
        <v>4205</v>
      </c>
      <c r="G56" s="69">
        <f t="shared" si="18"/>
        <v>4205</v>
      </c>
      <c r="H56" s="69"/>
      <c r="I56" s="69">
        <v>4205</v>
      </c>
      <c r="J56" s="69"/>
      <c r="K56" s="69"/>
      <c r="L56" s="69"/>
      <c r="M56" s="44">
        <f t="shared" si="19"/>
        <v>4205</v>
      </c>
      <c r="N56" s="44">
        <f t="shared" si="15"/>
        <v>4205</v>
      </c>
      <c r="O56" s="44"/>
      <c r="P56" s="44">
        <f t="shared" si="20"/>
        <v>1290.05</v>
      </c>
      <c r="Q56" s="44">
        <f t="shared" si="21"/>
        <v>1290.05</v>
      </c>
      <c r="R56" s="44"/>
      <c r="S56" s="44">
        <v>1290.05</v>
      </c>
      <c r="T56" s="44"/>
      <c r="U56" s="44"/>
      <c r="V56" s="44"/>
      <c r="W56" s="44">
        <f t="shared" si="6"/>
        <v>100</v>
      </c>
      <c r="X56" s="44"/>
      <c r="Y56" s="44">
        <f t="shared" si="7"/>
        <v>30.678953626634957</v>
      </c>
      <c r="Z56" s="44"/>
      <c r="AA56" s="44">
        <f t="shared" si="8"/>
        <v>30.678953626634957</v>
      </c>
      <c r="AB56" s="44"/>
      <c r="AC56" s="44"/>
      <c r="AD56" s="44"/>
      <c r="AE56" s="44">
        <v>100</v>
      </c>
      <c r="AF56" s="70"/>
    </row>
    <row r="57" spans="1:32" ht="27">
      <c r="A57" s="67">
        <v>7</v>
      </c>
      <c r="B57" s="75" t="s">
        <v>184</v>
      </c>
      <c r="C57" s="76" t="s">
        <v>185</v>
      </c>
      <c r="D57" s="69">
        <v>3200</v>
      </c>
      <c r="E57" s="69">
        <v>3040</v>
      </c>
      <c r="F57" s="69">
        <f t="shared" si="17"/>
        <v>1000</v>
      </c>
      <c r="G57" s="69">
        <f t="shared" si="18"/>
        <v>1000</v>
      </c>
      <c r="H57" s="69"/>
      <c r="I57" s="69">
        <v>1000</v>
      </c>
      <c r="J57" s="69"/>
      <c r="K57" s="69"/>
      <c r="L57" s="69"/>
      <c r="M57" s="44">
        <f t="shared" si="19"/>
        <v>1000</v>
      </c>
      <c r="N57" s="44">
        <f t="shared" si="15"/>
        <v>1000</v>
      </c>
      <c r="O57" s="44"/>
      <c r="P57" s="44">
        <f t="shared" si="20"/>
        <v>997.4</v>
      </c>
      <c r="Q57" s="44">
        <f t="shared" si="21"/>
        <v>997.4</v>
      </c>
      <c r="R57" s="44"/>
      <c r="S57" s="44">
        <v>997.4</v>
      </c>
      <c r="T57" s="44"/>
      <c r="U57" s="44"/>
      <c r="V57" s="44"/>
      <c r="W57" s="44">
        <f t="shared" si="6"/>
        <v>100</v>
      </c>
      <c r="X57" s="44"/>
      <c r="Y57" s="44">
        <f t="shared" si="7"/>
        <v>99.74</v>
      </c>
      <c r="Z57" s="44"/>
      <c r="AA57" s="44">
        <f t="shared" si="8"/>
        <v>99.74</v>
      </c>
      <c r="AB57" s="44"/>
      <c r="AC57" s="44"/>
      <c r="AD57" s="44"/>
      <c r="AE57" s="44">
        <v>100</v>
      </c>
      <c r="AF57" s="70"/>
    </row>
    <row r="58" spans="1:32" ht="27">
      <c r="A58" s="67">
        <v>8</v>
      </c>
      <c r="B58" s="75" t="s">
        <v>186</v>
      </c>
      <c r="C58" s="76" t="s">
        <v>187</v>
      </c>
      <c r="D58" s="69">
        <v>1100</v>
      </c>
      <c r="E58" s="69">
        <v>1045</v>
      </c>
      <c r="F58" s="69">
        <f t="shared" si="17"/>
        <v>1000</v>
      </c>
      <c r="G58" s="69">
        <f t="shared" si="18"/>
        <v>1000</v>
      </c>
      <c r="H58" s="69"/>
      <c r="I58" s="69">
        <v>1000</v>
      </c>
      <c r="J58" s="69"/>
      <c r="K58" s="69"/>
      <c r="L58" s="69"/>
      <c r="M58" s="44">
        <f t="shared" si="19"/>
        <v>1000</v>
      </c>
      <c r="N58" s="44">
        <f t="shared" si="15"/>
        <v>1000</v>
      </c>
      <c r="O58" s="44"/>
      <c r="P58" s="44">
        <f t="shared" si="20"/>
        <v>0</v>
      </c>
      <c r="Q58" s="44">
        <f t="shared" si="21"/>
        <v>0</v>
      </c>
      <c r="R58" s="44"/>
      <c r="S58" s="44"/>
      <c r="T58" s="44"/>
      <c r="U58" s="44"/>
      <c r="V58" s="44"/>
      <c r="W58" s="44">
        <f t="shared" si="6"/>
        <v>100</v>
      </c>
      <c r="X58" s="44"/>
      <c r="Y58" s="44">
        <f t="shared" si="7"/>
        <v>0</v>
      </c>
      <c r="Z58" s="44"/>
      <c r="AA58" s="44">
        <f t="shared" si="8"/>
        <v>0</v>
      </c>
      <c r="AB58" s="44"/>
      <c r="AC58" s="44"/>
      <c r="AD58" s="44"/>
      <c r="AE58" s="44">
        <v>100</v>
      </c>
      <c r="AF58" s="70"/>
    </row>
    <row r="59" spans="1:32" ht="27">
      <c r="A59" s="67">
        <v>9</v>
      </c>
      <c r="B59" s="75" t="s">
        <v>188</v>
      </c>
      <c r="C59" s="76" t="s">
        <v>189</v>
      </c>
      <c r="D59" s="69">
        <v>3600</v>
      </c>
      <c r="E59" s="69">
        <v>3420</v>
      </c>
      <c r="F59" s="69">
        <f t="shared" si="17"/>
        <v>2040</v>
      </c>
      <c r="G59" s="69">
        <f t="shared" si="18"/>
        <v>2040</v>
      </c>
      <c r="H59" s="69"/>
      <c r="I59" s="69">
        <v>2040</v>
      </c>
      <c r="J59" s="69"/>
      <c r="K59" s="69"/>
      <c r="L59" s="69"/>
      <c r="M59" s="44">
        <f t="shared" si="19"/>
        <v>2040</v>
      </c>
      <c r="N59" s="44">
        <f t="shared" si="15"/>
        <v>2040</v>
      </c>
      <c r="O59" s="44"/>
      <c r="P59" s="44">
        <f t="shared" si="20"/>
        <v>997.616</v>
      </c>
      <c r="Q59" s="44">
        <f t="shared" si="21"/>
        <v>997.616</v>
      </c>
      <c r="R59" s="44"/>
      <c r="S59" s="44">
        <v>997.616</v>
      </c>
      <c r="T59" s="44"/>
      <c r="U59" s="44"/>
      <c r="V59" s="44"/>
      <c r="W59" s="44">
        <f t="shared" si="6"/>
        <v>100</v>
      </c>
      <c r="X59" s="44"/>
      <c r="Y59" s="44">
        <f t="shared" si="7"/>
        <v>48.90274509803921</v>
      </c>
      <c r="Z59" s="44"/>
      <c r="AA59" s="44">
        <f t="shared" si="8"/>
        <v>48.90274509803921</v>
      </c>
      <c r="AB59" s="44"/>
      <c r="AC59" s="44"/>
      <c r="AD59" s="44"/>
      <c r="AE59" s="44">
        <v>100</v>
      </c>
      <c r="AF59" s="70"/>
    </row>
    <row r="60" spans="1:32" ht="27">
      <c r="A60" s="67">
        <v>10</v>
      </c>
      <c r="B60" s="75" t="s">
        <v>190</v>
      </c>
      <c r="C60" s="76" t="s">
        <v>191</v>
      </c>
      <c r="D60" s="69">
        <v>3000</v>
      </c>
      <c r="E60" s="69">
        <v>2850</v>
      </c>
      <c r="F60" s="69">
        <f t="shared" si="17"/>
        <v>1500</v>
      </c>
      <c r="G60" s="69">
        <f t="shared" si="18"/>
        <v>1500</v>
      </c>
      <c r="H60" s="69"/>
      <c r="I60" s="69">
        <v>1500</v>
      </c>
      <c r="J60" s="69"/>
      <c r="K60" s="69"/>
      <c r="L60" s="69"/>
      <c r="M60" s="44">
        <f t="shared" si="19"/>
        <v>1500</v>
      </c>
      <c r="N60" s="44">
        <f t="shared" si="15"/>
        <v>1500</v>
      </c>
      <c r="O60" s="44"/>
      <c r="P60" s="44">
        <f t="shared" si="20"/>
        <v>899.418</v>
      </c>
      <c r="Q60" s="44">
        <f t="shared" si="21"/>
        <v>899.418</v>
      </c>
      <c r="R60" s="44"/>
      <c r="S60" s="44">
        <v>899.418</v>
      </c>
      <c r="T60" s="44"/>
      <c r="U60" s="44"/>
      <c r="V60" s="44"/>
      <c r="W60" s="44">
        <f t="shared" si="6"/>
        <v>100</v>
      </c>
      <c r="X60" s="44"/>
      <c r="Y60" s="44">
        <f t="shared" si="7"/>
        <v>59.961200000000005</v>
      </c>
      <c r="Z60" s="44"/>
      <c r="AA60" s="44">
        <f t="shared" si="8"/>
        <v>59.961200000000005</v>
      </c>
      <c r="AB60" s="44"/>
      <c r="AC60" s="44"/>
      <c r="AD60" s="44"/>
      <c r="AE60" s="44">
        <v>100</v>
      </c>
      <c r="AF60" s="70"/>
    </row>
    <row r="61" spans="1:32" ht="27">
      <c r="A61" s="67">
        <v>11</v>
      </c>
      <c r="B61" s="75" t="s">
        <v>192</v>
      </c>
      <c r="C61" s="76" t="s">
        <v>193</v>
      </c>
      <c r="D61" s="69">
        <v>2900</v>
      </c>
      <c r="E61" s="69">
        <v>2900</v>
      </c>
      <c r="F61" s="69">
        <f t="shared" si="17"/>
        <v>1500</v>
      </c>
      <c r="G61" s="69">
        <f t="shared" si="18"/>
        <v>1500</v>
      </c>
      <c r="H61" s="69"/>
      <c r="I61" s="69">
        <v>1500</v>
      </c>
      <c r="J61" s="69"/>
      <c r="K61" s="69"/>
      <c r="L61" s="69"/>
      <c r="M61" s="44">
        <f t="shared" si="19"/>
        <v>1500</v>
      </c>
      <c r="N61" s="44">
        <f t="shared" si="15"/>
        <v>1500</v>
      </c>
      <c r="O61" s="44"/>
      <c r="P61" s="44">
        <f t="shared" si="20"/>
        <v>0</v>
      </c>
      <c r="Q61" s="44">
        <f t="shared" si="21"/>
        <v>0</v>
      </c>
      <c r="R61" s="44"/>
      <c r="S61" s="44"/>
      <c r="T61" s="44"/>
      <c r="U61" s="44"/>
      <c r="V61" s="44"/>
      <c r="W61" s="44">
        <f t="shared" si="6"/>
        <v>100</v>
      </c>
      <c r="X61" s="44"/>
      <c r="Y61" s="44">
        <f t="shared" si="7"/>
        <v>0</v>
      </c>
      <c r="Z61" s="44"/>
      <c r="AA61" s="44">
        <f t="shared" si="8"/>
        <v>0</v>
      </c>
      <c r="AB61" s="44"/>
      <c r="AC61" s="44"/>
      <c r="AD61" s="44"/>
      <c r="AE61" s="44">
        <v>100</v>
      </c>
      <c r="AF61" s="70"/>
    </row>
    <row r="62" spans="1:32" ht="27">
      <c r="A62" s="67">
        <v>12</v>
      </c>
      <c r="B62" s="75" t="s">
        <v>194</v>
      </c>
      <c r="C62" s="76" t="s">
        <v>195</v>
      </c>
      <c r="D62" s="69">
        <v>3500</v>
      </c>
      <c r="E62" s="69">
        <v>3500</v>
      </c>
      <c r="F62" s="69">
        <f t="shared" si="17"/>
        <v>1500</v>
      </c>
      <c r="G62" s="69">
        <f t="shared" si="18"/>
        <v>1500</v>
      </c>
      <c r="H62" s="69"/>
      <c r="I62" s="69">
        <v>1500</v>
      </c>
      <c r="J62" s="69"/>
      <c r="K62" s="69"/>
      <c r="L62" s="69"/>
      <c r="M62" s="44">
        <f t="shared" si="19"/>
        <v>1500</v>
      </c>
      <c r="N62" s="44">
        <f t="shared" si="15"/>
        <v>1500</v>
      </c>
      <c r="O62" s="44"/>
      <c r="P62" s="44">
        <f t="shared" si="20"/>
        <v>0</v>
      </c>
      <c r="Q62" s="44">
        <f t="shared" si="21"/>
        <v>0</v>
      </c>
      <c r="R62" s="44"/>
      <c r="S62" s="44"/>
      <c r="T62" s="44"/>
      <c r="U62" s="44"/>
      <c r="V62" s="44"/>
      <c r="W62" s="44">
        <f t="shared" si="6"/>
        <v>100</v>
      </c>
      <c r="X62" s="44"/>
      <c r="Y62" s="44">
        <f t="shared" si="7"/>
        <v>0</v>
      </c>
      <c r="Z62" s="44"/>
      <c r="AA62" s="44">
        <f t="shared" si="8"/>
        <v>0</v>
      </c>
      <c r="AB62" s="44"/>
      <c r="AC62" s="44"/>
      <c r="AD62" s="44"/>
      <c r="AE62" s="44">
        <v>100</v>
      </c>
      <c r="AF62" s="70"/>
    </row>
    <row r="63" spans="1:32" ht="27">
      <c r="A63" s="67">
        <v>13</v>
      </c>
      <c r="B63" s="75" t="s">
        <v>196</v>
      </c>
      <c r="C63" s="76" t="s">
        <v>197</v>
      </c>
      <c r="D63" s="69">
        <v>14900</v>
      </c>
      <c r="E63" s="69">
        <v>14900</v>
      </c>
      <c r="F63" s="69">
        <f t="shared" si="17"/>
        <v>5000</v>
      </c>
      <c r="G63" s="69">
        <f t="shared" si="18"/>
        <v>5000</v>
      </c>
      <c r="H63" s="69"/>
      <c r="I63" s="69">
        <v>5000</v>
      </c>
      <c r="J63" s="69"/>
      <c r="K63" s="69"/>
      <c r="L63" s="69"/>
      <c r="M63" s="44">
        <f t="shared" si="19"/>
        <v>5000</v>
      </c>
      <c r="N63" s="44">
        <f t="shared" si="15"/>
        <v>5000</v>
      </c>
      <c r="O63" s="44"/>
      <c r="P63" s="44">
        <f t="shared" si="20"/>
        <v>786.464</v>
      </c>
      <c r="Q63" s="44">
        <f t="shared" si="21"/>
        <v>786.464</v>
      </c>
      <c r="R63" s="44"/>
      <c r="S63" s="44">
        <v>786.464</v>
      </c>
      <c r="T63" s="44"/>
      <c r="U63" s="44"/>
      <c r="V63" s="44"/>
      <c r="W63" s="44">
        <f t="shared" si="6"/>
        <v>100</v>
      </c>
      <c r="X63" s="44"/>
      <c r="Y63" s="44">
        <f t="shared" si="7"/>
        <v>15.729280000000001</v>
      </c>
      <c r="Z63" s="44"/>
      <c r="AA63" s="44">
        <f t="shared" si="8"/>
        <v>15.729280000000001</v>
      </c>
      <c r="AB63" s="44"/>
      <c r="AC63" s="44"/>
      <c r="AD63" s="44"/>
      <c r="AE63" s="44">
        <v>100</v>
      </c>
      <c r="AF63" s="70"/>
    </row>
    <row r="64" spans="1:32" ht="27">
      <c r="A64" s="67">
        <v>14</v>
      </c>
      <c r="B64" s="75" t="s">
        <v>198</v>
      </c>
      <c r="C64" s="76" t="s">
        <v>199</v>
      </c>
      <c r="D64" s="69">
        <v>2200</v>
      </c>
      <c r="E64" s="69">
        <v>2090</v>
      </c>
      <c r="F64" s="69">
        <f t="shared" si="17"/>
        <v>1000</v>
      </c>
      <c r="G64" s="69">
        <f>SUM(H64:I64)</f>
        <v>1000</v>
      </c>
      <c r="H64" s="69"/>
      <c r="I64" s="69">
        <v>1000</v>
      </c>
      <c r="J64" s="69"/>
      <c r="K64" s="69"/>
      <c r="L64" s="69"/>
      <c r="M64" s="44">
        <f t="shared" si="19"/>
        <v>1000</v>
      </c>
      <c r="N64" s="44">
        <f t="shared" si="15"/>
        <v>1000</v>
      </c>
      <c r="O64" s="44"/>
      <c r="P64" s="44">
        <f t="shared" si="20"/>
        <v>0</v>
      </c>
      <c r="Q64" s="44">
        <f t="shared" si="21"/>
        <v>0</v>
      </c>
      <c r="R64" s="44"/>
      <c r="S64" s="44">
        <v>0</v>
      </c>
      <c r="T64" s="44"/>
      <c r="U64" s="44"/>
      <c r="V64" s="44"/>
      <c r="W64" s="44">
        <f t="shared" si="6"/>
        <v>100</v>
      </c>
      <c r="X64" s="44"/>
      <c r="Y64" s="44">
        <f t="shared" si="7"/>
        <v>0</v>
      </c>
      <c r="Z64" s="44"/>
      <c r="AA64" s="44">
        <f t="shared" si="8"/>
        <v>0</v>
      </c>
      <c r="AB64" s="44"/>
      <c r="AC64" s="44"/>
      <c r="AD64" s="44"/>
      <c r="AE64" s="44">
        <v>100</v>
      </c>
      <c r="AF64" s="70"/>
    </row>
    <row r="65" spans="1:32" ht="27">
      <c r="A65" s="67">
        <v>15</v>
      </c>
      <c r="B65" s="75" t="s">
        <v>200</v>
      </c>
      <c r="C65" s="76" t="s">
        <v>201</v>
      </c>
      <c r="D65" s="69">
        <v>1450</v>
      </c>
      <c r="E65" s="69">
        <v>1378</v>
      </c>
      <c r="F65" s="69">
        <f t="shared" si="17"/>
        <v>1300</v>
      </c>
      <c r="G65" s="69">
        <f>SUM(H65:I65)</f>
        <v>1300</v>
      </c>
      <c r="H65" s="69"/>
      <c r="I65" s="69">
        <v>1300</v>
      </c>
      <c r="J65" s="69"/>
      <c r="K65" s="69"/>
      <c r="L65" s="69"/>
      <c r="M65" s="44">
        <f t="shared" si="19"/>
        <v>1300</v>
      </c>
      <c r="N65" s="44">
        <f t="shared" si="15"/>
        <v>1300</v>
      </c>
      <c r="O65" s="44"/>
      <c r="P65" s="44">
        <f t="shared" si="20"/>
        <v>0</v>
      </c>
      <c r="Q65" s="44">
        <f t="shared" si="21"/>
        <v>0</v>
      </c>
      <c r="R65" s="44"/>
      <c r="S65" s="44">
        <v>0</v>
      </c>
      <c r="T65" s="44"/>
      <c r="U65" s="44"/>
      <c r="V65" s="44"/>
      <c r="W65" s="44">
        <f t="shared" si="6"/>
        <v>100</v>
      </c>
      <c r="X65" s="44"/>
      <c r="Y65" s="44">
        <f t="shared" si="7"/>
        <v>0</v>
      </c>
      <c r="Z65" s="44"/>
      <c r="AA65" s="44">
        <f t="shared" si="8"/>
        <v>0</v>
      </c>
      <c r="AB65" s="44"/>
      <c r="AC65" s="44"/>
      <c r="AD65" s="44"/>
      <c r="AE65" s="44">
        <v>100</v>
      </c>
      <c r="AF65" s="70"/>
    </row>
    <row r="66" spans="1:256" ht="12.75">
      <c r="A66" s="66" t="s">
        <v>134</v>
      </c>
      <c r="B66" s="64" t="s">
        <v>123</v>
      </c>
      <c r="C66" s="64"/>
      <c r="D66" s="65"/>
      <c r="E66" s="65"/>
      <c r="F66" s="65"/>
      <c r="G66" s="65"/>
      <c r="H66" s="65"/>
      <c r="I66" s="65"/>
      <c r="J66" s="65"/>
      <c r="K66" s="65"/>
      <c r="L66" s="65"/>
      <c r="M66" s="43"/>
      <c r="N66" s="43"/>
      <c r="O66" s="43"/>
      <c r="P66" s="43"/>
      <c r="Q66" s="43"/>
      <c r="R66" s="43"/>
      <c r="S66" s="43"/>
      <c r="T66" s="43"/>
      <c r="U66" s="43"/>
      <c r="V66" s="43"/>
      <c r="W66" s="43"/>
      <c r="X66" s="43"/>
      <c r="Y66" s="43"/>
      <c r="Z66" s="43"/>
      <c r="AA66" s="43"/>
      <c r="AB66" s="43"/>
      <c r="AC66" s="43"/>
      <c r="AD66" s="43"/>
      <c r="AE66" s="43"/>
      <c r="AF66" s="7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row>
    <row r="67" spans="1:32" ht="26.25">
      <c r="A67" s="63" t="s">
        <v>202</v>
      </c>
      <c r="B67" s="64" t="s">
        <v>203</v>
      </c>
      <c r="C67" s="64"/>
      <c r="D67" s="65">
        <f>D68+D74</f>
        <v>83628</v>
      </c>
      <c r="E67" s="65">
        <f aca="true" t="shared" si="22" ref="E67:V67">E68+E74</f>
        <v>79446</v>
      </c>
      <c r="F67" s="65">
        <f t="shared" si="22"/>
        <v>38946</v>
      </c>
      <c r="G67" s="65">
        <f t="shared" si="22"/>
        <v>38946</v>
      </c>
      <c r="H67" s="65">
        <f t="shared" si="22"/>
        <v>0</v>
      </c>
      <c r="I67" s="65">
        <f t="shared" si="22"/>
        <v>38946</v>
      </c>
      <c r="J67" s="65">
        <f t="shared" si="22"/>
        <v>0</v>
      </c>
      <c r="K67" s="65">
        <f t="shared" si="22"/>
        <v>0</v>
      </c>
      <c r="L67" s="65">
        <f t="shared" si="22"/>
        <v>0</v>
      </c>
      <c r="M67" s="65">
        <f t="shared" si="22"/>
        <v>38946</v>
      </c>
      <c r="N67" s="65">
        <f t="shared" si="22"/>
        <v>38946</v>
      </c>
      <c r="O67" s="65">
        <f t="shared" si="22"/>
        <v>0</v>
      </c>
      <c r="P67" s="65">
        <f t="shared" si="22"/>
        <v>15995.901999999998</v>
      </c>
      <c r="Q67" s="65">
        <f t="shared" si="22"/>
        <v>15995.901999999998</v>
      </c>
      <c r="R67" s="65">
        <f t="shared" si="22"/>
        <v>0</v>
      </c>
      <c r="S67" s="65">
        <f t="shared" si="22"/>
        <v>15995.901999999998</v>
      </c>
      <c r="T67" s="65">
        <f t="shared" si="22"/>
        <v>0</v>
      </c>
      <c r="U67" s="65">
        <f t="shared" si="22"/>
        <v>0</v>
      </c>
      <c r="V67" s="65">
        <f t="shared" si="22"/>
        <v>0</v>
      </c>
      <c r="W67" s="43">
        <f aca="true" t="shared" si="23" ref="W67:W73">N67/G67*100</f>
        <v>100</v>
      </c>
      <c r="X67" s="43"/>
      <c r="Y67" s="43">
        <f aca="true" t="shared" si="24" ref="Y67:Y73">Q67/G67*100</f>
        <v>41.07200225953884</v>
      </c>
      <c r="Z67" s="43"/>
      <c r="AA67" s="43">
        <f aca="true" t="shared" si="25" ref="AA67:AA73">S67/I67*100</f>
        <v>41.07200225953884</v>
      </c>
      <c r="AB67" s="43"/>
      <c r="AC67" s="43"/>
      <c r="AD67" s="43"/>
      <c r="AE67" s="43">
        <v>100</v>
      </c>
      <c r="AF67" s="77"/>
    </row>
    <row r="68" spans="1:256" ht="26.25">
      <c r="A68" s="66" t="s">
        <v>122</v>
      </c>
      <c r="B68" s="64" t="s">
        <v>127</v>
      </c>
      <c r="C68" s="73"/>
      <c r="D68" s="74">
        <f>SUM(D69:D73)</f>
        <v>68728</v>
      </c>
      <c r="E68" s="74">
        <f aca="true" t="shared" si="26" ref="E68:V68">SUM(E69:E73)</f>
        <v>65291</v>
      </c>
      <c r="F68" s="74">
        <f t="shared" si="26"/>
        <v>30791</v>
      </c>
      <c r="G68" s="74">
        <f t="shared" si="26"/>
        <v>30791</v>
      </c>
      <c r="H68" s="74">
        <f t="shared" si="26"/>
        <v>0</v>
      </c>
      <c r="I68" s="74">
        <f t="shared" si="26"/>
        <v>30791</v>
      </c>
      <c r="J68" s="74">
        <f t="shared" si="26"/>
        <v>0</v>
      </c>
      <c r="K68" s="74">
        <f t="shared" si="26"/>
        <v>0</v>
      </c>
      <c r="L68" s="74">
        <f t="shared" si="26"/>
        <v>0</v>
      </c>
      <c r="M68" s="74">
        <f t="shared" si="26"/>
        <v>30791</v>
      </c>
      <c r="N68" s="74">
        <f t="shared" si="26"/>
        <v>30791</v>
      </c>
      <c r="O68" s="74">
        <f t="shared" si="26"/>
        <v>0</v>
      </c>
      <c r="P68" s="74">
        <f t="shared" si="26"/>
        <v>14830.189999999999</v>
      </c>
      <c r="Q68" s="74">
        <f t="shared" si="26"/>
        <v>14830.189999999999</v>
      </c>
      <c r="R68" s="74">
        <f t="shared" si="26"/>
        <v>0</v>
      </c>
      <c r="S68" s="74">
        <f t="shared" si="26"/>
        <v>14830.189999999999</v>
      </c>
      <c r="T68" s="74">
        <f t="shared" si="26"/>
        <v>0</v>
      </c>
      <c r="U68" s="74">
        <f t="shared" si="26"/>
        <v>0</v>
      </c>
      <c r="V68" s="74">
        <f t="shared" si="26"/>
        <v>0</v>
      </c>
      <c r="W68" s="43">
        <f t="shared" si="23"/>
        <v>100</v>
      </c>
      <c r="X68" s="43"/>
      <c r="Y68" s="43">
        <f t="shared" si="24"/>
        <v>48.16404144068072</v>
      </c>
      <c r="Z68" s="43"/>
      <c r="AA68" s="43">
        <f t="shared" si="25"/>
        <v>48.16404144068072</v>
      </c>
      <c r="AB68" s="43"/>
      <c r="AC68" s="43"/>
      <c r="AD68" s="43"/>
      <c r="AE68" s="43">
        <v>100</v>
      </c>
      <c r="AF68" s="54"/>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row>
    <row r="69" spans="1:32" ht="27">
      <c r="A69" s="67">
        <v>1</v>
      </c>
      <c r="B69" s="75" t="s">
        <v>204</v>
      </c>
      <c r="C69" s="76" t="s">
        <v>205</v>
      </c>
      <c r="D69" s="69">
        <v>14028</v>
      </c>
      <c r="E69" s="69">
        <v>13326</v>
      </c>
      <c r="F69" s="69">
        <f>G69+J69</f>
        <v>5826</v>
      </c>
      <c r="G69" s="69">
        <f>SUM(H69:I69)</f>
        <v>5826</v>
      </c>
      <c r="H69" s="69"/>
      <c r="I69" s="69">
        <v>5826</v>
      </c>
      <c r="J69" s="69"/>
      <c r="K69" s="69"/>
      <c r="L69" s="69"/>
      <c r="M69" s="44">
        <f aca="true" t="shared" si="27" ref="M69:M75">SUM(N69:O69)</f>
        <v>5826</v>
      </c>
      <c r="N69" s="44">
        <f>I69</f>
        <v>5826</v>
      </c>
      <c r="O69" s="44"/>
      <c r="P69" s="44">
        <f>Q69+T69</f>
        <v>3512.213</v>
      </c>
      <c r="Q69" s="44">
        <f>SUM(R69:S69)</f>
        <v>3512.213</v>
      </c>
      <c r="R69" s="44"/>
      <c r="S69" s="44">
        <v>3512.213</v>
      </c>
      <c r="T69" s="44"/>
      <c r="U69" s="44"/>
      <c r="V69" s="44"/>
      <c r="W69" s="44">
        <f t="shared" si="23"/>
        <v>100</v>
      </c>
      <c r="X69" s="44"/>
      <c r="Y69" s="44">
        <f t="shared" si="24"/>
        <v>60.28515276347408</v>
      </c>
      <c r="Z69" s="44"/>
      <c r="AA69" s="44">
        <f t="shared" si="25"/>
        <v>60.28515276347408</v>
      </c>
      <c r="AB69" s="44"/>
      <c r="AC69" s="44"/>
      <c r="AD69" s="44"/>
      <c r="AE69" s="44">
        <v>100</v>
      </c>
      <c r="AF69" s="70"/>
    </row>
    <row r="70" spans="1:32" ht="27">
      <c r="A70" s="67">
        <v>2</v>
      </c>
      <c r="B70" s="75" t="s">
        <v>206</v>
      </c>
      <c r="C70" s="76" t="s">
        <v>207</v>
      </c>
      <c r="D70" s="69">
        <v>10000</v>
      </c>
      <c r="E70" s="69">
        <v>9500</v>
      </c>
      <c r="F70" s="69">
        <f>G70+J70</f>
        <v>5500</v>
      </c>
      <c r="G70" s="69">
        <f>SUM(H70:I70)</f>
        <v>5500</v>
      </c>
      <c r="H70" s="69"/>
      <c r="I70" s="69">
        <v>5500</v>
      </c>
      <c r="J70" s="69"/>
      <c r="K70" s="69"/>
      <c r="L70" s="69"/>
      <c r="M70" s="44">
        <f t="shared" si="27"/>
        <v>5500</v>
      </c>
      <c r="N70" s="44">
        <f>I70</f>
        <v>5500</v>
      </c>
      <c r="O70" s="44"/>
      <c r="P70" s="44">
        <f>Q70+T70</f>
        <v>2901.538</v>
      </c>
      <c r="Q70" s="44">
        <f>SUM(R70:S70)</f>
        <v>2901.538</v>
      </c>
      <c r="R70" s="44"/>
      <c r="S70" s="44">
        <v>2901.538</v>
      </c>
      <c r="T70" s="44"/>
      <c r="U70" s="44"/>
      <c r="V70" s="44"/>
      <c r="W70" s="44">
        <f t="shared" si="23"/>
        <v>100</v>
      </c>
      <c r="X70" s="44"/>
      <c r="Y70" s="44">
        <f t="shared" si="24"/>
        <v>52.75523636363636</v>
      </c>
      <c r="Z70" s="44"/>
      <c r="AA70" s="44">
        <f t="shared" si="25"/>
        <v>52.75523636363636</v>
      </c>
      <c r="AB70" s="44"/>
      <c r="AC70" s="44"/>
      <c r="AD70" s="44"/>
      <c r="AE70" s="44">
        <v>100</v>
      </c>
      <c r="AF70" s="70"/>
    </row>
    <row r="71" spans="1:32" ht="27">
      <c r="A71" s="67">
        <v>3</v>
      </c>
      <c r="B71" s="75" t="s">
        <v>208</v>
      </c>
      <c r="C71" s="76" t="s">
        <v>209</v>
      </c>
      <c r="D71" s="69">
        <v>14900</v>
      </c>
      <c r="E71" s="69">
        <v>14155</v>
      </c>
      <c r="F71" s="69">
        <f>G71+J71</f>
        <v>3155</v>
      </c>
      <c r="G71" s="69">
        <f>SUM(H71:I71)</f>
        <v>3155</v>
      </c>
      <c r="H71" s="69"/>
      <c r="I71" s="69">
        <v>3155</v>
      </c>
      <c r="J71" s="69"/>
      <c r="K71" s="69"/>
      <c r="L71" s="69"/>
      <c r="M71" s="44">
        <f t="shared" si="27"/>
        <v>3155</v>
      </c>
      <c r="N71" s="44">
        <f>I71</f>
        <v>3155</v>
      </c>
      <c r="O71" s="44"/>
      <c r="P71" s="44">
        <f>Q71+T71</f>
        <v>3009.178</v>
      </c>
      <c r="Q71" s="44">
        <f>SUM(R71:S71)</f>
        <v>3009.178</v>
      </c>
      <c r="R71" s="44"/>
      <c r="S71" s="44">
        <v>3009.178</v>
      </c>
      <c r="T71" s="44"/>
      <c r="U71" s="44"/>
      <c r="V71" s="44"/>
      <c r="W71" s="44">
        <f t="shared" si="23"/>
        <v>100</v>
      </c>
      <c r="X71" s="44"/>
      <c r="Y71" s="44">
        <f t="shared" si="24"/>
        <v>95.37806656101426</v>
      </c>
      <c r="Z71" s="44"/>
      <c r="AA71" s="44">
        <f t="shared" si="25"/>
        <v>95.37806656101426</v>
      </c>
      <c r="AB71" s="44"/>
      <c r="AC71" s="44"/>
      <c r="AD71" s="44"/>
      <c r="AE71" s="44">
        <v>100</v>
      </c>
      <c r="AF71" s="70"/>
    </row>
    <row r="72" spans="1:32" ht="27">
      <c r="A72" s="67">
        <v>4</v>
      </c>
      <c r="B72" s="75" t="s">
        <v>210</v>
      </c>
      <c r="C72" s="76" t="s">
        <v>211</v>
      </c>
      <c r="D72" s="69">
        <v>14900</v>
      </c>
      <c r="E72" s="69">
        <v>14155</v>
      </c>
      <c r="F72" s="69">
        <f>G72+J72</f>
        <v>8155</v>
      </c>
      <c r="G72" s="69">
        <f>SUM(H72:I72)</f>
        <v>8155</v>
      </c>
      <c r="H72" s="69"/>
      <c r="I72" s="69">
        <v>8155</v>
      </c>
      <c r="J72" s="69"/>
      <c r="K72" s="69"/>
      <c r="L72" s="69"/>
      <c r="M72" s="44">
        <f t="shared" si="27"/>
        <v>8155</v>
      </c>
      <c r="N72" s="44">
        <f>I72</f>
        <v>8155</v>
      </c>
      <c r="O72" s="44"/>
      <c r="P72" s="44">
        <f>Q72+T72</f>
        <v>1049.077</v>
      </c>
      <c r="Q72" s="44">
        <f>SUM(R72:S72)</f>
        <v>1049.077</v>
      </c>
      <c r="R72" s="44"/>
      <c r="S72" s="44">
        <v>1049.077</v>
      </c>
      <c r="T72" s="44"/>
      <c r="U72" s="44"/>
      <c r="V72" s="44"/>
      <c r="W72" s="44">
        <f t="shared" si="23"/>
        <v>100</v>
      </c>
      <c r="X72" s="44"/>
      <c r="Y72" s="44">
        <f t="shared" si="24"/>
        <v>12.864218270999386</v>
      </c>
      <c r="Z72" s="44"/>
      <c r="AA72" s="44">
        <f t="shared" si="25"/>
        <v>12.864218270999386</v>
      </c>
      <c r="AB72" s="44"/>
      <c r="AC72" s="44"/>
      <c r="AD72" s="44"/>
      <c r="AE72" s="44">
        <v>100</v>
      </c>
      <c r="AF72" s="70"/>
    </row>
    <row r="73" spans="1:32" ht="27">
      <c r="A73" s="67">
        <v>5</v>
      </c>
      <c r="B73" s="75" t="s">
        <v>212</v>
      </c>
      <c r="C73" s="76" t="s">
        <v>213</v>
      </c>
      <c r="D73" s="69">
        <v>14900</v>
      </c>
      <c r="E73" s="69">
        <v>14155</v>
      </c>
      <c r="F73" s="69">
        <f>G73+J73</f>
        <v>8155</v>
      </c>
      <c r="G73" s="69">
        <f>SUM(H73:I73)</f>
        <v>8155</v>
      </c>
      <c r="H73" s="69"/>
      <c r="I73" s="69">
        <v>8155</v>
      </c>
      <c r="J73" s="69"/>
      <c r="K73" s="69"/>
      <c r="L73" s="69"/>
      <c r="M73" s="44">
        <f t="shared" si="27"/>
        <v>8155</v>
      </c>
      <c r="N73" s="44">
        <f>I73</f>
        <v>8155</v>
      </c>
      <c r="O73" s="44"/>
      <c r="P73" s="44">
        <f>Q73+T73</f>
        <v>4358.184</v>
      </c>
      <c r="Q73" s="44">
        <f>SUM(R73:S73)</f>
        <v>4358.184</v>
      </c>
      <c r="R73" s="44"/>
      <c r="S73" s="44">
        <v>4358.184</v>
      </c>
      <c r="T73" s="44"/>
      <c r="U73" s="44"/>
      <c r="V73" s="44"/>
      <c r="W73" s="44">
        <f t="shared" si="23"/>
        <v>100</v>
      </c>
      <c r="X73" s="44"/>
      <c r="Y73" s="44">
        <f t="shared" si="24"/>
        <v>53.44186388718578</v>
      </c>
      <c r="Z73" s="44"/>
      <c r="AA73" s="44">
        <f t="shared" si="25"/>
        <v>53.44186388718578</v>
      </c>
      <c r="AB73" s="44"/>
      <c r="AC73" s="44"/>
      <c r="AD73" s="44"/>
      <c r="AE73" s="44">
        <v>100</v>
      </c>
      <c r="AF73" s="70"/>
    </row>
    <row r="74" spans="1:256" ht="12.75">
      <c r="A74" s="66" t="s">
        <v>132</v>
      </c>
      <c r="B74" s="64" t="s">
        <v>133</v>
      </c>
      <c r="C74" s="64"/>
      <c r="D74" s="65">
        <f>D75</f>
        <v>14900</v>
      </c>
      <c r="E74" s="65">
        <f aca="true" t="shared" si="28" ref="E74:V74">E75</f>
        <v>14155</v>
      </c>
      <c r="F74" s="65">
        <f t="shared" si="28"/>
        <v>8155</v>
      </c>
      <c r="G74" s="65">
        <f t="shared" si="28"/>
        <v>8155</v>
      </c>
      <c r="H74" s="65">
        <f t="shared" si="28"/>
        <v>0</v>
      </c>
      <c r="I74" s="65">
        <f t="shared" si="28"/>
        <v>8155</v>
      </c>
      <c r="J74" s="65">
        <f t="shared" si="28"/>
        <v>0</v>
      </c>
      <c r="K74" s="65">
        <f t="shared" si="28"/>
        <v>0</v>
      </c>
      <c r="L74" s="65">
        <f t="shared" si="28"/>
        <v>0</v>
      </c>
      <c r="M74" s="65">
        <f t="shared" si="28"/>
        <v>8155</v>
      </c>
      <c r="N74" s="65">
        <f t="shared" si="28"/>
        <v>8155</v>
      </c>
      <c r="O74" s="65">
        <f t="shared" si="28"/>
        <v>0</v>
      </c>
      <c r="P74" s="65">
        <f t="shared" si="28"/>
        <v>1165.712</v>
      </c>
      <c r="Q74" s="65">
        <f t="shared" si="28"/>
        <v>1165.712</v>
      </c>
      <c r="R74" s="65">
        <f t="shared" si="28"/>
        <v>0</v>
      </c>
      <c r="S74" s="65">
        <f t="shared" si="28"/>
        <v>1165.712</v>
      </c>
      <c r="T74" s="65">
        <f t="shared" si="28"/>
        <v>0</v>
      </c>
      <c r="U74" s="65">
        <f t="shared" si="28"/>
        <v>0</v>
      </c>
      <c r="V74" s="65">
        <f t="shared" si="28"/>
        <v>0</v>
      </c>
      <c r="W74" s="43">
        <f>N74/G74*100</f>
        <v>100</v>
      </c>
      <c r="X74" s="43"/>
      <c r="Y74" s="43">
        <f>Q74/G74*100</f>
        <v>14.294445125689762</v>
      </c>
      <c r="Z74" s="43"/>
      <c r="AA74" s="43">
        <f>S74/I74*100</f>
        <v>14.294445125689762</v>
      </c>
      <c r="AB74" s="43"/>
      <c r="AC74" s="43"/>
      <c r="AD74" s="43"/>
      <c r="AE74" s="43">
        <v>100</v>
      </c>
      <c r="AF74" s="7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C74" s="52"/>
      <c r="ED74" s="52"/>
      <c r="EE74" s="52"/>
      <c r="EF74" s="52"/>
      <c r="EG74" s="52"/>
      <c r="EH74" s="52"/>
      <c r="EI74" s="52"/>
      <c r="EJ74" s="52"/>
      <c r="EK74" s="52"/>
      <c r="EL74" s="52"/>
      <c r="EM74" s="52"/>
      <c r="EN74" s="52"/>
      <c r="EO74" s="52"/>
      <c r="EP74" s="52"/>
      <c r="EQ74" s="52"/>
      <c r="ER74" s="52"/>
      <c r="ES74" s="52"/>
      <c r="ET74" s="52"/>
      <c r="EU74" s="52"/>
      <c r="EV74" s="52"/>
      <c r="EW74" s="52"/>
      <c r="EX74" s="52"/>
      <c r="EY74" s="52"/>
      <c r="EZ74" s="52"/>
      <c r="FA74" s="52"/>
      <c r="FB74" s="52"/>
      <c r="FC74" s="52"/>
      <c r="FD74" s="52"/>
      <c r="FE74" s="52"/>
      <c r="FF74" s="52"/>
      <c r="FG74" s="52"/>
      <c r="FH74" s="52"/>
      <c r="FI74" s="52"/>
      <c r="FJ74" s="52"/>
      <c r="FK74" s="52"/>
      <c r="FL74" s="52"/>
      <c r="FM74" s="52"/>
      <c r="FN74" s="52"/>
      <c r="FO74" s="52"/>
      <c r="FP74" s="52"/>
      <c r="FQ74" s="52"/>
      <c r="FR74" s="52"/>
      <c r="FS74" s="52"/>
      <c r="FT74" s="52"/>
      <c r="FU74" s="52"/>
      <c r="FV74" s="52"/>
      <c r="FW74" s="52"/>
      <c r="FX74" s="52"/>
      <c r="FY74" s="52"/>
      <c r="FZ74" s="52"/>
      <c r="GA74" s="52"/>
      <c r="GB74" s="52"/>
      <c r="GC74" s="52"/>
      <c r="GD74" s="52"/>
      <c r="GE74" s="52"/>
      <c r="GF74" s="52"/>
      <c r="GG74" s="52"/>
      <c r="GH74" s="52"/>
      <c r="GI74" s="52"/>
      <c r="GJ74" s="52"/>
      <c r="GK74" s="52"/>
      <c r="GL74" s="52"/>
      <c r="GM74" s="52"/>
      <c r="GN74" s="52"/>
      <c r="GO74" s="52"/>
      <c r="GP74" s="52"/>
      <c r="GQ74" s="52"/>
      <c r="GR74" s="52"/>
      <c r="GS74" s="52"/>
      <c r="GT74" s="52"/>
      <c r="GU74" s="52"/>
      <c r="GV74" s="52"/>
      <c r="GW74" s="52"/>
      <c r="GX74" s="52"/>
      <c r="GY74" s="52"/>
      <c r="GZ74" s="52"/>
      <c r="HA74" s="52"/>
      <c r="HB74" s="52"/>
      <c r="HC74" s="52"/>
      <c r="HD74" s="52"/>
      <c r="HE74" s="52"/>
      <c r="HF74" s="52"/>
      <c r="HG74" s="52"/>
      <c r="HH74" s="52"/>
      <c r="HI74" s="52"/>
      <c r="HJ74" s="52"/>
      <c r="HK74" s="52"/>
      <c r="HL74" s="52"/>
      <c r="HM74" s="52"/>
      <c r="HN74" s="52"/>
      <c r="HO74" s="52"/>
      <c r="HP74" s="52"/>
      <c r="HQ74" s="52"/>
      <c r="HR74" s="52"/>
      <c r="HS74" s="52"/>
      <c r="HT74" s="52"/>
      <c r="HU74" s="52"/>
      <c r="HV74" s="52"/>
      <c r="HW74" s="52"/>
      <c r="HX74" s="52"/>
      <c r="HY74" s="52"/>
      <c r="HZ74" s="52"/>
      <c r="IA74" s="52"/>
      <c r="IB74" s="52"/>
      <c r="IC74" s="52"/>
      <c r="ID74" s="52"/>
      <c r="IE74" s="52"/>
      <c r="IF74" s="52"/>
      <c r="IG74" s="52"/>
      <c r="IH74" s="52"/>
      <c r="II74" s="52"/>
      <c r="IJ74" s="52"/>
      <c r="IK74" s="52"/>
      <c r="IL74" s="52"/>
      <c r="IM74" s="52"/>
      <c r="IN74" s="52"/>
      <c r="IO74" s="52"/>
      <c r="IP74" s="52"/>
      <c r="IQ74" s="52"/>
      <c r="IR74" s="52"/>
      <c r="IS74" s="52"/>
      <c r="IT74" s="52"/>
      <c r="IU74" s="52"/>
      <c r="IV74" s="52"/>
    </row>
    <row r="75" spans="1:32" ht="27">
      <c r="A75" s="67">
        <v>1</v>
      </c>
      <c r="B75" s="75" t="s">
        <v>214</v>
      </c>
      <c r="C75" s="76" t="s">
        <v>215</v>
      </c>
      <c r="D75" s="69">
        <v>14900</v>
      </c>
      <c r="E75" s="69">
        <v>14155</v>
      </c>
      <c r="F75" s="69">
        <f>G75+J75</f>
        <v>8155</v>
      </c>
      <c r="G75" s="69">
        <f>SUM(H75:I75)</f>
        <v>8155</v>
      </c>
      <c r="H75" s="69"/>
      <c r="I75" s="69">
        <v>8155</v>
      </c>
      <c r="J75" s="69"/>
      <c r="K75" s="69"/>
      <c r="L75" s="69"/>
      <c r="M75" s="44">
        <f t="shared" si="27"/>
        <v>8155</v>
      </c>
      <c r="N75" s="44">
        <f>I75</f>
        <v>8155</v>
      </c>
      <c r="O75" s="44"/>
      <c r="P75" s="44">
        <f>Q75+T75</f>
        <v>1165.712</v>
      </c>
      <c r="Q75" s="44">
        <f>SUM(R75:S75)</f>
        <v>1165.712</v>
      </c>
      <c r="R75" s="44"/>
      <c r="S75" s="44">
        <v>1165.712</v>
      </c>
      <c r="T75" s="44"/>
      <c r="U75" s="44"/>
      <c r="V75" s="44"/>
      <c r="W75" s="44">
        <f>N75/G75*100</f>
        <v>100</v>
      </c>
      <c r="X75" s="44"/>
      <c r="Y75" s="44">
        <f>Q75/G75*100</f>
        <v>14.294445125689762</v>
      </c>
      <c r="Z75" s="44"/>
      <c r="AA75" s="44">
        <f>S75/I75*100</f>
        <v>14.294445125689762</v>
      </c>
      <c r="AB75" s="44"/>
      <c r="AC75" s="44"/>
      <c r="AD75" s="44"/>
      <c r="AE75" s="44">
        <v>100</v>
      </c>
      <c r="AF75" s="70"/>
    </row>
    <row r="76" spans="1:256" ht="12.75">
      <c r="A76" s="66" t="s">
        <v>134</v>
      </c>
      <c r="B76" s="64" t="s">
        <v>123</v>
      </c>
      <c r="C76" s="64"/>
      <c r="D76" s="65"/>
      <c r="E76" s="65"/>
      <c r="F76" s="65"/>
      <c r="G76" s="65"/>
      <c r="H76" s="65"/>
      <c r="I76" s="65"/>
      <c r="J76" s="65"/>
      <c r="K76" s="65"/>
      <c r="L76" s="65"/>
      <c r="M76" s="43"/>
      <c r="N76" s="43"/>
      <c r="O76" s="43"/>
      <c r="P76" s="43"/>
      <c r="Q76" s="43"/>
      <c r="R76" s="43"/>
      <c r="S76" s="43"/>
      <c r="T76" s="43"/>
      <c r="U76" s="43"/>
      <c r="V76" s="43"/>
      <c r="W76" s="43"/>
      <c r="X76" s="43"/>
      <c r="Y76" s="43"/>
      <c r="Z76" s="43"/>
      <c r="AA76" s="43"/>
      <c r="AB76" s="43"/>
      <c r="AC76" s="43"/>
      <c r="AD76" s="43"/>
      <c r="AE76" s="43"/>
      <c r="AF76" s="7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2"/>
      <c r="HH76" s="52"/>
      <c r="HI76" s="52"/>
      <c r="HJ76" s="52"/>
      <c r="HK76" s="52"/>
      <c r="HL76" s="52"/>
      <c r="HM76" s="52"/>
      <c r="HN76" s="52"/>
      <c r="HO76" s="52"/>
      <c r="HP76" s="52"/>
      <c r="HQ76" s="52"/>
      <c r="HR76" s="52"/>
      <c r="HS76" s="52"/>
      <c r="HT76" s="52"/>
      <c r="HU76" s="52"/>
      <c r="HV76" s="52"/>
      <c r="HW76" s="52"/>
      <c r="HX76" s="52"/>
      <c r="HY76" s="52"/>
      <c r="HZ76" s="52"/>
      <c r="IA76" s="52"/>
      <c r="IB76" s="52"/>
      <c r="IC76" s="52"/>
      <c r="ID76" s="52"/>
      <c r="IE76" s="52"/>
      <c r="IF76" s="52"/>
      <c r="IG76" s="52"/>
      <c r="IH76" s="52"/>
      <c r="II76" s="52"/>
      <c r="IJ76" s="52"/>
      <c r="IK76" s="52"/>
      <c r="IL76" s="52"/>
      <c r="IM76" s="52"/>
      <c r="IN76" s="52"/>
      <c r="IO76" s="52"/>
      <c r="IP76" s="52"/>
      <c r="IQ76" s="52"/>
      <c r="IR76" s="52"/>
      <c r="IS76" s="52"/>
      <c r="IT76" s="52"/>
      <c r="IU76" s="52"/>
      <c r="IV76" s="52"/>
    </row>
    <row r="77" spans="1:32" ht="39">
      <c r="A77" s="63" t="s">
        <v>216</v>
      </c>
      <c r="B77" s="64" t="s">
        <v>217</v>
      </c>
      <c r="C77" s="64"/>
      <c r="D77" s="65"/>
      <c r="E77" s="65"/>
      <c r="F77" s="65"/>
      <c r="G77" s="65"/>
      <c r="H77" s="65"/>
      <c r="I77" s="65"/>
      <c r="J77" s="65"/>
      <c r="K77" s="65"/>
      <c r="L77" s="65"/>
      <c r="M77" s="43"/>
      <c r="N77" s="43"/>
      <c r="O77" s="43"/>
      <c r="P77" s="43"/>
      <c r="Q77" s="43"/>
      <c r="R77" s="43"/>
      <c r="S77" s="43"/>
      <c r="T77" s="43"/>
      <c r="U77" s="43"/>
      <c r="V77" s="43"/>
      <c r="W77" s="43"/>
      <c r="X77" s="43"/>
      <c r="Y77" s="43"/>
      <c r="Z77" s="43"/>
      <c r="AA77" s="43"/>
      <c r="AB77" s="43"/>
      <c r="AC77" s="43"/>
      <c r="AD77" s="43"/>
      <c r="AE77" s="43"/>
      <c r="AF77" s="77"/>
    </row>
    <row r="78" spans="1:256" ht="26.25">
      <c r="A78" s="66" t="s">
        <v>122</v>
      </c>
      <c r="B78" s="64" t="s">
        <v>127</v>
      </c>
      <c r="C78" s="73"/>
      <c r="D78" s="74"/>
      <c r="E78" s="74"/>
      <c r="F78" s="65"/>
      <c r="G78" s="65"/>
      <c r="H78" s="65"/>
      <c r="I78" s="65"/>
      <c r="J78" s="65"/>
      <c r="K78" s="65"/>
      <c r="L78" s="65"/>
      <c r="M78" s="43"/>
      <c r="N78" s="43"/>
      <c r="O78" s="43"/>
      <c r="P78" s="43"/>
      <c r="Q78" s="43"/>
      <c r="R78" s="43"/>
      <c r="S78" s="43"/>
      <c r="T78" s="43"/>
      <c r="U78" s="43"/>
      <c r="V78" s="43"/>
      <c r="W78" s="43"/>
      <c r="X78" s="43"/>
      <c r="Y78" s="43"/>
      <c r="Z78" s="43"/>
      <c r="AA78" s="43"/>
      <c r="AB78" s="43"/>
      <c r="AC78" s="43"/>
      <c r="AD78" s="43"/>
      <c r="AE78" s="43"/>
      <c r="AF78" s="54"/>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c r="EC78" s="52"/>
      <c r="ED78" s="52"/>
      <c r="EE78" s="52"/>
      <c r="EF78" s="52"/>
      <c r="EG78" s="52"/>
      <c r="EH78" s="52"/>
      <c r="EI78" s="52"/>
      <c r="EJ78" s="52"/>
      <c r="EK78" s="52"/>
      <c r="EL78" s="52"/>
      <c r="EM78" s="52"/>
      <c r="EN78" s="52"/>
      <c r="EO78" s="52"/>
      <c r="EP78" s="52"/>
      <c r="EQ78" s="52"/>
      <c r="ER78" s="52"/>
      <c r="ES78" s="52"/>
      <c r="ET78" s="52"/>
      <c r="EU78" s="52"/>
      <c r="EV78" s="52"/>
      <c r="EW78" s="52"/>
      <c r="EX78" s="52"/>
      <c r="EY78" s="52"/>
      <c r="EZ78" s="52"/>
      <c r="FA78" s="52"/>
      <c r="FB78" s="52"/>
      <c r="FC78" s="52"/>
      <c r="FD78" s="52"/>
      <c r="FE78" s="52"/>
      <c r="FF78" s="52"/>
      <c r="FG78" s="52"/>
      <c r="FH78" s="52"/>
      <c r="FI78" s="52"/>
      <c r="FJ78" s="52"/>
      <c r="FK78" s="52"/>
      <c r="FL78" s="52"/>
      <c r="FM78" s="52"/>
      <c r="FN78" s="52"/>
      <c r="FO78" s="52"/>
      <c r="FP78" s="52"/>
      <c r="FQ78" s="52"/>
      <c r="FR78" s="52"/>
      <c r="FS78" s="52"/>
      <c r="FT78" s="52"/>
      <c r="FU78" s="52"/>
      <c r="FV78" s="52"/>
      <c r="FW78" s="52"/>
      <c r="FX78" s="52"/>
      <c r="FY78" s="52"/>
      <c r="FZ78" s="52"/>
      <c r="GA78" s="52"/>
      <c r="GB78" s="52"/>
      <c r="GC78" s="52"/>
      <c r="GD78" s="52"/>
      <c r="GE78" s="52"/>
      <c r="GF78" s="52"/>
      <c r="GG78" s="52"/>
      <c r="GH78" s="52"/>
      <c r="GI78" s="52"/>
      <c r="GJ78" s="52"/>
      <c r="GK78" s="52"/>
      <c r="GL78" s="52"/>
      <c r="GM78" s="52"/>
      <c r="GN78" s="52"/>
      <c r="GO78" s="52"/>
      <c r="GP78" s="52"/>
      <c r="GQ78" s="52"/>
      <c r="GR78" s="52"/>
      <c r="GS78" s="52"/>
      <c r="GT78" s="52"/>
      <c r="GU78" s="52"/>
      <c r="GV78" s="52"/>
      <c r="GW78" s="52"/>
      <c r="GX78" s="52"/>
      <c r="GY78" s="52"/>
      <c r="GZ78" s="52"/>
      <c r="HA78" s="52"/>
      <c r="HB78" s="52"/>
      <c r="HC78" s="52"/>
      <c r="HD78" s="52"/>
      <c r="HE78" s="52"/>
      <c r="HF78" s="52"/>
      <c r="HG78" s="52"/>
      <c r="HH78" s="52"/>
      <c r="HI78" s="52"/>
      <c r="HJ78" s="52"/>
      <c r="HK78" s="52"/>
      <c r="HL78" s="52"/>
      <c r="HM78" s="52"/>
      <c r="HN78" s="52"/>
      <c r="HO78" s="52"/>
      <c r="HP78" s="52"/>
      <c r="HQ78" s="52"/>
      <c r="HR78" s="52"/>
      <c r="HS78" s="52"/>
      <c r="HT78" s="52"/>
      <c r="HU78" s="52"/>
      <c r="HV78" s="52"/>
      <c r="HW78" s="52"/>
      <c r="HX78" s="52"/>
      <c r="HY78" s="52"/>
      <c r="HZ78" s="52"/>
      <c r="IA78" s="52"/>
      <c r="IB78" s="52"/>
      <c r="IC78" s="52"/>
      <c r="ID78" s="52"/>
      <c r="IE78" s="52"/>
      <c r="IF78" s="52"/>
      <c r="IG78" s="52"/>
      <c r="IH78" s="52"/>
      <c r="II78" s="52"/>
      <c r="IJ78" s="52"/>
      <c r="IK78" s="52"/>
      <c r="IL78" s="52"/>
      <c r="IM78" s="52"/>
      <c r="IN78" s="52"/>
      <c r="IO78" s="52"/>
      <c r="IP78" s="52"/>
      <c r="IQ78" s="52"/>
      <c r="IR78" s="52"/>
      <c r="IS78" s="52"/>
      <c r="IT78" s="52"/>
      <c r="IU78" s="52"/>
      <c r="IV78" s="52"/>
    </row>
    <row r="79" spans="1:256" ht="12.75">
      <c r="A79" s="66" t="s">
        <v>132</v>
      </c>
      <c r="B79" s="64" t="s">
        <v>133</v>
      </c>
      <c r="C79" s="64"/>
      <c r="D79" s="65"/>
      <c r="E79" s="65"/>
      <c r="F79" s="65"/>
      <c r="G79" s="65"/>
      <c r="H79" s="65"/>
      <c r="I79" s="65"/>
      <c r="J79" s="65"/>
      <c r="K79" s="65"/>
      <c r="L79" s="65"/>
      <c r="M79" s="43"/>
      <c r="N79" s="43"/>
      <c r="O79" s="43"/>
      <c r="P79" s="43"/>
      <c r="Q79" s="43"/>
      <c r="R79" s="43"/>
      <c r="S79" s="43"/>
      <c r="T79" s="43"/>
      <c r="U79" s="43"/>
      <c r="V79" s="43"/>
      <c r="W79" s="43"/>
      <c r="X79" s="43"/>
      <c r="Y79" s="43"/>
      <c r="Z79" s="43"/>
      <c r="AA79" s="43"/>
      <c r="AB79" s="43"/>
      <c r="AC79" s="43"/>
      <c r="AD79" s="43"/>
      <c r="AE79" s="43"/>
      <c r="AF79" s="7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c r="EC79" s="52"/>
      <c r="ED79" s="52"/>
      <c r="EE79" s="52"/>
      <c r="EF79" s="52"/>
      <c r="EG79" s="52"/>
      <c r="EH79" s="52"/>
      <c r="EI79" s="52"/>
      <c r="EJ79" s="52"/>
      <c r="EK79" s="52"/>
      <c r="EL79" s="52"/>
      <c r="EM79" s="52"/>
      <c r="EN79" s="52"/>
      <c r="EO79" s="52"/>
      <c r="EP79" s="52"/>
      <c r="EQ79" s="52"/>
      <c r="ER79" s="52"/>
      <c r="ES79" s="52"/>
      <c r="ET79" s="52"/>
      <c r="EU79" s="52"/>
      <c r="EV79" s="52"/>
      <c r="EW79" s="52"/>
      <c r="EX79" s="52"/>
      <c r="EY79" s="52"/>
      <c r="EZ79" s="52"/>
      <c r="FA79" s="52"/>
      <c r="FB79" s="52"/>
      <c r="FC79" s="52"/>
      <c r="FD79" s="52"/>
      <c r="FE79" s="52"/>
      <c r="FF79" s="52"/>
      <c r="FG79" s="52"/>
      <c r="FH79" s="52"/>
      <c r="FI79" s="52"/>
      <c r="FJ79" s="52"/>
      <c r="FK79" s="52"/>
      <c r="FL79" s="52"/>
      <c r="FM79" s="52"/>
      <c r="FN79" s="52"/>
      <c r="FO79" s="52"/>
      <c r="FP79" s="52"/>
      <c r="FQ79" s="52"/>
      <c r="FR79" s="52"/>
      <c r="FS79" s="52"/>
      <c r="FT79" s="52"/>
      <c r="FU79" s="52"/>
      <c r="FV79" s="52"/>
      <c r="FW79" s="52"/>
      <c r="FX79" s="52"/>
      <c r="FY79" s="52"/>
      <c r="FZ79" s="52"/>
      <c r="GA79" s="52"/>
      <c r="GB79" s="52"/>
      <c r="GC79" s="52"/>
      <c r="GD79" s="52"/>
      <c r="GE79" s="52"/>
      <c r="GF79" s="52"/>
      <c r="GG79" s="52"/>
      <c r="GH79" s="52"/>
      <c r="GI79" s="52"/>
      <c r="GJ79" s="52"/>
      <c r="GK79" s="52"/>
      <c r="GL79" s="52"/>
      <c r="GM79" s="52"/>
      <c r="GN79" s="52"/>
      <c r="GO79" s="52"/>
      <c r="GP79" s="52"/>
      <c r="GQ79" s="52"/>
      <c r="GR79" s="52"/>
      <c r="GS79" s="52"/>
      <c r="GT79" s="52"/>
      <c r="GU79" s="52"/>
      <c r="GV79" s="52"/>
      <c r="GW79" s="52"/>
      <c r="GX79" s="52"/>
      <c r="GY79" s="52"/>
      <c r="GZ79" s="52"/>
      <c r="HA79" s="52"/>
      <c r="HB79" s="52"/>
      <c r="HC79" s="52"/>
      <c r="HD79" s="52"/>
      <c r="HE79" s="52"/>
      <c r="HF79" s="52"/>
      <c r="HG79" s="52"/>
      <c r="HH79" s="52"/>
      <c r="HI79" s="52"/>
      <c r="HJ79" s="52"/>
      <c r="HK79" s="52"/>
      <c r="HL79" s="52"/>
      <c r="HM79" s="52"/>
      <c r="HN79" s="52"/>
      <c r="HO79" s="52"/>
      <c r="HP79" s="52"/>
      <c r="HQ79" s="52"/>
      <c r="HR79" s="52"/>
      <c r="HS79" s="52"/>
      <c r="HT79" s="52"/>
      <c r="HU79" s="52"/>
      <c r="HV79" s="52"/>
      <c r="HW79" s="52"/>
      <c r="HX79" s="52"/>
      <c r="HY79" s="52"/>
      <c r="HZ79" s="52"/>
      <c r="IA79" s="52"/>
      <c r="IB79" s="52"/>
      <c r="IC79" s="52"/>
      <c r="ID79" s="52"/>
      <c r="IE79" s="52"/>
      <c r="IF79" s="52"/>
      <c r="IG79" s="52"/>
      <c r="IH79" s="52"/>
      <c r="II79" s="52"/>
      <c r="IJ79" s="52"/>
      <c r="IK79" s="52"/>
      <c r="IL79" s="52"/>
      <c r="IM79" s="52"/>
      <c r="IN79" s="52"/>
      <c r="IO79" s="52"/>
      <c r="IP79" s="52"/>
      <c r="IQ79" s="52"/>
      <c r="IR79" s="52"/>
      <c r="IS79" s="52"/>
      <c r="IT79" s="52"/>
      <c r="IU79" s="52"/>
      <c r="IV79" s="52"/>
    </row>
    <row r="80" spans="1:256" ht="12.75">
      <c r="A80" s="66" t="s">
        <v>134</v>
      </c>
      <c r="B80" s="64" t="s">
        <v>123</v>
      </c>
      <c r="C80" s="64"/>
      <c r="D80" s="65"/>
      <c r="E80" s="65"/>
      <c r="F80" s="65"/>
      <c r="G80" s="65"/>
      <c r="H80" s="65"/>
      <c r="I80" s="65"/>
      <c r="J80" s="65"/>
      <c r="K80" s="65"/>
      <c r="L80" s="65"/>
      <c r="M80" s="43"/>
      <c r="N80" s="43"/>
      <c r="O80" s="43"/>
      <c r="P80" s="43"/>
      <c r="Q80" s="43"/>
      <c r="R80" s="43"/>
      <c r="S80" s="43"/>
      <c r="T80" s="43"/>
      <c r="U80" s="43"/>
      <c r="V80" s="43"/>
      <c r="W80" s="43"/>
      <c r="X80" s="43"/>
      <c r="Y80" s="43"/>
      <c r="Z80" s="43"/>
      <c r="AA80" s="43"/>
      <c r="AB80" s="43"/>
      <c r="AC80" s="43"/>
      <c r="AD80" s="43"/>
      <c r="AE80" s="43"/>
      <c r="AF80" s="7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2"/>
      <c r="FL80" s="52"/>
      <c r="FM80" s="52"/>
      <c r="FN80" s="52"/>
      <c r="FO80" s="52"/>
      <c r="FP80" s="52"/>
      <c r="FQ80" s="52"/>
      <c r="FR80" s="52"/>
      <c r="FS80" s="52"/>
      <c r="FT80" s="52"/>
      <c r="FU80" s="52"/>
      <c r="FV80" s="52"/>
      <c r="FW80" s="52"/>
      <c r="FX80" s="52"/>
      <c r="FY80" s="52"/>
      <c r="FZ80" s="52"/>
      <c r="GA80" s="52"/>
      <c r="GB80" s="52"/>
      <c r="GC80" s="52"/>
      <c r="GD80" s="52"/>
      <c r="GE80" s="52"/>
      <c r="GF80" s="52"/>
      <c r="GG80" s="52"/>
      <c r="GH80" s="52"/>
      <c r="GI80" s="52"/>
      <c r="GJ80" s="52"/>
      <c r="GK80" s="52"/>
      <c r="GL80" s="52"/>
      <c r="GM80" s="52"/>
      <c r="GN80" s="52"/>
      <c r="GO80" s="52"/>
      <c r="GP80" s="52"/>
      <c r="GQ80" s="52"/>
      <c r="GR80" s="52"/>
      <c r="GS80" s="52"/>
      <c r="GT80" s="52"/>
      <c r="GU80" s="52"/>
      <c r="GV80" s="52"/>
      <c r="GW80" s="52"/>
      <c r="GX80" s="52"/>
      <c r="GY80" s="52"/>
      <c r="GZ80" s="52"/>
      <c r="HA80" s="52"/>
      <c r="HB80" s="52"/>
      <c r="HC80" s="52"/>
      <c r="HD80" s="52"/>
      <c r="HE80" s="52"/>
      <c r="HF80" s="52"/>
      <c r="HG80" s="52"/>
      <c r="HH80" s="52"/>
      <c r="HI80" s="52"/>
      <c r="HJ80" s="52"/>
      <c r="HK80" s="52"/>
      <c r="HL80" s="52"/>
      <c r="HM80" s="52"/>
      <c r="HN80" s="52"/>
      <c r="HO80" s="52"/>
      <c r="HP80" s="52"/>
      <c r="HQ80" s="52"/>
      <c r="HR80" s="52"/>
      <c r="HS80" s="52"/>
      <c r="HT80" s="52"/>
      <c r="HU80" s="52"/>
      <c r="HV80" s="52"/>
      <c r="HW80" s="52"/>
      <c r="HX80" s="52"/>
      <c r="HY80" s="52"/>
      <c r="HZ80" s="52"/>
      <c r="IA80" s="52"/>
      <c r="IB80" s="52"/>
      <c r="IC80" s="52"/>
      <c r="ID80" s="52"/>
      <c r="IE80" s="52"/>
      <c r="IF80" s="52"/>
      <c r="IG80" s="52"/>
      <c r="IH80" s="52"/>
      <c r="II80" s="52"/>
      <c r="IJ80" s="52"/>
      <c r="IK80" s="52"/>
      <c r="IL80" s="52"/>
      <c r="IM80" s="52"/>
      <c r="IN80" s="52"/>
      <c r="IO80" s="52"/>
      <c r="IP80" s="52"/>
      <c r="IQ80" s="52"/>
      <c r="IR80" s="52"/>
      <c r="IS80" s="52"/>
      <c r="IT80" s="52"/>
      <c r="IU80" s="52"/>
      <c r="IV80" s="52"/>
    </row>
    <row r="81" spans="1:256" ht="26.25">
      <c r="A81" s="63" t="s">
        <v>218</v>
      </c>
      <c r="B81" s="64" t="s">
        <v>219</v>
      </c>
      <c r="C81" s="64"/>
      <c r="D81" s="65"/>
      <c r="E81" s="65"/>
      <c r="F81" s="65"/>
      <c r="G81" s="65"/>
      <c r="H81" s="65"/>
      <c r="I81" s="65"/>
      <c r="J81" s="65"/>
      <c r="K81" s="65"/>
      <c r="L81" s="65"/>
      <c r="M81" s="43"/>
      <c r="N81" s="43"/>
      <c r="O81" s="43"/>
      <c r="P81" s="43"/>
      <c r="Q81" s="43"/>
      <c r="R81" s="43"/>
      <c r="S81" s="43"/>
      <c r="T81" s="43"/>
      <c r="U81" s="43"/>
      <c r="V81" s="43"/>
      <c r="W81" s="43"/>
      <c r="X81" s="43"/>
      <c r="Y81" s="43"/>
      <c r="Z81" s="43"/>
      <c r="AA81" s="43"/>
      <c r="AB81" s="43"/>
      <c r="AC81" s="43"/>
      <c r="AD81" s="43"/>
      <c r="AE81" s="43"/>
      <c r="AF81" s="7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c r="EC81" s="52"/>
      <c r="ED81" s="52"/>
      <c r="EE81" s="52"/>
      <c r="EF81" s="52"/>
      <c r="EG81" s="52"/>
      <c r="EH81" s="52"/>
      <c r="EI81" s="52"/>
      <c r="EJ81" s="52"/>
      <c r="EK81" s="52"/>
      <c r="EL81" s="52"/>
      <c r="EM81" s="52"/>
      <c r="EN81" s="52"/>
      <c r="EO81" s="52"/>
      <c r="EP81" s="52"/>
      <c r="EQ81" s="52"/>
      <c r="ER81" s="52"/>
      <c r="ES81" s="52"/>
      <c r="ET81" s="52"/>
      <c r="EU81" s="52"/>
      <c r="EV81" s="52"/>
      <c r="EW81" s="52"/>
      <c r="EX81" s="52"/>
      <c r="EY81" s="52"/>
      <c r="EZ81" s="52"/>
      <c r="FA81" s="52"/>
      <c r="FB81" s="52"/>
      <c r="FC81" s="52"/>
      <c r="FD81" s="52"/>
      <c r="FE81" s="52"/>
      <c r="FF81" s="52"/>
      <c r="FG81" s="52"/>
      <c r="FH81" s="52"/>
      <c r="FI81" s="52"/>
      <c r="FJ81" s="52"/>
      <c r="FK81" s="52"/>
      <c r="FL81" s="52"/>
      <c r="FM81" s="52"/>
      <c r="FN81" s="52"/>
      <c r="FO81" s="52"/>
      <c r="FP81" s="52"/>
      <c r="FQ81" s="52"/>
      <c r="FR81" s="52"/>
      <c r="FS81" s="52"/>
      <c r="FT81" s="52"/>
      <c r="FU81" s="52"/>
      <c r="FV81" s="52"/>
      <c r="FW81" s="52"/>
      <c r="FX81" s="52"/>
      <c r="FY81" s="52"/>
      <c r="FZ81" s="52"/>
      <c r="GA81" s="52"/>
      <c r="GB81" s="52"/>
      <c r="GC81" s="52"/>
      <c r="GD81" s="52"/>
      <c r="GE81" s="52"/>
      <c r="GF81" s="52"/>
      <c r="GG81" s="52"/>
      <c r="GH81" s="52"/>
      <c r="GI81" s="52"/>
      <c r="GJ81" s="52"/>
      <c r="GK81" s="52"/>
      <c r="GL81" s="52"/>
      <c r="GM81" s="52"/>
      <c r="GN81" s="52"/>
      <c r="GO81" s="52"/>
      <c r="GP81" s="52"/>
      <c r="GQ81" s="52"/>
      <c r="GR81" s="52"/>
      <c r="GS81" s="52"/>
      <c r="GT81" s="52"/>
      <c r="GU81" s="52"/>
      <c r="GV81" s="52"/>
      <c r="GW81" s="52"/>
      <c r="GX81" s="52"/>
      <c r="GY81" s="52"/>
      <c r="GZ81" s="52"/>
      <c r="HA81" s="52"/>
      <c r="HB81" s="52"/>
      <c r="HC81" s="52"/>
      <c r="HD81" s="52"/>
      <c r="HE81" s="52"/>
      <c r="HF81" s="52"/>
      <c r="HG81" s="52"/>
      <c r="HH81" s="52"/>
      <c r="HI81" s="52"/>
      <c r="HJ81" s="52"/>
      <c r="HK81" s="52"/>
      <c r="HL81" s="52"/>
      <c r="HM81" s="52"/>
      <c r="HN81" s="52"/>
      <c r="HO81" s="52"/>
      <c r="HP81" s="52"/>
      <c r="HQ81" s="52"/>
      <c r="HR81" s="52"/>
      <c r="HS81" s="52"/>
      <c r="HT81" s="52"/>
      <c r="HU81" s="52"/>
      <c r="HV81" s="52"/>
      <c r="HW81" s="52"/>
      <c r="HX81" s="52"/>
      <c r="HY81" s="52"/>
      <c r="HZ81" s="52"/>
      <c r="IA81" s="52"/>
      <c r="IB81" s="52"/>
      <c r="IC81" s="52"/>
      <c r="ID81" s="52"/>
      <c r="IE81" s="52"/>
      <c r="IF81" s="52"/>
      <c r="IG81" s="52"/>
      <c r="IH81" s="52"/>
      <c r="II81" s="52"/>
      <c r="IJ81" s="52"/>
      <c r="IK81" s="52"/>
      <c r="IL81" s="52"/>
      <c r="IM81" s="52"/>
      <c r="IN81" s="52"/>
      <c r="IO81" s="52"/>
      <c r="IP81" s="52"/>
      <c r="IQ81" s="52"/>
      <c r="IR81" s="52"/>
      <c r="IS81" s="52"/>
      <c r="IT81" s="52"/>
      <c r="IU81" s="52"/>
      <c r="IV81" s="52"/>
    </row>
    <row r="82" spans="1:256" ht="26.25">
      <c r="A82" s="66" t="s">
        <v>122</v>
      </c>
      <c r="B82" s="64" t="s">
        <v>127</v>
      </c>
      <c r="C82" s="73"/>
      <c r="D82" s="74"/>
      <c r="E82" s="74"/>
      <c r="F82" s="65"/>
      <c r="G82" s="65"/>
      <c r="H82" s="65"/>
      <c r="I82" s="65"/>
      <c r="J82" s="65"/>
      <c r="K82" s="65"/>
      <c r="L82" s="65"/>
      <c r="M82" s="43"/>
      <c r="N82" s="43"/>
      <c r="O82" s="43"/>
      <c r="P82" s="43"/>
      <c r="Q82" s="43"/>
      <c r="R82" s="43"/>
      <c r="S82" s="43"/>
      <c r="T82" s="43"/>
      <c r="U82" s="43"/>
      <c r="V82" s="43"/>
      <c r="W82" s="43"/>
      <c r="X82" s="43"/>
      <c r="Y82" s="43"/>
      <c r="Z82" s="43"/>
      <c r="AA82" s="43"/>
      <c r="AB82" s="43"/>
      <c r="AC82" s="43"/>
      <c r="AD82" s="43"/>
      <c r="AE82" s="43"/>
      <c r="AF82" s="54"/>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row>
    <row r="83" spans="1:256" ht="12.75">
      <c r="A83" s="66" t="s">
        <v>132</v>
      </c>
      <c r="B83" s="64" t="s">
        <v>133</v>
      </c>
      <c r="C83" s="64"/>
      <c r="D83" s="65"/>
      <c r="E83" s="65"/>
      <c r="F83" s="65"/>
      <c r="G83" s="65"/>
      <c r="H83" s="65"/>
      <c r="I83" s="65"/>
      <c r="J83" s="65"/>
      <c r="K83" s="65"/>
      <c r="L83" s="65"/>
      <c r="M83" s="43"/>
      <c r="N83" s="43"/>
      <c r="O83" s="43"/>
      <c r="P83" s="43"/>
      <c r="Q83" s="43"/>
      <c r="R83" s="43"/>
      <c r="S83" s="43"/>
      <c r="T83" s="43"/>
      <c r="U83" s="43"/>
      <c r="V83" s="43"/>
      <c r="W83" s="43"/>
      <c r="X83" s="43"/>
      <c r="Y83" s="43"/>
      <c r="Z83" s="43"/>
      <c r="AA83" s="43"/>
      <c r="AB83" s="43"/>
      <c r="AC83" s="43"/>
      <c r="AD83" s="43"/>
      <c r="AE83" s="43"/>
      <c r="AF83" s="7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52"/>
      <c r="IK83" s="52"/>
      <c r="IL83" s="52"/>
      <c r="IM83" s="52"/>
      <c r="IN83" s="52"/>
      <c r="IO83" s="52"/>
      <c r="IP83" s="52"/>
      <c r="IQ83" s="52"/>
      <c r="IR83" s="52"/>
      <c r="IS83" s="52"/>
      <c r="IT83" s="52"/>
      <c r="IU83" s="52"/>
      <c r="IV83" s="52"/>
    </row>
    <row r="84" spans="1:256" ht="12.75">
      <c r="A84" s="66" t="s">
        <v>134</v>
      </c>
      <c r="B84" s="64" t="s">
        <v>123</v>
      </c>
      <c r="C84" s="64"/>
      <c r="D84" s="65"/>
      <c r="E84" s="65"/>
      <c r="F84" s="65"/>
      <c r="G84" s="65"/>
      <c r="H84" s="65"/>
      <c r="I84" s="65"/>
      <c r="J84" s="65"/>
      <c r="K84" s="65"/>
      <c r="L84" s="65"/>
      <c r="M84" s="43"/>
      <c r="N84" s="43"/>
      <c r="O84" s="43"/>
      <c r="P84" s="43"/>
      <c r="Q84" s="43"/>
      <c r="R84" s="43"/>
      <c r="S84" s="43"/>
      <c r="T84" s="43"/>
      <c r="U84" s="43"/>
      <c r="V84" s="43"/>
      <c r="W84" s="43"/>
      <c r="X84" s="43"/>
      <c r="Y84" s="43"/>
      <c r="Z84" s="43"/>
      <c r="AA84" s="43"/>
      <c r="AB84" s="43"/>
      <c r="AC84" s="43"/>
      <c r="AD84" s="43"/>
      <c r="AE84" s="43"/>
      <c r="AF84" s="7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c r="EC84" s="52"/>
      <c r="ED84" s="52"/>
      <c r="EE84" s="52"/>
      <c r="EF84" s="52"/>
      <c r="EG84" s="52"/>
      <c r="EH84" s="52"/>
      <c r="EI84" s="52"/>
      <c r="EJ84" s="52"/>
      <c r="EK84" s="52"/>
      <c r="EL84" s="52"/>
      <c r="EM84" s="52"/>
      <c r="EN84" s="52"/>
      <c r="EO84" s="52"/>
      <c r="EP84" s="52"/>
      <c r="EQ84" s="52"/>
      <c r="ER84" s="52"/>
      <c r="ES84" s="52"/>
      <c r="ET84" s="52"/>
      <c r="EU84" s="52"/>
      <c r="EV84" s="52"/>
      <c r="EW84" s="52"/>
      <c r="EX84" s="52"/>
      <c r="EY84" s="52"/>
      <c r="EZ84" s="52"/>
      <c r="FA84" s="52"/>
      <c r="FB84" s="52"/>
      <c r="FC84" s="52"/>
      <c r="FD84" s="52"/>
      <c r="FE84" s="52"/>
      <c r="FF84" s="52"/>
      <c r="FG84" s="52"/>
      <c r="FH84" s="52"/>
      <c r="FI84" s="52"/>
      <c r="FJ84" s="52"/>
      <c r="FK84" s="52"/>
      <c r="FL84" s="52"/>
      <c r="FM84" s="52"/>
      <c r="FN84" s="52"/>
      <c r="FO84" s="52"/>
      <c r="FP84" s="52"/>
      <c r="FQ84" s="52"/>
      <c r="FR84" s="52"/>
      <c r="FS84" s="52"/>
      <c r="FT84" s="52"/>
      <c r="FU84" s="52"/>
      <c r="FV84" s="52"/>
      <c r="FW84" s="52"/>
      <c r="FX84" s="52"/>
      <c r="FY84" s="52"/>
      <c r="FZ84" s="52"/>
      <c r="GA84" s="52"/>
      <c r="GB84" s="52"/>
      <c r="GC84" s="52"/>
      <c r="GD84" s="52"/>
      <c r="GE84" s="52"/>
      <c r="GF84" s="52"/>
      <c r="GG84" s="52"/>
      <c r="GH84" s="52"/>
      <c r="GI84" s="52"/>
      <c r="GJ84" s="52"/>
      <c r="GK84" s="52"/>
      <c r="GL84" s="52"/>
      <c r="GM84" s="52"/>
      <c r="GN84" s="52"/>
      <c r="GO84" s="52"/>
      <c r="GP84" s="52"/>
      <c r="GQ84" s="52"/>
      <c r="GR84" s="52"/>
      <c r="GS84" s="52"/>
      <c r="GT84" s="52"/>
      <c r="GU84" s="52"/>
      <c r="GV84" s="52"/>
      <c r="GW84" s="52"/>
      <c r="GX84" s="52"/>
      <c r="GY84" s="52"/>
      <c r="GZ84" s="52"/>
      <c r="HA84" s="52"/>
      <c r="HB84" s="52"/>
      <c r="HC84" s="52"/>
      <c r="HD84" s="52"/>
      <c r="HE84" s="52"/>
      <c r="HF84" s="52"/>
      <c r="HG84" s="52"/>
      <c r="HH84" s="52"/>
      <c r="HI84" s="52"/>
      <c r="HJ84" s="52"/>
      <c r="HK84" s="52"/>
      <c r="HL84" s="52"/>
      <c r="HM84" s="52"/>
      <c r="HN84" s="52"/>
      <c r="HO84" s="52"/>
      <c r="HP84" s="52"/>
      <c r="HQ84" s="52"/>
      <c r="HR84" s="52"/>
      <c r="HS84" s="52"/>
      <c r="HT84" s="52"/>
      <c r="HU84" s="52"/>
      <c r="HV84" s="52"/>
      <c r="HW84" s="52"/>
      <c r="HX84" s="52"/>
      <c r="HY84" s="52"/>
      <c r="HZ84" s="52"/>
      <c r="IA84" s="52"/>
      <c r="IB84" s="52"/>
      <c r="IC84" s="52"/>
      <c r="ID84" s="52"/>
      <c r="IE84" s="52"/>
      <c r="IF84" s="52"/>
      <c r="IG84" s="52"/>
      <c r="IH84" s="52"/>
      <c r="II84" s="52"/>
      <c r="IJ84" s="52"/>
      <c r="IK84" s="52"/>
      <c r="IL84" s="52"/>
      <c r="IM84" s="52"/>
      <c r="IN84" s="52"/>
      <c r="IO84" s="52"/>
      <c r="IP84" s="52"/>
      <c r="IQ84" s="52"/>
      <c r="IR84" s="52"/>
      <c r="IS84" s="52"/>
      <c r="IT84" s="52"/>
      <c r="IU84" s="52"/>
      <c r="IV84" s="52"/>
    </row>
    <row r="85" spans="1:256" ht="39">
      <c r="A85" s="63" t="s">
        <v>220</v>
      </c>
      <c r="B85" s="64" t="s">
        <v>62</v>
      </c>
      <c r="C85" s="64"/>
      <c r="D85" s="65"/>
      <c r="E85" s="65"/>
      <c r="F85" s="65"/>
      <c r="G85" s="65"/>
      <c r="H85" s="65"/>
      <c r="I85" s="65"/>
      <c r="J85" s="65"/>
      <c r="K85" s="65"/>
      <c r="L85" s="65"/>
      <c r="M85" s="43"/>
      <c r="N85" s="43"/>
      <c r="O85" s="43"/>
      <c r="P85" s="43"/>
      <c r="Q85" s="43"/>
      <c r="R85" s="43"/>
      <c r="S85" s="43"/>
      <c r="T85" s="43"/>
      <c r="U85" s="43"/>
      <c r="V85" s="43"/>
      <c r="W85" s="43"/>
      <c r="X85" s="43"/>
      <c r="Y85" s="43"/>
      <c r="Z85" s="43"/>
      <c r="AA85" s="43"/>
      <c r="AB85" s="43"/>
      <c r="AC85" s="43"/>
      <c r="AD85" s="43"/>
      <c r="AE85" s="43"/>
      <c r="AF85" s="7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c r="EC85" s="52"/>
      <c r="ED85" s="52"/>
      <c r="EE85" s="52"/>
      <c r="EF85" s="52"/>
      <c r="EG85" s="52"/>
      <c r="EH85" s="52"/>
      <c r="EI85" s="52"/>
      <c r="EJ85" s="52"/>
      <c r="EK85" s="52"/>
      <c r="EL85" s="52"/>
      <c r="EM85" s="52"/>
      <c r="EN85" s="52"/>
      <c r="EO85" s="52"/>
      <c r="EP85" s="52"/>
      <c r="EQ85" s="52"/>
      <c r="ER85" s="52"/>
      <c r="ES85" s="52"/>
      <c r="ET85" s="52"/>
      <c r="EU85" s="52"/>
      <c r="EV85" s="52"/>
      <c r="EW85" s="52"/>
      <c r="EX85" s="52"/>
      <c r="EY85" s="52"/>
      <c r="EZ85" s="52"/>
      <c r="FA85" s="52"/>
      <c r="FB85" s="52"/>
      <c r="FC85" s="52"/>
      <c r="FD85" s="52"/>
      <c r="FE85" s="52"/>
      <c r="FF85" s="52"/>
      <c r="FG85" s="52"/>
      <c r="FH85" s="52"/>
      <c r="FI85" s="52"/>
      <c r="FJ85" s="52"/>
      <c r="FK85" s="52"/>
      <c r="FL85" s="52"/>
      <c r="FM85" s="52"/>
      <c r="FN85" s="52"/>
      <c r="FO85" s="52"/>
      <c r="FP85" s="52"/>
      <c r="FQ85" s="52"/>
      <c r="FR85" s="52"/>
      <c r="FS85" s="52"/>
      <c r="FT85" s="52"/>
      <c r="FU85" s="52"/>
      <c r="FV85" s="52"/>
      <c r="FW85" s="52"/>
      <c r="FX85" s="52"/>
      <c r="FY85" s="52"/>
      <c r="FZ85" s="52"/>
      <c r="GA85" s="52"/>
      <c r="GB85" s="52"/>
      <c r="GC85" s="52"/>
      <c r="GD85" s="52"/>
      <c r="GE85" s="52"/>
      <c r="GF85" s="52"/>
      <c r="GG85" s="52"/>
      <c r="GH85" s="52"/>
      <c r="GI85" s="52"/>
      <c r="GJ85" s="52"/>
      <c r="GK85" s="52"/>
      <c r="GL85" s="52"/>
      <c r="GM85" s="52"/>
      <c r="GN85" s="52"/>
      <c r="GO85" s="52"/>
      <c r="GP85" s="52"/>
      <c r="GQ85" s="52"/>
      <c r="GR85" s="52"/>
      <c r="GS85" s="52"/>
      <c r="GT85" s="52"/>
      <c r="GU85" s="52"/>
      <c r="GV85" s="52"/>
      <c r="GW85" s="52"/>
      <c r="GX85" s="52"/>
      <c r="GY85" s="52"/>
      <c r="GZ85" s="52"/>
      <c r="HA85" s="52"/>
      <c r="HB85" s="52"/>
      <c r="HC85" s="52"/>
      <c r="HD85" s="52"/>
      <c r="HE85" s="52"/>
      <c r="HF85" s="52"/>
      <c r="HG85" s="52"/>
      <c r="HH85" s="52"/>
      <c r="HI85" s="52"/>
      <c r="HJ85" s="52"/>
      <c r="HK85" s="52"/>
      <c r="HL85" s="52"/>
      <c r="HM85" s="52"/>
      <c r="HN85" s="52"/>
      <c r="HO85" s="52"/>
      <c r="HP85" s="52"/>
      <c r="HQ85" s="52"/>
      <c r="HR85" s="52"/>
      <c r="HS85" s="52"/>
      <c r="HT85" s="52"/>
      <c r="HU85" s="52"/>
      <c r="HV85" s="52"/>
      <c r="HW85" s="52"/>
      <c r="HX85" s="52"/>
      <c r="HY85" s="52"/>
      <c r="HZ85" s="52"/>
      <c r="IA85" s="52"/>
      <c r="IB85" s="52"/>
      <c r="IC85" s="52"/>
      <c r="ID85" s="52"/>
      <c r="IE85" s="52"/>
      <c r="IF85" s="52"/>
      <c r="IG85" s="52"/>
      <c r="IH85" s="52"/>
      <c r="II85" s="52"/>
      <c r="IJ85" s="52"/>
      <c r="IK85" s="52"/>
      <c r="IL85" s="52"/>
      <c r="IM85" s="52"/>
      <c r="IN85" s="52"/>
      <c r="IO85" s="52"/>
      <c r="IP85" s="52"/>
      <c r="IQ85" s="52"/>
      <c r="IR85" s="52"/>
      <c r="IS85" s="52"/>
      <c r="IT85" s="52"/>
      <c r="IU85" s="52"/>
      <c r="IV85" s="52"/>
    </row>
    <row r="86" spans="1:256" ht="26.25">
      <c r="A86" s="66" t="s">
        <v>122</v>
      </c>
      <c r="B86" s="64" t="s">
        <v>127</v>
      </c>
      <c r="C86" s="73"/>
      <c r="D86" s="74"/>
      <c r="E86" s="74"/>
      <c r="F86" s="65"/>
      <c r="G86" s="65"/>
      <c r="H86" s="65"/>
      <c r="I86" s="65"/>
      <c r="J86" s="65"/>
      <c r="K86" s="65"/>
      <c r="L86" s="65"/>
      <c r="M86" s="43"/>
      <c r="N86" s="43"/>
      <c r="O86" s="43"/>
      <c r="P86" s="43"/>
      <c r="Q86" s="43"/>
      <c r="R86" s="43"/>
      <c r="S86" s="43"/>
      <c r="T86" s="43"/>
      <c r="U86" s="43"/>
      <c r="V86" s="43"/>
      <c r="W86" s="43"/>
      <c r="X86" s="43"/>
      <c r="Y86" s="43"/>
      <c r="Z86" s="43"/>
      <c r="AA86" s="43"/>
      <c r="AB86" s="43"/>
      <c r="AC86" s="43"/>
      <c r="AD86" s="43"/>
      <c r="AE86" s="43"/>
      <c r="AF86" s="54"/>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c r="IV86" s="52"/>
    </row>
    <row r="87" spans="1:256" ht="12.75">
      <c r="A87" s="66" t="s">
        <v>132</v>
      </c>
      <c r="B87" s="64" t="s">
        <v>133</v>
      </c>
      <c r="C87" s="64"/>
      <c r="D87" s="65"/>
      <c r="E87" s="65"/>
      <c r="F87" s="65"/>
      <c r="G87" s="65"/>
      <c r="H87" s="65"/>
      <c r="I87" s="65"/>
      <c r="J87" s="65"/>
      <c r="K87" s="65"/>
      <c r="L87" s="65"/>
      <c r="M87" s="43"/>
      <c r="N87" s="43"/>
      <c r="O87" s="43"/>
      <c r="P87" s="43"/>
      <c r="Q87" s="43"/>
      <c r="R87" s="43"/>
      <c r="S87" s="43"/>
      <c r="T87" s="43"/>
      <c r="U87" s="43"/>
      <c r="V87" s="43"/>
      <c r="W87" s="43"/>
      <c r="X87" s="43"/>
      <c r="Y87" s="43"/>
      <c r="Z87" s="43"/>
      <c r="AA87" s="43"/>
      <c r="AB87" s="43"/>
      <c r="AC87" s="43"/>
      <c r="AD87" s="43"/>
      <c r="AE87" s="43"/>
      <c r="AF87" s="7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c r="EC87" s="52"/>
      <c r="ED87" s="52"/>
      <c r="EE87" s="52"/>
      <c r="EF87" s="52"/>
      <c r="EG87" s="52"/>
      <c r="EH87" s="52"/>
      <c r="EI87" s="52"/>
      <c r="EJ87" s="52"/>
      <c r="EK87" s="52"/>
      <c r="EL87" s="52"/>
      <c r="EM87" s="52"/>
      <c r="EN87" s="52"/>
      <c r="EO87" s="52"/>
      <c r="EP87" s="52"/>
      <c r="EQ87" s="52"/>
      <c r="ER87" s="52"/>
      <c r="ES87" s="52"/>
      <c r="ET87" s="52"/>
      <c r="EU87" s="52"/>
      <c r="EV87" s="52"/>
      <c r="EW87" s="52"/>
      <c r="EX87" s="52"/>
      <c r="EY87" s="52"/>
      <c r="EZ87" s="52"/>
      <c r="FA87" s="52"/>
      <c r="FB87" s="52"/>
      <c r="FC87" s="52"/>
      <c r="FD87" s="52"/>
      <c r="FE87" s="52"/>
      <c r="FF87" s="52"/>
      <c r="FG87" s="52"/>
      <c r="FH87" s="52"/>
      <c r="FI87" s="52"/>
      <c r="FJ87" s="52"/>
      <c r="FK87" s="52"/>
      <c r="FL87" s="52"/>
      <c r="FM87" s="52"/>
      <c r="FN87" s="52"/>
      <c r="FO87" s="52"/>
      <c r="FP87" s="52"/>
      <c r="FQ87" s="52"/>
      <c r="FR87" s="52"/>
      <c r="FS87" s="52"/>
      <c r="FT87" s="52"/>
      <c r="FU87" s="52"/>
      <c r="FV87" s="52"/>
      <c r="FW87" s="52"/>
      <c r="FX87" s="52"/>
      <c r="FY87" s="52"/>
      <c r="FZ87" s="52"/>
      <c r="GA87" s="52"/>
      <c r="GB87" s="52"/>
      <c r="GC87" s="52"/>
      <c r="GD87" s="52"/>
      <c r="GE87" s="52"/>
      <c r="GF87" s="52"/>
      <c r="GG87" s="52"/>
      <c r="GH87" s="52"/>
      <c r="GI87" s="52"/>
      <c r="GJ87" s="52"/>
      <c r="GK87" s="52"/>
      <c r="GL87" s="52"/>
      <c r="GM87" s="52"/>
      <c r="GN87" s="52"/>
      <c r="GO87" s="52"/>
      <c r="GP87" s="52"/>
      <c r="GQ87" s="52"/>
      <c r="GR87" s="52"/>
      <c r="GS87" s="52"/>
      <c r="GT87" s="52"/>
      <c r="GU87" s="52"/>
      <c r="GV87" s="52"/>
      <c r="GW87" s="52"/>
      <c r="GX87" s="52"/>
      <c r="GY87" s="52"/>
      <c r="GZ87" s="52"/>
      <c r="HA87" s="52"/>
      <c r="HB87" s="52"/>
      <c r="HC87" s="52"/>
      <c r="HD87" s="52"/>
      <c r="HE87" s="52"/>
      <c r="HF87" s="52"/>
      <c r="HG87" s="52"/>
      <c r="HH87" s="52"/>
      <c r="HI87" s="52"/>
      <c r="HJ87" s="52"/>
      <c r="HK87" s="52"/>
      <c r="HL87" s="52"/>
      <c r="HM87" s="52"/>
      <c r="HN87" s="52"/>
      <c r="HO87" s="52"/>
      <c r="HP87" s="52"/>
      <c r="HQ87" s="52"/>
      <c r="HR87" s="52"/>
      <c r="HS87" s="52"/>
      <c r="HT87" s="52"/>
      <c r="HU87" s="52"/>
      <c r="HV87" s="52"/>
      <c r="HW87" s="52"/>
      <c r="HX87" s="52"/>
      <c r="HY87" s="52"/>
      <c r="HZ87" s="52"/>
      <c r="IA87" s="52"/>
      <c r="IB87" s="52"/>
      <c r="IC87" s="52"/>
      <c r="ID87" s="52"/>
      <c r="IE87" s="52"/>
      <c r="IF87" s="52"/>
      <c r="IG87" s="52"/>
      <c r="IH87" s="52"/>
      <c r="II87" s="52"/>
      <c r="IJ87" s="52"/>
      <c r="IK87" s="52"/>
      <c r="IL87" s="52"/>
      <c r="IM87" s="52"/>
      <c r="IN87" s="52"/>
      <c r="IO87" s="52"/>
      <c r="IP87" s="52"/>
      <c r="IQ87" s="52"/>
      <c r="IR87" s="52"/>
      <c r="IS87" s="52"/>
      <c r="IT87" s="52"/>
      <c r="IU87" s="52"/>
      <c r="IV87" s="52"/>
    </row>
    <row r="88" spans="1:256" ht="26.25">
      <c r="A88" s="54" t="s">
        <v>221</v>
      </c>
      <c r="B88" s="61" t="s">
        <v>8</v>
      </c>
      <c r="C88" s="61"/>
      <c r="D88" s="58">
        <f>D89+D93+D103+D107+D111+D115</f>
        <v>25000</v>
      </c>
      <c r="E88" s="58">
        <f aca="true" t="shared" si="29" ref="E88:AE88">E89+E93+E103+E107+E111+E115</f>
        <v>25000</v>
      </c>
      <c r="F88" s="58">
        <f t="shared" si="29"/>
        <v>13796</v>
      </c>
      <c r="G88" s="58">
        <f t="shared" si="29"/>
        <v>13796</v>
      </c>
      <c r="H88" s="58">
        <f t="shared" si="29"/>
        <v>0</v>
      </c>
      <c r="I88" s="58">
        <f t="shared" si="29"/>
        <v>13796</v>
      </c>
      <c r="J88" s="58">
        <f t="shared" si="29"/>
        <v>0</v>
      </c>
      <c r="K88" s="58">
        <f t="shared" si="29"/>
        <v>0</v>
      </c>
      <c r="L88" s="58">
        <f t="shared" si="29"/>
        <v>0</v>
      </c>
      <c r="M88" s="58">
        <f t="shared" si="29"/>
        <v>13796</v>
      </c>
      <c r="N88" s="58">
        <f t="shared" si="29"/>
        <v>13796</v>
      </c>
      <c r="O88" s="58">
        <f t="shared" si="29"/>
        <v>0</v>
      </c>
      <c r="P88" s="58">
        <f t="shared" si="29"/>
        <v>3146.0229999999997</v>
      </c>
      <c r="Q88" s="58">
        <f t="shared" si="29"/>
        <v>3146.0229999999997</v>
      </c>
      <c r="R88" s="58">
        <f t="shared" si="29"/>
        <v>0</v>
      </c>
      <c r="S88" s="58">
        <f t="shared" si="29"/>
        <v>3146.0229999999997</v>
      </c>
      <c r="T88" s="58">
        <f t="shared" si="29"/>
        <v>0</v>
      </c>
      <c r="U88" s="58">
        <f t="shared" si="29"/>
        <v>0</v>
      </c>
      <c r="V88" s="58">
        <f t="shared" si="29"/>
        <v>0</v>
      </c>
      <c r="W88" s="43">
        <f t="shared" si="29"/>
        <v>100</v>
      </c>
      <c r="X88" s="43">
        <f t="shared" si="29"/>
        <v>0</v>
      </c>
      <c r="Y88" s="43">
        <f t="shared" si="29"/>
        <v>22.803877935633516</v>
      </c>
      <c r="Z88" s="43">
        <f t="shared" si="29"/>
        <v>0</v>
      </c>
      <c r="AA88" s="43">
        <f t="shared" si="29"/>
        <v>22.803877935633516</v>
      </c>
      <c r="AB88" s="43">
        <f t="shared" si="29"/>
        <v>0</v>
      </c>
      <c r="AC88" s="43">
        <f t="shared" si="29"/>
        <v>0</v>
      </c>
      <c r="AD88" s="43">
        <f t="shared" si="29"/>
        <v>0</v>
      </c>
      <c r="AE88" s="43">
        <f t="shared" si="29"/>
        <v>100</v>
      </c>
      <c r="AF88" s="54"/>
      <c r="AG88" s="6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2"/>
      <c r="FL88" s="52"/>
      <c r="FM88" s="52"/>
      <c r="FN88" s="52"/>
      <c r="FO88" s="52"/>
      <c r="FP88" s="52"/>
      <c r="FQ88" s="52"/>
      <c r="FR88" s="52"/>
      <c r="FS88" s="52"/>
      <c r="FT88" s="52"/>
      <c r="FU88" s="52"/>
      <c r="FV88" s="52"/>
      <c r="FW88" s="52"/>
      <c r="FX88" s="52"/>
      <c r="FY88" s="52"/>
      <c r="FZ88" s="52"/>
      <c r="GA88" s="52"/>
      <c r="GB88" s="52"/>
      <c r="GC88" s="52"/>
      <c r="GD88" s="52"/>
      <c r="GE88" s="52"/>
      <c r="GF88" s="52"/>
      <c r="GG88" s="52"/>
      <c r="GH88" s="52"/>
      <c r="GI88" s="52"/>
      <c r="GJ88" s="52"/>
      <c r="GK88" s="52"/>
      <c r="GL88" s="52"/>
      <c r="GM88" s="52"/>
      <c r="GN88" s="52"/>
      <c r="GO88" s="52"/>
      <c r="GP88" s="52"/>
      <c r="GQ88" s="52"/>
      <c r="GR88" s="52"/>
      <c r="GS88" s="52"/>
      <c r="GT88" s="52"/>
      <c r="GU88" s="52"/>
      <c r="GV88" s="52"/>
      <c r="GW88" s="52"/>
      <c r="GX88" s="52"/>
      <c r="GY88" s="52"/>
      <c r="GZ88" s="52"/>
      <c r="HA88" s="52"/>
      <c r="HB88" s="52"/>
      <c r="HC88" s="52"/>
      <c r="HD88" s="52"/>
      <c r="HE88" s="52"/>
      <c r="HF88" s="52"/>
      <c r="HG88" s="52"/>
      <c r="HH88" s="52"/>
      <c r="HI88" s="52"/>
      <c r="HJ88" s="52"/>
      <c r="HK88" s="52"/>
      <c r="HL88" s="52"/>
      <c r="HM88" s="52"/>
      <c r="HN88" s="52"/>
      <c r="HO88" s="52"/>
      <c r="HP88" s="52"/>
      <c r="HQ88" s="52"/>
      <c r="HR88" s="52"/>
      <c r="HS88" s="52"/>
      <c r="HT88" s="52"/>
      <c r="HU88" s="52"/>
      <c r="HV88" s="52"/>
      <c r="HW88" s="52"/>
      <c r="HX88" s="52"/>
      <c r="HY88" s="52"/>
      <c r="HZ88" s="52"/>
      <c r="IA88" s="52"/>
      <c r="IB88" s="52"/>
      <c r="IC88" s="52"/>
      <c r="ID88" s="52"/>
      <c r="IE88" s="52"/>
      <c r="IF88" s="52"/>
      <c r="IG88" s="52"/>
      <c r="IH88" s="52"/>
      <c r="II88" s="52"/>
      <c r="IJ88" s="52"/>
      <c r="IK88" s="52"/>
      <c r="IL88" s="52"/>
      <c r="IM88" s="52"/>
      <c r="IN88" s="52"/>
      <c r="IO88" s="52"/>
      <c r="IP88" s="52"/>
      <c r="IQ88" s="52"/>
      <c r="IR88" s="52"/>
      <c r="IS88" s="52"/>
      <c r="IT88" s="52"/>
      <c r="IU88" s="52"/>
      <c r="IV88" s="52"/>
    </row>
    <row r="89" spans="1:256" ht="12.75">
      <c r="A89" s="63" t="s">
        <v>118</v>
      </c>
      <c r="B89" s="64" t="s">
        <v>222</v>
      </c>
      <c r="C89" s="64"/>
      <c r="D89" s="65"/>
      <c r="E89" s="65"/>
      <c r="F89" s="65"/>
      <c r="G89" s="65"/>
      <c r="H89" s="65"/>
      <c r="I89" s="65"/>
      <c r="J89" s="65"/>
      <c r="K89" s="65"/>
      <c r="L89" s="65"/>
      <c r="M89" s="43"/>
      <c r="N89" s="43"/>
      <c r="O89" s="43"/>
      <c r="P89" s="43"/>
      <c r="Q89" s="43"/>
      <c r="R89" s="43"/>
      <c r="S89" s="43"/>
      <c r="T89" s="43"/>
      <c r="U89" s="43"/>
      <c r="V89" s="43"/>
      <c r="W89" s="43"/>
      <c r="X89" s="43"/>
      <c r="Y89" s="43"/>
      <c r="Z89" s="43"/>
      <c r="AA89" s="43"/>
      <c r="AB89" s="43"/>
      <c r="AC89" s="43"/>
      <c r="AD89" s="43"/>
      <c r="AE89" s="43"/>
      <c r="AF89" s="7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c r="IM89" s="52"/>
      <c r="IN89" s="52"/>
      <c r="IO89" s="52"/>
      <c r="IP89" s="52"/>
      <c r="IQ89" s="52"/>
      <c r="IR89" s="52"/>
      <c r="IS89" s="52"/>
      <c r="IT89" s="52"/>
      <c r="IU89" s="52"/>
      <c r="IV89" s="52"/>
    </row>
    <row r="90" spans="1:32" ht="26.25">
      <c r="A90" s="67" t="s">
        <v>122</v>
      </c>
      <c r="B90" s="90" t="s">
        <v>127</v>
      </c>
      <c r="C90" s="91"/>
      <c r="D90" s="92"/>
      <c r="E90" s="92"/>
      <c r="F90" s="69"/>
      <c r="G90" s="69"/>
      <c r="H90" s="69"/>
      <c r="I90" s="69"/>
      <c r="J90" s="69"/>
      <c r="K90" s="69"/>
      <c r="L90" s="69"/>
      <c r="M90" s="44"/>
      <c r="N90" s="44"/>
      <c r="O90" s="44"/>
      <c r="P90" s="44"/>
      <c r="Q90" s="44"/>
      <c r="R90" s="44"/>
      <c r="S90" s="44"/>
      <c r="T90" s="44"/>
      <c r="U90" s="44"/>
      <c r="V90" s="44"/>
      <c r="W90" s="44"/>
      <c r="X90" s="44"/>
      <c r="Y90" s="44"/>
      <c r="Z90" s="44"/>
      <c r="AA90" s="44"/>
      <c r="AB90" s="44"/>
      <c r="AC90" s="44"/>
      <c r="AD90" s="44"/>
      <c r="AE90" s="44"/>
      <c r="AF90" s="57"/>
    </row>
    <row r="91" spans="1:32" ht="12.75">
      <c r="A91" s="67" t="s">
        <v>132</v>
      </c>
      <c r="B91" s="90" t="s">
        <v>133</v>
      </c>
      <c r="C91" s="68"/>
      <c r="D91" s="69"/>
      <c r="E91" s="69"/>
      <c r="F91" s="69"/>
      <c r="G91" s="69"/>
      <c r="H91" s="69"/>
      <c r="I91" s="69"/>
      <c r="J91" s="69"/>
      <c r="K91" s="69"/>
      <c r="L91" s="69"/>
      <c r="M91" s="44"/>
      <c r="N91" s="44"/>
      <c r="O91" s="44"/>
      <c r="P91" s="44"/>
      <c r="Q91" s="44"/>
      <c r="R91" s="44"/>
      <c r="S91" s="44"/>
      <c r="T91" s="44"/>
      <c r="U91" s="44"/>
      <c r="V91" s="44"/>
      <c r="W91" s="44"/>
      <c r="X91" s="44"/>
      <c r="Y91" s="44"/>
      <c r="Z91" s="44"/>
      <c r="AA91" s="44"/>
      <c r="AB91" s="44"/>
      <c r="AC91" s="44"/>
      <c r="AD91" s="44"/>
      <c r="AE91" s="44"/>
      <c r="AF91" s="77"/>
    </row>
    <row r="92" spans="1:32" ht="12.75">
      <c r="A92" s="67" t="s">
        <v>134</v>
      </c>
      <c r="B92" s="90" t="s">
        <v>123</v>
      </c>
      <c r="C92" s="68"/>
      <c r="D92" s="69"/>
      <c r="E92" s="69"/>
      <c r="F92" s="69"/>
      <c r="G92" s="69"/>
      <c r="H92" s="69"/>
      <c r="I92" s="69"/>
      <c r="J92" s="69"/>
      <c r="K92" s="69"/>
      <c r="L92" s="69"/>
      <c r="M92" s="44"/>
      <c r="N92" s="44"/>
      <c r="O92" s="44"/>
      <c r="P92" s="44"/>
      <c r="Q92" s="44"/>
      <c r="R92" s="44"/>
      <c r="S92" s="44"/>
      <c r="T92" s="44"/>
      <c r="U92" s="44"/>
      <c r="V92" s="44"/>
      <c r="W92" s="44"/>
      <c r="X92" s="44"/>
      <c r="Y92" s="44"/>
      <c r="Z92" s="44"/>
      <c r="AA92" s="44"/>
      <c r="AB92" s="44"/>
      <c r="AC92" s="44"/>
      <c r="AD92" s="44"/>
      <c r="AE92" s="44"/>
      <c r="AF92" s="77"/>
    </row>
    <row r="93" spans="1:256" ht="12.75">
      <c r="A93" s="63" t="s">
        <v>135</v>
      </c>
      <c r="B93" s="64" t="s">
        <v>223</v>
      </c>
      <c r="C93" s="64"/>
      <c r="D93" s="65">
        <f>D95</f>
        <v>25000</v>
      </c>
      <c r="E93" s="65">
        <f aca="true" t="shared" si="30" ref="E93:AE93">E95</f>
        <v>25000</v>
      </c>
      <c r="F93" s="65">
        <f t="shared" si="30"/>
        <v>13796</v>
      </c>
      <c r="G93" s="65">
        <f t="shared" si="30"/>
        <v>13796</v>
      </c>
      <c r="H93" s="65">
        <f t="shared" si="30"/>
        <v>0</v>
      </c>
      <c r="I93" s="65">
        <f t="shared" si="30"/>
        <v>13796</v>
      </c>
      <c r="J93" s="65">
        <f t="shared" si="30"/>
        <v>0</v>
      </c>
      <c r="K93" s="65">
        <f t="shared" si="30"/>
        <v>0</v>
      </c>
      <c r="L93" s="65">
        <f t="shared" si="30"/>
        <v>0</v>
      </c>
      <c r="M93" s="65">
        <f t="shared" si="30"/>
        <v>13796</v>
      </c>
      <c r="N93" s="65">
        <f t="shared" si="30"/>
        <v>13796</v>
      </c>
      <c r="O93" s="65">
        <f t="shared" si="30"/>
        <v>0</v>
      </c>
      <c r="P93" s="65">
        <f t="shared" si="30"/>
        <v>3146.0229999999997</v>
      </c>
      <c r="Q93" s="65">
        <f t="shared" si="30"/>
        <v>3146.0229999999997</v>
      </c>
      <c r="R93" s="65">
        <f t="shared" si="30"/>
        <v>0</v>
      </c>
      <c r="S93" s="65">
        <f t="shared" si="30"/>
        <v>3146.0229999999997</v>
      </c>
      <c r="T93" s="65">
        <f t="shared" si="30"/>
        <v>0</v>
      </c>
      <c r="U93" s="65">
        <f t="shared" si="30"/>
        <v>0</v>
      </c>
      <c r="V93" s="65">
        <f t="shared" si="30"/>
        <v>0</v>
      </c>
      <c r="W93" s="65">
        <f t="shared" si="30"/>
        <v>100</v>
      </c>
      <c r="X93" s="65">
        <f t="shared" si="30"/>
        <v>0</v>
      </c>
      <c r="Y93" s="65">
        <f t="shared" si="30"/>
        <v>22.803877935633516</v>
      </c>
      <c r="Z93" s="65">
        <f t="shared" si="30"/>
        <v>0</v>
      </c>
      <c r="AA93" s="65">
        <f t="shared" si="30"/>
        <v>22.803877935633516</v>
      </c>
      <c r="AB93" s="65">
        <f t="shared" si="30"/>
        <v>0</v>
      </c>
      <c r="AC93" s="65">
        <f t="shared" si="30"/>
        <v>0</v>
      </c>
      <c r="AD93" s="65">
        <f t="shared" si="30"/>
        <v>0</v>
      </c>
      <c r="AE93" s="65">
        <f t="shared" si="30"/>
        <v>100</v>
      </c>
      <c r="AF93" s="7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c r="EC93" s="52"/>
      <c r="ED93" s="52"/>
      <c r="EE93" s="52"/>
      <c r="EF93" s="52"/>
      <c r="EG93" s="52"/>
      <c r="EH93" s="52"/>
      <c r="EI93" s="52"/>
      <c r="EJ93" s="52"/>
      <c r="EK93" s="52"/>
      <c r="EL93" s="52"/>
      <c r="EM93" s="52"/>
      <c r="EN93" s="52"/>
      <c r="EO93" s="52"/>
      <c r="EP93" s="52"/>
      <c r="EQ93" s="52"/>
      <c r="ER93" s="52"/>
      <c r="ES93" s="52"/>
      <c r="ET93" s="52"/>
      <c r="EU93" s="52"/>
      <c r="EV93" s="52"/>
      <c r="EW93" s="52"/>
      <c r="EX93" s="52"/>
      <c r="EY93" s="52"/>
      <c r="EZ93" s="52"/>
      <c r="FA93" s="52"/>
      <c r="FB93" s="52"/>
      <c r="FC93" s="52"/>
      <c r="FD93" s="52"/>
      <c r="FE93" s="52"/>
      <c r="FF93" s="52"/>
      <c r="FG93" s="52"/>
      <c r="FH93" s="52"/>
      <c r="FI93" s="52"/>
      <c r="FJ93" s="52"/>
      <c r="FK93" s="52"/>
      <c r="FL93" s="52"/>
      <c r="FM93" s="52"/>
      <c r="FN93" s="52"/>
      <c r="FO93" s="52"/>
      <c r="FP93" s="52"/>
      <c r="FQ93" s="52"/>
      <c r="FR93" s="52"/>
      <c r="FS93" s="52"/>
      <c r="FT93" s="52"/>
      <c r="FU93" s="52"/>
      <c r="FV93" s="52"/>
      <c r="FW93" s="52"/>
      <c r="FX93" s="52"/>
      <c r="FY93" s="52"/>
      <c r="FZ93" s="52"/>
      <c r="GA93" s="52"/>
      <c r="GB93" s="52"/>
      <c r="GC93" s="52"/>
      <c r="GD93" s="52"/>
      <c r="GE93" s="52"/>
      <c r="GF93" s="52"/>
      <c r="GG93" s="52"/>
      <c r="GH93" s="52"/>
      <c r="GI93" s="52"/>
      <c r="GJ93" s="52"/>
      <c r="GK93" s="52"/>
      <c r="GL93" s="52"/>
      <c r="GM93" s="52"/>
      <c r="GN93" s="52"/>
      <c r="GO93" s="52"/>
      <c r="GP93" s="52"/>
      <c r="GQ93" s="52"/>
      <c r="GR93" s="52"/>
      <c r="GS93" s="52"/>
      <c r="GT93" s="52"/>
      <c r="GU93" s="52"/>
      <c r="GV93" s="52"/>
      <c r="GW93" s="52"/>
      <c r="GX93" s="52"/>
      <c r="GY93" s="52"/>
      <c r="GZ93" s="52"/>
      <c r="HA93" s="52"/>
      <c r="HB93" s="52"/>
      <c r="HC93" s="52"/>
      <c r="HD93" s="52"/>
      <c r="HE93" s="52"/>
      <c r="HF93" s="52"/>
      <c r="HG93" s="52"/>
      <c r="HH93" s="52"/>
      <c r="HI93" s="52"/>
      <c r="HJ93" s="52"/>
      <c r="HK93" s="52"/>
      <c r="HL93" s="52"/>
      <c r="HM93" s="52"/>
      <c r="HN93" s="52"/>
      <c r="HO93" s="52"/>
      <c r="HP93" s="52"/>
      <c r="HQ93" s="52"/>
      <c r="HR93" s="52"/>
      <c r="HS93" s="52"/>
      <c r="HT93" s="52"/>
      <c r="HU93" s="52"/>
      <c r="HV93" s="52"/>
      <c r="HW93" s="52"/>
      <c r="HX93" s="52"/>
      <c r="HY93" s="52"/>
      <c r="HZ93" s="52"/>
      <c r="IA93" s="52"/>
      <c r="IB93" s="52"/>
      <c r="IC93" s="52"/>
      <c r="ID93" s="52"/>
      <c r="IE93" s="52"/>
      <c r="IF93" s="52"/>
      <c r="IG93" s="52"/>
      <c r="IH93" s="52"/>
      <c r="II93" s="52"/>
      <c r="IJ93" s="52"/>
      <c r="IK93" s="52"/>
      <c r="IL93" s="52"/>
      <c r="IM93" s="52"/>
      <c r="IN93" s="52"/>
      <c r="IO93" s="52"/>
      <c r="IP93" s="52"/>
      <c r="IQ93" s="52"/>
      <c r="IR93" s="52"/>
      <c r="IS93" s="52"/>
      <c r="IT93" s="52"/>
      <c r="IU93" s="52"/>
      <c r="IV93" s="52"/>
    </row>
    <row r="94" spans="1:32" ht="26.25">
      <c r="A94" s="67" t="s">
        <v>122</v>
      </c>
      <c r="B94" s="90" t="s">
        <v>127</v>
      </c>
      <c r="C94" s="91"/>
      <c r="D94" s="92"/>
      <c r="E94" s="92"/>
      <c r="F94" s="69"/>
      <c r="G94" s="69"/>
      <c r="H94" s="69"/>
      <c r="I94" s="69"/>
      <c r="J94" s="69"/>
      <c r="K94" s="69"/>
      <c r="L94" s="69"/>
      <c r="M94" s="44"/>
      <c r="N94" s="44"/>
      <c r="O94" s="44"/>
      <c r="P94" s="44"/>
      <c r="Q94" s="44"/>
      <c r="R94" s="44"/>
      <c r="S94" s="44"/>
      <c r="T94" s="44"/>
      <c r="U94" s="44"/>
      <c r="V94" s="44"/>
      <c r="W94" s="44"/>
      <c r="X94" s="44"/>
      <c r="Y94" s="44"/>
      <c r="Z94" s="44"/>
      <c r="AA94" s="44"/>
      <c r="AB94" s="44"/>
      <c r="AC94" s="44"/>
      <c r="AD94" s="44"/>
      <c r="AE94" s="44"/>
      <c r="AF94" s="57"/>
    </row>
    <row r="95" spans="1:32" ht="12.75">
      <c r="A95" s="67" t="s">
        <v>132</v>
      </c>
      <c r="B95" s="90" t="s">
        <v>133</v>
      </c>
      <c r="C95" s="68"/>
      <c r="D95" s="93">
        <f>SUM(D96:D101)</f>
        <v>25000</v>
      </c>
      <c r="E95" s="93">
        <f aca="true" t="shared" si="31" ref="E95:V95">SUM(E96:E101)</f>
        <v>25000</v>
      </c>
      <c r="F95" s="93">
        <f t="shared" si="31"/>
        <v>13796</v>
      </c>
      <c r="G95" s="93">
        <f t="shared" si="31"/>
        <v>13796</v>
      </c>
      <c r="H95" s="93">
        <f t="shared" si="31"/>
        <v>0</v>
      </c>
      <c r="I95" s="93">
        <f t="shared" si="31"/>
        <v>13796</v>
      </c>
      <c r="J95" s="93">
        <f t="shared" si="31"/>
        <v>0</v>
      </c>
      <c r="K95" s="93">
        <f t="shared" si="31"/>
        <v>0</v>
      </c>
      <c r="L95" s="93">
        <f t="shared" si="31"/>
        <v>0</v>
      </c>
      <c r="M95" s="93">
        <f t="shared" si="31"/>
        <v>13796</v>
      </c>
      <c r="N95" s="93">
        <f t="shared" si="31"/>
        <v>13796</v>
      </c>
      <c r="O95" s="93">
        <f t="shared" si="31"/>
        <v>0</v>
      </c>
      <c r="P95" s="93">
        <f t="shared" si="31"/>
        <v>3146.0229999999997</v>
      </c>
      <c r="Q95" s="93">
        <f t="shared" si="31"/>
        <v>3146.0229999999997</v>
      </c>
      <c r="R95" s="93">
        <f t="shared" si="31"/>
        <v>0</v>
      </c>
      <c r="S95" s="93">
        <f t="shared" si="31"/>
        <v>3146.0229999999997</v>
      </c>
      <c r="T95" s="93">
        <f t="shared" si="31"/>
        <v>0</v>
      </c>
      <c r="U95" s="93">
        <f t="shared" si="31"/>
        <v>0</v>
      </c>
      <c r="V95" s="93">
        <f t="shared" si="31"/>
        <v>0</v>
      </c>
      <c r="W95" s="47">
        <f aca="true" t="shared" si="32" ref="W95:W101">N95/G95*100</f>
        <v>100</v>
      </c>
      <c r="X95" s="47"/>
      <c r="Y95" s="47">
        <f aca="true" t="shared" si="33" ref="Y95:Y101">Q95/G95*100</f>
        <v>22.803877935633516</v>
      </c>
      <c r="Z95" s="47"/>
      <c r="AA95" s="47">
        <f aca="true" t="shared" si="34" ref="AA95:AA101">S95/I95*100</f>
        <v>22.803877935633516</v>
      </c>
      <c r="AB95" s="47"/>
      <c r="AC95" s="47"/>
      <c r="AD95" s="47"/>
      <c r="AE95" s="47">
        <v>100</v>
      </c>
      <c r="AF95" s="77"/>
    </row>
    <row r="96" spans="1:32" ht="27">
      <c r="A96" s="67" t="s">
        <v>224</v>
      </c>
      <c r="B96" s="94" t="s">
        <v>225</v>
      </c>
      <c r="C96" s="76" t="s">
        <v>226</v>
      </c>
      <c r="D96" s="69">
        <v>6000</v>
      </c>
      <c r="E96" s="69">
        <f aca="true" t="shared" si="35" ref="E96:E101">D96</f>
        <v>6000</v>
      </c>
      <c r="F96" s="69">
        <f aca="true" t="shared" si="36" ref="F96:F101">G96+J96</f>
        <v>3500</v>
      </c>
      <c r="G96" s="69">
        <f aca="true" t="shared" si="37" ref="G96:G101">SUM(H96:I96)</f>
        <v>3500</v>
      </c>
      <c r="H96" s="69"/>
      <c r="I96" s="69">
        <v>3500</v>
      </c>
      <c r="J96" s="69"/>
      <c r="K96" s="69"/>
      <c r="L96" s="69"/>
      <c r="M96" s="44">
        <f aca="true" t="shared" si="38" ref="M96:M101">SUM(N96:O96)</f>
        <v>3500</v>
      </c>
      <c r="N96" s="44">
        <f aca="true" t="shared" si="39" ref="N96:N101">I96</f>
        <v>3500</v>
      </c>
      <c r="O96" s="44"/>
      <c r="P96" s="44">
        <f aca="true" t="shared" si="40" ref="P96:P101">Q96+T96</f>
        <v>0</v>
      </c>
      <c r="Q96" s="44">
        <f aca="true" t="shared" si="41" ref="Q96:Q101">SUM(R96:S96)</f>
        <v>0</v>
      </c>
      <c r="R96" s="44"/>
      <c r="S96" s="44">
        <v>0</v>
      </c>
      <c r="T96" s="44"/>
      <c r="U96" s="44"/>
      <c r="V96" s="44"/>
      <c r="W96" s="44">
        <f t="shared" si="32"/>
        <v>100</v>
      </c>
      <c r="X96" s="44"/>
      <c r="Y96" s="44">
        <f t="shared" si="33"/>
        <v>0</v>
      </c>
      <c r="Z96" s="44"/>
      <c r="AA96" s="44">
        <f t="shared" si="34"/>
        <v>0</v>
      </c>
      <c r="AB96" s="44"/>
      <c r="AC96" s="44"/>
      <c r="AD96" s="44"/>
      <c r="AE96" s="44">
        <v>100</v>
      </c>
      <c r="AF96" s="70"/>
    </row>
    <row r="97" spans="1:32" ht="27">
      <c r="A97" s="67" t="s">
        <v>227</v>
      </c>
      <c r="B97" s="94" t="s">
        <v>228</v>
      </c>
      <c r="C97" s="76" t="s">
        <v>229</v>
      </c>
      <c r="D97" s="69">
        <v>5100</v>
      </c>
      <c r="E97" s="69">
        <f t="shared" si="35"/>
        <v>5100</v>
      </c>
      <c r="F97" s="69">
        <f t="shared" si="36"/>
        <v>2500</v>
      </c>
      <c r="G97" s="69">
        <f t="shared" si="37"/>
        <v>2500</v>
      </c>
      <c r="H97" s="69"/>
      <c r="I97" s="69">
        <v>2500</v>
      </c>
      <c r="J97" s="69"/>
      <c r="K97" s="69"/>
      <c r="L97" s="69"/>
      <c r="M97" s="44">
        <f t="shared" si="38"/>
        <v>2500</v>
      </c>
      <c r="N97" s="44">
        <f t="shared" si="39"/>
        <v>2500</v>
      </c>
      <c r="O97" s="44"/>
      <c r="P97" s="44">
        <f t="shared" si="40"/>
        <v>1286.215</v>
      </c>
      <c r="Q97" s="44">
        <f t="shared" si="41"/>
        <v>1286.215</v>
      </c>
      <c r="R97" s="44"/>
      <c r="S97" s="44">
        <v>1286.215</v>
      </c>
      <c r="T97" s="44"/>
      <c r="U97" s="44"/>
      <c r="V97" s="44"/>
      <c r="W97" s="44">
        <f t="shared" si="32"/>
        <v>100</v>
      </c>
      <c r="X97" s="44"/>
      <c r="Y97" s="44">
        <f t="shared" si="33"/>
        <v>51.4486</v>
      </c>
      <c r="Z97" s="44"/>
      <c r="AA97" s="44">
        <f t="shared" si="34"/>
        <v>51.4486</v>
      </c>
      <c r="AB97" s="44"/>
      <c r="AC97" s="44"/>
      <c r="AD97" s="44"/>
      <c r="AE97" s="44">
        <v>100</v>
      </c>
      <c r="AF97" s="70"/>
    </row>
    <row r="98" spans="1:32" ht="27">
      <c r="A98" s="67" t="s">
        <v>230</v>
      </c>
      <c r="B98" s="94" t="s">
        <v>231</v>
      </c>
      <c r="C98" s="76" t="s">
        <v>232</v>
      </c>
      <c r="D98" s="69">
        <v>6000</v>
      </c>
      <c r="E98" s="69">
        <f t="shared" si="35"/>
        <v>6000</v>
      </c>
      <c r="F98" s="69">
        <f t="shared" si="36"/>
        <v>3000</v>
      </c>
      <c r="G98" s="69">
        <f t="shared" si="37"/>
        <v>3000</v>
      </c>
      <c r="H98" s="69"/>
      <c r="I98" s="69">
        <v>3000</v>
      </c>
      <c r="J98" s="69"/>
      <c r="K98" s="69"/>
      <c r="L98" s="69"/>
      <c r="M98" s="44">
        <f t="shared" si="38"/>
        <v>3000</v>
      </c>
      <c r="N98" s="44">
        <f t="shared" si="39"/>
        <v>3000</v>
      </c>
      <c r="O98" s="44"/>
      <c r="P98" s="44">
        <f t="shared" si="40"/>
        <v>0</v>
      </c>
      <c r="Q98" s="44">
        <f t="shared" si="41"/>
        <v>0</v>
      </c>
      <c r="R98" s="44"/>
      <c r="S98" s="44">
        <v>0</v>
      </c>
      <c r="T98" s="44"/>
      <c r="U98" s="44"/>
      <c r="V98" s="44"/>
      <c r="W98" s="44">
        <f t="shared" si="32"/>
        <v>100</v>
      </c>
      <c r="X98" s="44"/>
      <c r="Y98" s="44">
        <f t="shared" si="33"/>
        <v>0</v>
      </c>
      <c r="Z98" s="44"/>
      <c r="AA98" s="44">
        <f t="shared" si="34"/>
        <v>0</v>
      </c>
      <c r="AB98" s="44"/>
      <c r="AC98" s="44"/>
      <c r="AD98" s="44"/>
      <c r="AE98" s="44">
        <v>100</v>
      </c>
      <c r="AF98" s="70"/>
    </row>
    <row r="99" spans="1:32" ht="27">
      <c r="A99" s="67" t="s">
        <v>233</v>
      </c>
      <c r="B99" s="94" t="s">
        <v>234</v>
      </c>
      <c r="C99" s="76" t="s">
        <v>235</v>
      </c>
      <c r="D99" s="69">
        <v>1900</v>
      </c>
      <c r="E99" s="69">
        <f t="shared" si="35"/>
        <v>1900</v>
      </c>
      <c r="F99" s="69">
        <f t="shared" si="36"/>
        <v>1805</v>
      </c>
      <c r="G99" s="69">
        <f t="shared" si="37"/>
        <v>1805</v>
      </c>
      <c r="H99" s="69"/>
      <c r="I99" s="69">
        <v>1805</v>
      </c>
      <c r="J99" s="69"/>
      <c r="K99" s="69"/>
      <c r="L99" s="69"/>
      <c r="M99" s="44">
        <f t="shared" si="38"/>
        <v>1805</v>
      </c>
      <c r="N99" s="44">
        <f t="shared" si="39"/>
        <v>1805</v>
      </c>
      <c r="O99" s="44"/>
      <c r="P99" s="44">
        <f t="shared" si="40"/>
        <v>0</v>
      </c>
      <c r="Q99" s="44">
        <f t="shared" si="41"/>
        <v>0</v>
      </c>
      <c r="R99" s="44"/>
      <c r="S99" s="44">
        <v>0</v>
      </c>
      <c r="T99" s="44"/>
      <c r="U99" s="44"/>
      <c r="V99" s="44"/>
      <c r="W99" s="44">
        <f t="shared" si="32"/>
        <v>100</v>
      </c>
      <c r="X99" s="44"/>
      <c r="Y99" s="44">
        <f t="shared" si="33"/>
        <v>0</v>
      </c>
      <c r="Z99" s="44"/>
      <c r="AA99" s="44">
        <f t="shared" si="34"/>
        <v>0</v>
      </c>
      <c r="AB99" s="44"/>
      <c r="AC99" s="44"/>
      <c r="AD99" s="44"/>
      <c r="AE99" s="44">
        <v>100</v>
      </c>
      <c r="AF99" s="70"/>
    </row>
    <row r="100" spans="1:32" ht="27">
      <c r="A100" s="67" t="s">
        <v>236</v>
      </c>
      <c r="B100" s="94" t="s">
        <v>237</v>
      </c>
      <c r="C100" s="76" t="s">
        <v>238</v>
      </c>
      <c r="D100" s="69">
        <v>3200</v>
      </c>
      <c r="E100" s="69">
        <f t="shared" si="35"/>
        <v>3200</v>
      </c>
      <c r="F100" s="69">
        <f t="shared" si="36"/>
        <v>1500</v>
      </c>
      <c r="G100" s="69">
        <f t="shared" si="37"/>
        <v>1500</v>
      </c>
      <c r="H100" s="69"/>
      <c r="I100" s="69">
        <v>1500</v>
      </c>
      <c r="J100" s="69"/>
      <c r="K100" s="69"/>
      <c r="L100" s="69"/>
      <c r="M100" s="44">
        <f t="shared" si="38"/>
        <v>1500</v>
      </c>
      <c r="N100" s="44">
        <f t="shared" si="39"/>
        <v>1500</v>
      </c>
      <c r="O100" s="44"/>
      <c r="P100" s="44">
        <f t="shared" si="40"/>
        <v>1025.94</v>
      </c>
      <c r="Q100" s="44">
        <f t="shared" si="41"/>
        <v>1025.94</v>
      </c>
      <c r="R100" s="44"/>
      <c r="S100" s="44">
        <v>1025.94</v>
      </c>
      <c r="T100" s="44"/>
      <c r="U100" s="44"/>
      <c r="V100" s="44"/>
      <c r="W100" s="44">
        <f t="shared" si="32"/>
        <v>100</v>
      </c>
      <c r="X100" s="44"/>
      <c r="Y100" s="44">
        <f t="shared" si="33"/>
        <v>68.396</v>
      </c>
      <c r="Z100" s="44"/>
      <c r="AA100" s="44">
        <f t="shared" si="34"/>
        <v>68.396</v>
      </c>
      <c r="AB100" s="44"/>
      <c r="AC100" s="44"/>
      <c r="AD100" s="44"/>
      <c r="AE100" s="44">
        <v>100</v>
      </c>
      <c r="AF100" s="70"/>
    </row>
    <row r="101" spans="1:32" ht="27">
      <c r="A101" s="67" t="s">
        <v>239</v>
      </c>
      <c r="B101" s="94" t="s">
        <v>240</v>
      </c>
      <c r="C101" s="76" t="s">
        <v>241</v>
      </c>
      <c r="D101" s="69">
        <v>2800</v>
      </c>
      <c r="E101" s="69">
        <f t="shared" si="35"/>
        <v>2800</v>
      </c>
      <c r="F101" s="69">
        <f t="shared" si="36"/>
        <v>1491</v>
      </c>
      <c r="G101" s="69">
        <f t="shared" si="37"/>
        <v>1491</v>
      </c>
      <c r="H101" s="69"/>
      <c r="I101" s="69">
        <v>1491</v>
      </c>
      <c r="J101" s="69"/>
      <c r="K101" s="69"/>
      <c r="L101" s="69"/>
      <c r="M101" s="44">
        <f t="shared" si="38"/>
        <v>1491</v>
      </c>
      <c r="N101" s="44">
        <f t="shared" si="39"/>
        <v>1491</v>
      </c>
      <c r="O101" s="44"/>
      <c r="P101" s="44">
        <f t="shared" si="40"/>
        <v>833.868</v>
      </c>
      <c r="Q101" s="44">
        <f t="shared" si="41"/>
        <v>833.868</v>
      </c>
      <c r="R101" s="44"/>
      <c r="S101" s="44">
        <v>833.868</v>
      </c>
      <c r="T101" s="44"/>
      <c r="U101" s="44"/>
      <c r="V101" s="44"/>
      <c r="W101" s="44">
        <f t="shared" si="32"/>
        <v>100</v>
      </c>
      <c r="X101" s="44"/>
      <c r="Y101" s="44">
        <f t="shared" si="33"/>
        <v>55.926760563380284</v>
      </c>
      <c r="Z101" s="44"/>
      <c r="AA101" s="44">
        <f t="shared" si="34"/>
        <v>55.926760563380284</v>
      </c>
      <c r="AB101" s="44"/>
      <c r="AC101" s="44"/>
      <c r="AD101" s="44"/>
      <c r="AE101" s="44">
        <v>100</v>
      </c>
      <c r="AF101" s="70"/>
    </row>
    <row r="102" spans="1:32" ht="12.75">
      <c r="A102" s="67" t="s">
        <v>134</v>
      </c>
      <c r="B102" s="90" t="s">
        <v>123</v>
      </c>
      <c r="C102" s="68"/>
      <c r="D102" s="69"/>
      <c r="E102" s="69"/>
      <c r="F102" s="69"/>
      <c r="G102" s="69"/>
      <c r="H102" s="69"/>
      <c r="I102" s="69"/>
      <c r="J102" s="69"/>
      <c r="K102" s="69"/>
      <c r="L102" s="69"/>
      <c r="M102" s="44"/>
      <c r="N102" s="44"/>
      <c r="O102" s="44"/>
      <c r="P102" s="44"/>
      <c r="Q102" s="44"/>
      <c r="R102" s="44"/>
      <c r="S102" s="44"/>
      <c r="T102" s="44"/>
      <c r="U102" s="44"/>
      <c r="V102" s="44"/>
      <c r="W102" s="44"/>
      <c r="X102" s="44"/>
      <c r="Y102" s="44"/>
      <c r="Z102" s="44"/>
      <c r="AA102" s="44"/>
      <c r="AB102" s="44"/>
      <c r="AC102" s="44"/>
      <c r="AD102" s="44"/>
      <c r="AE102" s="44"/>
      <c r="AF102" s="77"/>
    </row>
    <row r="103" spans="1:256" ht="26.25">
      <c r="A103" s="83" t="s">
        <v>140</v>
      </c>
      <c r="B103" s="64" t="s">
        <v>242</v>
      </c>
      <c r="C103" s="64"/>
      <c r="D103" s="65"/>
      <c r="E103" s="65"/>
      <c r="F103" s="65"/>
      <c r="G103" s="65"/>
      <c r="H103" s="65"/>
      <c r="I103" s="65"/>
      <c r="J103" s="65"/>
      <c r="K103" s="65"/>
      <c r="L103" s="65"/>
      <c r="M103" s="43"/>
      <c r="N103" s="43"/>
      <c r="O103" s="43"/>
      <c r="P103" s="43"/>
      <c r="Q103" s="43"/>
      <c r="R103" s="43"/>
      <c r="S103" s="43"/>
      <c r="T103" s="43"/>
      <c r="U103" s="43"/>
      <c r="V103" s="43"/>
      <c r="W103" s="43"/>
      <c r="X103" s="43"/>
      <c r="Y103" s="43"/>
      <c r="Z103" s="43"/>
      <c r="AA103" s="43"/>
      <c r="AB103" s="43"/>
      <c r="AC103" s="43"/>
      <c r="AD103" s="43"/>
      <c r="AE103" s="43"/>
      <c r="AF103" s="7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c r="EC103" s="52"/>
      <c r="ED103" s="52"/>
      <c r="EE103" s="52"/>
      <c r="EF103" s="52"/>
      <c r="EG103" s="52"/>
      <c r="EH103" s="52"/>
      <c r="EI103" s="52"/>
      <c r="EJ103" s="52"/>
      <c r="EK103" s="52"/>
      <c r="EL103" s="52"/>
      <c r="EM103" s="52"/>
      <c r="EN103" s="52"/>
      <c r="EO103" s="52"/>
      <c r="EP103" s="52"/>
      <c r="EQ103" s="52"/>
      <c r="ER103" s="52"/>
      <c r="ES103" s="52"/>
      <c r="ET103" s="52"/>
      <c r="EU103" s="52"/>
      <c r="EV103" s="52"/>
      <c r="EW103" s="52"/>
      <c r="EX103" s="52"/>
      <c r="EY103" s="52"/>
      <c r="EZ103" s="52"/>
      <c r="FA103" s="52"/>
      <c r="FB103" s="52"/>
      <c r="FC103" s="52"/>
      <c r="FD103" s="52"/>
      <c r="FE103" s="52"/>
      <c r="FF103" s="52"/>
      <c r="FG103" s="52"/>
      <c r="FH103" s="52"/>
      <c r="FI103" s="52"/>
      <c r="FJ103" s="52"/>
      <c r="FK103" s="52"/>
      <c r="FL103" s="52"/>
      <c r="FM103" s="52"/>
      <c r="FN103" s="52"/>
      <c r="FO103" s="52"/>
      <c r="FP103" s="52"/>
      <c r="FQ103" s="52"/>
      <c r="FR103" s="52"/>
      <c r="FS103" s="52"/>
      <c r="FT103" s="52"/>
      <c r="FU103" s="52"/>
      <c r="FV103" s="52"/>
      <c r="FW103" s="52"/>
      <c r="FX103" s="52"/>
      <c r="FY103" s="52"/>
      <c r="FZ103" s="52"/>
      <c r="GA103" s="52"/>
      <c r="GB103" s="52"/>
      <c r="GC103" s="52"/>
      <c r="GD103" s="52"/>
      <c r="GE103" s="52"/>
      <c r="GF103" s="52"/>
      <c r="GG103" s="52"/>
      <c r="GH103" s="52"/>
      <c r="GI103" s="52"/>
      <c r="GJ103" s="52"/>
      <c r="GK103" s="52"/>
      <c r="GL103" s="52"/>
      <c r="GM103" s="52"/>
      <c r="GN103" s="52"/>
      <c r="GO103" s="52"/>
      <c r="GP103" s="52"/>
      <c r="GQ103" s="52"/>
      <c r="GR103" s="52"/>
      <c r="GS103" s="52"/>
      <c r="GT103" s="52"/>
      <c r="GU103" s="52"/>
      <c r="GV103" s="52"/>
      <c r="GW103" s="52"/>
      <c r="GX103" s="52"/>
      <c r="GY103" s="52"/>
      <c r="GZ103" s="52"/>
      <c r="HA103" s="52"/>
      <c r="HB103" s="52"/>
      <c r="HC103" s="52"/>
      <c r="HD103" s="52"/>
      <c r="HE103" s="52"/>
      <c r="HF103" s="52"/>
      <c r="HG103" s="52"/>
      <c r="HH103" s="52"/>
      <c r="HI103" s="52"/>
      <c r="HJ103" s="52"/>
      <c r="HK103" s="52"/>
      <c r="HL103" s="52"/>
      <c r="HM103" s="52"/>
      <c r="HN103" s="52"/>
      <c r="HO103" s="52"/>
      <c r="HP103" s="52"/>
      <c r="HQ103" s="52"/>
      <c r="HR103" s="52"/>
      <c r="HS103" s="52"/>
      <c r="HT103" s="52"/>
      <c r="HU103" s="52"/>
      <c r="HV103" s="52"/>
      <c r="HW103" s="52"/>
      <c r="HX103" s="52"/>
      <c r="HY103" s="52"/>
      <c r="HZ103" s="52"/>
      <c r="IA103" s="52"/>
      <c r="IB103" s="52"/>
      <c r="IC103" s="52"/>
      <c r="ID103" s="52"/>
      <c r="IE103" s="52"/>
      <c r="IF103" s="52"/>
      <c r="IG103" s="52"/>
      <c r="IH103" s="52"/>
      <c r="II103" s="52"/>
      <c r="IJ103" s="52"/>
      <c r="IK103" s="52"/>
      <c r="IL103" s="52"/>
      <c r="IM103" s="52"/>
      <c r="IN103" s="52"/>
      <c r="IO103" s="52"/>
      <c r="IP103" s="52"/>
      <c r="IQ103" s="52"/>
      <c r="IR103" s="52"/>
      <c r="IS103" s="52"/>
      <c r="IT103" s="52"/>
      <c r="IU103" s="52"/>
      <c r="IV103" s="52"/>
    </row>
    <row r="104" spans="1:256" ht="26.25">
      <c r="A104" s="67" t="s">
        <v>122</v>
      </c>
      <c r="B104" s="90" t="s">
        <v>127</v>
      </c>
      <c r="C104" s="64"/>
      <c r="D104" s="65"/>
      <c r="E104" s="65"/>
      <c r="F104" s="65"/>
      <c r="G104" s="65"/>
      <c r="H104" s="65"/>
      <c r="I104" s="65"/>
      <c r="J104" s="65"/>
      <c r="K104" s="65"/>
      <c r="L104" s="65"/>
      <c r="M104" s="43"/>
      <c r="N104" s="43"/>
      <c r="O104" s="43"/>
      <c r="P104" s="43"/>
      <c r="Q104" s="43"/>
      <c r="R104" s="43"/>
      <c r="S104" s="43"/>
      <c r="T104" s="43"/>
      <c r="U104" s="43"/>
      <c r="V104" s="43"/>
      <c r="W104" s="43"/>
      <c r="X104" s="43"/>
      <c r="Y104" s="43"/>
      <c r="Z104" s="43"/>
      <c r="AA104" s="43"/>
      <c r="AB104" s="43"/>
      <c r="AC104" s="43"/>
      <c r="AD104" s="43"/>
      <c r="AE104" s="43"/>
      <c r="AF104" s="7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52"/>
      <c r="EH104" s="52"/>
      <c r="EI104" s="52"/>
      <c r="EJ104" s="52"/>
      <c r="EK104" s="52"/>
      <c r="EL104" s="52"/>
      <c r="EM104" s="52"/>
      <c r="EN104" s="52"/>
      <c r="EO104" s="52"/>
      <c r="EP104" s="52"/>
      <c r="EQ104" s="52"/>
      <c r="ER104" s="52"/>
      <c r="ES104" s="52"/>
      <c r="ET104" s="52"/>
      <c r="EU104" s="52"/>
      <c r="EV104" s="52"/>
      <c r="EW104" s="52"/>
      <c r="EX104" s="52"/>
      <c r="EY104" s="52"/>
      <c r="EZ104" s="52"/>
      <c r="FA104" s="52"/>
      <c r="FB104" s="52"/>
      <c r="FC104" s="52"/>
      <c r="FD104" s="52"/>
      <c r="FE104" s="52"/>
      <c r="FF104" s="52"/>
      <c r="FG104" s="52"/>
      <c r="FH104" s="52"/>
      <c r="FI104" s="52"/>
      <c r="FJ104" s="52"/>
      <c r="FK104" s="52"/>
      <c r="FL104" s="52"/>
      <c r="FM104" s="52"/>
      <c r="FN104" s="52"/>
      <c r="FO104" s="52"/>
      <c r="FP104" s="52"/>
      <c r="FQ104" s="52"/>
      <c r="FR104" s="52"/>
      <c r="FS104" s="52"/>
      <c r="FT104" s="52"/>
      <c r="FU104" s="52"/>
      <c r="FV104" s="52"/>
      <c r="FW104" s="52"/>
      <c r="FX104" s="52"/>
      <c r="FY104" s="52"/>
      <c r="FZ104" s="52"/>
      <c r="GA104" s="52"/>
      <c r="GB104" s="52"/>
      <c r="GC104" s="52"/>
      <c r="GD104" s="52"/>
      <c r="GE104" s="52"/>
      <c r="GF104" s="52"/>
      <c r="GG104" s="52"/>
      <c r="GH104" s="52"/>
      <c r="GI104" s="52"/>
      <c r="GJ104" s="52"/>
      <c r="GK104" s="52"/>
      <c r="GL104" s="52"/>
      <c r="GM104" s="52"/>
      <c r="GN104" s="52"/>
      <c r="GO104" s="52"/>
      <c r="GP104" s="52"/>
      <c r="GQ104" s="52"/>
      <c r="GR104" s="52"/>
      <c r="GS104" s="52"/>
      <c r="GT104" s="52"/>
      <c r="GU104" s="52"/>
      <c r="GV104" s="52"/>
      <c r="GW104" s="52"/>
      <c r="GX104" s="52"/>
      <c r="GY104" s="52"/>
      <c r="GZ104" s="52"/>
      <c r="HA104" s="52"/>
      <c r="HB104" s="52"/>
      <c r="HC104" s="52"/>
      <c r="HD104" s="52"/>
      <c r="HE104" s="52"/>
      <c r="HF104" s="52"/>
      <c r="HG104" s="52"/>
      <c r="HH104" s="52"/>
      <c r="HI104" s="52"/>
      <c r="HJ104" s="52"/>
      <c r="HK104" s="52"/>
      <c r="HL104" s="52"/>
      <c r="HM104" s="52"/>
      <c r="HN104" s="52"/>
      <c r="HO104" s="52"/>
      <c r="HP104" s="52"/>
      <c r="HQ104" s="52"/>
      <c r="HR104" s="52"/>
      <c r="HS104" s="52"/>
      <c r="HT104" s="52"/>
      <c r="HU104" s="52"/>
      <c r="HV104" s="52"/>
      <c r="HW104" s="52"/>
      <c r="HX104" s="52"/>
      <c r="HY104" s="52"/>
      <c r="HZ104" s="52"/>
      <c r="IA104" s="52"/>
      <c r="IB104" s="52"/>
      <c r="IC104" s="52"/>
      <c r="ID104" s="52"/>
      <c r="IE104" s="52"/>
      <c r="IF104" s="52"/>
      <c r="IG104" s="52"/>
      <c r="IH104" s="52"/>
      <c r="II104" s="52"/>
      <c r="IJ104" s="52"/>
      <c r="IK104" s="52"/>
      <c r="IL104" s="52"/>
      <c r="IM104" s="52"/>
      <c r="IN104" s="52"/>
      <c r="IO104" s="52"/>
      <c r="IP104" s="52"/>
      <c r="IQ104" s="52"/>
      <c r="IR104" s="52"/>
      <c r="IS104" s="52"/>
      <c r="IT104" s="52"/>
      <c r="IU104" s="52"/>
      <c r="IV104" s="52"/>
    </row>
    <row r="105" spans="1:256" ht="12.75">
      <c r="A105" s="67" t="s">
        <v>132</v>
      </c>
      <c r="B105" s="90" t="s">
        <v>133</v>
      </c>
      <c r="C105" s="64"/>
      <c r="D105" s="65"/>
      <c r="E105" s="65"/>
      <c r="F105" s="65"/>
      <c r="G105" s="65"/>
      <c r="H105" s="65"/>
      <c r="I105" s="65"/>
      <c r="J105" s="65"/>
      <c r="K105" s="65"/>
      <c r="L105" s="65"/>
      <c r="M105" s="43"/>
      <c r="N105" s="43"/>
      <c r="O105" s="43"/>
      <c r="P105" s="43"/>
      <c r="Q105" s="43"/>
      <c r="R105" s="43"/>
      <c r="S105" s="43"/>
      <c r="T105" s="43"/>
      <c r="U105" s="43"/>
      <c r="V105" s="43"/>
      <c r="W105" s="43"/>
      <c r="X105" s="43"/>
      <c r="Y105" s="43"/>
      <c r="Z105" s="43"/>
      <c r="AA105" s="43"/>
      <c r="AB105" s="43"/>
      <c r="AC105" s="43"/>
      <c r="AD105" s="43"/>
      <c r="AE105" s="43"/>
      <c r="AF105" s="7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c r="EC105" s="52"/>
      <c r="ED105" s="52"/>
      <c r="EE105" s="52"/>
      <c r="EF105" s="52"/>
      <c r="EG105" s="52"/>
      <c r="EH105" s="52"/>
      <c r="EI105" s="52"/>
      <c r="EJ105" s="52"/>
      <c r="EK105" s="52"/>
      <c r="EL105" s="52"/>
      <c r="EM105" s="52"/>
      <c r="EN105" s="52"/>
      <c r="EO105" s="52"/>
      <c r="EP105" s="52"/>
      <c r="EQ105" s="52"/>
      <c r="ER105" s="52"/>
      <c r="ES105" s="52"/>
      <c r="ET105" s="52"/>
      <c r="EU105" s="52"/>
      <c r="EV105" s="52"/>
      <c r="EW105" s="52"/>
      <c r="EX105" s="52"/>
      <c r="EY105" s="52"/>
      <c r="EZ105" s="52"/>
      <c r="FA105" s="52"/>
      <c r="FB105" s="52"/>
      <c r="FC105" s="52"/>
      <c r="FD105" s="52"/>
      <c r="FE105" s="52"/>
      <c r="FF105" s="52"/>
      <c r="FG105" s="52"/>
      <c r="FH105" s="52"/>
      <c r="FI105" s="52"/>
      <c r="FJ105" s="52"/>
      <c r="FK105" s="52"/>
      <c r="FL105" s="52"/>
      <c r="FM105" s="52"/>
      <c r="FN105" s="52"/>
      <c r="FO105" s="52"/>
      <c r="FP105" s="52"/>
      <c r="FQ105" s="52"/>
      <c r="FR105" s="52"/>
      <c r="FS105" s="52"/>
      <c r="FT105" s="52"/>
      <c r="FU105" s="52"/>
      <c r="FV105" s="52"/>
      <c r="FW105" s="52"/>
      <c r="FX105" s="52"/>
      <c r="FY105" s="52"/>
      <c r="FZ105" s="52"/>
      <c r="GA105" s="52"/>
      <c r="GB105" s="52"/>
      <c r="GC105" s="52"/>
      <c r="GD105" s="52"/>
      <c r="GE105" s="52"/>
      <c r="GF105" s="52"/>
      <c r="GG105" s="52"/>
      <c r="GH105" s="52"/>
      <c r="GI105" s="52"/>
      <c r="GJ105" s="52"/>
      <c r="GK105" s="52"/>
      <c r="GL105" s="52"/>
      <c r="GM105" s="52"/>
      <c r="GN105" s="52"/>
      <c r="GO105" s="52"/>
      <c r="GP105" s="52"/>
      <c r="GQ105" s="52"/>
      <c r="GR105" s="52"/>
      <c r="GS105" s="52"/>
      <c r="GT105" s="52"/>
      <c r="GU105" s="52"/>
      <c r="GV105" s="52"/>
      <c r="GW105" s="52"/>
      <c r="GX105" s="52"/>
      <c r="GY105" s="52"/>
      <c r="GZ105" s="52"/>
      <c r="HA105" s="52"/>
      <c r="HB105" s="52"/>
      <c r="HC105" s="52"/>
      <c r="HD105" s="52"/>
      <c r="HE105" s="52"/>
      <c r="HF105" s="52"/>
      <c r="HG105" s="52"/>
      <c r="HH105" s="52"/>
      <c r="HI105" s="52"/>
      <c r="HJ105" s="52"/>
      <c r="HK105" s="52"/>
      <c r="HL105" s="52"/>
      <c r="HM105" s="52"/>
      <c r="HN105" s="52"/>
      <c r="HO105" s="52"/>
      <c r="HP105" s="52"/>
      <c r="HQ105" s="52"/>
      <c r="HR105" s="52"/>
      <c r="HS105" s="52"/>
      <c r="HT105" s="52"/>
      <c r="HU105" s="52"/>
      <c r="HV105" s="52"/>
      <c r="HW105" s="52"/>
      <c r="HX105" s="52"/>
      <c r="HY105" s="52"/>
      <c r="HZ105" s="52"/>
      <c r="IA105" s="52"/>
      <c r="IB105" s="52"/>
      <c r="IC105" s="52"/>
      <c r="ID105" s="52"/>
      <c r="IE105" s="52"/>
      <c r="IF105" s="52"/>
      <c r="IG105" s="52"/>
      <c r="IH105" s="52"/>
      <c r="II105" s="52"/>
      <c r="IJ105" s="52"/>
      <c r="IK105" s="52"/>
      <c r="IL105" s="52"/>
      <c r="IM105" s="52"/>
      <c r="IN105" s="52"/>
      <c r="IO105" s="52"/>
      <c r="IP105" s="52"/>
      <c r="IQ105" s="52"/>
      <c r="IR105" s="52"/>
      <c r="IS105" s="52"/>
      <c r="IT105" s="52"/>
      <c r="IU105" s="52"/>
      <c r="IV105" s="52"/>
    </row>
    <row r="106" spans="1:256" ht="12.75">
      <c r="A106" s="67" t="s">
        <v>134</v>
      </c>
      <c r="B106" s="90" t="s">
        <v>123</v>
      </c>
      <c r="C106" s="64"/>
      <c r="D106" s="65"/>
      <c r="E106" s="65"/>
      <c r="F106" s="65"/>
      <c r="G106" s="65"/>
      <c r="H106" s="65"/>
      <c r="I106" s="65"/>
      <c r="J106" s="65"/>
      <c r="K106" s="65"/>
      <c r="L106" s="65"/>
      <c r="M106" s="43"/>
      <c r="N106" s="43"/>
      <c r="O106" s="43"/>
      <c r="P106" s="43"/>
      <c r="Q106" s="43"/>
      <c r="R106" s="43"/>
      <c r="S106" s="43"/>
      <c r="T106" s="43"/>
      <c r="U106" s="43"/>
      <c r="V106" s="43"/>
      <c r="W106" s="43"/>
      <c r="X106" s="43"/>
      <c r="Y106" s="43"/>
      <c r="Z106" s="43"/>
      <c r="AA106" s="43"/>
      <c r="AB106" s="43"/>
      <c r="AC106" s="43"/>
      <c r="AD106" s="43"/>
      <c r="AE106" s="43"/>
      <c r="AF106" s="7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c r="EC106" s="52"/>
      <c r="ED106" s="52"/>
      <c r="EE106" s="52"/>
      <c r="EF106" s="52"/>
      <c r="EG106" s="52"/>
      <c r="EH106" s="52"/>
      <c r="EI106" s="52"/>
      <c r="EJ106" s="52"/>
      <c r="EK106" s="52"/>
      <c r="EL106" s="52"/>
      <c r="EM106" s="52"/>
      <c r="EN106" s="52"/>
      <c r="EO106" s="52"/>
      <c r="EP106" s="52"/>
      <c r="EQ106" s="52"/>
      <c r="ER106" s="52"/>
      <c r="ES106" s="52"/>
      <c r="ET106" s="52"/>
      <c r="EU106" s="52"/>
      <c r="EV106" s="52"/>
      <c r="EW106" s="52"/>
      <c r="EX106" s="52"/>
      <c r="EY106" s="52"/>
      <c r="EZ106" s="52"/>
      <c r="FA106" s="52"/>
      <c r="FB106" s="52"/>
      <c r="FC106" s="52"/>
      <c r="FD106" s="52"/>
      <c r="FE106" s="52"/>
      <c r="FF106" s="52"/>
      <c r="FG106" s="52"/>
      <c r="FH106" s="52"/>
      <c r="FI106" s="52"/>
      <c r="FJ106" s="52"/>
      <c r="FK106" s="52"/>
      <c r="FL106" s="52"/>
      <c r="FM106" s="52"/>
      <c r="FN106" s="52"/>
      <c r="FO106" s="52"/>
      <c r="FP106" s="52"/>
      <c r="FQ106" s="52"/>
      <c r="FR106" s="52"/>
      <c r="FS106" s="52"/>
      <c r="FT106" s="52"/>
      <c r="FU106" s="52"/>
      <c r="FV106" s="52"/>
      <c r="FW106" s="52"/>
      <c r="FX106" s="52"/>
      <c r="FY106" s="52"/>
      <c r="FZ106" s="52"/>
      <c r="GA106" s="52"/>
      <c r="GB106" s="52"/>
      <c r="GC106" s="52"/>
      <c r="GD106" s="52"/>
      <c r="GE106" s="52"/>
      <c r="GF106" s="52"/>
      <c r="GG106" s="52"/>
      <c r="GH106" s="52"/>
      <c r="GI106" s="52"/>
      <c r="GJ106" s="52"/>
      <c r="GK106" s="52"/>
      <c r="GL106" s="52"/>
      <c r="GM106" s="52"/>
      <c r="GN106" s="52"/>
      <c r="GO106" s="52"/>
      <c r="GP106" s="52"/>
      <c r="GQ106" s="52"/>
      <c r="GR106" s="52"/>
      <c r="GS106" s="52"/>
      <c r="GT106" s="52"/>
      <c r="GU106" s="52"/>
      <c r="GV106" s="52"/>
      <c r="GW106" s="52"/>
      <c r="GX106" s="52"/>
      <c r="GY106" s="52"/>
      <c r="GZ106" s="52"/>
      <c r="HA106" s="52"/>
      <c r="HB106" s="52"/>
      <c r="HC106" s="52"/>
      <c r="HD106" s="52"/>
      <c r="HE106" s="52"/>
      <c r="HF106" s="52"/>
      <c r="HG106" s="52"/>
      <c r="HH106" s="52"/>
      <c r="HI106" s="52"/>
      <c r="HJ106" s="52"/>
      <c r="HK106" s="52"/>
      <c r="HL106" s="52"/>
      <c r="HM106" s="52"/>
      <c r="HN106" s="52"/>
      <c r="HO106" s="52"/>
      <c r="HP106" s="52"/>
      <c r="HQ106" s="52"/>
      <c r="HR106" s="52"/>
      <c r="HS106" s="52"/>
      <c r="HT106" s="52"/>
      <c r="HU106" s="52"/>
      <c r="HV106" s="52"/>
      <c r="HW106" s="52"/>
      <c r="HX106" s="52"/>
      <c r="HY106" s="52"/>
      <c r="HZ106" s="52"/>
      <c r="IA106" s="52"/>
      <c r="IB106" s="52"/>
      <c r="IC106" s="52"/>
      <c r="ID106" s="52"/>
      <c r="IE106" s="52"/>
      <c r="IF106" s="52"/>
      <c r="IG106" s="52"/>
      <c r="IH106" s="52"/>
      <c r="II106" s="52"/>
      <c r="IJ106" s="52"/>
      <c r="IK106" s="52"/>
      <c r="IL106" s="52"/>
      <c r="IM106" s="52"/>
      <c r="IN106" s="52"/>
      <c r="IO106" s="52"/>
      <c r="IP106" s="52"/>
      <c r="IQ106" s="52"/>
      <c r="IR106" s="52"/>
      <c r="IS106" s="52"/>
      <c r="IT106" s="52"/>
      <c r="IU106" s="52"/>
      <c r="IV106" s="52"/>
    </row>
    <row r="107" spans="1:256" ht="26.25">
      <c r="A107" s="63" t="s">
        <v>142</v>
      </c>
      <c r="B107" s="64" t="s">
        <v>243</v>
      </c>
      <c r="C107" s="64"/>
      <c r="D107" s="65"/>
      <c r="E107" s="65"/>
      <c r="F107" s="65"/>
      <c r="G107" s="65"/>
      <c r="H107" s="65"/>
      <c r="I107" s="65"/>
      <c r="J107" s="65"/>
      <c r="K107" s="65"/>
      <c r="L107" s="65"/>
      <c r="M107" s="43"/>
      <c r="N107" s="43"/>
      <c r="O107" s="43"/>
      <c r="P107" s="43"/>
      <c r="Q107" s="43"/>
      <c r="R107" s="43"/>
      <c r="S107" s="43"/>
      <c r="T107" s="43"/>
      <c r="U107" s="43"/>
      <c r="V107" s="43"/>
      <c r="W107" s="43"/>
      <c r="X107" s="43"/>
      <c r="Y107" s="43"/>
      <c r="Z107" s="43"/>
      <c r="AA107" s="43"/>
      <c r="AB107" s="43"/>
      <c r="AC107" s="43"/>
      <c r="AD107" s="43"/>
      <c r="AE107" s="43"/>
      <c r="AF107" s="7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c r="EC107" s="52"/>
      <c r="ED107" s="52"/>
      <c r="EE107" s="52"/>
      <c r="EF107" s="52"/>
      <c r="EG107" s="52"/>
      <c r="EH107" s="52"/>
      <c r="EI107" s="52"/>
      <c r="EJ107" s="52"/>
      <c r="EK107" s="52"/>
      <c r="EL107" s="52"/>
      <c r="EM107" s="52"/>
      <c r="EN107" s="52"/>
      <c r="EO107" s="52"/>
      <c r="EP107" s="52"/>
      <c r="EQ107" s="52"/>
      <c r="ER107" s="52"/>
      <c r="ES107" s="52"/>
      <c r="ET107" s="52"/>
      <c r="EU107" s="52"/>
      <c r="EV107" s="52"/>
      <c r="EW107" s="52"/>
      <c r="EX107" s="52"/>
      <c r="EY107" s="52"/>
      <c r="EZ107" s="52"/>
      <c r="FA107" s="52"/>
      <c r="FB107" s="52"/>
      <c r="FC107" s="52"/>
      <c r="FD107" s="52"/>
      <c r="FE107" s="52"/>
      <c r="FF107" s="52"/>
      <c r="FG107" s="52"/>
      <c r="FH107" s="52"/>
      <c r="FI107" s="52"/>
      <c r="FJ107" s="52"/>
      <c r="FK107" s="52"/>
      <c r="FL107" s="52"/>
      <c r="FM107" s="52"/>
      <c r="FN107" s="52"/>
      <c r="FO107" s="52"/>
      <c r="FP107" s="52"/>
      <c r="FQ107" s="52"/>
      <c r="FR107" s="52"/>
      <c r="FS107" s="52"/>
      <c r="FT107" s="52"/>
      <c r="FU107" s="52"/>
      <c r="FV107" s="52"/>
      <c r="FW107" s="52"/>
      <c r="FX107" s="52"/>
      <c r="FY107" s="52"/>
      <c r="FZ107" s="52"/>
      <c r="GA107" s="52"/>
      <c r="GB107" s="52"/>
      <c r="GC107" s="52"/>
      <c r="GD107" s="52"/>
      <c r="GE107" s="52"/>
      <c r="GF107" s="52"/>
      <c r="GG107" s="52"/>
      <c r="GH107" s="52"/>
      <c r="GI107" s="52"/>
      <c r="GJ107" s="52"/>
      <c r="GK107" s="52"/>
      <c r="GL107" s="52"/>
      <c r="GM107" s="52"/>
      <c r="GN107" s="52"/>
      <c r="GO107" s="52"/>
      <c r="GP107" s="52"/>
      <c r="GQ107" s="52"/>
      <c r="GR107" s="52"/>
      <c r="GS107" s="52"/>
      <c r="GT107" s="52"/>
      <c r="GU107" s="52"/>
      <c r="GV107" s="52"/>
      <c r="GW107" s="52"/>
      <c r="GX107" s="52"/>
      <c r="GY107" s="52"/>
      <c r="GZ107" s="52"/>
      <c r="HA107" s="52"/>
      <c r="HB107" s="52"/>
      <c r="HC107" s="52"/>
      <c r="HD107" s="52"/>
      <c r="HE107" s="52"/>
      <c r="HF107" s="52"/>
      <c r="HG107" s="52"/>
      <c r="HH107" s="52"/>
      <c r="HI107" s="52"/>
      <c r="HJ107" s="52"/>
      <c r="HK107" s="52"/>
      <c r="HL107" s="52"/>
      <c r="HM107" s="52"/>
      <c r="HN107" s="52"/>
      <c r="HO107" s="52"/>
      <c r="HP107" s="52"/>
      <c r="HQ107" s="52"/>
      <c r="HR107" s="52"/>
      <c r="HS107" s="52"/>
      <c r="HT107" s="52"/>
      <c r="HU107" s="52"/>
      <c r="HV107" s="52"/>
      <c r="HW107" s="52"/>
      <c r="HX107" s="52"/>
      <c r="HY107" s="52"/>
      <c r="HZ107" s="52"/>
      <c r="IA107" s="52"/>
      <c r="IB107" s="52"/>
      <c r="IC107" s="52"/>
      <c r="ID107" s="52"/>
      <c r="IE107" s="52"/>
      <c r="IF107" s="52"/>
      <c r="IG107" s="52"/>
      <c r="IH107" s="52"/>
      <c r="II107" s="52"/>
      <c r="IJ107" s="52"/>
      <c r="IK107" s="52"/>
      <c r="IL107" s="52"/>
      <c r="IM107" s="52"/>
      <c r="IN107" s="52"/>
      <c r="IO107" s="52"/>
      <c r="IP107" s="52"/>
      <c r="IQ107" s="52"/>
      <c r="IR107" s="52"/>
      <c r="IS107" s="52"/>
      <c r="IT107" s="52"/>
      <c r="IU107" s="52"/>
      <c r="IV107" s="52"/>
    </row>
    <row r="108" spans="1:256" ht="26.25">
      <c r="A108" s="67" t="s">
        <v>122</v>
      </c>
      <c r="B108" s="90" t="s">
        <v>127</v>
      </c>
      <c r="C108" s="64"/>
      <c r="D108" s="65"/>
      <c r="E108" s="65"/>
      <c r="F108" s="65"/>
      <c r="G108" s="65"/>
      <c r="H108" s="65"/>
      <c r="I108" s="65"/>
      <c r="J108" s="65"/>
      <c r="K108" s="65"/>
      <c r="L108" s="65"/>
      <c r="M108" s="43"/>
      <c r="N108" s="43"/>
      <c r="O108" s="43"/>
      <c r="P108" s="43"/>
      <c r="Q108" s="43"/>
      <c r="R108" s="43"/>
      <c r="S108" s="43"/>
      <c r="T108" s="43"/>
      <c r="U108" s="43"/>
      <c r="V108" s="43"/>
      <c r="W108" s="43"/>
      <c r="X108" s="43"/>
      <c r="Y108" s="43"/>
      <c r="Z108" s="43"/>
      <c r="AA108" s="43"/>
      <c r="AB108" s="43"/>
      <c r="AC108" s="43"/>
      <c r="AD108" s="43"/>
      <c r="AE108" s="43"/>
      <c r="AF108" s="7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c r="EC108" s="52"/>
      <c r="ED108" s="52"/>
      <c r="EE108" s="52"/>
      <c r="EF108" s="52"/>
      <c r="EG108" s="52"/>
      <c r="EH108" s="52"/>
      <c r="EI108" s="52"/>
      <c r="EJ108" s="52"/>
      <c r="EK108" s="52"/>
      <c r="EL108" s="52"/>
      <c r="EM108" s="52"/>
      <c r="EN108" s="52"/>
      <c r="EO108" s="52"/>
      <c r="EP108" s="52"/>
      <c r="EQ108" s="52"/>
      <c r="ER108" s="52"/>
      <c r="ES108" s="52"/>
      <c r="ET108" s="52"/>
      <c r="EU108" s="52"/>
      <c r="EV108" s="52"/>
      <c r="EW108" s="52"/>
      <c r="EX108" s="52"/>
      <c r="EY108" s="52"/>
      <c r="EZ108" s="52"/>
      <c r="FA108" s="52"/>
      <c r="FB108" s="52"/>
      <c r="FC108" s="52"/>
      <c r="FD108" s="52"/>
      <c r="FE108" s="52"/>
      <c r="FF108" s="52"/>
      <c r="FG108" s="52"/>
      <c r="FH108" s="52"/>
      <c r="FI108" s="52"/>
      <c r="FJ108" s="52"/>
      <c r="FK108" s="52"/>
      <c r="FL108" s="52"/>
      <c r="FM108" s="52"/>
      <c r="FN108" s="52"/>
      <c r="FO108" s="52"/>
      <c r="FP108" s="52"/>
      <c r="FQ108" s="52"/>
      <c r="FR108" s="52"/>
      <c r="FS108" s="52"/>
      <c r="FT108" s="52"/>
      <c r="FU108" s="52"/>
      <c r="FV108" s="52"/>
      <c r="FW108" s="52"/>
      <c r="FX108" s="52"/>
      <c r="FY108" s="52"/>
      <c r="FZ108" s="52"/>
      <c r="GA108" s="52"/>
      <c r="GB108" s="52"/>
      <c r="GC108" s="52"/>
      <c r="GD108" s="52"/>
      <c r="GE108" s="52"/>
      <c r="GF108" s="52"/>
      <c r="GG108" s="52"/>
      <c r="GH108" s="52"/>
      <c r="GI108" s="52"/>
      <c r="GJ108" s="52"/>
      <c r="GK108" s="52"/>
      <c r="GL108" s="52"/>
      <c r="GM108" s="52"/>
      <c r="GN108" s="52"/>
      <c r="GO108" s="52"/>
      <c r="GP108" s="52"/>
      <c r="GQ108" s="52"/>
      <c r="GR108" s="52"/>
      <c r="GS108" s="52"/>
      <c r="GT108" s="52"/>
      <c r="GU108" s="52"/>
      <c r="GV108" s="52"/>
      <c r="GW108" s="52"/>
      <c r="GX108" s="52"/>
      <c r="GY108" s="52"/>
      <c r="GZ108" s="52"/>
      <c r="HA108" s="52"/>
      <c r="HB108" s="52"/>
      <c r="HC108" s="52"/>
      <c r="HD108" s="52"/>
      <c r="HE108" s="52"/>
      <c r="HF108" s="52"/>
      <c r="HG108" s="52"/>
      <c r="HH108" s="52"/>
      <c r="HI108" s="52"/>
      <c r="HJ108" s="52"/>
      <c r="HK108" s="52"/>
      <c r="HL108" s="52"/>
      <c r="HM108" s="52"/>
      <c r="HN108" s="52"/>
      <c r="HO108" s="52"/>
      <c r="HP108" s="52"/>
      <c r="HQ108" s="52"/>
      <c r="HR108" s="52"/>
      <c r="HS108" s="52"/>
      <c r="HT108" s="52"/>
      <c r="HU108" s="52"/>
      <c r="HV108" s="52"/>
      <c r="HW108" s="52"/>
      <c r="HX108" s="52"/>
      <c r="HY108" s="52"/>
      <c r="HZ108" s="52"/>
      <c r="IA108" s="52"/>
      <c r="IB108" s="52"/>
      <c r="IC108" s="52"/>
      <c r="ID108" s="52"/>
      <c r="IE108" s="52"/>
      <c r="IF108" s="52"/>
      <c r="IG108" s="52"/>
      <c r="IH108" s="52"/>
      <c r="II108" s="52"/>
      <c r="IJ108" s="52"/>
      <c r="IK108" s="52"/>
      <c r="IL108" s="52"/>
      <c r="IM108" s="52"/>
      <c r="IN108" s="52"/>
      <c r="IO108" s="52"/>
      <c r="IP108" s="52"/>
      <c r="IQ108" s="52"/>
      <c r="IR108" s="52"/>
      <c r="IS108" s="52"/>
      <c r="IT108" s="52"/>
      <c r="IU108" s="52"/>
      <c r="IV108" s="52"/>
    </row>
    <row r="109" spans="1:256" ht="12.75">
      <c r="A109" s="67" t="s">
        <v>132</v>
      </c>
      <c r="B109" s="90" t="s">
        <v>133</v>
      </c>
      <c r="C109" s="64"/>
      <c r="D109" s="65"/>
      <c r="E109" s="65"/>
      <c r="F109" s="65"/>
      <c r="G109" s="65"/>
      <c r="H109" s="65"/>
      <c r="I109" s="65"/>
      <c r="J109" s="65"/>
      <c r="K109" s="65"/>
      <c r="L109" s="65"/>
      <c r="M109" s="43"/>
      <c r="N109" s="43"/>
      <c r="O109" s="43"/>
      <c r="P109" s="43"/>
      <c r="Q109" s="43"/>
      <c r="R109" s="43"/>
      <c r="S109" s="43"/>
      <c r="T109" s="43"/>
      <c r="U109" s="43"/>
      <c r="V109" s="43"/>
      <c r="W109" s="43"/>
      <c r="X109" s="43"/>
      <c r="Y109" s="43"/>
      <c r="Z109" s="43"/>
      <c r="AA109" s="43"/>
      <c r="AB109" s="43"/>
      <c r="AC109" s="43"/>
      <c r="AD109" s="43"/>
      <c r="AE109" s="43"/>
      <c r="AF109" s="7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c r="EC109" s="52"/>
      <c r="ED109" s="52"/>
      <c r="EE109" s="52"/>
      <c r="EF109" s="52"/>
      <c r="EG109" s="52"/>
      <c r="EH109" s="52"/>
      <c r="EI109" s="52"/>
      <c r="EJ109" s="52"/>
      <c r="EK109" s="52"/>
      <c r="EL109" s="52"/>
      <c r="EM109" s="52"/>
      <c r="EN109" s="52"/>
      <c r="EO109" s="52"/>
      <c r="EP109" s="52"/>
      <c r="EQ109" s="52"/>
      <c r="ER109" s="52"/>
      <c r="ES109" s="52"/>
      <c r="ET109" s="52"/>
      <c r="EU109" s="52"/>
      <c r="EV109" s="52"/>
      <c r="EW109" s="52"/>
      <c r="EX109" s="52"/>
      <c r="EY109" s="52"/>
      <c r="EZ109" s="52"/>
      <c r="FA109" s="52"/>
      <c r="FB109" s="52"/>
      <c r="FC109" s="52"/>
      <c r="FD109" s="52"/>
      <c r="FE109" s="52"/>
      <c r="FF109" s="52"/>
      <c r="FG109" s="52"/>
      <c r="FH109" s="52"/>
      <c r="FI109" s="52"/>
      <c r="FJ109" s="52"/>
      <c r="FK109" s="52"/>
      <c r="FL109" s="52"/>
      <c r="FM109" s="52"/>
      <c r="FN109" s="52"/>
      <c r="FO109" s="52"/>
      <c r="FP109" s="52"/>
      <c r="FQ109" s="52"/>
      <c r="FR109" s="52"/>
      <c r="FS109" s="52"/>
      <c r="FT109" s="52"/>
      <c r="FU109" s="52"/>
      <c r="FV109" s="52"/>
      <c r="FW109" s="52"/>
      <c r="FX109" s="52"/>
      <c r="FY109" s="52"/>
      <c r="FZ109" s="52"/>
      <c r="GA109" s="52"/>
      <c r="GB109" s="52"/>
      <c r="GC109" s="52"/>
      <c r="GD109" s="52"/>
      <c r="GE109" s="52"/>
      <c r="GF109" s="52"/>
      <c r="GG109" s="52"/>
      <c r="GH109" s="52"/>
      <c r="GI109" s="52"/>
      <c r="GJ109" s="52"/>
      <c r="GK109" s="52"/>
      <c r="GL109" s="52"/>
      <c r="GM109" s="52"/>
      <c r="GN109" s="52"/>
      <c r="GO109" s="52"/>
      <c r="GP109" s="52"/>
      <c r="GQ109" s="52"/>
      <c r="GR109" s="52"/>
      <c r="GS109" s="52"/>
      <c r="GT109" s="52"/>
      <c r="GU109" s="52"/>
      <c r="GV109" s="52"/>
      <c r="GW109" s="52"/>
      <c r="GX109" s="52"/>
      <c r="GY109" s="52"/>
      <c r="GZ109" s="52"/>
      <c r="HA109" s="52"/>
      <c r="HB109" s="52"/>
      <c r="HC109" s="52"/>
      <c r="HD109" s="52"/>
      <c r="HE109" s="52"/>
      <c r="HF109" s="52"/>
      <c r="HG109" s="52"/>
      <c r="HH109" s="52"/>
      <c r="HI109" s="52"/>
      <c r="HJ109" s="52"/>
      <c r="HK109" s="52"/>
      <c r="HL109" s="52"/>
      <c r="HM109" s="52"/>
      <c r="HN109" s="52"/>
      <c r="HO109" s="52"/>
      <c r="HP109" s="52"/>
      <c r="HQ109" s="52"/>
      <c r="HR109" s="52"/>
      <c r="HS109" s="52"/>
      <c r="HT109" s="52"/>
      <c r="HU109" s="52"/>
      <c r="HV109" s="52"/>
      <c r="HW109" s="52"/>
      <c r="HX109" s="52"/>
      <c r="HY109" s="52"/>
      <c r="HZ109" s="52"/>
      <c r="IA109" s="52"/>
      <c r="IB109" s="52"/>
      <c r="IC109" s="52"/>
      <c r="ID109" s="52"/>
      <c r="IE109" s="52"/>
      <c r="IF109" s="52"/>
      <c r="IG109" s="52"/>
      <c r="IH109" s="52"/>
      <c r="II109" s="52"/>
      <c r="IJ109" s="52"/>
      <c r="IK109" s="52"/>
      <c r="IL109" s="52"/>
      <c r="IM109" s="52"/>
      <c r="IN109" s="52"/>
      <c r="IO109" s="52"/>
      <c r="IP109" s="52"/>
      <c r="IQ109" s="52"/>
      <c r="IR109" s="52"/>
      <c r="IS109" s="52"/>
      <c r="IT109" s="52"/>
      <c r="IU109" s="52"/>
      <c r="IV109" s="52"/>
    </row>
    <row r="110" spans="1:256" ht="12.75">
      <c r="A110" s="67" t="s">
        <v>134</v>
      </c>
      <c r="B110" s="90" t="s">
        <v>123</v>
      </c>
      <c r="C110" s="64"/>
      <c r="D110" s="65"/>
      <c r="E110" s="65"/>
      <c r="F110" s="65"/>
      <c r="G110" s="65"/>
      <c r="H110" s="65"/>
      <c r="I110" s="65"/>
      <c r="J110" s="65"/>
      <c r="K110" s="65"/>
      <c r="L110" s="65"/>
      <c r="M110" s="43"/>
      <c r="N110" s="43"/>
      <c r="O110" s="43"/>
      <c r="P110" s="43"/>
      <c r="Q110" s="43"/>
      <c r="R110" s="43"/>
      <c r="S110" s="43"/>
      <c r="T110" s="43"/>
      <c r="U110" s="43"/>
      <c r="V110" s="43"/>
      <c r="W110" s="43"/>
      <c r="X110" s="43"/>
      <c r="Y110" s="43"/>
      <c r="Z110" s="43"/>
      <c r="AA110" s="43"/>
      <c r="AB110" s="43"/>
      <c r="AC110" s="43"/>
      <c r="AD110" s="43"/>
      <c r="AE110" s="43"/>
      <c r="AF110" s="7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c r="EC110" s="52"/>
      <c r="ED110" s="52"/>
      <c r="EE110" s="52"/>
      <c r="EF110" s="52"/>
      <c r="EG110" s="52"/>
      <c r="EH110" s="52"/>
      <c r="EI110" s="52"/>
      <c r="EJ110" s="52"/>
      <c r="EK110" s="52"/>
      <c r="EL110" s="52"/>
      <c r="EM110" s="52"/>
      <c r="EN110" s="52"/>
      <c r="EO110" s="52"/>
      <c r="EP110" s="52"/>
      <c r="EQ110" s="52"/>
      <c r="ER110" s="52"/>
      <c r="ES110" s="52"/>
      <c r="ET110" s="52"/>
      <c r="EU110" s="52"/>
      <c r="EV110" s="52"/>
      <c r="EW110" s="52"/>
      <c r="EX110" s="52"/>
      <c r="EY110" s="52"/>
      <c r="EZ110" s="52"/>
      <c r="FA110" s="52"/>
      <c r="FB110" s="52"/>
      <c r="FC110" s="52"/>
      <c r="FD110" s="52"/>
      <c r="FE110" s="52"/>
      <c r="FF110" s="52"/>
      <c r="FG110" s="52"/>
      <c r="FH110" s="52"/>
      <c r="FI110" s="52"/>
      <c r="FJ110" s="52"/>
      <c r="FK110" s="52"/>
      <c r="FL110" s="52"/>
      <c r="FM110" s="52"/>
      <c r="FN110" s="52"/>
      <c r="FO110" s="52"/>
      <c r="FP110" s="52"/>
      <c r="FQ110" s="52"/>
      <c r="FR110" s="52"/>
      <c r="FS110" s="52"/>
      <c r="FT110" s="52"/>
      <c r="FU110" s="52"/>
      <c r="FV110" s="52"/>
      <c r="FW110" s="52"/>
      <c r="FX110" s="52"/>
      <c r="FY110" s="52"/>
      <c r="FZ110" s="52"/>
      <c r="GA110" s="52"/>
      <c r="GB110" s="52"/>
      <c r="GC110" s="52"/>
      <c r="GD110" s="52"/>
      <c r="GE110" s="52"/>
      <c r="GF110" s="52"/>
      <c r="GG110" s="52"/>
      <c r="GH110" s="52"/>
      <c r="GI110" s="52"/>
      <c r="GJ110" s="52"/>
      <c r="GK110" s="52"/>
      <c r="GL110" s="52"/>
      <c r="GM110" s="52"/>
      <c r="GN110" s="52"/>
      <c r="GO110" s="52"/>
      <c r="GP110" s="52"/>
      <c r="GQ110" s="52"/>
      <c r="GR110" s="52"/>
      <c r="GS110" s="52"/>
      <c r="GT110" s="52"/>
      <c r="GU110" s="52"/>
      <c r="GV110" s="52"/>
      <c r="GW110" s="52"/>
      <c r="GX110" s="52"/>
      <c r="GY110" s="52"/>
      <c r="GZ110" s="52"/>
      <c r="HA110" s="52"/>
      <c r="HB110" s="52"/>
      <c r="HC110" s="52"/>
      <c r="HD110" s="52"/>
      <c r="HE110" s="52"/>
      <c r="HF110" s="52"/>
      <c r="HG110" s="52"/>
      <c r="HH110" s="52"/>
      <c r="HI110" s="52"/>
      <c r="HJ110" s="52"/>
      <c r="HK110" s="52"/>
      <c r="HL110" s="52"/>
      <c r="HM110" s="52"/>
      <c r="HN110" s="52"/>
      <c r="HO110" s="52"/>
      <c r="HP110" s="52"/>
      <c r="HQ110" s="52"/>
      <c r="HR110" s="52"/>
      <c r="HS110" s="52"/>
      <c r="HT110" s="52"/>
      <c r="HU110" s="52"/>
      <c r="HV110" s="52"/>
      <c r="HW110" s="52"/>
      <c r="HX110" s="52"/>
      <c r="HY110" s="52"/>
      <c r="HZ110" s="52"/>
      <c r="IA110" s="52"/>
      <c r="IB110" s="52"/>
      <c r="IC110" s="52"/>
      <c r="ID110" s="52"/>
      <c r="IE110" s="52"/>
      <c r="IF110" s="52"/>
      <c r="IG110" s="52"/>
      <c r="IH110" s="52"/>
      <c r="II110" s="52"/>
      <c r="IJ110" s="52"/>
      <c r="IK110" s="52"/>
      <c r="IL110" s="52"/>
      <c r="IM110" s="52"/>
      <c r="IN110" s="52"/>
      <c r="IO110" s="52"/>
      <c r="IP110" s="52"/>
      <c r="IQ110" s="52"/>
      <c r="IR110" s="52"/>
      <c r="IS110" s="52"/>
      <c r="IT110" s="52"/>
      <c r="IU110" s="52"/>
      <c r="IV110" s="52"/>
    </row>
    <row r="111" spans="1:256" ht="12.75">
      <c r="A111" s="63" t="s">
        <v>202</v>
      </c>
      <c r="B111" s="64" t="s">
        <v>244</v>
      </c>
      <c r="C111" s="64"/>
      <c r="D111" s="65"/>
      <c r="E111" s="65"/>
      <c r="F111" s="65"/>
      <c r="G111" s="65"/>
      <c r="H111" s="65"/>
      <c r="I111" s="65"/>
      <c r="J111" s="65"/>
      <c r="K111" s="65"/>
      <c r="L111" s="65"/>
      <c r="M111" s="43"/>
      <c r="N111" s="43"/>
      <c r="O111" s="43"/>
      <c r="P111" s="43"/>
      <c r="Q111" s="43"/>
      <c r="R111" s="43"/>
      <c r="S111" s="43"/>
      <c r="T111" s="43"/>
      <c r="U111" s="43"/>
      <c r="V111" s="43"/>
      <c r="W111" s="43"/>
      <c r="X111" s="43"/>
      <c r="Y111" s="43"/>
      <c r="Z111" s="43"/>
      <c r="AA111" s="43"/>
      <c r="AB111" s="43"/>
      <c r="AC111" s="43"/>
      <c r="AD111" s="43"/>
      <c r="AE111" s="43"/>
      <c r="AF111" s="7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c r="EC111" s="52"/>
      <c r="ED111" s="52"/>
      <c r="EE111" s="52"/>
      <c r="EF111" s="52"/>
      <c r="EG111" s="52"/>
      <c r="EH111" s="52"/>
      <c r="EI111" s="52"/>
      <c r="EJ111" s="52"/>
      <c r="EK111" s="52"/>
      <c r="EL111" s="52"/>
      <c r="EM111" s="52"/>
      <c r="EN111" s="52"/>
      <c r="EO111" s="52"/>
      <c r="EP111" s="52"/>
      <c r="EQ111" s="52"/>
      <c r="ER111" s="52"/>
      <c r="ES111" s="52"/>
      <c r="ET111" s="52"/>
      <c r="EU111" s="52"/>
      <c r="EV111" s="52"/>
      <c r="EW111" s="52"/>
      <c r="EX111" s="52"/>
      <c r="EY111" s="52"/>
      <c r="EZ111" s="52"/>
      <c r="FA111" s="52"/>
      <c r="FB111" s="52"/>
      <c r="FC111" s="52"/>
      <c r="FD111" s="52"/>
      <c r="FE111" s="52"/>
      <c r="FF111" s="52"/>
      <c r="FG111" s="52"/>
      <c r="FH111" s="52"/>
      <c r="FI111" s="52"/>
      <c r="FJ111" s="52"/>
      <c r="FK111" s="52"/>
      <c r="FL111" s="52"/>
      <c r="FM111" s="52"/>
      <c r="FN111" s="52"/>
      <c r="FO111" s="52"/>
      <c r="FP111" s="52"/>
      <c r="FQ111" s="52"/>
      <c r="FR111" s="52"/>
      <c r="FS111" s="52"/>
      <c r="FT111" s="52"/>
      <c r="FU111" s="52"/>
      <c r="FV111" s="52"/>
      <c r="FW111" s="52"/>
      <c r="FX111" s="52"/>
      <c r="FY111" s="52"/>
      <c r="FZ111" s="52"/>
      <c r="GA111" s="52"/>
      <c r="GB111" s="52"/>
      <c r="GC111" s="52"/>
      <c r="GD111" s="52"/>
      <c r="GE111" s="52"/>
      <c r="GF111" s="52"/>
      <c r="GG111" s="52"/>
      <c r="GH111" s="52"/>
      <c r="GI111" s="52"/>
      <c r="GJ111" s="52"/>
      <c r="GK111" s="52"/>
      <c r="GL111" s="52"/>
      <c r="GM111" s="52"/>
      <c r="GN111" s="52"/>
      <c r="GO111" s="52"/>
      <c r="GP111" s="52"/>
      <c r="GQ111" s="52"/>
      <c r="GR111" s="52"/>
      <c r="GS111" s="52"/>
      <c r="GT111" s="52"/>
      <c r="GU111" s="52"/>
      <c r="GV111" s="52"/>
      <c r="GW111" s="52"/>
      <c r="GX111" s="52"/>
      <c r="GY111" s="52"/>
      <c r="GZ111" s="52"/>
      <c r="HA111" s="52"/>
      <c r="HB111" s="52"/>
      <c r="HC111" s="52"/>
      <c r="HD111" s="52"/>
      <c r="HE111" s="52"/>
      <c r="HF111" s="52"/>
      <c r="HG111" s="52"/>
      <c r="HH111" s="52"/>
      <c r="HI111" s="52"/>
      <c r="HJ111" s="52"/>
      <c r="HK111" s="52"/>
      <c r="HL111" s="52"/>
      <c r="HM111" s="52"/>
      <c r="HN111" s="52"/>
      <c r="HO111" s="52"/>
      <c r="HP111" s="52"/>
      <c r="HQ111" s="52"/>
      <c r="HR111" s="52"/>
      <c r="HS111" s="52"/>
      <c r="HT111" s="52"/>
      <c r="HU111" s="52"/>
      <c r="HV111" s="52"/>
      <c r="HW111" s="52"/>
      <c r="HX111" s="52"/>
      <c r="HY111" s="52"/>
      <c r="HZ111" s="52"/>
      <c r="IA111" s="52"/>
      <c r="IB111" s="52"/>
      <c r="IC111" s="52"/>
      <c r="ID111" s="52"/>
      <c r="IE111" s="52"/>
      <c r="IF111" s="52"/>
      <c r="IG111" s="52"/>
      <c r="IH111" s="52"/>
      <c r="II111" s="52"/>
      <c r="IJ111" s="52"/>
      <c r="IK111" s="52"/>
      <c r="IL111" s="52"/>
      <c r="IM111" s="52"/>
      <c r="IN111" s="52"/>
      <c r="IO111" s="52"/>
      <c r="IP111" s="52"/>
      <c r="IQ111" s="52"/>
      <c r="IR111" s="52"/>
      <c r="IS111" s="52"/>
      <c r="IT111" s="52"/>
      <c r="IU111" s="52"/>
      <c r="IV111" s="52"/>
    </row>
    <row r="112" spans="1:256" ht="26.25">
      <c r="A112" s="67" t="s">
        <v>122</v>
      </c>
      <c r="B112" s="90" t="s">
        <v>127</v>
      </c>
      <c r="C112" s="64"/>
      <c r="D112" s="65"/>
      <c r="E112" s="65"/>
      <c r="F112" s="65"/>
      <c r="G112" s="65"/>
      <c r="H112" s="65"/>
      <c r="I112" s="65"/>
      <c r="J112" s="65"/>
      <c r="K112" s="65"/>
      <c r="L112" s="65"/>
      <c r="M112" s="43"/>
      <c r="N112" s="43"/>
      <c r="O112" s="43"/>
      <c r="P112" s="43"/>
      <c r="Q112" s="43"/>
      <c r="R112" s="43"/>
      <c r="S112" s="43"/>
      <c r="T112" s="43"/>
      <c r="U112" s="43"/>
      <c r="V112" s="43"/>
      <c r="W112" s="43"/>
      <c r="X112" s="43"/>
      <c r="Y112" s="43"/>
      <c r="Z112" s="43"/>
      <c r="AA112" s="43"/>
      <c r="AB112" s="43"/>
      <c r="AC112" s="43"/>
      <c r="AD112" s="43"/>
      <c r="AE112" s="43"/>
      <c r="AF112" s="7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c r="EC112" s="52"/>
      <c r="ED112" s="52"/>
      <c r="EE112" s="52"/>
      <c r="EF112" s="52"/>
      <c r="EG112" s="52"/>
      <c r="EH112" s="52"/>
      <c r="EI112" s="52"/>
      <c r="EJ112" s="52"/>
      <c r="EK112" s="52"/>
      <c r="EL112" s="52"/>
      <c r="EM112" s="52"/>
      <c r="EN112" s="52"/>
      <c r="EO112" s="52"/>
      <c r="EP112" s="52"/>
      <c r="EQ112" s="52"/>
      <c r="ER112" s="52"/>
      <c r="ES112" s="52"/>
      <c r="ET112" s="52"/>
      <c r="EU112" s="52"/>
      <c r="EV112" s="52"/>
      <c r="EW112" s="52"/>
      <c r="EX112" s="52"/>
      <c r="EY112" s="52"/>
      <c r="EZ112" s="52"/>
      <c r="FA112" s="52"/>
      <c r="FB112" s="52"/>
      <c r="FC112" s="52"/>
      <c r="FD112" s="52"/>
      <c r="FE112" s="52"/>
      <c r="FF112" s="52"/>
      <c r="FG112" s="52"/>
      <c r="FH112" s="52"/>
      <c r="FI112" s="52"/>
      <c r="FJ112" s="52"/>
      <c r="FK112" s="52"/>
      <c r="FL112" s="52"/>
      <c r="FM112" s="52"/>
      <c r="FN112" s="52"/>
      <c r="FO112" s="52"/>
      <c r="FP112" s="52"/>
      <c r="FQ112" s="52"/>
      <c r="FR112" s="52"/>
      <c r="FS112" s="52"/>
      <c r="FT112" s="52"/>
      <c r="FU112" s="52"/>
      <c r="FV112" s="52"/>
      <c r="FW112" s="52"/>
      <c r="FX112" s="52"/>
      <c r="FY112" s="52"/>
      <c r="FZ112" s="52"/>
      <c r="GA112" s="52"/>
      <c r="GB112" s="52"/>
      <c r="GC112" s="52"/>
      <c r="GD112" s="52"/>
      <c r="GE112" s="52"/>
      <c r="GF112" s="52"/>
      <c r="GG112" s="52"/>
      <c r="GH112" s="52"/>
      <c r="GI112" s="52"/>
      <c r="GJ112" s="52"/>
      <c r="GK112" s="52"/>
      <c r="GL112" s="52"/>
      <c r="GM112" s="52"/>
      <c r="GN112" s="52"/>
      <c r="GO112" s="52"/>
      <c r="GP112" s="52"/>
      <c r="GQ112" s="52"/>
      <c r="GR112" s="52"/>
      <c r="GS112" s="52"/>
      <c r="GT112" s="52"/>
      <c r="GU112" s="52"/>
      <c r="GV112" s="52"/>
      <c r="GW112" s="52"/>
      <c r="GX112" s="52"/>
      <c r="GY112" s="52"/>
      <c r="GZ112" s="52"/>
      <c r="HA112" s="52"/>
      <c r="HB112" s="52"/>
      <c r="HC112" s="52"/>
      <c r="HD112" s="52"/>
      <c r="HE112" s="52"/>
      <c r="HF112" s="52"/>
      <c r="HG112" s="52"/>
      <c r="HH112" s="52"/>
      <c r="HI112" s="52"/>
      <c r="HJ112" s="52"/>
      <c r="HK112" s="52"/>
      <c r="HL112" s="52"/>
      <c r="HM112" s="52"/>
      <c r="HN112" s="52"/>
      <c r="HO112" s="52"/>
      <c r="HP112" s="52"/>
      <c r="HQ112" s="52"/>
      <c r="HR112" s="52"/>
      <c r="HS112" s="52"/>
      <c r="HT112" s="52"/>
      <c r="HU112" s="52"/>
      <c r="HV112" s="52"/>
      <c r="HW112" s="52"/>
      <c r="HX112" s="52"/>
      <c r="HY112" s="52"/>
      <c r="HZ112" s="52"/>
      <c r="IA112" s="52"/>
      <c r="IB112" s="52"/>
      <c r="IC112" s="52"/>
      <c r="ID112" s="52"/>
      <c r="IE112" s="52"/>
      <c r="IF112" s="52"/>
      <c r="IG112" s="52"/>
      <c r="IH112" s="52"/>
      <c r="II112" s="52"/>
      <c r="IJ112" s="52"/>
      <c r="IK112" s="52"/>
      <c r="IL112" s="52"/>
      <c r="IM112" s="52"/>
      <c r="IN112" s="52"/>
      <c r="IO112" s="52"/>
      <c r="IP112" s="52"/>
      <c r="IQ112" s="52"/>
      <c r="IR112" s="52"/>
      <c r="IS112" s="52"/>
      <c r="IT112" s="52"/>
      <c r="IU112" s="52"/>
      <c r="IV112" s="52"/>
    </row>
    <row r="113" spans="1:256" ht="12.75">
      <c r="A113" s="67" t="s">
        <v>132</v>
      </c>
      <c r="B113" s="90" t="s">
        <v>133</v>
      </c>
      <c r="C113" s="64"/>
      <c r="D113" s="65"/>
      <c r="E113" s="65"/>
      <c r="F113" s="65"/>
      <c r="G113" s="65"/>
      <c r="H113" s="65"/>
      <c r="I113" s="65"/>
      <c r="J113" s="65"/>
      <c r="K113" s="65"/>
      <c r="L113" s="65"/>
      <c r="M113" s="43"/>
      <c r="N113" s="43"/>
      <c r="O113" s="43"/>
      <c r="P113" s="43"/>
      <c r="Q113" s="43"/>
      <c r="R113" s="43"/>
      <c r="S113" s="43"/>
      <c r="T113" s="43"/>
      <c r="U113" s="43"/>
      <c r="V113" s="43"/>
      <c r="W113" s="43"/>
      <c r="X113" s="43"/>
      <c r="Y113" s="43"/>
      <c r="Z113" s="43"/>
      <c r="AA113" s="43"/>
      <c r="AB113" s="43"/>
      <c r="AC113" s="43"/>
      <c r="AD113" s="43"/>
      <c r="AE113" s="43"/>
      <c r="AF113" s="7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c r="GU113" s="52"/>
      <c r="GV113" s="52"/>
      <c r="GW113" s="52"/>
      <c r="GX113" s="52"/>
      <c r="GY113" s="52"/>
      <c r="GZ113" s="52"/>
      <c r="HA113" s="52"/>
      <c r="HB113" s="52"/>
      <c r="HC113" s="52"/>
      <c r="HD113" s="52"/>
      <c r="HE113" s="52"/>
      <c r="HF113" s="52"/>
      <c r="HG113" s="52"/>
      <c r="HH113" s="52"/>
      <c r="HI113" s="52"/>
      <c r="HJ113" s="52"/>
      <c r="HK113" s="52"/>
      <c r="HL113" s="52"/>
      <c r="HM113" s="52"/>
      <c r="HN113" s="52"/>
      <c r="HO113" s="52"/>
      <c r="HP113" s="52"/>
      <c r="HQ113" s="52"/>
      <c r="HR113" s="52"/>
      <c r="HS113" s="52"/>
      <c r="HT113" s="52"/>
      <c r="HU113" s="52"/>
      <c r="HV113" s="52"/>
      <c r="HW113" s="52"/>
      <c r="HX113" s="52"/>
      <c r="HY113" s="52"/>
      <c r="HZ113" s="52"/>
      <c r="IA113" s="52"/>
      <c r="IB113" s="52"/>
      <c r="IC113" s="52"/>
      <c r="ID113" s="52"/>
      <c r="IE113" s="52"/>
      <c r="IF113" s="52"/>
      <c r="IG113" s="52"/>
      <c r="IH113" s="52"/>
      <c r="II113" s="52"/>
      <c r="IJ113" s="52"/>
      <c r="IK113" s="52"/>
      <c r="IL113" s="52"/>
      <c r="IM113" s="52"/>
      <c r="IN113" s="52"/>
      <c r="IO113" s="52"/>
      <c r="IP113" s="52"/>
      <c r="IQ113" s="52"/>
      <c r="IR113" s="52"/>
      <c r="IS113" s="52"/>
      <c r="IT113" s="52"/>
      <c r="IU113" s="52"/>
      <c r="IV113" s="52"/>
    </row>
    <row r="114" spans="1:32" ht="12.75">
      <c r="A114" s="67" t="s">
        <v>134</v>
      </c>
      <c r="B114" s="90" t="s">
        <v>123</v>
      </c>
      <c r="C114" s="91"/>
      <c r="D114" s="92"/>
      <c r="E114" s="92"/>
      <c r="F114" s="69"/>
      <c r="G114" s="69"/>
      <c r="H114" s="69"/>
      <c r="I114" s="69"/>
      <c r="J114" s="69"/>
      <c r="K114" s="69"/>
      <c r="L114" s="69"/>
      <c r="M114" s="44"/>
      <c r="N114" s="44"/>
      <c r="O114" s="44"/>
      <c r="P114" s="44"/>
      <c r="Q114" s="44"/>
      <c r="R114" s="44"/>
      <c r="S114" s="44"/>
      <c r="T114" s="44"/>
      <c r="U114" s="44"/>
      <c r="V114" s="44"/>
      <c r="W114" s="44"/>
      <c r="X114" s="44"/>
      <c r="Y114" s="44"/>
      <c r="Z114" s="44"/>
      <c r="AA114" s="44"/>
      <c r="AB114" s="44"/>
      <c r="AC114" s="44"/>
      <c r="AD114" s="44"/>
      <c r="AE114" s="44"/>
      <c r="AF114" s="57"/>
    </row>
    <row r="115" spans="1:256" ht="26.25">
      <c r="A115" s="63" t="s">
        <v>216</v>
      </c>
      <c r="B115" s="64" t="s">
        <v>245</v>
      </c>
      <c r="C115" s="64"/>
      <c r="D115" s="65"/>
      <c r="E115" s="65"/>
      <c r="F115" s="65"/>
      <c r="G115" s="65"/>
      <c r="H115" s="65"/>
      <c r="I115" s="65"/>
      <c r="J115" s="65"/>
      <c r="K115" s="65"/>
      <c r="L115" s="65"/>
      <c r="M115" s="43"/>
      <c r="N115" s="43"/>
      <c r="O115" s="43"/>
      <c r="P115" s="43"/>
      <c r="Q115" s="43"/>
      <c r="R115" s="43"/>
      <c r="S115" s="43"/>
      <c r="T115" s="43"/>
      <c r="U115" s="43"/>
      <c r="V115" s="43"/>
      <c r="W115" s="43"/>
      <c r="X115" s="43"/>
      <c r="Y115" s="43"/>
      <c r="Z115" s="43"/>
      <c r="AA115" s="43"/>
      <c r="AB115" s="43"/>
      <c r="AC115" s="43"/>
      <c r="AD115" s="43"/>
      <c r="AE115" s="43"/>
      <c r="AF115" s="7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c r="EC115" s="52"/>
      <c r="ED115" s="52"/>
      <c r="EE115" s="52"/>
      <c r="EF115" s="52"/>
      <c r="EG115" s="52"/>
      <c r="EH115" s="52"/>
      <c r="EI115" s="52"/>
      <c r="EJ115" s="52"/>
      <c r="EK115" s="52"/>
      <c r="EL115" s="52"/>
      <c r="EM115" s="52"/>
      <c r="EN115" s="52"/>
      <c r="EO115" s="52"/>
      <c r="EP115" s="52"/>
      <c r="EQ115" s="52"/>
      <c r="ER115" s="52"/>
      <c r="ES115" s="52"/>
      <c r="ET115" s="52"/>
      <c r="EU115" s="52"/>
      <c r="EV115" s="52"/>
      <c r="EW115" s="52"/>
      <c r="EX115" s="52"/>
      <c r="EY115" s="52"/>
      <c r="EZ115" s="52"/>
      <c r="FA115" s="52"/>
      <c r="FB115" s="52"/>
      <c r="FC115" s="52"/>
      <c r="FD115" s="52"/>
      <c r="FE115" s="52"/>
      <c r="FF115" s="52"/>
      <c r="FG115" s="52"/>
      <c r="FH115" s="52"/>
      <c r="FI115" s="52"/>
      <c r="FJ115" s="52"/>
      <c r="FK115" s="52"/>
      <c r="FL115" s="52"/>
      <c r="FM115" s="52"/>
      <c r="FN115" s="52"/>
      <c r="FO115" s="52"/>
      <c r="FP115" s="52"/>
      <c r="FQ115" s="52"/>
      <c r="FR115" s="52"/>
      <c r="FS115" s="52"/>
      <c r="FT115" s="52"/>
      <c r="FU115" s="52"/>
      <c r="FV115" s="52"/>
      <c r="FW115" s="52"/>
      <c r="FX115" s="52"/>
      <c r="FY115" s="52"/>
      <c r="FZ115" s="52"/>
      <c r="GA115" s="52"/>
      <c r="GB115" s="52"/>
      <c r="GC115" s="52"/>
      <c r="GD115" s="52"/>
      <c r="GE115" s="52"/>
      <c r="GF115" s="52"/>
      <c r="GG115" s="52"/>
      <c r="GH115" s="52"/>
      <c r="GI115" s="52"/>
      <c r="GJ115" s="52"/>
      <c r="GK115" s="52"/>
      <c r="GL115" s="52"/>
      <c r="GM115" s="52"/>
      <c r="GN115" s="52"/>
      <c r="GO115" s="52"/>
      <c r="GP115" s="52"/>
      <c r="GQ115" s="52"/>
      <c r="GR115" s="52"/>
      <c r="GS115" s="52"/>
      <c r="GT115" s="52"/>
      <c r="GU115" s="52"/>
      <c r="GV115" s="52"/>
      <c r="GW115" s="52"/>
      <c r="GX115" s="52"/>
      <c r="GY115" s="52"/>
      <c r="GZ115" s="52"/>
      <c r="HA115" s="52"/>
      <c r="HB115" s="52"/>
      <c r="HC115" s="52"/>
      <c r="HD115" s="52"/>
      <c r="HE115" s="52"/>
      <c r="HF115" s="52"/>
      <c r="HG115" s="52"/>
      <c r="HH115" s="52"/>
      <c r="HI115" s="52"/>
      <c r="HJ115" s="52"/>
      <c r="HK115" s="52"/>
      <c r="HL115" s="52"/>
      <c r="HM115" s="52"/>
      <c r="HN115" s="52"/>
      <c r="HO115" s="52"/>
      <c r="HP115" s="52"/>
      <c r="HQ115" s="52"/>
      <c r="HR115" s="52"/>
      <c r="HS115" s="52"/>
      <c r="HT115" s="52"/>
      <c r="HU115" s="52"/>
      <c r="HV115" s="52"/>
      <c r="HW115" s="52"/>
      <c r="HX115" s="52"/>
      <c r="HY115" s="52"/>
      <c r="HZ115" s="52"/>
      <c r="IA115" s="52"/>
      <c r="IB115" s="52"/>
      <c r="IC115" s="52"/>
      <c r="ID115" s="52"/>
      <c r="IE115" s="52"/>
      <c r="IF115" s="52"/>
      <c r="IG115" s="52"/>
      <c r="IH115" s="52"/>
      <c r="II115" s="52"/>
      <c r="IJ115" s="52"/>
      <c r="IK115" s="52"/>
      <c r="IL115" s="52"/>
      <c r="IM115" s="52"/>
      <c r="IN115" s="52"/>
      <c r="IO115" s="52"/>
      <c r="IP115" s="52"/>
      <c r="IQ115" s="52"/>
      <c r="IR115" s="52"/>
      <c r="IS115" s="52"/>
      <c r="IT115" s="52"/>
      <c r="IU115" s="52"/>
      <c r="IV115" s="52"/>
    </row>
    <row r="116" spans="1:256" ht="26.25">
      <c r="A116" s="67" t="s">
        <v>122</v>
      </c>
      <c r="B116" s="90" t="s">
        <v>127</v>
      </c>
      <c r="C116" s="64"/>
      <c r="D116" s="65"/>
      <c r="E116" s="65"/>
      <c r="F116" s="65"/>
      <c r="G116" s="65"/>
      <c r="H116" s="65"/>
      <c r="I116" s="65"/>
      <c r="J116" s="65"/>
      <c r="K116" s="65"/>
      <c r="L116" s="65"/>
      <c r="M116" s="43"/>
      <c r="N116" s="43"/>
      <c r="O116" s="43"/>
      <c r="P116" s="43"/>
      <c r="Q116" s="43"/>
      <c r="R116" s="43"/>
      <c r="S116" s="43"/>
      <c r="T116" s="43"/>
      <c r="U116" s="43"/>
      <c r="V116" s="43"/>
      <c r="W116" s="43"/>
      <c r="X116" s="43"/>
      <c r="Y116" s="43"/>
      <c r="Z116" s="43"/>
      <c r="AA116" s="43"/>
      <c r="AB116" s="43"/>
      <c r="AC116" s="43"/>
      <c r="AD116" s="43"/>
      <c r="AE116" s="43"/>
      <c r="AF116" s="7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c r="EC116" s="52"/>
      <c r="ED116" s="52"/>
      <c r="EE116" s="52"/>
      <c r="EF116" s="52"/>
      <c r="EG116" s="52"/>
      <c r="EH116" s="52"/>
      <c r="EI116" s="52"/>
      <c r="EJ116" s="52"/>
      <c r="EK116" s="52"/>
      <c r="EL116" s="52"/>
      <c r="EM116" s="52"/>
      <c r="EN116" s="52"/>
      <c r="EO116" s="52"/>
      <c r="EP116" s="52"/>
      <c r="EQ116" s="52"/>
      <c r="ER116" s="52"/>
      <c r="ES116" s="52"/>
      <c r="ET116" s="52"/>
      <c r="EU116" s="52"/>
      <c r="EV116" s="52"/>
      <c r="EW116" s="52"/>
      <c r="EX116" s="52"/>
      <c r="EY116" s="52"/>
      <c r="EZ116" s="52"/>
      <c r="FA116" s="52"/>
      <c r="FB116" s="52"/>
      <c r="FC116" s="52"/>
      <c r="FD116" s="52"/>
      <c r="FE116" s="52"/>
      <c r="FF116" s="52"/>
      <c r="FG116" s="52"/>
      <c r="FH116" s="52"/>
      <c r="FI116" s="52"/>
      <c r="FJ116" s="52"/>
      <c r="FK116" s="52"/>
      <c r="FL116" s="52"/>
      <c r="FM116" s="52"/>
      <c r="FN116" s="52"/>
      <c r="FO116" s="52"/>
      <c r="FP116" s="52"/>
      <c r="FQ116" s="52"/>
      <c r="FR116" s="52"/>
      <c r="FS116" s="52"/>
      <c r="FT116" s="52"/>
      <c r="FU116" s="52"/>
      <c r="FV116" s="52"/>
      <c r="FW116" s="52"/>
      <c r="FX116" s="52"/>
      <c r="FY116" s="52"/>
      <c r="FZ116" s="52"/>
      <c r="GA116" s="52"/>
      <c r="GB116" s="52"/>
      <c r="GC116" s="52"/>
      <c r="GD116" s="52"/>
      <c r="GE116" s="52"/>
      <c r="GF116" s="52"/>
      <c r="GG116" s="52"/>
      <c r="GH116" s="52"/>
      <c r="GI116" s="52"/>
      <c r="GJ116" s="52"/>
      <c r="GK116" s="52"/>
      <c r="GL116" s="52"/>
      <c r="GM116" s="52"/>
      <c r="GN116" s="52"/>
      <c r="GO116" s="52"/>
      <c r="GP116" s="52"/>
      <c r="GQ116" s="52"/>
      <c r="GR116" s="52"/>
      <c r="GS116" s="52"/>
      <c r="GT116" s="52"/>
      <c r="GU116" s="52"/>
      <c r="GV116" s="52"/>
      <c r="GW116" s="52"/>
      <c r="GX116" s="52"/>
      <c r="GY116" s="52"/>
      <c r="GZ116" s="52"/>
      <c r="HA116" s="52"/>
      <c r="HB116" s="52"/>
      <c r="HC116" s="52"/>
      <c r="HD116" s="52"/>
      <c r="HE116" s="52"/>
      <c r="HF116" s="52"/>
      <c r="HG116" s="52"/>
      <c r="HH116" s="52"/>
      <c r="HI116" s="52"/>
      <c r="HJ116" s="52"/>
      <c r="HK116" s="52"/>
      <c r="HL116" s="52"/>
      <c r="HM116" s="52"/>
      <c r="HN116" s="52"/>
      <c r="HO116" s="52"/>
      <c r="HP116" s="52"/>
      <c r="HQ116" s="52"/>
      <c r="HR116" s="52"/>
      <c r="HS116" s="52"/>
      <c r="HT116" s="52"/>
      <c r="HU116" s="52"/>
      <c r="HV116" s="52"/>
      <c r="HW116" s="52"/>
      <c r="HX116" s="52"/>
      <c r="HY116" s="52"/>
      <c r="HZ116" s="52"/>
      <c r="IA116" s="52"/>
      <c r="IB116" s="52"/>
      <c r="IC116" s="52"/>
      <c r="ID116" s="52"/>
      <c r="IE116" s="52"/>
      <c r="IF116" s="52"/>
      <c r="IG116" s="52"/>
      <c r="IH116" s="52"/>
      <c r="II116" s="52"/>
      <c r="IJ116" s="52"/>
      <c r="IK116" s="52"/>
      <c r="IL116" s="52"/>
      <c r="IM116" s="52"/>
      <c r="IN116" s="52"/>
      <c r="IO116" s="52"/>
      <c r="IP116" s="52"/>
      <c r="IQ116" s="52"/>
      <c r="IR116" s="52"/>
      <c r="IS116" s="52"/>
      <c r="IT116" s="52"/>
      <c r="IU116" s="52"/>
      <c r="IV116" s="52"/>
    </row>
    <row r="117" spans="1:256" ht="12.75">
      <c r="A117" s="67" t="s">
        <v>132</v>
      </c>
      <c r="B117" s="90" t="s">
        <v>133</v>
      </c>
      <c r="C117" s="64"/>
      <c r="D117" s="65"/>
      <c r="E117" s="65"/>
      <c r="F117" s="65"/>
      <c r="G117" s="65"/>
      <c r="H117" s="65"/>
      <c r="I117" s="65"/>
      <c r="J117" s="65"/>
      <c r="K117" s="65"/>
      <c r="L117" s="65"/>
      <c r="M117" s="43"/>
      <c r="N117" s="43"/>
      <c r="O117" s="43"/>
      <c r="P117" s="43"/>
      <c r="Q117" s="43"/>
      <c r="R117" s="43"/>
      <c r="S117" s="43"/>
      <c r="T117" s="43"/>
      <c r="U117" s="43"/>
      <c r="V117" s="43"/>
      <c r="W117" s="43"/>
      <c r="X117" s="43"/>
      <c r="Y117" s="43"/>
      <c r="Z117" s="43"/>
      <c r="AA117" s="43"/>
      <c r="AB117" s="43"/>
      <c r="AC117" s="43"/>
      <c r="AD117" s="43"/>
      <c r="AE117" s="43"/>
      <c r="AF117" s="7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c r="EC117" s="52"/>
      <c r="ED117" s="52"/>
      <c r="EE117" s="52"/>
      <c r="EF117" s="52"/>
      <c r="EG117" s="52"/>
      <c r="EH117" s="52"/>
      <c r="EI117" s="52"/>
      <c r="EJ117" s="52"/>
      <c r="EK117" s="52"/>
      <c r="EL117" s="52"/>
      <c r="EM117" s="52"/>
      <c r="EN117" s="52"/>
      <c r="EO117" s="52"/>
      <c r="EP117" s="52"/>
      <c r="EQ117" s="52"/>
      <c r="ER117" s="52"/>
      <c r="ES117" s="52"/>
      <c r="ET117" s="52"/>
      <c r="EU117" s="52"/>
      <c r="EV117" s="52"/>
      <c r="EW117" s="52"/>
      <c r="EX117" s="52"/>
      <c r="EY117" s="52"/>
      <c r="EZ117" s="52"/>
      <c r="FA117" s="52"/>
      <c r="FB117" s="52"/>
      <c r="FC117" s="52"/>
      <c r="FD117" s="52"/>
      <c r="FE117" s="52"/>
      <c r="FF117" s="52"/>
      <c r="FG117" s="52"/>
      <c r="FH117" s="52"/>
      <c r="FI117" s="52"/>
      <c r="FJ117" s="52"/>
      <c r="FK117" s="52"/>
      <c r="FL117" s="52"/>
      <c r="FM117" s="52"/>
      <c r="FN117" s="52"/>
      <c r="FO117" s="52"/>
      <c r="FP117" s="52"/>
      <c r="FQ117" s="52"/>
      <c r="FR117" s="52"/>
      <c r="FS117" s="52"/>
      <c r="FT117" s="52"/>
      <c r="FU117" s="52"/>
      <c r="FV117" s="52"/>
      <c r="FW117" s="52"/>
      <c r="FX117" s="52"/>
      <c r="FY117" s="52"/>
      <c r="FZ117" s="52"/>
      <c r="GA117" s="52"/>
      <c r="GB117" s="52"/>
      <c r="GC117" s="52"/>
      <c r="GD117" s="52"/>
      <c r="GE117" s="52"/>
      <c r="GF117" s="52"/>
      <c r="GG117" s="52"/>
      <c r="GH117" s="52"/>
      <c r="GI117" s="52"/>
      <c r="GJ117" s="52"/>
      <c r="GK117" s="52"/>
      <c r="GL117" s="52"/>
      <c r="GM117" s="52"/>
      <c r="GN117" s="52"/>
      <c r="GO117" s="52"/>
      <c r="GP117" s="52"/>
      <c r="GQ117" s="52"/>
      <c r="GR117" s="52"/>
      <c r="GS117" s="52"/>
      <c r="GT117" s="52"/>
      <c r="GU117" s="52"/>
      <c r="GV117" s="52"/>
      <c r="GW117" s="52"/>
      <c r="GX117" s="52"/>
      <c r="GY117" s="52"/>
      <c r="GZ117" s="52"/>
      <c r="HA117" s="52"/>
      <c r="HB117" s="52"/>
      <c r="HC117" s="52"/>
      <c r="HD117" s="52"/>
      <c r="HE117" s="52"/>
      <c r="HF117" s="52"/>
      <c r="HG117" s="52"/>
      <c r="HH117" s="52"/>
      <c r="HI117" s="52"/>
      <c r="HJ117" s="52"/>
      <c r="HK117" s="52"/>
      <c r="HL117" s="52"/>
      <c r="HM117" s="52"/>
      <c r="HN117" s="52"/>
      <c r="HO117" s="52"/>
      <c r="HP117" s="52"/>
      <c r="HQ117" s="52"/>
      <c r="HR117" s="52"/>
      <c r="HS117" s="52"/>
      <c r="HT117" s="52"/>
      <c r="HU117" s="52"/>
      <c r="HV117" s="52"/>
      <c r="HW117" s="52"/>
      <c r="HX117" s="52"/>
      <c r="HY117" s="52"/>
      <c r="HZ117" s="52"/>
      <c r="IA117" s="52"/>
      <c r="IB117" s="52"/>
      <c r="IC117" s="52"/>
      <c r="ID117" s="52"/>
      <c r="IE117" s="52"/>
      <c r="IF117" s="52"/>
      <c r="IG117" s="52"/>
      <c r="IH117" s="52"/>
      <c r="II117" s="52"/>
      <c r="IJ117" s="52"/>
      <c r="IK117" s="52"/>
      <c r="IL117" s="52"/>
      <c r="IM117" s="52"/>
      <c r="IN117" s="52"/>
      <c r="IO117" s="52"/>
      <c r="IP117" s="52"/>
      <c r="IQ117" s="52"/>
      <c r="IR117" s="52"/>
      <c r="IS117" s="52"/>
      <c r="IT117" s="52"/>
      <c r="IU117" s="52"/>
      <c r="IV117" s="52"/>
    </row>
    <row r="118" spans="1:256" ht="12.75">
      <c r="A118" s="67" t="s">
        <v>134</v>
      </c>
      <c r="B118" s="90" t="s">
        <v>123</v>
      </c>
      <c r="C118" s="64"/>
      <c r="D118" s="65"/>
      <c r="E118" s="65"/>
      <c r="F118" s="65"/>
      <c r="G118" s="65"/>
      <c r="H118" s="65"/>
      <c r="I118" s="65"/>
      <c r="J118" s="65"/>
      <c r="K118" s="65"/>
      <c r="L118" s="65"/>
      <c r="M118" s="43"/>
      <c r="N118" s="43"/>
      <c r="O118" s="43"/>
      <c r="P118" s="43"/>
      <c r="Q118" s="43"/>
      <c r="R118" s="43"/>
      <c r="S118" s="43"/>
      <c r="T118" s="43"/>
      <c r="U118" s="43"/>
      <c r="V118" s="43"/>
      <c r="W118" s="43"/>
      <c r="X118" s="43"/>
      <c r="Y118" s="43"/>
      <c r="Z118" s="43"/>
      <c r="AA118" s="43"/>
      <c r="AB118" s="43"/>
      <c r="AC118" s="43"/>
      <c r="AD118" s="43"/>
      <c r="AE118" s="43"/>
      <c r="AF118" s="7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c r="EC118" s="52"/>
      <c r="ED118" s="52"/>
      <c r="EE118" s="52"/>
      <c r="EF118" s="52"/>
      <c r="EG118" s="52"/>
      <c r="EH118" s="52"/>
      <c r="EI118" s="52"/>
      <c r="EJ118" s="52"/>
      <c r="EK118" s="52"/>
      <c r="EL118" s="52"/>
      <c r="EM118" s="52"/>
      <c r="EN118" s="52"/>
      <c r="EO118" s="52"/>
      <c r="EP118" s="52"/>
      <c r="EQ118" s="52"/>
      <c r="ER118" s="52"/>
      <c r="ES118" s="52"/>
      <c r="ET118" s="52"/>
      <c r="EU118" s="52"/>
      <c r="EV118" s="52"/>
      <c r="EW118" s="52"/>
      <c r="EX118" s="52"/>
      <c r="EY118" s="52"/>
      <c r="EZ118" s="52"/>
      <c r="FA118" s="52"/>
      <c r="FB118" s="52"/>
      <c r="FC118" s="52"/>
      <c r="FD118" s="52"/>
      <c r="FE118" s="52"/>
      <c r="FF118" s="52"/>
      <c r="FG118" s="52"/>
      <c r="FH118" s="52"/>
      <c r="FI118" s="52"/>
      <c r="FJ118" s="52"/>
      <c r="FK118" s="52"/>
      <c r="FL118" s="52"/>
      <c r="FM118" s="52"/>
      <c r="FN118" s="52"/>
      <c r="FO118" s="52"/>
      <c r="FP118" s="52"/>
      <c r="FQ118" s="52"/>
      <c r="FR118" s="52"/>
      <c r="FS118" s="52"/>
      <c r="FT118" s="52"/>
      <c r="FU118" s="52"/>
      <c r="FV118" s="52"/>
      <c r="FW118" s="52"/>
      <c r="FX118" s="52"/>
      <c r="FY118" s="52"/>
      <c r="FZ118" s="52"/>
      <c r="GA118" s="52"/>
      <c r="GB118" s="52"/>
      <c r="GC118" s="52"/>
      <c r="GD118" s="52"/>
      <c r="GE118" s="52"/>
      <c r="GF118" s="52"/>
      <c r="GG118" s="52"/>
      <c r="GH118" s="52"/>
      <c r="GI118" s="52"/>
      <c r="GJ118" s="52"/>
      <c r="GK118" s="52"/>
      <c r="GL118" s="52"/>
      <c r="GM118" s="52"/>
      <c r="GN118" s="52"/>
      <c r="GO118" s="52"/>
      <c r="GP118" s="52"/>
      <c r="GQ118" s="52"/>
      <c r="GR118" s="52"/>
      <c r="GS118" s="52"/>
      <c r="GT118" s="52"/>
      <c r="GU118" s="52"/>
      <c r="GV118" s="52"/>
      <c r="GW118" s="52"/>
      <c r="GX118" s="52"/>
      <c r="GY118" s="52"/>
      <c r="GZ118" s="52"/>
      <c r="HA118" s="52"/>
      <c r="HB118" s="52"/>
      <c r="HC118" s="52"/>
      <c r="HD118" s="52"/>
      <c r="HE118" s="52"/>
      <c r="HF118" s="52"/>
      <c r="HG118" s="52"/>
      <c r="HH118" s="52"/>
      <c r="HI118" s="52"/>
      <c r="HJ118" s="52"/>
      <c r="HK118" s="52"/>
      <c r="HL118" s="52"/>
      <c r="HM118" s="52"/>
      <c r="HN118" s="52"/>
      <c r="HO118" s="52"/>
      <c r="HP118" s="52"/>
      <c r="HQ118" s="52"/>
      <c r="HR118" s="52"/>
      <c r="HS118" s="52"/>
      <c r="HT118" s="52"/>
      <c r="HU118" s="52"/>
      <c r="HV118" s="52"/>
      <c r="HW118" s="52"/>
      <c r="HX118" s="52"/>
      <c r="HY118" s="52"/>
      <c r="HZ118" s="52"/>
      <c r="IA118" s="52"/>
      <c r="IB118" s="52"/>
      <c r="IC118" s="52"/>
      <c r="ID118" s="52"/>
      <c r="IE118" s="52"/>
      <c r="IF118" s="52"/>
      <c r="IG118" s="52"/>
      <c r="IH118" s="52"/>
      <c r="II118" s="52"/>
      <c r="IJ118" s="52"/>
      <c r="IK118" s="52"/>
      <c r="IL118" s="52"/>
      <c r="IM118" s="52"/>
      <c r="IN118" s="52"/>
      <c r="IO118" s="52"/>
      <c r="IP118" s="52"/>
      <c r="IQ118" s="52"/>
      <c r="IR118" s="52"/>
      <c r="IS118" s="52"/>
      <c r="IT118" s="52"/>
      <c r="IU118" s="52"/>
      <c r="IV118" s="52"/>
    </row>
    <row r="119" spans="1:256" ht="26.25">
      <c r="A119" s="54" t="s">
        <v>246</v>
      </c>
      <c r="B119" s="61" t="s">
        <v>247</v>
      </c>
      <c r="C119" s="61"/>
      <c r="D119" s="58">
        <f>D120</f>
        <v>284531</v>
      </c>
      <c r="E119" s="58">
        <f aca="true" t="shared" si="42" ref="E119:AE119">E120</f>
        <v>284531</v>
      </c>
      <c r="F119" s="58">
        <f t="shared" si="42"/>
        <v>70876.147</v>
      </c>
      <c r="G119" s="58">
        <f t="shared" si="42"/>
        <v>70876.147</v>
      </c>
      <c r="H119" s="58">
        <f t="shared" si="42"/>
        <v>833.147</v>
      </c>
      <c r="I119" s="58">
        <f t="shared" si="42"/>
        <v>70043</v>
      </c>
      <c r="J119" s="58">
        <f t="shared" si="42"/>
        <v>0</v>
      </c>
      <c r="K119" s="58">
        <f t="shared" si="42"/>
        <v>0</v>
      </c>
      <c r="L119" s="58">
        <f t="shared" si="42"/>
        <v>0</v>
      </c>
      <c r="M119" s="58">
        <f t="shared" si="42"/>
        <v>70043</v>
      </c>
      <c r="N119" s="58">
        <f t="shared" si="42"/>
        <v>70043</v>
      </c>
      <c r="O119" s="58">
        <f t="shared" si="42"/>
        <v>0</v>
      </c>
      <c r="P119" s="58">
        <f t="shared" si="42"/>
        <v>8300.256</v>
      </c>
      <c r="Q119" s="58">
        <f t="shared" si="42"/>
        <v>8300.256</v>
      </c>
      <c r="R119" s="58">
        <f t="shared" si="42"/>
        <v>266.281</v>
      </c>
      <c r="S119" s="58">
        <f t="shared" si="42"/>
        <v>8033.975</v>
      </c>
      <c r="T119" s="58">
        <f t="shared" si="42"/>
        <v>0</v>
      </c>
      <c r="U119" s="58">
        <f t="shared" si="42"/>
        <v>0</v>
      </c>
      <c r="V119" s="58">
        <f t="shared" si="42"/>
        <v>0</v>
      </c>
      <c r="W119" s="43">
        <f t="shared" si="42"/>
        <v>100</v>
      </c>
      <c r="X119" s="43">
        <f t="shared" si="42"/>
        <v>0</v>
      </c>
      <c r="Y119" s="43">
        <f t="shared" si="42"/>
        <v>11.710930053802162</v>
      </c>
      <c r="Z119" s="43">
        <f t="shared" si="42"/>
        <v>31.960866449738162</v>
      </c>
      <c r="AA119" s="43">
        <f t="shared" si="42"/>
        <v>11.47006124809046</v>
      </c>
      <c r="AB119" s="43">
        <f t="shared" si="42"/>
        <v>0</v>
      </c>
      <c r="AC119" s="43">
        <f t="shared" si="42"/>
        <v>0</v>
      </c>
      <c r="AD119" s="43">
        <f t="shared" si="42"/>
        <v>0</v>
      </c>
      <c r="AE119" s="43">
        <f t="shared" si="42"/>
        <v>100</v>
      </c>
      <c r="AF119" s="54"/>
      <c r="AG119" s="6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c r="GU119" s="52"/>
      <c r="GV119" s="52"/>
      <c r="GW119" s="52"/>
      <c r="GX119" s="52"/>
      <c r="GY119" s="52"/>
      <c r="GZ119" s="52"/>
      <c r="HA119" s="52"/>
      <c r="HB119" s="52"/>
      <c r="HC119" s="52"/>
      <c r="HD119" s="52"/>
      <c r="HE119" s="52"/>
      <c r="HF119" s="52"/>
      <c r="HG119" s="52"/>
      <c r="HH119" s="52"/>
      <c r="HI119" s="52"/>
      <c r="HJ119" s="52"/>
      <c r="HK119" s="52"/>
      <c r="HL119" s="52"/>
      <c r="HM119" s="52"/>
      <c r="HN119" s="52"/>
      <c r="HO119" s="52"/>
      <c r="HP119" s="52"/>
      <c r="HQ119" s="52"/>
      <c r="HR119" s="52"/>
      <c r="HS119" s="52"/>
      <c r="HT119" s="52"/>
      <c r="HU119" s="52"/>
      <c r="HV119" s="52"/>
      <c r="HW119" s="52"/>
      <c r="HX119" s="52"/>
      <c r="HY119" s="52"/>
      <c r="HZ119" s="52"/>
      <c r="IA119" s="52"/>
      <c r="IB119" s="52"/>
      <c r="IC119" s="52"/>
      <c r="ID119" s="52"/>
      <c r="IE119" s="52"/>
      <c r="IF119" s="52"/>
      <c r="IG119" s="52"/>
      <c r="IH119" s="52"/>
      <c r="II119" s="52"/>
      <c r="IJ119" s="52"/>
      <c r="IK119" s="52"/>
      <c r="IL119" s="52"/>
      <c r="IM119" s="52"/>
      <c r="IN119" s="52"/>
      <c r="IO119" s="52"/>
      <c r="IP119" s="52"/>
      <c r="IQ119" s="52"/>
      <c r="IR119" s="52"/>
      <c r="IS119" s="52"/>
      <c r="IT119" s="52"/>
      <c r="IU119" s="52"/>
      <c r="IV119" s="52"/>
    </row>
    <row r="120" spans="1:256" ht="26.25">
      <c r="A120" s="95" t="s">
        <v>118</v>
      </c>
      <c r="B120" s="96" t="s">
        <v>248</v>
      </c>
      <c r="C120" s="96"/>
      <c r="D120" s="97">
        <f>D121+D131</f>
        <v>284531</v>
      </c>
      <c r="E120" s="97">
        <f aca="true" t="shared" si="43" ref="E120:V120">E121+E131</f>
        <v>284531</v>
      </c>
      <c r="F120" s="97">
        <f t="shared" si="43"/>
        <v>70876.147</v>
      </c>
      <c r="G120" s="97">
        <f t="shared" si="43"/>
        <v>70876.147</v>
      </c>
      <c r="H120" s="97">
        <f t="shared" si="43"/>
        <v>833.147</v>
      </c>
      <c r="I120" s="97">
        <f t="shared" si="43"/>
        <v>70043</v>
      </c>
      <c r="J120" s="97">
        <f t="shared" si="43"/>
        <v>0</v>
      </c>
      <c r="K120" s="97">
        <f t="shared" si="43"/>
        <v>0</v>
      </c>
      <c r="L120" s="97">
        <f t="shared" si="43"/>
        <v>0</v>
      </c>
      <c r="M120" s="97">
        <f t="shared" si="43"/>
        <v>70043</v>
      </c>
      <c r="N120" s="97">
        <f t="shared" si="43"/>
        <v>70043</v>
      </c>
      <c r="O120" s="97">
        <f t="shared" si="43"/>
        <v>0</v>
      </c>
      <c r="P120" s="97">
        <f t="shared" si="43"/>
        <v>8300.256</v>
      </c>
      <c r="Q120" s="97">
        <f t="shared" si="43"/>
        <v>8300.256</v>
      </c>
      <c r="R120" s="97">
        <f t="shared" si="43"/>
        <v>266.281</v>
      </c>
      <c r="S120" s="97">
        <f t="shared" si="43"/>
        <v>8033.975</v>
      </c>
      <c r="T120" s="97">
        <f t="shared" si="43"/>
        <v>0</v>
      </c>
      <c r="U120" s="97">
        <f t="shared" si="43"/>
        <v>0</v>
      </c>
      <c r="V120" s="97">
        <f t="shared" si="43"/>
        <v>0</v>
      </c>
      <c r="W120" s="43">
        <f>N120/I120*100</f>
        <v>100</v>
      </c>
      <c r="X120" s="43"/>
      <c r="Y120" s="43">
        <f>Q120/G120*100</f>
        <v>11.710930053802162</v>
      </c>
      <c r="Z120" s="43">
        <f>+R120/H120*100</f>
        <v>31.960866449738162</v>
      </c>
      <c r="AA120" s="43">
        <f aca="true" t="shared" si="44" ref="AA120:AA128">S120/I120*100</f>
        <v>11.47006124809046</v>
      </c>
      <c r="AB120" s="43"/>
      <c r="AC120" s="43"/>
      <c r="AD120" s="43"/>
      <c r="AE120" s="43">
        <v>100</v>
      </c>
      <c r="AF120" s="7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c r="EC120" s="52"/>
      <c r="ED120" s="52"/>
      <c r="EE120" s="52"/>
      <c r="EF120" s="52"/>
      <c r="EG120" s="52"/>
      <c r="EH120" s="52"/>
      <c r="EI120" s="52"/>
      <c r="EJ120" s="52"/>
      <c r="EK120" s="52"/>
      <c r="EL120" s="52"/>
      <c r="EM120" s="52"/>
      <c r="EN120" s="52"/>
      <c r="EO120" s="52"/>
      <c r="EP120" s="52"/>
      <c r="EQ120" s="52"/>
      <c r="ER120" s="52"/>
      <c r="ES120" s="52"/>
      <c r="ET120" s="52"/>
      <c r="EU120" s="52"/>
      <c r="EV120" s="52"/>
      <c r="EW120" s="52"/>
      <c r="EX120" s="52"/>
      <c r="EY120" s="52"/>
      <c r="EZ120" s="52"/>
      <c r="FA120" s="52"/>
      <c r="FB120" s="52"/>
      <c r="FC120" s="52"/>
      <c r="FD120" s="52"/>
      <c r="FE120" s="52"/>
      <c r="FF120" s="52"/>
      <c r="FG120" s="52"/>
      <c r="FH120" s="52"/>
      <c r="FI120" s="52"/>
      <c r="FJ120" s="52"/>
      <c r="FK120" s="52"/>
      <c r="FL120" s="52"/>
      <c r="FM120" s="52"/>
      <c r="FN120" s="52"/>
      <c r="FO120" s="52"/>
      <c r="FP120" s="52"/>
      <c r="FQ120" s="52"/>
      <c r="FR120" s="52"/>
      <c r="FS120" s="52"/>
      <c r="FT120" s="52"/>
      <c r="FU120" s="52"/>
      <c r="FV120" s="52"/>
      <c r="FW120" s="52"/>
      <c r="FX120" s="52"/>
      <c r="FY120" s="52"/>
      <c r="FZ120" s="52"/>
      <c r="GA120" s="52"/>
      <c r="GB120" s="52"/>
      <c r="GC120" s="52"/>
      <c r="GD120" s="52"/>
      <c r="GE120" s="52"/>
      <c r="GF120" s="52"/>
      <c r="GG120" s="52"/>
      <c r="GH120" s="52"/>
      <c r="GI120" s="52"/>
      <c r="GJ120" s="52"/>
      <c r="GK120" s="52"/>
      <c r="GL120" s="52"/>
      <c r="GM120" s="52"/>
      <c r="GN120" s="52"/>
      <c r="GO120" s="52"/>
      <c r="GP120" s="52"/>
      <c r="GQ120" s="52"/>
      <c r="GR120" s="52"/>
      <c r="GS120" s="52"/>
      <c r="GT120" s="52"/>
      <c r="GU120" s="52"/>
      <c r="GV120" s="52"/>
      <c r="GW120" s="52"/>
      <c r="GX120" s="52"/>
      <c r="GY120" s="52"/>
      <c r="GZ120" s="52"/>
      <c r="HA120" s="52"/>
      <c r="HB120" s="52"/>
      <c r="HC120" s="52"/>
      <c r="HD120" s="52"/>
      <c r="HE120" s="52"/>
      <c r="HF120" s="52"/>
      <c r="HG120" s="52"/>
      <c r="HH120" s="52"/>
      <c r="HI120" s="52"/>
      <c r="HJ120" s="52"/>
      <c r="HK120" s="52"/>
      <c r="HL120" s="52"/>
      <c r="HM120" s="52"/>
      <c r="HN120" s="52"/>
      <c r="HO120" s="52"/>
      <c r="HP120" s="52"/>
      <c r="HQ120" s="52"/>
      <c r="HR120" s="52"/>
      <c r="HS120" s="52"/>
      <c r="HT120" s="52"/>
      <c r="HU120" s="52"/>
      <c r="HV120" s="52"/>
      <c r="HW120" s="52"/>
      <c r="HX120" s="52"/>
      <c r="HY120" s="52"/>
      <c r="HZ120" s="52"/>
      <c r="IA120" s="52"/>
      <c r="IB120" s="52"/>
      <c r="IC120" s="52"/>
      <c r="ID120" s="52"/>
      <c r="IE120" s="52"/>
      <c r="IF120" s="52"/>
      <c r="IG120" s="52"/>
      <c r="IH120" s="52"/>
      <c r="II120" s="52"/>
      <c r="IJ120" s="52"/>
      <c r="IK120" s="52"/>
      <c r="IL120" s="52"/>
      <c r="IM120" s="52"/>
      <c r="IN120" s="52"/>
      <c r="IO120" s="52"/>
      <c r="IP120" s="52"/>
      <c r="IQ120" s="52"/>
      <c r="IR120" s="52"/>
      <c r="IS120" s="52"/>
      <c r="IT120" s="52"/>
      <c r="IU120" s="52"/>
      <c r="IV120" s="52"/>
    </row>
    <row r="121" spans="1:256" ht="26.25">
      <c r="A121" s="95">
        <v>1</v>
      </c>
      <c r="B121" s="96" t="s">
        <v>249</v>
      </c>
      <c r="C121" s="96"/>
      <c r="D121" s="97">
        <f>D122+D124+D129</f>
        <v>193000</v>
      </c>
      <c r="E121" s="97">
        <f aca="true" t="shared" si="45" ref="E121:V121">E122+E124+E129</f>
        <v>193000</v>
      </c>
      <c r="F121" s="97">
        <f t="shared" si="45"/>
        <v>40876.147</v>
      </c>
      <c r="G121" s="97">
        <f t="shared" si="45"/>
        <v>40876.147</v>
      </c>
      <c r="H121" s="97">
        <f t="shared" si="45"/>
        <v>833.147</v>
      </c>
      <c r="I121" s="97">
        <f t="shared" si="45"/>
        <v>40043</v>
      </c>
      <c r="J121" s="97">
        <f t="shared" si="45"/>
        <v>0</v>
      </c>
      <c r="K121" s="97">
        <f t="shared" si="45"/>
        <v>0</v>
      </c>
      <c r="L121" s="97">
        <f t="shared" si="45"/>
        <v>0</v>
      </c>
      <c r="M121" s="97">
        <f t="shared" si="45"/>
        <v>40043</v>
      </c>
      <c r="N121" s="97">
        <f t="shared" si="45"/>
        <v>40043</v>
      </c>
      <c r="O121" s="97">
        <f t="shared" si="45"/>
        <v>0</v>
      </c>
      <c r="P121" s="97">
        <f t="shared" si="45"/>
        <v>7348.66</v>
      </c>
      <c r="Q121" s="97">
        <f t="shared" si="45"/>
        <v>7348.66</v>
      </c>
      <c r="R121" s="97">
        <f t="shared" si="45"/>
        <v>266.281</v>
      </c>
      <c r="S121" s="97">
        <f t="shared" si="45"/>
        <v>7082.379</v>
      </c>
      <c r="T121" s="97">
        <f t="shared" si="45"/>
        <v>0</v>
      </c>
      <c r="U121" s="97">
        <f t="shared" si="45"/>
        <v>0</v>
      </c>
      <c r="V121" s="97">
        <f t="shared" si="45"/>
        <v>0</v>
      </c>
      <c r="W121" s="97">
        <f>W122</f>
        <v>100</v>
      </c>
      <c r="X121" s="97">
        <f>X122</f>
        <v>0</v>
      </c>
      <c r="Y121" s="43">
        <f>Q121/G121*100</f>
        <v>17.97786860880014</v>
      </c>
      <c r="Z121" s="43">
        <f>+R121/H121*100</f>
        <v>31.960866449738162</v>
      </c>
      <c r="AA121" s="43">
        <f t="shared" si="44"/>
        <v>17.686934045900657</v>
      </c>
      <c r="AB121" s="97">
        <f>AB122</f>
        <v>0</v>
      </c>
      <c r="AC121" s="97">
        <f>AC122</f>
        <v>0</v>
      </c>
      <c r="AD121" s="97">
        <f>AD122</f>
        <v>0</v>
      </c>
      <c r="AE121" s="97">
        <f>AE122</f>
        <v>100</v>
      </c>
      <c r="AF121" s="7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c r="EB121" s="52"/>
      <c r="EC121" s="52"/>
      <c r="ED121" s="52"/>
      <c r="EE121" s="52"/>
      <c r="EF121" s="52"/>
      <c r="EG121" s="52"/>
      <c r="EH121" s="52"/>
      <c r="EI121" s="52"/>
      <c r="EJ121" s="52"/>
      <c r="EK121" s="52"/>
      <c r="EL121" s="52"/>
      <c r="EM121" s="52"/>
      <c r="EN121" s="52"/>
      <c r="EO121" s="52"/>
      <c r="EP121" s="52"/>
      <c r="EQ121" s="52"/>
      <c r="ER121" s="52"/>
      <c r="ES121" s="52"/>
      <c r="ET121" s="52"/>
      <c r="EU121" s="52"/>
      <c r="EV121" s="52"/>
      <c r="EW121" s="52"/>
      <c r="EX121" s="52"/>
      <c r="EY121" s="52"/>
      <c r="EZ121" s="52"/>
      <c r="FA121" s="52"/>
      <c r="FB121" s="52"/>
      <c r="FC121" s="52"/>
      <c r="FD121" s="52"/>
      <c r="FE121" s="52"/>
      <c r="FF121" s="52"/>
      <c r="FG121" s="52"/>
      <c r="FH121" s="52"/>
      <c r="FI121" s="52"/>
      <c r="FJ121" s="52"/>
      <c r="FK121" s="52"/>
      <c r="FL121" s="52"/>
      <c r="FM121" s="52"/>
      <c r="FN121" s="52"/>
      <c r="FO121" s="52"/>
      <c r="FP121" s="52"/>
      <c r="FQ121" s="52"/>
      <c r="FR121" s="52"/>
      <c r="FS121" s="52"/>
      <c r="FT121" s="52"/>
      <c r="FU121" s="52"/>
      <c r="FV121" s="52"/>
      <c r="FW121" s="52"/>
      <c r="FX121" s="52"/>
      <c r="FY121" s="52"/>
      <c r="FZ121" s="52"/>
      <c r="GA121" s="52"/>
      <c r="GB121" s="52"/>
      <c r="GC121" s="52"/>
      <c r="GD121" s="52"/>
      <c r="GE121" s="52"/>
      <c r="GF121" s="52"/>
      <c r="GG121" s="52"/>
      <c r="GH121" s="52"/>
      <c r="GI121" s="52"/>
      <c r="GJ121" s="52"/>
      <c r="GK121" s="52"/>
      <c r="GL121" s="52"/>
      <c r="GM121" s="52"/>
      <c r="GN121" s="52"/>
      <c r="GO121" s="52"/>
      <c r="GP121" s="52"/>
      <c r="GQ121" s="52"/>
      <c r="GR121" s="52"/>
      <c r="GS121" s="52"/>
      <c r="GT121" s="52"/>
      <c r="GU121" s="52"/>
      <c r="GV121" s="52"/>
      <c r="GW121" s="52"/>
      <c r="GX121" s="52"/>
      <c r="GY121" s="52"/>
      <c r="GZ121" s="52"/>
      <c r="HA121" s="52"/>
      <c r="HB121" s="52"/>
      <c r="HC121" s="52"/>
      <c r="HD121" s="52"/>
      <c r="HE121" s="52"/>
      <c r="HF121" s="52"/>
      <c r="HG121" s="52"/>
      <c r="HH121" s="52"/>
      <c r="HI121" s="52"/>
      <c r="HJ121" s="52"/>
      <c r="HK121" s="52"/>
      <c r="HL121" s="52"/>
      <c r="HM121" s="52"/>
      <c r="HN121" s="52"/>
      <c r="HO121" s="52"/>
      <c r="HP121" s="52"/>
      <c r="HQ121" s="52"/>
      <c r="HR121" s="52"/>
      <c r="HS121" s="52"/>
      <c r="HT121" s="52"/>
      <c r="HU121" s="52"/>
      <c r="HV121" s="52"/>
      <c r="HW121" s="52"/>
      <c r="HX121" s="52"/>
      <c r="HY121" s="52"/>
      <c r="HZ121" s="52"/>
      <c r="IA121" s="52"/>
      <c r="IB121" s="52"/>
      <c r="IC121" s="52"/>
      <c r="ID121" s="52"/>
      <c r="IE121" s="52"/>
      <c r="IF121" s="52"/>
      <c r="IG121" s="52"/>
      <c r="IH121" s="52"/>
      <c r="II121" s="52"/>
      <c r="IJ121" s="52"/>
      <c r="IK121" s="52"/>
      <c r="IL121" s="52"/>
      <c r="IM121" s="52"/>
      <c r="IN121" s="52"/>
      <c r="IO121" s="52"/>
      <c r="IP121" s="52"/>
      <c r="IQ121" s="52"/>
      <c r="IR121" s="52"/>
      <c r="IS121" s="52"/>
      <c r="IT121" s="52"/>
      <c r="IU121" s="52"/>
      <c r="IV121" s="52"/>
    </row>
    <row r="122" spans="1:256" ht="26.25">
      <c r="A122" s="67" t="s">
        <v>122</v>
      </c>
      <c r="B122" s="90" t="s">
        <v>127</v>
      </c>
      <c r="C122" s="96"/>
      <c r="D122" s="98">
        <f>D123</f>
        <v>65000</v>
      </c>
      <c r="E122" s="98">
        <f aca="true" t="shared" si="46" ref="E122:AE122">E123</f>
        <v>65000</v>
      </c>
      <c r="F122" s="98">
        <f t="shared" si="46"/>
        <v>13078</v>
      </c>
      <c r="G122" s="98">
        <f t="shared" si="46"/>
        <v>13078</v>
      </c>
      <c r="H122" s="98">
        <f t="shared" si="46"/>
        <v>0</v>
      </c>
      <c r="I122" s="98">
        <f t="shared" si="46"/>
        <v>13078</v>
      </c>
      <c r="J122" s="98">
        <f t="shared" si="46"/>
        <v>0</v>
      </c>
      <c r="K122" s="98">
        <f t="shared" si="46"/>
        <v>0</v>
      </c>
      <c r="L122" s="98">
        <f t="shared" si="46"/>
        <v>0</v>
      </c>
      <c r="M122" s="98">
        <f t="shared" si="46"/>
        <v>13078</v>
      </c>
      <c r="N122" s="98">
        <f t="shared" si="46"/>
        <v>13078</v>
      </c>
      <c r="O122" s="98">
        <f t="shared" si="46"/>
        <v>0</v>
      </c>
      <c r="P122" s="98">
        <f t="shared" si="46"/>
        <v>5320.161</v>
      </c>
      <c r="Q122" s="98">
        <f t="shared" si="46"/>
        <v>5320.161</v>
      </c>
      <c r="R122" s="98">
        <f t="shared" si="46"/>
        <v>0</v>
      </c>
      <c r="S122" s="98">
        <f t="shared" si="46"/>
        <v>5320.161</v>
      </c>
      <c r="T122" s="98">
        <f t="shared" si="46"/>
        <v>0</v>
      </c>
      <c r="U122" s="98">
        <f t="shared" si="46"/>
        <v>0</v>
      </c>
      <c r="V122" s="98">
        <f t="shared" si="46"/>
        <v>0</v>
      </c>
      <c r="W122" s="98">
        <f t="shared" si="46"/>
        <v>100</v>
      </c>
      <c r="X122" s="98">
        <f t="shared" si="46"/>
        <v>0</v>
      </c>
      <c r="Y122" s="98">
        <f t="shared" si="46"/>
        <v>40.680233980731</v>
      </c>
      <c r="Z122" s="98">
        <f t="shared" si="46"/>
        <v>0</v>
      </c>
      <c r="AA122" s="98">
        <f t="shared" si="46"/>
        <v>40.680233980731</v>
      </c>
      <c r="AB122" s="98">
        <f t="shared" si="46"/>
        <v>0</v>
      </c>
      <c r="AC122" s="98">
        <f t="shared" si="46"/>
        <v>0</v>
      </c>
      <c r="AD122" s="98">
        <f t="shared" si="46"/>
        <v>0</v>
      </c>
      <c r="AE122" s="98">
        <f t="shared" si="46"/>
        <v>100</v>
      </c>
      <c r="AF122" s="7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c r="EB122" s="52"/>
      <c r="EC122" s="52"/>
      <c r="ED122" s="52"/>
      <c r="EE122" s="52"/>
      <c r="EF122" s="52"/>
      <c r="EG122" s="52"/>
      <c r="EH122" s="52"/>
      <c r="EI122" s="52"/>
      <c r="EJ122" s="52"/>
      <c r="EK122" s="52"/>
      <c r="EL122" s="52"/>
      <c r="EM122" s="52"/>
      <c r="EN122" s="52"/>
      <c r="EO122" s="52"/>
      <c r="EP122" s="52"/>
      <c r="EQ122" s="52"/>
      <c r="ER122" s="52"/>
      <c r="ES122" s="52"/>
      <c r="ET122" s="52"/>
      <c r="EU122" s="52"/>
      <c r="EV122" s="52"/>
      <c r="EW122" s="52"/>
      <c r="EX122" s="52"/>
      <c r="EY122" s="52"/>
      <c r="EZ122" s="52"/>
      <c r="FA122" s="52"/>
      <c r="FB122" s="52"/>
      <c r="FC122" s="52"/>
      <c r="FD122" s="52"/>
      <c r="FE122" s="52"/>
      <c r="FF122" s="52"/>
      <c r="FG122" s="52"/>
      <c r="FH122" s="52"/>
      <c r="FI122" s="52"/>
      <c r="FJ122" s="52"/>
      <c r="FK122" s="52"/>
      <c r="FL122" s="52"/>
      <c r="FM122" s="52"/>
      <c r="FN122" s="52"/>
      <c r="FO122" s="52"/>
      <c r="FP122" s="52"/>
      <c r="FQ122" s="52"/>
      <c r="FR122" s="52"/>
      <c r="FS122" s="52"/>
      <c r="FT122" s="52"/>
      <c r="FU122" s="52"/>
      <c r="FV122" s="52"/>
      <c r="FW122" s="52"/>
      <c r="FX122" s="52"/>
      <c r="FY122" s="52"/>
      <c r="FZ122" s="52"/>
      <c r="GA122" s="52"/>
      <c r="GB122" s="52"/>
      <c r="GC122" s="52"/>
      <c r="GD122" s="52"/>
      <c r="GE122" s="52"/>
      <c r="GF122" s="52"/>
      <c r="GG122" s="52"/>
      <c r="GH122" s="52"/>
      <c r="GI122" s="52"/>
      <c r="GJ122" s="52"/>
      <c r="GK122" s="52"/>
      <c r="GL122" s="52"/>
      <c r="GM122" s="52"/>
      <c r="GN122" s="52"/>
      <c r="GO122" s="52"/>
      <c r="GP122" s="52"/>
      <c r="GQ122" s="52"/>
      <c r="GR122" s="52"/>
      <c r="GS122" s="52"/>
      <c r="GT122" s="52"/>
      <c r="GU122" s="52"/>
      <c r="GV122" s="52"/>
      <c r="GW122" s="52"/>
      <c r="GX122" s="52"/>
      <c r="GY122" s="52"/>
      <c r="GZ122" s="52"/>
      <c r="HA122" s="52"/>
      <c r="HB122" s="52"/>
      <c r="HC122" s="52"/>
      <c r="HD122" s="52"/>
      <c r="HE122" s="52"/>
      <c r="HF122" s="52"/>
      <c r="HG122" s="52"/>
      <c r="HH122" s="52"/>
      <c r="HI122" s="52"/>
      <c r="HJ122" s="52"/>
      <c r="HK122" s="52"/>
      <c r="HL122" s="52"/>
      <c r="HM122" s="52"/>
      <c r="HN122" s="52"/>
      <c r="HO122" s="52"/>
      <c r="HP122" s="52"/>
      <c r="HQ122" s="52"/>
      <c r="HR122" s="52"/>
      <c r="HS122" s="52"/>
      <c r="HT122" s="52"/>
      <c r="HU122" s="52"/>
      <c r="HV122" s="52"/>
      <c r="HW122" s="52"/>
      <c r="HX122" s="52"/>
      <c r="HY122" s="52"/>
      <c r="HZ122" s="52"/>
      <c r="IA122" s="52"/>
      <c r="IB122" s="52"/>
      <c r="IC122" s="52"/>
      <c r="ID122" s="52"/>
      <c r="IE122" s="52"/>
      <c r="IF122" s="52"/>
      <c r="IG122" s="52"/>
      <c r="IH122" s="52"/>
      <c r="II122" s="52"/>
      <c r="IJ122" s="52"/>
      <c r="IK122" s="52"/>
      <c r="IL122" s="52"/>
      <c r="IM122" s="52"/>
      <c r="IN122" s="52"/>
      <c r="IO122" s="52"/>
      <c r="IP122" s="52"/>
      <c r="IQ122" s="52"/>
      <c r="IR122" s="52"/>
      <c r="IS122" s="52"/>
      <c r="IT122" s="52"/>
      <c r="IU122" s="52"/>
      <c r="IV122" s="52"/>
    </row>
    <row r="123" spans="1:32" ht="27">
      <c r="A123" s="99" t="s">
        <v>224</v>
      </c>
      <c r="B123" s="100" t="s">
        <v>250</v>
      </c>
      <c r="C123" s="76" t="s">
        <v>251</v>
      </c>
      <c r="D123" s="101">
        <v>65000</v>
      </c>
      <c r="E123" s="101">
        <v>65000</v>
      </c>
      <c r="F123" s="101">
        <f>G123+J123</f>
        <v>13078</v>
      </c>
      <c r="G123" s="69">
        <f>SUM(H123:I123)</f>
        <v>13078</v>
      </c>
      <c r="H123" s="101"/>
      <c r="I123" s="101">
        <v>13078</v>
      </c>
      <c r="J123" s="101"/>
      <c r="K123" s="101"/>
      <c r="L123" s="101"/>
      <c r="M123" s="44">
        <f>SUM(N123:O123)</f>
        <v>13078</v>
      </c>
      <c r="N123" s="44">
        <f>I123</f>
        <v>13078</v>
      </c>
      <c r="O123" s="44"/>
      <c r="P123" s="44">
        <f>Q123+T123</f>
        <v>5320.161</v>
      </c>
      <c r="Q123" s="44">
        <f>SUM(R123:S123)</f>
        <v>5320.161</v>
      </c>
      <c r="R123" s="44"/>
      <c r="S123" s="44">
        <f>1522.256+3797.905</f>
        <v>5320.161</v>
      </c>
      <c r="T123" s="44"/>
      <c r="U123" s="44"/>
      <c r="V123" s="44"/>
      <c r="W123" s="44">
        <f>N123/G123*100</f>
        <v>100</v>
      </c>
      <c r="X123" s="44"/>
      <c r="Y123" s="44">
        <f aca="true" t="shared" si="47" ref="Y123:Y128">Q123/G123*100</f>
        <v>40.680233980731</v>
      </c>
      <c r="Z123" s="44"/>
      <c r="AA123" s="44">
        <f t="shared" si="44"/>
        <v>40.680233980731</v>
      </c>
      <c r="AB123" s="44"/>
      <c r="AC123" s="44"/>
      <c r="AD123" s="44"/>
      <c r="AE123" s="44">
        <v>100</v>
      </c>
      <c r="AF123" s="77"/>
    </row>
    <row r="124" spans="1:256" ht="13.5">
      <c r="A124" s="67" t="s">
        <v>132</v>
      </c>
      <c r="B124" s="90" t="s">
        <v>133</v>
      </c>
      <c r="C124" s="76"/>
      <c r="D124" s="98">
        <f>SUM(D125:D128)</f>
        <v>100000</v>
      </c>
      <c r="E124" s="98">
        <f aca="true" t="shared" si="48" ref="E124:V124">SUM(E125:E128)</f>
        <v>100000</v>
      </c>
      <c r="F124" s="98">
        <f t="shared" si="48"/>
        <v>27598.147</v>
      </c>
      <c r="G124" s="98">
        <f t="shared" si="48"/>
        <v>27598.147</v>
      </c>
      <c r="H124" s="98">
        <f t="shared" si="48"/>
        <v>833.147</v>
      </c>
      <c r="I124" s="98">
        <f t="shared" si="48"/>
        <v>26765</v>
      </c>
      <c r="J124" s="98">
        <f t="shared" si="48"/>
        <v>0</v>
      </c>
      <c r="K124" s="98">
        <f t="shared" si="48"/>
        <v>0</v>
      </c>
      <c r="L124" s="98">
        <f t="shared" si="48"/>
        <v>0</v>
      </c>
      <c r="M124" s="98">
        <f t="shared" si="48"/>
        <v>26765</v>
      </c>
      <c r="N124" s="98">
        <f t="shared" si="48"/>
        <v>26765</v>
      </c>
      <c r="O124" s="98">
        <f t="shared" si="48"/>
        <v>0</v>
      </c>
      <c r="P124" s="98">
        <f t="shared" si="48"/>
        <v>2028.499</v>
      </c>
      <c r="Q124" s="98">
        <f t="shared" si="48"/>
        <v>2028.499</v>
      </c>
      <c r="R124" s="98">
        <f t="shared" si="48"/>
        <v>266.281</v>
      </c>
      <c r="S124" s="98">
        <f t="shared" si="48"/>
        <v>1762.218</v>
      </c>
      <c r="T124" s="98">
        <f t="shared" si="48"/>
        <v>0</v>
      </c>
      <c r="U124" s="98">
        <f t="shared" si="48"/>
        <v>0</v>
      </c>
      <c r="V124" s="98">
        <f t="shared" si="48"/>
        <v>0</v>
      </c>
      <c r="W124" s="47">
        <f>N124/I124*100</f>
        <v>100</v>
      </c>
      <c r="X124" s="47"/>
      <c r="Y124" s="47">
        <f t="shared" si="47"/>
        <v>7.350127528489503</v>
      </c>
      <c r="Z124" s="47">
        <f>+R124/H124*100</f>
        <v>31.960866449738162</v>
      </c>
      <c r="AA124" s="47">
        <f t="shared" si="44"/>
        <v>6.584038856715861</v>
      </c>
      <c r="AB124" s="47"/>
      <c r="AC124" s="47"/>
      <c r="AD124" s="47"/>
      <c r="AE124" s="47">
        <v>100</v>
      </c>
      <c r="AF124" s="7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c r="EB124" s="52"/>
      <c r="EC124" s="52"/>
      <c r="ED124" s="52"/>
      <c r="EE124" s="52"/>
      <c r="EF124" s="52"/>
      <c r="EG124" s="52"/>
      <c r="EH124" s="52"/>
      <c r="EI124" s="52"/>
      <c r="EJ124" s="52"/>
      <c r="EK124" s="52"/>
      <c r="EL124" s="52"/>
      <c r="EM124" s="52"/>
      <c r="EN124" s="52"/>
      <c r="EO124" s="52"/>
      <c r="EP124" s="52"/>
      <c r="EQ124" s="52"/>
      <c r="ER124" s="52"/>
      <c r="ES124" s="52"/>
      <c r="ET124" s="52"/>
      <c r="EU124" s="52"/>
      <c r="EV124" s="52"/>
      <c r="EW124" s="52"/>
      <c r="EX124" s="52"/>
      <c r="EY124" s="52"/>
      <c r="EZ124" s="52"/>
      <c r="FA124" s="52"/>
      <c r="FB124" s="52"/>
      <c r="FC124" s="52"/>
      <c r="FD124" s="52"/>
      <c r="FE124" s="52"/>
      <c r="FF124" s="52"/>
      <c r="FG124" s="52"/>
      <c r="FH124" s="52"/>
      <c r="FI124" s="52"/>
      <c r="FJ124" s="52"/>
      <c r="FK124" s="52"/>
      <c r="FL124" s="52"/>
      <c r="FM124" s="52"/>
      <c r="FN124" s="52"/>
      <c r="FO124" s="52"/>
      <c r="FP124" s="52"/>
      <c r="FQ124" s="52"/>
      <c r="FR124" s="52"/>
      <c r="FS124" s="52"/>
      <c r="FT124" s="52"/>
      <c r="FU124" s="52"/>
      <c r="FV124" s="52"/>
      <c r="FW124" s="52"/>
      <c r="FX124" s="52"/>
      <c r="FY124" s="52"/>
      <c r="FZ124" s="52"/>
      <c r="GA124" s="52"/>
      <c r="GB124" s="52"/>
      <c r="GC124" s="52"/>
      <c r="GD124" s="52"/>
      <c r="GE124" s="52"/>
      <c r="GF124" s="52"/>
      <c r="GG124" s="52"/>
      <c r="GH124" s="52"/>
      <c r="GI124" s="52"/>
      <c r="GJ124" s="52"/>
      <c r="GK124" s="52"/>
      <c r="GL124" s="52"/>
      <c r="GM124" s="52"/>
      <c r="GN124" s="52"/>
      <c r="GO124" s="52"/>
      <c r="GP124" s="52"/>
      <c r="GQ124" s="52"/>
      <c r="GR124" s="52"/>
      <c r="GS124" s="52"/>
      <c r="GT124" s="52"/>
      <c r="GU124" s="52"/>
      <c r="GV124" s="52"/>
      <c r="GW124" s="52"/>
      <c r="GX124" s="52"/>
      <c r="GY124" s="52"/>
      <c r="GZ124" s="52"/>
      <c r="HA124" s="52"/>
      <c r="HB124" s="52"/>
      <c r="HC124" s="52"/>
      <c r="HD124" s="52"/>
      <c r="HE124" s="52"/>
      <c r="HF124" s="52"/>
      <c r="HG124" s="52"/>
      <c r="HH124" s="52"/>
      <c r="HI124" s="52"/>
      <c r="HJ124" s="52"/>
      <c r="HK124" s="52"/>
      <c r="HL124" s="52"/>
      <c r="HM124" s="52"/>
      <c r="HN124" s="52"/>
      <c r="HO124" s="52"/>
      <c r="HP124" s="52"/>
      <c r="HQ124" s="52"/>
      <c r="HR124" s="52"/>
      <c r="HS124" s="52"/>
      <c r="HT124" s="52"/>
      <c r="HU124" s="52"/>
      <c r="HV124" s="52"/>
      <c r="HW124" s="52"/>
      <c r="HX124" s="52"/>
      <c r="HY124" s="52"/>
      <c r="HZ124" s="52"/>
      <c r="IA124" s="52"/>
      <c r="IB124" s="52"/>
      <c r="IC124" s="52"/>
      <c r="ID124" s="52"/>
      <c r="IE124" s="52"/>
      <c r="IF124" s="52"/>
      <c r="IG124" s="52"/>
      <c r="IH124" s="52"/>
      <c r="II124" s="52"/>
      <c r="IJ124" s="52"/>
      <c r="IK124" s="52"/>
      <c r="IL124" s="52"/>
      <c r="IM124" s="52"/>
      <c r="IN124" s="52"/>
      <c r="IO124" s="52"/>
      <c r="IP124" s="52"/>
      <c r="IQ124" s="52"/>
      <c r="IR124" s="52"/>
      <c r="IS124" s="52"/>
      <c r="IT124" s="52"/>
      <c r="IU124" s="52"/>
      <c r="IV124" s="52"/>
    </row>
    <row r="125" spans="1:32" ht="27">
      <c r="A125" s="99">
        <v>1</v>
      </c>
      <c r="B125" s="100" t="s">
        <v>252</v>
      </c>
      <c r="C125" s="76" t="s">
        <v>251</v>
      </c>
      <c r="D125" s="101">
        <v>26000</v>
      </c>
      <c r="E125" s="101">
        <f>D125</f>
        <v>26000</v>
      </c>
      <c r="F125" s="101">
        <f aca="true" t="shared" si="49" ref="F125:F135">G125+J125</f>
        <v>6525.243</v>
      </c>
      <c r="G125" s="69">
        <f aca="true" t="shared" si="50" ref="G125:G130">SUM(H125:I125)</f>
        <v>6525.243</v>
      </c>
      <c r="H125" s="101">
        <v>760.243</v>
      </c>
      <c r="I125" s="101">
        <v>5765</v>
      </c>
      <c r="J125" s="101"/>
      <c r="K125" s="101"/>
      <c r="L125" s="101"/>
      <c r="M125" s="44">
        <f>SUM(N125:O125)</f>
        <v>5765</v>
      </c>
      <c r="N125" s="44">
        <f>I125</f>
        <v>5765</v>
      </c>
      <c r="O125" s="44"/>
      <c r="P125" s="44">
        <f>Q125+T125</f>
        <v>266.281</v>
      </c>
      <c r="Q125" s="44">
        <f>SUM(R125:S125)</f>
        <v>266.281</v>
      </c>
      <c r="R125" s="44">
        <v>266.281</v>
      </c>
      <c r="S125" s="44"/>
      <c r="T125" s="44"/>
      <c r="U125" s="44"/>
      <c r="V125" s="44"/>
      <c r="W125" s="44">
        <f>N125/I125*100</f>
        <v>100</v>
      </c>
      <c r="X125" s="44"/>
      <c r="Y125" s="44">
        <f t="shared" si="47"/>
        <v>4.080782891916821</v>
      </c>
      <c r="Z125" s="44">
        <f>+R125/H125*100</f>
        <v>35.02577465363048</v>
      </c>
      <c r="AA125" s="44">
        <f t="shared" si="44"/>
        <v>0</v>
      </c>
      <c r="AB125" s="44"/>
      <c r="AC125" s="44"/>
      <c r="AD125" s="44"/>
      <c r="AE125" s="44">
        <v>100</v>
      </c>
      <c r="AF125" s="77"/>
    </row>
    <row r="126" spans="1:32" ht="27">
      <c r="A126" s="99">
        <v>2</v>
      </c>
      <c r="B126" s="100" t="s">
        <v>253</v>
      </c>
      <c r="C126" s="76" t="s">
        <v>254</v>
      </c>
      <c r="D126" s="101">
        <v>30000</v>
      </c>
      <c r="E126" s="101">
        <f>D126</f>
        <v>30000</v>
      </c>
      <c r="F126" s="101">
        <f t="shared" si="49"/>
        <v>8072.904</v>
      </c>
      <c r="G126" s="69">
        <f t="shared" si="50"/>
        <v>8072.904</v>
      </c>
      <c r="H126" s="101">
        <v>72.904</v>
      </c>
      <c r="I126" s="101">
        <v>8000</v>
      </c>
      <c r="J126" s="101"/>
      <c r="K126" s="101"/>
      <c r="L126" s="101"/>
      <c r="M126" s="44">
        <f>SUM(N126:O126)</f>
        <v>8000</v>
      </c>
      <c r="N126" s="44">
        <f>I126</f>
        <v>8000</v>
      </c>
      <c r="O126" s="44"/>
      <c r="P126" s="44"/>
      <c r="Q126" s="44"/>
      <c r="R126" s="44"/>
      <c r="S126" s="44"/>
      <c r="T126" s="44"/>
      <c r="U126" s="44"/>
      <c r="V126" s="44"/>
      <c r="W126" s="44">
        <f>N126/I126*100</f>
        <v>100</v>
      </c>
      <c r="X126" s="44"/>
      <c r="Y126" s="44">
        <f t="shared" si="47"/>
        <v>0</v>
      </c>
      <c r="Z126" s="44"/>
      <c r="AA126" s="44">
        <f t="shared" si="44"/>
        <v>0</v>
      </c>
      <c r="AB126" s="44"/>
      <c r="AC126" s="44"/>
      <c r="AD126" s="44"/>
      <c r="AE126" s="44">
        <v>100</v>
      </c>
      <c r="AF126" s="77"/>
    </row>
    <row r="127" spans="1:32" ht="27">
      <c r="A127" s="99">
        <v>3</v>
      </c>
      <c r="B127" s="100" t="s">
        <v>255</v>
      </c>
      <c r="C127" s="76" t="s">
        <v>256</v>
      </c>
      <c r="D127" s="101">
        <v>30000</v>
      </c>
      <c r="E127" s="101">
        <f>D127</f>
        <v>30000</v>
      </c>
      <c r="F127" s="101">
        <f t="shared" si="49"/>
        <v>10000</v>
      </c>
      <c r="G127" s="69">
        <f t="shared" si="50"/>
        <v>10000</v>
      </c>
      <c r="H127" s="101"/>
      <c r="I127" s="101">
        <v>10000</v>
      </c>
      <c r="J127" s="101"/>
      <c r="K127" s="101"/>
      <c r="L127" s="101"/>
      <c r="M127" s="44">
        <f>SUM(N127:O127)</f>
        <v>10000</v>
      </c>
      <c r="N127" s="44">
        <f>I127</f>
        <v>10000</v>
      </c>
      <c r="O127" s="44"/>
      <c r="P127" s="44">
        <f>Q127+T127</f>
        <v>1762.218</v>
      </c>
      <c r="Q127" s="44">
        <f>SUM(R127:S127)</f>
        <v>1762.218</v>
      </c>
      <c r="R127" s="44"/>
      <c r="S127" s="44">
        <v>1762.218</v>
      </c>
      <c r="T127" s="44"/>
      <c r="U127" s="44"/>
      <c r="V127" s="44"/>
      <c r="W127" s="44">
        <f>N127/G127*100</f>
        <v>100</v>
      </c>
      <c r="X127" s="44"/>
      <c r="Y127" s="44">
        <f t="shared" si="47"/>
        <v>17.62218</v>
      </c>
      <c r="Z127" s="44"/>
      <c r="AA127" s="44">
        <f t="shared" si="44"/>
        <v>17.62218</v>
      </c>
      <c r="AB127" s="44"/>
      <c r="AC127" s="44"/>
      <c r="AD127" s="44"/>
      <c r="AE127" s="44">
        <v>100</v>
      </c>
      <c r="AF127" s="77"/>
    </row>
    <row r="128" spans="1:32" ht="27">
      <c r="A128" s="99">
        <v>4</v>
      </c>
      <c r="B128" s="100" t="s">
        <v>257</v>
      </c>
      <c r="C128" s="76" t="s">
        <v>258</v>
      </c>
      <c r="D128" s="101">
        <v>14000</v>
      </c>
      <c r="E128" s="101">
        <f>D128</f>
        <v>14000</v>
      </c>
      <c r="F128" s="101">
        <f t="shared" si="49"/>
        <v>3000</v>
      </c>
      <c r="G128" s="69">
        <f>SUM(H128:I128)</f>
        <v>3000</v>
      </c>
      <c r="H128" s="101"/>
      <c r="I128" s="101">
        <v>3000</v>
      </c>
      <c r="J128" s="101"/>
      <c r="K128" s="101"/>
      <c r="L128" s="101"/>
      <c r="M128" s="44">
        <f>SUM(N128:O128)</f>
        <v>3000</v>
      </c>
      <c r="N128" s="44">
        <f>I128</f>
        <v>3000</v>
      </c>
      <c r="O128" s="44"/>
      <c r="P128" s="44"/>
      <c r="Q128" s="44"/>
      <c r="R128" s="44"/>
      <c r="S128" s="44"/>
      <c r="T128" s="44"/>
      <c r="U128" s="44"/>
      <c r="V128" s="44"/>
      <c r="W128" s="44">
        <f>N128/G128*100</f>
        <v>100</v>
      </c>
      <c r="X128" s="44"/>
      <c r="Y128" s="44">
        <f t="shared" si="47"/>
        <v>0</v>
      </c>
      <c r="Z128" s="44"/>
      <c r="AA128" s="44">
        <f t="shared" si="44"/>
        <v>0</v>
      </c>
      <c r="AB128" s="44"/>
      <c r="AC128" s="44"/>
      <c r="AD128" s="44"/>
      <c r="AE128" s="44">
        <v>100</v>
      </c>
      <c r="AF128" s="77"/>
    </row>
    <row r="129" spans="1:256" ht="12.75">
      <c r="A129" s="67" t="s">
        <v>134</v>
      </c>
      <c r="B129" s="90" t="s">
        <v>123</v>
      </c>
      <c r="C129" s="96"/>
      <c r="D129" s="98">
        <f>D130</f>
        <v>28000</v>
      </c>
      <c r="E129" s="98">
        <f aca="true" t="shared" si="51" ref="E129:AE129">E130</f>
        <v>28000</v>
      </c>
      <c r="F129" s="98">
        <f t="shared" si="49"/>
        <v>200</v>
      </c>
      <c r="G129" s="98">
        <f t="shared" si="51"/>
        <v>200</v>
      </c>
      <c r="H129" s="98">
        <f t="shared" si="51"/>
        <v>0</v>
      </c>
      <c r="I129" s="98">
        <f t="shared" si="51"/>
        <v>200</v>
      </c>
      <c r="J129" s="98">
        <f t="shared" si="51"/>
        <v>0</v>
      </c>
      <c r="K129" s="98">
        <f t="shared" si="51"/>
        <v>0</v>
      </c>
      <c r="L129" s="98">
        <f t="shared" si="51"/>
        <v>0</v>
      </c>
      <c r="M129" s="98">
        <f t="shared" si="51"/>
        <v>200</v>
      </c>
      <c r="N129" s="98">
        <f t="shared" si="51"/>
        <v>200</v>
      </c>
      <c r="O129" s="98">
        <f t="shared" si="51"/>
        <v>0</v>
      </c>
      <c r="P129" s="98">
        <f t="shared" si="51"/>
        <v>0</v>
      </c>
      <c r="Q129" s="98">
        <f t="shared" si="51"/>
        <v>0</v>
      </c>
      <c r="R129" s="98">
        <f t="shared" si="51"/>
        <v>0</v>
      </c>
      <c r="S129" s="98">
        <f t="shared" si="51"/>
        <v>0</v>
      </c>
      <c r="T129" s="98">
        <f t="shared" si="51"/>
        <v>0</v>
      </c>
      <c r="U129" s="98">
        <f t="shared" si="51"/>
        <v>0</v>
      </c>
      <c r="V129" s="98">
        <f t="shared" si="51"/>
        <v>0</v>
      </c>
      <c r="W129" s="98">
        <f t="shared" si="51"/>
        <v>100</v>
      </c>
      <c r="X129" s="98">
        <f t="shared" si="51"/>
        <v>0</v>
      </c>
      <c r="Y129" s="98">
        <f t="shared" si="51"/>
        <v>0</v>
      </c>
      <c r="Z129" s="98">
        <f t="shared" si="51"/>
        <v>0</v>
      </c>
      <c r="AA129" s="98">
        <f t="shared" si="51"/>
        <v>0</v>
      </c>
      <c r="AB129" s="98">
        <f t="shared" si="51"/>
        <v>0</v>
      </c>
      <c r="AC129" s="98">
        <f t="shared" si="51"/>
        <v>0</v>
      </c>
      <c r="AD129" s="98">
        <f t="shared" si="51"/>
        <v>0</v>
      </c>
      <c r="AE129" s="98">
        <f t="shared" si="51"/>
        <v>100</v>
      </c>
      <c r="AF129" s="7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c r="EB129" s="52"/>
      <c r="EC129" s="52"/>
      <c r="ED129" s="52"/>
      <c r="EE129" s="52"/>
      <c r="EF129" s="52"/>
      <c r="EG129" s="52"/>
      <c r="EH129" s="52"/>
      <c r="EI129" s="52"/>
      <c r="EJ129" s="52"/>
      <c r="EK129" s="52"/>
      <c r="EL129" s="52"/>
      <c r="EM129" s="52"/>
      <c r="EN129" s="52"/>
      <c r="EO129" s="52"/>
      <c r="EP129" s="52"/>
      <c r="EQ129" s="52"/>
      <c r="ER129" s="52"/>
      <c r="ES129" s="52"/>
      <c r="ET129" s="52"/>
      <c r="EU129" s="52"/>
      <c r="EV129" s="52"/>
      <c r="EW129" s="52"/>
      <c r="EX129" s="52"/>
      <c r="EY129" s="52"/>
      <c r="EZ129" s="52"/>
      <c r="FA129" s="52"/>
      <c r="FB129" s="52"/>
      <c r="FC129" s="52"/>
      <c r="FD129" s="52"/>
      <c r="FE129" s="52"/>
      <c r="FF129" s="52"/>
      <c r="FG129" s="52"/>
      <c r="FH129" s="52"/>
      <c r="FI129" s="52"/>
      <c r="FJ129" s="52"/>
      <c r="FK129" s="52"/>
      <c r="FL129" s="52"/>
      <c r="FM129" s="52"/>
      <c r="FN129" s="52"/>
      <c r="FO129" s="52"/>
      <c r="FP129" s="52"/>
      <c r="FQ129" s="52"/>
      <c r="FR129" s="52"/>
      <c r="FS129" s="52"/>
      <c r="FT129" s="52"/>
      <c r="FU129" s="52"/>
      <c r="FV129" s="52"/>
      <c r="FW129" s="52"/>
      <c r="FX129" s="52"/>
      <c r="FY129" s="52"/>
      <c r="FZ129" s="52"/>
      <c r="GA129" s="52"/>
      <c r="GB129" s="52"/>
      <c r="GC129" s="52"/>
      <c r="GD129" s="52"/>
      <c r="GE129" s="52"/>
      <c r="GF129" s="52"/>
      <c r="GG129" s="52"/>
      <c r="GH129" s="52"/>
      <c r="GI129" s="52"/>
      <c r="GJ129" s="52"/>
      <c r="GK129" s="52"/>
      <c r="GL129" s="52"/>
      <c r="GM129" s="52"/>
      <c r="GN129" s="52"/>
      <c r="GO129" s="52"/>
      <c r="GP129" s="52"/>
      <c r="GQ129" s="52"/>
      <c r="GR129" s="52"/>
      <c r="GS129" s="52"/>
      <c r="GT129" s="52"/>
      <c r="GU129" s="52"/>
      <c r="GV129" s="52"/>
      <c r="GW129" s="52"/>
      <c r="GX129" s="52"/>
      <c r="GY129" s="52"/>
      <c r="GZ129" s="52"/>
      <c r="HA129" s="52"/>
      <c r="HB129" s="52"/>
      <c r="HC129" s="52"/>
      <c r="HD129" s="52"/>
      <c r="HE129" s="52"/>
      <c r="HF129" s="52"/>
      <c r="HG129" s="52"/>
      <c r="HH129" s="52"/>
      <c r="HI129" s="52"/>
      <c r="HJ129" s="52"/>
      <c r="HK129" s="52"/>
      <c r="HL129" s="52"/>
      <c r="HM129" s="52"/>
      <c r="HN129" s="52"/>
      <c r="HO129" s="52"/>
      <c r="HP129" s="52"/>
      <c r="HQ129" s="52"/>
      <c r="HR129" s="52"/>
      <c r="HS129" s="52"/>
      <c r="HT129" s="52"/>
      <c r="HU129" s="52"/>
      <c r="HV129" s="52"/>
      <c r="HW129" s="52"/>
      <c r="HX129" s="52"/>
      <c r="HY129" s="52"/>
      <c r="HZ129" s="52"/>
      <c r="IA129" s="52"/>
      <c r="IB129" s="52"/>
      <c r="IC129" s="52"/>
      <c r="ID129" s="52"/>
      <c r="IE129" s="52"/>
      <c r="IF129" s="52"/>
      <c r="IG129" s="52"/>
      <c r="IH129" s="52"/>
      <c r="II129" s="52"/>
      <c r="IJ129" s="52"/>
      <c r="IK129" s="52"/>
      <c r="IL129" s="52"/>
      <c r="IM129" s="52"/>
      <c r="IN129" s="52"/>
      <c r="IO129" s="52"/>
      <c r="IP129" s="52"/>
      <c r="IQ129" s="52"/>
      <c r="IR129" s="52"/>
      <c r="IS129" s="52"/>
      <c r="IT129" s="52"/>
      <c r="IU129" s="52"/>
      <c r="IV129" s="52"/>
    </row>
    <row r="130" spans="1:32" ht="13.5">
      <c r="A130" s="99">
        <v>1</v>
      </c>
      <c r="B130" s="100" t="s">
        <v>259</v>
      </c>
      <c r="C130" s="102"/>
      <c r="D130" s="101">
        <v>28000</v>
      </c>
      <c r="E130" s="101">
        <f>D130</f>
        <v>28000</v>
      </c>
      <c r="F130" s="98">
        <f t="shared" si="49"/>
        <v>200</v>
      </c>
      <c r="G130" s="69">
        <f t="shared" si="50"/>
        <v>200</v>
      </c>
      <c r="H130" s="101"/>
      <c r="I130" s="101">
        <v>200</v>
      </c>
      <c r="J130" s="101"/>
      <c r="K130" s="101"/>
      <c r="L130" s="101"/>
      <c r="M130" s="44">
        <f>SUM(N130:O130)</f>
        <v>200</v>
      </c>
      <c r="N130" s="44">
        <f>I130</f>
        <v>200</v>
      </c>
      <c r="O130" s="44"/>
      <c r="P130" s="44"/>
      <c r="Q130" s="44"/>
      <c r="R130" s="44"/>
      <c r="S130" s="44"/>
      <c r="T130" s="44"/>
      <c r="U130" s="44"/>
      <c r="V130" s="44"/>
      <c r="W130" s="44">
        <f>N130/G130*100</f>
        <v>100</v>
      </c>
      <c r="X130" s="44"/>
      <c r="Y130" s="44">
        <f>Q130/G130*100</f>
        <v>0</v>
      </c>
      <c r="Z130" s="44"/>
      <c r="AA130" s="44">
        <f>S130/I130*100</f>
        <v>0</v>
      </c>
      <c r="AB130" s="44"/>
      <c r="AC130" s="44"/>
      <c r="AD130" s="44"/>
      <c r="AE130" s="44">
        <v>100</v>
      </c>
      <c r="AF130" s="77"/>
    </row>
    <row r="131" spans="1:32" ht="39">
      <c r="A131" s="95">
        <v>2</v>
      </c>
      <c r="B131" s="96" t="s">
        <v>260</v>
      </c>
      <c r="C131" s="100"/>
      <c r="D131" s="97">
        <f>D133</f>
        <v>91531</v>
      </c>
      <c r="E131" s="97">
        <f aca="true" t="shared" si="52" ref="E131:AE131">E133</f>
        <v>91531</v>
      </c>
      <c r="F131" s="97">
        <f t="shared" si="52"/>
        <v>30000</v>
      </c>
      <c r="G131" s="97">
        <f t="shared" si="52"/>
        <v>30000</v>
      </c>
      <c r="H131" s="97">
        <f t="shared" si="52"/>
        <v>0</v>
      </c>
      <c r="I131" s="97">
        <f t="shared" si="52"/>
        <v>30000</v>
      </c>
      <c r="J131" s="97">
        <f t="shared" si="52"/>
        <v>0</v>
      </c>
      <c r="K131" s="97">
        <f t="shared" si="52"/>
        <v>0</v>
      </c>
      <c r="L131" s="97">
        <f t="shared" si="52"/>
        <v>0</v>
      </c>
      <c r="M131" s="97">
        <f t="shared" si="52"/>
        <v>30000</v>
      </c>
      <c r="N131" s="97">
        <f t="shared" si="52"/>
        <v>30000</v>
      </c>
      <c r="O131" s="97">
        <f t="shared" si="52"/>
        <v>0</v>
      </c>
      <c r="P131" s="97">
        <f t="shared" si="52"/>
        <v>951.596</v>
      </c>
      <c r="Q131" s="97">
        <f t="shared" si="52"/>
        <v>951.596</v>
      </c>
      <c r="R131" s="97">
        <f t="shared" si="52"/>
        <v>0</v>
      </c>
      <c r="S131" s="97">
        <f t="shared" si="52"/>
        <v>951.596</v>
      </c>
      <c r="T131" s="97">
        <f t="shared" si="52"/>
        <v>0</v>
      </c>
      <c r="U131" s="97">
        <f t="shared" si="52"/>
        <v>0</v>
      </c>
      <c r="V131" s="97">
        <f t="shared" si="52"/>
        <v>0</v>
      </c>
      <c r="W131" s="97">
        <f t="shared" si="52"/>
        <v>100</v>
      </c>
      <c r="X131" s="97">
        <f t="shared" si="52"/>
        <v>0</v>
      </c>
      <c r="Y131" s="97">
        <f t="shared" si="52"/>
        <v>3.1719866666666667</v>
      </c>
      <c r="Z131" s="97">
        <f t="shared" si="52"/>
        <v>0</v>
      </c>
      <c r="AA131" s="97">
        <f t="shared" si="52"/>
        <v>3.1719866666666667</v>
      </c>
      <c r="AB131" s="97">
        <f t="shared" si="52"/>
        <v>0</v>
      </c>
      <c r="AC131" s="97">
        <f t="shared" si="52"/>
        <v>0</v>
      </c>
      <c r="AD131" s="97">
        <f t="shared" si="52"/>
        <v>0</v>
      </c>
      <c r="AE131" s="97">
        <f t="shared" si="52"/>
        <v>100</v>
      </c>
      <c r="AF131" s="77"/>
    </row>
    <row r="132" spans="1:32" ht="26.25">
      <c r="A132" s="67" t="s">
        <v>122</v>
      </c>
      <c r="B132" s="90" t="s">
        <v>127</v>
      </c>
      <c r="C132" s="100"/>
      <c r="D132" s="101"/>
      <c r="E132" s="101"/>
      <c r="F132" s="101">
        <f t="shared" si="49"/>
        <v>0</v>
      </c>
      <c r="G132" s="101"/>
      <c r="H132" s="101"/>
      <c r="I132" s="101"/>
      <c r="J132" s="101"/>
      <c r="K132" s="101"/>
      <c r="L132" s="101"/>
      <c r="M132" s="43"/>
      <c r="N132" s="43"/>
      <c r="O132" s="43"/>
      <c r="P132" s="43"/>
      <c r="Q132" s="43"/>
      <c r="R132" s="43"/>
      <c r="S132" s="43"/>
      <c r="T132" s="43"/>
      <c r="U132" s="43"/>
      <c r="V132" s="43"/>
      <c r="W132" s="43"/>
      <c r="X132" s="43"/>
      <c r="Y132" s="43"/>
      <c r="Z132" s="43"/>
      <c r="AA132" s="43"/>
      <c r="AB132" s="43"/>
      <c r="AC132" s="43"/>
      <c r="AD132" s="43"/>
      <c r="AE132" s="43"/>
      <c r="AF132" s="77"/>
    </row>
    <row r="133" spans="1:32" ht="12.75">
      <c r="A133" s="67" t="s">
        <v>132</v>
      </c>
      <c r="B133" s="90" t="s">
        <v>133</v>
      </c>
      <c r="C133" s="100"/>
      <c r="D133" s="98">
        <f>D134+D135</f>
        <v>91531</v>
      </c>
      <c r="E133" s="98">
        <f aca="true" t="shared" si="53" ref="E133:V133">E134+E135</f>
        <v>91531</v>
      </c>
      <c r="F133" s="98">
        <f t="shared" si="53"/>
        <v>30000</v>
      </c>
      <c r="G133" s="98">
        <f t="shared" si="53"/>
        <v>30000</v>
      </c>
      <c r="H133" s="98">
        <f t="shared" si="53"/>
        <v>0</v>
      </c>
      <c r="I133" s="98">
        <f t="shared" si="53"/>
        <v>30000</v>
      </c>
      <c r="J133" s="98">
        <f t="shared" si="53"/>
        <v>0</v>
      </c>
      <c r="K133" s="98">
        <f t="shared" si="53"/>
        <v>0</v>
      </c>
      <c r="L133" s="98">
        <f t="shared" si="53"/>
        <v>0</v>
      </c>
      <c r="M133" s="98">
        <f t="shared" si="53"/>
        <v>30000</v>
      </c>
      <c r="N133" s="98">
        <f t="shared" si="53"/>
        <v>30000</v>
      </c>
      <c r="O133" s="98">
        <f t="shared" si="53"/>
        <v>0</v>
      </c>
      <c r="P133" s="98">
        <f t="shared" si="53"/>
        <v>951.596</v>
      </c>
      <c r="Q133" s="98">
        <f t="shared" si="53"/>
        <v>951.596</v>
      </c>
      <c r="R133" s="98">
        <f t="shared" si="53"/>
        <v>0</v>
      </c>
      <c r="S133" s="98">
        <f t="shared" si="53"/>
        <v>951.596</v>
      </c>
      <c r="T133" s="98">
        <f t="shared" si="53"/>
        <v>0</v>
      </c>
      <c r="U133" s="98">
        <f t="shared" si="53"/>
        <v>0</v>
      </c>
      <c r="V133" s="98">
        <f t="shared" si="53"/>
        <v>0</v>
      </c>
      <c r="W133" s="47">
        <f>N133/G133*100</f>
        <v>100</v>
      </c>
      <c r="X133" s="47"/>
      <c r="Y133" s="47">
        <f>Q133/G133*100</f>
        <v>3.1719866666666667</v>
      </c>
      <c r="Z133" s="47"/>
      <c r="AA133" s="47">
        <f>S133/I133*100</f>
        <v>3.1719866666666667</v>
      </c>
      <c r="AB133" s="47"/>
      <c r="AC133" s="47"/>
      <c r="AD133" s="47"/>
      <c r="AE133" s="47">
        <v>100</v>
      </c>
      <c r="AF133" s="77"/>
    </row>
    <row r="134" spans="1:32" ht="27">
      <c r="A134" s="99" t="s">
        <v>224</v>
      </c>
      <c r="B134" s="100" t="s">
        <v>261</v>
      </c>
      <c r="C134" s="76" t="s">
        <v>262</v>
      </c>
      <c r="D134" s="101">
        <v>35000</v>
      </c>
      <c r="E134" s="101">
        <f>D134</f>
        <v>35000</v>
      </c>
      <c r="F134" s="101">
        <f t="shared" si="49"/>
        <v>15000</v>
      </c>
      <c r="G134" s="69">
        <f>SUM(H134:I134)</f>
        <v>15000</v>
      </c>
      <c r="H134" s="101"/>
      <c r="I134" s="101">
        <v>15000</v>
      </c>
      <c r="J134" s="101"/>
      <c r="K134" s="101"/>
      <c r="L134" s="101"/>
      <c r="M134" s="44">
        <f>SUM(N134:O134)</f>
        <v>15000</v>
      </c>
      <c r="N134" s="44">
        <f>I134</f>
        <v>15000</v>
      </c>
      <c r="O134" s="44"/>
      <c r="P134" s="44">
        <f>Q134+T134</f>
        <v>236.672</v>
      </c>
      <c r="Q134" s="44">
        <f>SUM(R134:S134)</f>
        <v>236.672</v>
      </c>
      <c r="R134" s="44"/>
      <c r="S134" s="44">
        <v>236.672</v>
      </c>
      <c r="T134" s="44"/>
      <c r="U134" s="44"/>
      <c r="V134" s="44"/>
      <c r="W134" s="44">
        <f>N134/G134*100</f>
        <v>100</v>
      </c>
      <c r="X134" s="44"/>
      <c r="Y134" s="44">
        <f>Q134/G134*100</f>
        <v>1.5778133333333333</v>
      </c>
      <c r="Z134" s="44"/>
      <c r="AA134" s="44">
        <f>S134/I134*100</f>
        <v>1.5778133333333333</v>
      </c>
      <c r="AB134" s="44"/>
      <c r="AC134" s="44"/>
      <c r="AD134" s="44"/>
      <c r="AE134" s="44">
        <v>100</v>
      </c>
      <c r="AF134" s="77"/>
    </row>
    <row r="135" spans="1:32" ht="27">
      <c r="A135" s="99">
        <v>2</v>
      </c>
      <c r="B135" s="100" t="s">
        <v>263</v>
      </c>
      <c r="C135" s="76" t="s">
        <v>264</v>
      </c>
      <c r="D135" s="101">
        <v>56531</v>
      </c>
      <c r="E135" s="101">
        <f>D135</f>
        <v>56531</v>
      </c>
      <c r="F135" s="101">
        <f t="shared" si="49"/>
        <v>15000</v>
      </c>
      <c r="G135" s="69">
        <f>SUM(H135:I135)</f>
        <v>15000</v>
      </c>
      <c r="H135" s="101"/>
      <c r="I135" s="101">
        <v>15000</v>
      </c>
      <c r="J135" s="101"/>
      <c r="K135" s="101"/>
      <c r="L135" s="101"/>
      <c r="M135" s="44">
        <f>SUM(N135:O135)</f>
        <v>15000</v>
      </c>
      <c r="N135" s="44">
        <f>I135</f>
        <v>15000</v>
      </c>
      <c r="O135" s="44"/>
      <c r="P135" s="44">
        <f>Q135+T135</f>
        <v>714.924</v>
      </c>
      <c r="Q135" s="44">
        <f>SUM(R135:S135)</f>
        <v>714.924</v>
      </c>
      <c r="R135" s="44"/>
      <c r="S135" s="44">
        <v>714.924</v>
      </c>
      <c r="T135" s="44"/>
      <c r="U135" s="44"/>
      <c r="V135" s="44"/>
      <c r="W135" s="44">
        <f>N135/G135*100</f>
        <v>100</v>
      </c>
      <c r="X135" s="44"/>
      <c r="Y135" s="44">
        <f>Q135/G135*100</f>
        <v>4.76616</v>
      </c>
      <c r="Z135" s="44"/>
      <c r="AA135" s="44">
        <f>S135/I135*100</f>
        <v>4.76616</v>
      </c>
      <c r="AB135" s="44"/>
      <c r="AC135" s="44"/>
      <c r="AD135" s="44"/>
      <c r="AE135" s="44">
        <v>100</v>
      </c>
      <c r="AF135" s="77"/>
    </row>
    <row r="136" spans="1:32" ht="12.75">
      <c r="A136" s="67" t="s">
        <v>134</v>
      </c>
      <c r="B136" s="90" t="s">
        <v>123</v>
      </c>
      <c r="C136" s="68"/>
      <c r="D136" s="69"/>
      <c r="E136" s="69"/>
      <c r="F136" s="69"/>
      <c r="G136" s="69"/>
      <c r="H136" s="69"/>
      <c r="I136" s="69"/>
      <c r="J136" s="69"/>
      <c r="K136" s="69"/>
      <c r="L136" s="69"/>
      <c r="M136" s="44"/>
      <c r="N136" s="44"/>
      <c r="O136" s="44"/>
      <c r="P136" s="44"/>
      <c r="Q136" s="44"/>
      <c r="R136" s="44"/>
      <c r="S136" s="44"/>
      <c r="T136" s="44"/>
      <c r="U136" s="44"/>
      <c r="V136" s="44"/>
      <c r="W136" s="44"/>
      <c r="X136" s="44"/>
      <c r="Y136" s="44"/>
      <c r="Z136" s="44"/>
      <c r="AA136" s="44"/>
      <c r="AB136" s="44"/>
      <c r="AC136" s="44"/>
      <c r="AD136" s="44"/>
      <c r="AE136" s="44"/>
      <c r="AF136" s="77"/>
    </row>
    <row r="137" spans="1:256" ht="26.25">
      <c r="A137" s="71" t="s">
        <v>142</v>
      </c>
      <c r="B137" s="96" t="s">
        <v>265</v>
      </c>
      <c r="C137" s="96"/>
      <c r="D137" s="97"/>
      <c r="E137" s="97"/>
      <c r="F137" s="97"/>
      <c r="G137" s="97"/>
      <c r="H137" s="97"/>
      <c r="I137" s="97"/>
      <c r="J137" s="97"/>
      <c r="K137" s="97"/>
      <c r="L137" s="97"/>
      <c r="M137" s="43"/>
      <c r="N137" s="43"/>
      <c r="O137" s="43"/>
      <c r="P137" s="43"/>
      <c r="Q137" s="43"/>
      <c r="R137" s="43"/>
      <c r="S137" s="43"/>
      <c r="T137" s="43"/>
      <c r="U137" s="43"/>
      <c r="V137" s="43"/>
      <c r="W137" s="43"/>
      <c r="X137" s="43"/>
      <c r="Y137" s="43"/>
      <c r="Z137" s="43"/>
      <c r="AA137" s="43"/>
      <c r="AB137" s="43"/>
      <c r="AC137" s="43"/>
      <c r="AD137" s="43"/>
      <c r="AE137" s="43"/>
      <c r="AF137" s="7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c r="EB137" s="52"/>
      <c r="EC137" s="52"/>
      <c r="ED137" s="52"/>
      <c r="EE137" s="52"/>
      <c r="EF137" s="52"/>
      <c r="EG137" s="52"/>
      <c r="EH137" s="52"/>
      <c r="EI137" s="52"/>
      <c r="EJ137" s="52"/>
      <c r="EK137" s="52"/>
      <c r="EL137" s="52"/>
      <c r="EM137" s="52"/>
      <c r="EN137" s="52"/>
      <c r="EO137" s="52"/>
      <c r="EP137" s="52"/>
      <c r="EQ137" s="52"/>
      <c r="ER137" s="52"/>
      <c r="ES137" s="52"/>
      <c r="ET137" s="52"/>
      <c r="EU137" s="52"/>
      <c r="EV137" s="52"/>
      <c r="EW137" s="52"/>
      <c r="EX137" s="52"/>
      <c r="EY137" s="52"/>
      <c r="EZ137" s="52"/>
      <c r="FA137" s="52"/>
      <c r="FB137" s="52"/>
      <c r="FC137" s="52"/>
      <c r="FD137" s="52"/>
      <c r="FE137" s="52"/>
      <c r="FF137" s="52"/>
      <c r="FG137" s="52"/>
      <c r="FH137" s="52"/>
      <c r="FI137" s="52"/>
      <c r="FJ137" s="52"/>
      <c r="FK137" s="52"/>
      <c r="FL137" s="52"/>
      <c r="FM137" s="52"/>
      <c r="FN137" s="52"/>
      <c r="FO137" s="52"/>
      <c r="FP137" s="52"/>
      <c r="FQ137" s="52"/>
      <c r="FR137" s="52"/>
      <c r="FS137" s="52"/>
      <c r="FT137" s="52"/>
      <c r="FU137" s="52"/>
      <c r="FV137" s="52"/>
      <c r="FW137" s="52"/>
      <c r="FX137" s="52"/>
      <c r="FY137" s="52"/>
      <c r="FZ137" s="52"/>
      <c r="GA137" s="52"/>
      <c r="GB137" s="52"/>
      <c r="GC137" s="52"/>
      <c r="GD137" s="52"/>
      <c r="GE137" s="52"/>
      <c r="GF137" s="52"/>
      <c r="GG137" s="52"/>
      <c r="GH137" s="52"/>
      <c r="GI137" s="52"/>
      <c r="GJ137" s="52"/>
      <c r="GK137" s="52"/>
      <c r="GL137" s="52"/>
      <c r="GM137" s="52"/>
      <c r="GN137" s="52"/>
      <c r="GO137" s="52"/>
      <c r="GP137" s="52"/>
      <c r="GQ137" s="52"/>
      <c r="GR137" s="52"/>
      <c r="GS137" s="52"/>
      <c r="GT137" s="52"/>
      <c r="GU137" s="52"/>
      <c r="GV137" s="52"/>
      <c r="GW137" s="52"/>
      <c r="GX137" s="52"/>
      <c r="GY137" s="52"/>
      <c r="GZ137" s="52"/>
      <c r="HA137" s="52"/>
      <c r="HB137" s="52"/>
      <c r="HC137" s="52"/>
      <c r="HD137" s="52"/>
      <c r="HE137" s="52"/>
      <c r="HF137" s="52"/>
      <c r="HG137" s="52"/>
      <c r="HH137" s="52"/>
      <c r="HI137" s="52"/>
      <c r="HJ137" s="52"/>
      <c r="HK137" s="52"/>
      <c r="HL137" s="52"/>
      <c r="HM137" s="52"/>
      <c r="HN137" s="52"/>
      <c r="HO137" s="52"/>
      <c r="HP137" s="52"/>
      <c r="HQ137" s="52"/>
      <c r="HR137" s="52"/>
      <c r="HS137" s="52"/>
      <c r="HT137" s="52"/>
      <c r="HU137" s="52"/>
      <c r="HV137" s="52"/>
      <c r="HW137" s="52"/>
      <c r="HX137" s="52"/>
      <c r="HY137" s="52"/>
      <c r="HZ137" s="52"/>
      <c r="IA137" s="52"/>
      <c r="IB137" s="52"/>
      <c r="IC137" s="52"/>
      <c r="ID137" s="52"/>
      <c r="IE137" s="52"/>
      <c r="IF137" s="52"/>
      <c r="IG137" s="52"/>
      <c r="IH137" s="52"/>
      <c r="II137" s="52"/>
      <c r="IJ137" s="52"/>
      <c r="IK137" s="52"/>
      <c r="IL137" s="52"/>
      <c r="IM137" s="52"/>
      <c r="IN137" s="52"/>
      <c r="IO137" s="52"/>
      <c r="IP137" s="52"/>
      <c r="IQ137" s="52"/>
      <c r="IR137" s="52"/>
      <c r="IS137" s="52"/>
      <c r="IT137" s="52"/>
      <c r="IU137" s="52"/>
      <c r="IV137" s="52"/>
    </row>
    <row r="138" spans="1:32" ht="12.75">
      <c r="A138" s="103">
        <v>1</v>
      </c>
      <c r="B138" s="100" t="s">
        <v>266</v>
      </c>
      <c r="C138" s="100"/>
      <c r="D138" s="101"/>
      <c r="E138" s="101"/>
      <c r="F138" s="101"/>
      <c r="G138" s="101"/>
      <c r="H138" s="101"/>
      <c r="I138" s="101"/>
      <c r="J138" s="101"/>
      <c r="K138" s="101"/>
      <c r="L138" s="101"/>
      <c r="M138" s="43"/>
      <c r="N138" s="43"/>
      <c r="O138" s="43"/>
      <c r="P138" s="43"/>
      <c r="Q138" s="43"/>
      <c r="R138" s="43"/>
      <c r="S138" s="43"/>
      <c r="T138" s="43"/>
      <c r="U138" s="43"/>
      <c r="V138" s="43"/>
      <c r="W138" s="43"/>
      <c r="X138" s="43"/>
      <c r="Y138" s="43"/>
      <c r="Z138" s="43"/>
      <c r="AA138" s="43"/>
      <c r="AB138" s="43"/>
      <c r="AC138" s="43"/>
      <c r="AD138" s="43"/>
      <c r="AE138" s="43"/>
      <c r="AF138" s="77"/>
    </row>
    <row r="139" spans="1:32" ht="26.25">
      <c r="A139" s="67" t="s">
        <v>122</v>
      </c>
      <c r="B139" s="90" t="s">
        <v>127</v>
      </c>
      <c r="C139" s="100"/>
      <c r="D139" s="101"/>
      <c r="E139" s="101"/>
      <c r="F139" s="101"/>
      <c r="G139" s="101"/>
      <c r="H139" s="101"/>
      <c r="I139" s="101"/>
      <c r="J139" s="101"/>
      <c r="K139" s="101"/>
      <c r="L139" s="101"/>
      <c r="M139" s="43"/>
      <c r="N139" s="43"/>
      <c r="O139" s="43"/>
      <c r="P139" s="43"/>
      <c r="Q139" s="43"/>
      <c r="R139" s="43"/>
      <c r="S139" s="43"/>
      <c r="T139" s="43"/>
      <c r="U139" s="43"/>
      <c r="V139" s="43"/>
      <c r="W139" s="43"/>
      <c r="X139" s="43"/>
      <c r="Y139" s="43"/>
      <c r="Z139" s="43"/>
      <c r="AA139" s="43"/>
      <c r="AB139" s="43"/>
      <c r="AC139" s="43"/>
      <c r="AD139" s="43"/>
      <c r="AE139" s="43"/>
      <c r="AF139" s="77"/>
    </row>
    <row r="140" spans="1:32" ht="12.75">
      <c r="A140" s="67" t="s">
        <v>132</v>
      </c>
      <c r="B140" s="90" t="s">
        <v>133</v>
      </c>
      <c r="C140" s="100"/>
      <c r="D140" s="101"/>
      <c r="E140" s="101"/>
      <c r="F140" s="101"/>
      <c r="G140" s="101"/>
      <c r="H140" s="101"/>
      <c r="I140" s="101"/>
      <c r="J140" s="101"/>
      <c r="K140" s="101"/>
      <c r="L140" s="101"/>
      <c r="M140" s="43"/>
      <c r="N140" s="43"/>
      <c r="O140" s="43"/>
      <c r="P140" s="43"/>
      <c r="Q140" s="43"/>
      <c r="R140" s="43"/>
      <c r="S140" s="43"/>
      <c r="T140" s="43"/>
      <c r="U140" s="43"/>
      <c r="V140" s="43"/>
      <c r="W140" s="43"/>
      <c r="X140" s="43"/>
      <c r="Y140" s="43"/>
      <c r="Z140" s="43"/>
      <c r="AA140" s="43"/>
      <c r="AB140" s="43"/>
      <c r="AC140" s="43"/>
      <c r="AD140" s="43"/>
      <c r="AE140" s="43"/>
      <c r="AF140" s="77"/>
    </row>
    <row r="141" spans="1:32" ht="12.75">
      <c r="A141" s="67" t="s">
        <v>134</v>
      </c>
      <c r="B141" s="90" t="s">
        <v>123</v>
      </c>
      <c r="C141" s="68"/>
      <c r="D141" s="69"/>
      <c r="E141" s="69"/>
      <c r="F141" s="69"/>
      <c r="G141" s="69"/>
      <c r="H141" s="69"/>
      <c r="I141" s="69"/>
      <c r="J141" s="69"/>
      <c r="K141" s="69"/>
      <c r="L141" s="69"/>
      <c r="M141" s="44"/>
      <c r="N141" s="44"/>
      <c r="O141" s="44"/>
      <c r="P141" s="44"/>
      <c r="Q141" s="44"/>
      <c r="R141" s="44"/>
      <c r="S141" s="44"/>
      <c r="T141" s="44"/>
      <c r="U141" s="44"/>
      <c r="V141" s="44"/>
      <c r="W141" s="44"/>
      <c r="X141" s="44"/>
      <c r="Y141" s="44"/>
      <c r="Z141" s="44"/>
      <c r="AA141" s="44"/>
      <c r="AB141" s="44"/>
      <c r="AC141" s="44"/>
      <c r="AD141" s="44"/>
      <c r="AE141" s="44"/>
      <c r="AF141" s="77"/>
    </row>
    <row r="142" spans="1:32" ht="12.75">
      <c r="A142" s="103">
        <v>3</v>
      </c>
      <c r="B142" s="100" t="s">
        <v>267</v>
      </c>
      <c r="C142" s="100"/>
      <c r="D142" s="101"/>
      <c r="E142" s="101"/>
      <c r="F142" s="101"/>
      <c r="G142" s="101"/>
      <c r="H142" s="101"/>
      <c r="I142" s="101"/>
      <c r="J142" s="101"/>
      <c r="K142" s="101"/>
      <c r="L142" s="101"/>
      <c r="M142" s="43"/>
      <c r="N142" s="43"/>
      <c r="O142" s="43"/>
      <c r="P142" s="43"/>
      <c r="Q142" s="43"/>
      <c r="R142" s="43"/>
      <c r="S142" s="43"/>
      <c r="T142" s="43"/>
      <c r="U142" s="43"/>
      <c r="V142" s="43"/>
      <c r="W142" s="43"/>
      <c r="X142" s="43"/>
      <c r="Y142" s="43"/>
      <c r="Z142" s="43"/>
      <c r="AA142" s="43"/>
      <c r="AB142" s="43"/>
      <c r="AC142" s="43"/>
      <c r="AD142" s="43"/>
      <c r="AE142" s="43"/>
      <c r="AF142" s="77"/>
    </row>
    <row r="143" spans="1:32" ht="26.25">
      <c r="A143" s="67" t="s">
        <v>122</v>
      </c>
      <c r="B143" s="90" t="s">
        <v>127</v>
      </c>
      <c r="C143" s="100"/>
      <c r="D143" s="101"/>
      <c r="E143" s="101"/>
      <c r="F143" s="101"/>
      <c r="G143" s="101"/>
      <c r="H143" s="101"/>
      <c r="I143" s="101"/>
      <c r="J143" s="101"/>
      <c r="K143" s="101"/>
      <c r="L143" s="101"/>
      <c r="M143" s="43"/>
      <c r="N143" s="43"/>
      <c r="O143" s="43"/>
      <c r="P143" s="43"/>
      <c r="Q143" s="43"/>
      <c r="R143" s="43"/>
      <c r="S143" s="43"/>
      <c r="T143" s="43"/>
      <c r="U143" s="43"/>
      <c r="V143" s="43"/>
      <c r="W143" s="43"/>
      <c r="X143" s="43"/>
      <c r="Y143" s="43"/>
      <c r="Z143" s="43"/>
      <c r="AA143" s="43"/>
      <c r="AB143" s="43"/>
      <c r="AC143" s="43"/>
      <c r="AD143" s="43"/>
      <c r="AE143" s="43"/>
      <c r="AF143" s="77"/>
    </row>
    <row r="144" spans="1:32" ht="12.75">
      <c r="A144" s="67" t="s">
        <v>132</v>
      </c>
      <c r="B144" s="90" t="s">
        <v>133</v>
      </c>
      <c r="C144" s="100"/>
      <c r="D144" s="101"/>
      <c r="E144" s="101"/>
      <c r="F144" s="101"/>
      <c r="G144" s="101"/>
      <c r="H144" s="101"/>
      <c r="I144" s="101"/>
      <c r="J144" s="101"/>
      <c r="K144" s="101"/>
      <c r="L144" s="101"/>
      <c r="M144" s="43"/>
      <c r="N144" s="43"/>
      <c r="O144" s="43"/>
      <c r="P144" s="43"/>
      <c r="Q144" s="43"/>
      <c r="R144" s="43"/>
      <c r="S144" s="43"/>
      <c r="T144" s="43"/>
      <c r="U144" s="43"/>
      <c r="V144" s="43"/>
      <c r="W144" s="43"/>
      <c r="X144" s="43"/>
      <c r="Y144" s="43"/>
      <c r="Z144" s="43"/>
      <c r="AA144" s="43"/>
      <c r="AB144" s="43"/>
      <c r="AC144" s="43"/>
      <c r="AD144" s="43"/>
      <c r="AE144" s="43"/>
      <c r="AF144" s="77"/>
    </row>
    <row r="145" spans="1:32" ht="12.75">
      <c r="A145" s="67" t="s">
        <v>134</v>
      </c>
      <c r="B145" s="90" t="s">
        <v>123</v>
      </c>
      <c r="C145" s="100"/>
      <c r="D145" s="101"/>
      <c r="E145" s="101"/>
      <c r="F145" s="101"/>
      <c r="G145" s="101"/>
      <c r="H145" s="101"/>
      <c r="I145" s="101"/>
      <c r="J145" s="101"/>
      <c r="K145" s="101"/>
      <c r="L145" s="101"/>
      <c r="M145" s="43"/>
      <c r="N145" s="43"/>
      <c r="O145" s="43"/>
      <c r="P145" s="43"/>
      <c r="Q145" s="43"/>
      <c r="R145" s="43"/>
      <c r="S145" s="43"/>
      <c r="T145" s="43"/>
      <c r="U145" s="43"/>
      <c r="V145" s="43"/>
      <c r="W145" s="43"/>
      <c r="X145" s="43"/>
      <c r="Y145" s="43"/>
      <c r="Z145" s="43"/>
      <c r="AA145" s="43"/>
      <c r="AB145" s="43"/>
      <c r="AC145" s="43"/>
      <c r="AD145" s="43"/>
      <c r="AE145" s="43"/>
      <c r="AF145" s="77"/>
    </row>
  </sheetData>
  <sheetProtection/>
  <mergeCells count="28">
    <mergeCell ref="Y6:AA7"/>
    <mergeCell ref="AB6:AD7"/>
    <mergeCell ref="D7:D8"/>
    <mergeCell ref="E7:E8"/>
    <mergeCell ref="W7:W8"/>
    <mergeCell ref="X7:X8"/>
    <mergeCell ref="W5:X6"/>
    <mergeCell ref="Y5:AD5"/>
    <mergeCell ref="AE5:AE8"/>
    <mergeCell ref="AF5:AF8"/>
    <mergeCell ref="C6:C8"/>
    <mergeCell ref="D6:E6"/>
    <mergeCell ref="F6:F8"/>
    <mergeCell ref="G6:I7"/>
    <mergeCell ref="J6:L7"/>
    <mergeCell ref="P6:P8"/>
    <mergeCell ref="Q6:S7"/>
    <mergeCell ref="T6:V7"/>
    <mergeCell ref="A1:AF1"/>
    <mergeCell ref="A2:AF2"/>
    <mergeCell ref="A3:AF3"/>
    <mergeCell ref="P4:AF4"/>
    <mergeCell ref="A5:A8"/>
    <mergeCell ref="B5:B8"/>
    <mergeCell ref="C5:E5"/>
    <mergeCell ref="F5:L5"/>
    <mergeCell ref="M5:O7"/>
    <mergeCell ref="P5:V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11"/>
  <sheetViews>
    <sheetView tabSelected="1" view="pageBreakPreview" zoomScale="85" zoomScaleSheetLayoutView="85" zoomScalePageLayoutView="0" workbookViewId="0" topLeftCell="A1">
      <selection activeCell="U13" sqref="U13"/>
    </sheetView>
  </sheetViews>
  <sheetFormatPr defaultColWidth="8.88671875" defaultRowHeight="18.75"/>
  <cols>
    <col min="1" max="1" width="5.4453125" style="109" customWidth="1"/>
    <col min="2" max="2" width="34.4453125" style="109" customWidth="1"/>
    <col min="3" max="5" width="9.99609375" style="109" customWidth="1"/>
    <col min="6" max="6" width="10.3359375" style="109" customWidth="1"/>
    <col min="7" max="10" width="9.99609375" style="109" customWidth="1"/>
    <col min="11" max="11" width="10.21484375" style="109" customWidth="1"/>
    <col min="12" max="16" width="9.99609375" style="109" hidden="1" customWidth="1"/>
    <col min="17" max="17" width="11.10546875" style="109" customWidth="1"/>
    <col min="18" max="16384" width="8.88671875" style="109" customWidth="1"/>
  </cols>
  <sheetData>
    <row r="1" spans="1:17" ht="18">
      <c r="A1" s="147" t="s">
        <v>283</v>
      </c>
      <c r="B1" s="148"/>
      <c r="C1" s="148"/>
      <c r="D1" s="148"/>
      <c r="E1" s="148"/>
      <c r="F1" s="148"/>
      <c r="G1" s="148"/>
      <c r="H1" s="148"/>
      <c r="I1" s="148"/>
      <c r="J1" s="148"/>
      <c r="K1" s="148"/>
      <c r="L1" s="148"/>
      <c r="M1" s="148"/>
      <c r="N1" s="148"/>
      <c r="O1" s="148"/>
      <c r="P1" s="148"/>
      <c r="Q1" s="148"/>
    </row>
    <row r="2" spans="1:17" ht="18">
      <c r="A2" s="148" t="s">
        <v>74</v>
      </c>
      <c r="B2" s="148"/>
      <c r="C2" s="148"/>
      <c r="D2" s="148"/>
      <c r="E2" s="148"/>
      <c r="F2" s="148"/>
      <c r="G2" s="148"/>
      <c r="H2" s="148"/>
      <c r="I2" s="148"/>
      <c r="J2" s="148"/>
      <c r="K2" s="148"/>
      <c r="L2" s="148"/>
      <c r="M2" s="148"/>
      <c r="N2" s="148"/>
      <c r="O2" s="148"/>
      <c r="P2" s="148"/>
      <c r="Q2" s="148"/>
    </row>
    <row r="3" spans="1:17" ht="18">
      <c r="A3" s="149" t="s">
        <v>287</v>
      </c>
      <c r="B3" s="150"/>
      <c r="C3" s="150"/>
      <c r="D3" s="150"/>
      <c r="E3" s="150"/>
      <c r="F3" s="150"/>
      <c r="G3" s="150"/>
      <c r="H3" s="150"/>
      <c r="I3" s="150"/>
      <c r="J3" s="150"/>
      <c r="K3" s="150"/>
      <c r="L3" s="150"/>
      <c r="M3" s="150"/>
      <c r="N3" s="150"/>
      <c r="O3" s="150"/>
      <c r="P3" s="150"/>
      <c r="Q3" s="150"/>
    </row>
    <row r="4" spans="1:17" ht="18">
      <c r="A4" s="110"/>
      <c r="B4" s="111"/>
      <c r="C4" s="111"/>
      <c r="D4" s="111"/>
      <c r="E4" s="111"/>
      <c r="F4" s="111"/>
      <c r="G4" s="111"/>
      <c r="H4" s="111"/>
      <c r="I4" s="111"/>
      <c r="J4" s="111"/>
      <c r="K4" s="111"/>
      <c r="L4" s="112"/>
      <c r="M4" s="112"/>
      <c r="N4" s="112"/>
      <c r="O4" s="112"/>
      <c r="P4" s="112"/>
      <c r="Q4" s="127" t="s">
        <v>70</v>
      </c>
    </row>
    <row r="5" spans="1:17" ht="42" customHeight="1">
      <c r="A5" s="143" t="s">
        <v>2</v>
      </c>
      <c r="B5" s="143" t="s">
        <v>278</v>
      </c>
      <c r="C5" s="144" t="s">
        <v>268</v>
      </c>
      <c r="D5" s="145"/>
      <c r="E5" s="145"/>
      <c r="F5" s="146"/>
      <c r="G5" s="144" t="s">
        <v>72</v>
      </c>
      <c r="H5" s="145"/>
      <c r="I5" s="145"/>
      <c r="J5" s="146"/>
      <c r="K5" s="156" t="s">
        <v>280</v>
      </c>
      <c r="L5" s="151" t="s">
        <v>75</v>
      </c>
      <c r="M5" s="159"/>
      <c r="N5" s="159"/>
      <c r="O5" s="152"/>
      <c r="P5" s="156" t="s">
        <v>281</v>
      </c>
      <c r="Q5" s="143" t="s">
        <v>66</v>
      </c>
    </row>
    <row r="6" spans="1:17" ht="33.75" customHeight="1">
      <c r="A6" s="143"/>
      <c r="B6" s="143"/>
      <c r="C6" s="154" t="s">
        <v>69</v>
      </c>
      <c r="D6" s="151" t="s">
        <v>5</v>
      </c>
      <c r="E6" s="152"/>
      <c r="F6" s="156" t="s">
        <v>272</v>
      </c>
      <c r="G6" s="154" t="s">
        <v>69</v>
      </c>
      <c r="H6" s="151" t="s">
        <v>5</v>
      </c>
      <c r="I6" s="152"/>
      <c r="J6" s="156" t="s">
        <v>272</v>
      </c>
      <c r="K6" s="158"/>
      <c r="L6" s="153" t="s">
        <v>0</v>
      </c>
      <c r="M6" s="151" t="s">
        <v>5</v>
      </c>
      <c r="N6" s="152"/>
      <c r="O6" s="156" t="s">
        <v>272</v>
      </c>
      <c r="P6" s="158"/>
      <c r="Q6" s="143"/>
    </row>
    <row r="7" spans="1:17" ht="33.75" customHeight="1">
      <c r="A7" s="143"/>
      <c r="B7" s="143"/>
      <c r="C7" s="155"/>
      <c r="D7" s="32" t="s">
        <v>6</v>
      </c>
      <c r="E7" s="32" t="s">
        <v>7</v>
      </c>
      <c r="F7" s="157"/>
      <c r="G7" s="155"/>
      <c r="H7" s="32" t="s">
        <v>6</v>
      </c>
      <c r="I7" s="32" t="s">
        <v>7</v>
      </c>
      <c r="J7" s="157"/>
      <c r="K7" s="157"/>
      <c r="L7" s="153"/>
      <c r="M7" s="32" t="s">
        <v>6</v>
      </c>
      <c r="N7" s="32" t="s">
        <v>7</v>
      </c>
      <c r="O7" s="157"/>
      <c r="P7" s="157"/>
      <c r="Q7" s="143"/>
    </row>
    <row r="8" spans="1:17" s="115" customFormat="1" ht="42.75" customHeight="1">
      <c r="A8" s="106"/>
      <c r="B8" s="106" t="s">
        <v>0</v>
      </c>
      <c r="C8" s="106">
        <f>D8+E8+F8</f>
        <v>242845.105116</v>
      </c>
      <c r="D8" s="32">
        <f>D10+D11+D9</f>
        <v>147736</v>
      </c>
      <c r="E8" s="32">
        <f>E10+E11+E9</f>
        <v>7760</v>
      </c>
      <c r="F8" s="32">
        <f>F10+F11+F9</f>
        <v>87349.105116</v>
      </c>
      <c r="G8" s="32">
        <f>H8+I8+J8</f>
        <v>54197.998</v>
      </c>
      <c r="H8" s="32">
        <f>H10+H11+H9</f>
        <v>5878.237623999999</v>
      </c>
      <c r="I8" s="32">
        <f>I10+I11+I9</f>
        <v>0</v>
      </c>
      <c r="J8" s="32">
        <f>J10+J11+J9</f>
        <v>48319.760376</v>
      </c>
      <c r="K8" s="19">
        <f>G8/C8</f>
        <v>0.22317928942447163</v>
      </c>
      <c r="L8" s="32">
        <f>M8+N8+O8</f>
        <v>242845.105116</v>
      </c>
      <c r="M8" s="32">
        <f aca="true" t="shared" si="0" ref="M8:O11">D8</f>
        <v>147736</v>
      </c>
      <c r="N8" s="32">
        <f t="shared" si="0"/>
        <v>7760</v>
      </c>
      <c r="O8" s="32">
        <f t="shared" si="0"/>
        <v>87349.105116</v>
      </c>
      <c r="P8" s="138">
        <f>L8/C8</f>
        <v>1</v>
      </c>
      <c r="Q8" s="106"/>
    </row>
    <row r="9" spans="1:17" s="115" customFormat="1" ht="60.75" customHeight="1">
      <c r="A9" s="124">
        <v>1</v>
      </c>
      <c r="B9" s="116" t="s">
        <v>71</v>
      </c>
      <c r="C9" s="106">
        <f>D9+E9+F9</f>
        <v>160789.02000000002</v>
      </c>
      <c r="D9" s="32">
        <f>'NQ 88'!D9</f>
        <v>99980</v>
      </c>
      <c r="E9" s="32">
        <f>'NQ 88'!E9</f>
        <v>4050</v>
      </c>
      <c r="F9" s="32">
        <f>'NQ 88'!F9</f>
        <v>56759.020000000004</v>
      </c>
      <c r="G9" s="32">
        <f>H9+I9+J9</f>
        <v>39161.7</v>
      </c>
      <c r="H9" s="32">
        <f>'NQ 88'!H9</f>
        <v>3586</v>
      </c>
      <c r="I9" s="128"/>
      <c r="J9" s="128">
        <f>'NQ 88'!J9</f>
        <v>35575.7</v>
      </c>
      <c r="K9" s="19">
        <f>G9/C9</f>
        <v>0.24355954156571136</v>
      </c>
      <c r="L9" s="32">
        <f>M9+N9+O9</f>
        <v>160789.02000000002</v>
      </c>
      <c r="M9" s="32">
        <f t="shared" si="0"/>
        <v>99980</v>
      </c>
      <c r="N9" s="32">
        <f t="shared" si="0"/>
        <v>4050</v>
      </c>
      <c r="O9" s="32">
        <f>'NQ 88'!O9</f>
        <v>56759.020000000004</v>
      </c>
      <c r="P9" s="138">
        <f>L9/C9</f>
        <v>1</v>
      </c>
      <c r="Q9" s="126"/>
    </row>
    <row r="10" spans="1:17" s="115" customFormat="1" ht="42.75" customHeight="1">
      <c r="A10" s="124">
        <v>2</v>
      </c>
      <c r="B10" s="116" t="s">
        <v>67</v>
      </c>
      <c r="C10" s="106">
        <f>D10+E10+F10</f>
        <v>2176.085116</v>
      </c>
      <c r="D10" s="32">
        <f>NTM!D8</f>
        <v>1810</v>
      </c>
      <c r="E10" s="32"/>
      <c r="F10" s="32">
        <f>NTM!F8</f>
        <v>366.085116</v>
      </c>
      <c r="G10" s="32">
        <f>H10+I10+J10</f>
        <v>3</v>
      </c>
      <c r="H10" s="32">
        <f>NTM!H8</f>
        <v>2.939624</v>
      </c>
      <c r="I10" s="128"/>
      <c r="J10" s="128">
        <f>NTM!J8</f>
        <v>0.060376</v>
      </c>
      <c r="K10" s="19">
        <f>G10/C10</f>
        <v>0.0013786225446523388</v>
      </c>
      <c r="L10" s="32">
        <f>M10+N10+O10</f>
        <v>2176.085116</v>
      </c>
      <c r="M10" s="32">
        <f t="shared" si="0"/>
        <v>1810</v>
      </c>
      <c r="N10" s="32">
        <f t="shared" si="0"/>
        <v>0</v>
      </c>
      <c r="O10" s="32">
        <f>NTM!O8</f>
        <v>366.085116</v>
      </c>
      <c r="P10" s="138">
        <f>L10/C10</f>
        <v>1</v>
      </c>
      <c r="Q10" s="126"/>
    </row>
    <row r="11" spans="1:17" s="115" customFormat="1" ht="39" customHeight="1">
      <c r="A11" s="124">
        <v>3</v>
      </c>
      <c r="B11" s="116" t="s">
        <v>68</v>
      </c>
      <c r="C11" s="106">
        <f>D11+E11+F11</f>
        <v>79880</v>
      </c>
      <c r="D11" s="32">
        <f>GNBV!D8</f>
        <v>45946</v>
      </c>
      <c r="E11" s="32">
        <f>GNBV!E8</f>
        <v>3710</v>
      </c>
      <c r="F11" s="32">
        <f>GNBV!F8</f>
        <v>30224</v>
      </c>
      <c r="G11" s="32">
        <f>H11+I11+J11</f>
        <v>15033.297999999999</v>
      </c>
      <c r="H11" s="32">
        <f>GNBV!H8</f>
        <v>2289.298</v>
      </c>
      <c r="I11" s="128"/>
      <c r="J11" s="128">
        <f>GNBV!J8</f>
        <v>12744</v>
      </c>
      <c r="K11" s="19">
        <f>G11/C11</f>
        <v>0.18819852278417626</v>
      </c>
      <c r="L11" s="32">
        <f>M11+N11+O11</f>
        <v>79880</v>
      </c>
      <c r="M11" s="32">
        <f t="shared" si="0"/>
        <v>45946</v>
      </c>
      <c r="N11" s="32">
        <f t="shared" si="0"/>
        <v>3710</v>
      </c>
      <c r="O11" s="32">
        <f>GNBV!O8</f>
        <v>30224</v>
      </c>
      <c r="P11" s="138">
        <f>L11/C11</f>
        <v>1</v>
      </c>
      <c r="Q11" s="126"/>
    </row>
  </sheetData>
  <sheetProtection/>
  <mergeCells count="20">
    <mergeCell ref="H6:I6"/>
    <mergeCell ref="A5:A7"/>
    <mergeCell ref="B5:B7"/>
    <mergeCell ref="D6:E6"/>
    <mergeCell ref="K5:K7"/>
    <mergeCell ref="P5:P7"/>
    <mergeCell ref="L6:L7"/>
    <mergeCell ref="M6:N6"/>
    <mergeCell ref="L5:O5"/>
    <mergeCell ref="O6:O7"/>
    <mergeCell ref="C5:F5"/>
    <mergeCell ref="F6:F7"/>
    <mergeCell ref="G5:J5"/>
    <mergeCell ref="J6:J7"/>
    <mergeCell ref="A1:Q1"/>
    <mergeCell ref="Q5:Q7"/>
    <mergeCell ref="A2:Q2"/>
    <mergeCell ref="A3:Q3"/>
    <mergeCell ref="C6:C7"/>
    <mergeCell ref="G6:G7"/>
  </mergeCells>
  <printOptions/>
  <pageMargins left="0.31496062992125984" right="0.1968503937007874" top="0.5118110236220472" bottom="0.5118110236220472"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S46"/>
  <sheetViews>
    <sheetView view="pageBreakPreview" zoomScale="85" zoomScaleNormal="85" zoomScaleSheetLayoutView="85" zoomScalePageLayoutView="0" workbookViewId="0" topLeftCell="A1">
      <selection activeCell="S12" sqref="S12"/>
    </sheetView>
  </sheetViews>
  <sheetFormatPr defaultColWidth="7.4453125" defaultRowHeight="18.75"/>
  <cols>
    <col min="1" max="1" width="5.21484375" style="38" customWidth="1"/>
    <col min="2" max="2" width="36.99609375" style="34" customWidth="1"/>
    <col min="3" max="3" width="10.21484375" style="39" customWidth="1"/>
    <col min="4" max="5" width="8.77734375" style="39" customWidth="1"/>
    <col min="6" max="6" width="9.77734375" style="39" customWidth="1"/>
    <col min="7" max="7" width="8.6640625" style="39" customWidth="1"/>
    <col min="8" max="8" width="10.10546875" style="39" customWidth="1"/>
    <col min="9" max="9" width="8.6640625" style="39" customWidth="1"/>
    <col min="10" max="10" width="9.88671875" style="39" customWidth="1"/>
    <col min="11" max="11" width="9.99609375" style="39" customWidth="1"/>
    <col min="12" max="16" width="11.3359375" style="39" hidden="1" customWidth="1"/>
    <col min="17" max="17" width="20.3359375" style="40" customWidth="1"/>
    <col min="18" max="18" width="10.6640625" style="34" customWidth="1"/>
    <col min="19" max="19" width="18.99609375" style="34" customWidth="1"/>
    <col min="20" max="20" width="7.4453125" style="34" customWidth="1"/>
    <col min="21" max="21" width="11.99609375" style="34" customWidth="1"/>
    <col min="22" max="26" width="7.4453125" style="34" customWidth="1"/>
    <col min="27" max="16384" width="7.4453125" style="34" customWidth="1"/>
  </cols>
  <sheetData>
    <row r="1" spans="1:17" ht="26.25" customHeight="1">
      <c r="A1" s="180" t="s">
        <v>284</v>
      </c>
      <c r="B1" s="180"/>
      <c r="C1" s="180"/>
      <c r="D1" s="180"/>
      <c r="E1" s="180"/>
      <c r="F1" s="180"/>
      <c r="G1" s="180"/>
      <c r="H1" s="180"/>
      <c r="I1" s="180"/>
      <c r="J1" s="180"/>
      <c r="K1" s="180"/>
      <c r="L1" s="180"/>
      <c r="M1" s="180"/>
      <c r="N1" s="180"/>
      <c r="O1" s="180"/>
      <c r="P1" s="180"/>
      <c r="Q1" s="180"/>
    </row>
    <row r="2" spans="1:17" ht="23.25" customHeight="1">
      <c r="A2" s="181" t="s">
        <v>39</v>
      </c>
      <c r="B2" s="181"/>
      <c r="C2" s="181"/>
      <c r="D2" s="181"/>
      <c r="E2" s="181"/>
      <c r="F2" s="181"/>
      <c r="G2" s="181"/>
      <c r="H2" s="181"/>
      <c r="I2" s="181"/>
      <c r="J2" s="181"/>
      <c r="K2" s="181"/>
      <c r="L2" s="181"/>
      <c r="M2" s="181"/>
      <c r="N2" s="181"/>
      <c r="O2" s="181"/>
      <c r="P2" s="181"/>
      <c r="Q2" s="181"/>
    </row>
    <row r="3" spans="1:17" ht="23.25" customHeight="1">
      <c r="A3" s="181" t="s">
        <v>40</v>
      </c>
      <c r="B3" s="181"/>
      <c r="C3" s="181"/>
      <c r="D3" s="181"/>
      <c r="E3" s="181"/>
      <c r="F3" s="181"/>
      <c r="G3" s="181"/>
      <c r="H3" s="181"/>
      <c r="I3" s="181"/>
      <c r="J3" s="181"/>
      <c r="K3" s="181"/>
      <c r="L3" s="181"/>
      <c r="M3" s="181"/>
      <c r="N3" s="181"/>
      <c r="O3" s="181"/>
      <c r="P3" s="181"/>
      <c r="Q3" s="181"/>
    </row>
    <row r="4" spans="1:17" ht="23.25" customHeight="1">
      <c r="A4" s="182" t="str">
        <f>'TH vốn SN'!A3:Q3</f>
        <v>(Kèm theo Báo cáo số              /BC-UBND ngày       / 6 /2024 của UBND huyện Tuần Giáo)</v>
      </c>
      <c r="B4" s="182"/>
      <c r="C4" s="182"/>
      <c r="D4" s="182"/>
      <c r="E4" s="182"/>
      <c r="F4" s="182"/>
      <c r="G4" s="182"/>
      <c r="H4" s="182"/>
      <c r="I4" s="182"/>
      <c r="J4" s="182"/>
      <c r="K4" s="182"/>
      <c r="L4" s="182"/>
      <c r="M4" s="182"/>
      <c r="N4" s="182"/>
      <c r="O4" s="182"/>
      <c r="P4" s="182"/>
      <c r="Q4" s="182"/>
    </row>
    <row r="5" spans="1:17" s="35" customFormat="1" ht="26.25" customHeight="1">
      <c r="A5" s="7"/>
      <c r="B5" s="8" t="s">
        <v>41</v>
      </c>
      <c r="C5" s="9"/>
      <c r="D5" s="9"/>
      <c r="E5" s="9"/>
      <c r="F5" s="9"/>
      <c r="G5" s="9"/>
      <c r="H5" s="9"/>
      <c r="I5" s="42"/>
      <c r="J5" s="42"/>
      <c r="K5" s="9"/>
      <c r="L5" s="42"/>
      <c r="M5" s="42"/>
      <c r="N5" s="42"/>
      <c r="O5" s="42"/>
      <c r="P5" s="42"/>
      <c r="Q5" s="33" t="s">
        <v>4</v>
      </c>
    </row>
    <row r="6" spans="1:17" s="35" customFormat="1" ht="39" customHeight="1">
      <c r="A6" s="143" t="s">
        <v>2</v>
      </c>
      <c r="B6" s="143" t="s">
        <v>78</v>
      </c>
      <c r="C6" s="151" t="s">
        <v>269</v>
      </c>
      <c r="D6" s="159"/>
      <c r="E6" s="159"/>
      <c r="F6" s="152"/>
      <c r="G6" s="151" t="s">
        <v>72</v>
      </c>
      <c r="H6" s="159"/>
      <c r="I6" s="159"/>
      <c r="J6" s="152"/>
      <c r="K6" s="156" t="s">
        <v>270</v>
      </c>
      <c r="L6" s="151" t="s">
        <v>75</v>
      </c>
      <c r="M6" s="159"/>
      <c r="N6" s="159"/>
      <c r="O6" s="152"/>
      <c r="P6" s="156" t="s">
        <v>271</v>
      </c>
      <c r="Q6" s="156" t="s">
        <v>66</v>
      </c>
    </row>
    <row r="7" spans="1:19" s="35" customFormat="1" ht="35.25" customHeight="1">
      <c r="A7" s="143"/>
      <c r="B7" s="143"/>
      <c r="C7" s="153" t="s">
        <v>0</v>
      </c>
      <c r="D7" s="179" t="s">
        <v>5</v>
      </c>
      <c r="E7" s="179"/>
      <c r="F7" s="156" t="s">
        <v>272</v>
      </c>
      <c r="G7" s="153" t="s">
        <v>0</v>
      </c>
      <c r="H7" s="179" t="s">
        <v>5</v>
      </c>
      <c r="I7" s="179"/>
      <c r="J7" s="156" t="s">
        <v>272</v>
      </c>
      <c r="K7" s="158"/>
      <c r="L7" s="153" t="s">
        <v>0</v>
      </c>
      <c r="M7" s="179" t="s">
        <v>5</v>
      </c>
      <c r="N7" s="179"/>
      <c r="O7" s="156" t="s">
        <v>272</v>
      </c>
      <c r="P7" s="158"/>
      <c r="Q7" s="158"/>
      <c r="S7" s="36"/>
    </row>
    <row r="8" spans="1:19" s="35" customFormat="1" ht="35.25" customHeight="1">
      <c r="A8" s="143"/>
      <c r="B8" s="143"/>
      <c r="C8" s="153"/>
      <c r="D8" s="32" t="s">
        <v>6</v>
      </c>
      <c r="E8" s="32" t="s">
        <v>7</v>
      </c>
      <c r="F8" s="157"/>
      <c r="G8" s="153"/>
      <c r="H8" s="32" t="s">
        <v>6</v>
      </c>
      <c r="I8" s="32" t="s">
        <v>7</v>
      </c>
      <c r="J8" s="157"/>
      <c r="K8" s="157"/>
      <c r="L8" s="153"/>
      <c r="M8" s="32" t="s">
        <v>6</v>
      </c>
      <c r="N8" s="32" t="s">
        <v>7</v>
      </c>
      <c r="O8" s="157"/>
      <c r="P8" s="157"/>
      <c r="Q8" s="157"/>
      <c r="S8" s="36"/>
    </row>
    <row r="9" spans="1:17" s="37" customFormat="1" ht="28.5" customHeight="1">
      <c r="A9" s="13"/>
      <c r="B9" s="13" t="s">
        <v>18</v>
      </c>
      <c r="C9" s="14">
        <f>SUM(D9:F9)</f>
        <v>160789.02000000002</v>
      </c>
      <c r="D9" s="14">
        <f>D10+D15+D16+D20+D22+D25+D26+D27+D30+D35</f>
        <v>99980</v>
      </c>
      <c r="E9" s="14">
        <f>E10+E15+E16+E20+E22+E25+E26+E27+E30+E35</f>
        <v>4050</v>
      </c>
      <c r="F9" s="14">
        <f>F10+F15+F16+F20+F22+F25+F26+F27+F30+F35</f>
        <v>56759.020000000004</v>
      </c>
      <c r="G9" s="14">
        <f>SUM(H9:J9)</f>
        <v>39161.7</v>
      </c>
      <c r="H9" s="14">
        <f>H10+H15+H16+H20+H22+H25+H26+H27+H30+H35</f>
        <v>3586</v>
      </c>
      <c r="I9" s="14">
        <f>I10+I15+I16+I20+I22+I25+I26+I27+I30+I35</f>
        <v>0</v>
      </c>
      <c r="J9" s="14">
        <f>J10+J15+J16+J20+J22+J25+J26+J27+J30+J35</f>
        <v>35575.7</v>
      </c>
      <c r="K9" s="19">
        <f>G9/C9</f>
        <v>0.24355954156571136</v>
      </c>
      <c r="L9" s="14">
        <f>SUM(M9:N9)</f>
        <v>104030</v>
      </c>
      <c r="M9" s="14">
        <f>M10+M15+M16+M20+M22+M25+M26+M27+M30+M35</f>
        <v>99980</v>
      </c>
      <c r="N9" s="14">
        <f>N10+N15+N16+N20+N22+N25+N26+N27+N30+N35</f>
        <v>4050</v>
      </c>
      <c r="O9" s="14">
        <f>O10+O15+O16+O20+O22+O25+O26+O27+O30+O35</f>
        <v>56759.020000000004</v>
      </c>
      <c r="P9" s="50">
        <f>L9/C9</f>
        <v>0.646996915585405</v>
      </c>
      <c r="Q9" s="26"/>
    </row>
    <row r="10" spans="1:17" s="37" customFormat="1" ht="41.25" customHeight="1">
      <c r="A10" s="13">
        <v>1</v>
      </c>
      <c r="B10" s="18" t="s">
        <v>42</v>
      </c>
      <c r="C10" s="14">
        <f aca="true" t="shared" si="0" ref="C10:C38">SUM(D10:F10)</f>
        <v>9137.46</v>
      </c>
      <c r="D10" s="14">
        <f>+D11+D12</f>
        <v>8878</v>
      </c>
      <c r="E10" s="14">
        <f>+E11+E12</f>
        <v>0</v>
      </c>
      <c r="F10" s="14">
        <f>+F11+F12</f>
        <v>259.46</v>
      </c>
      <c r="G10" s="14">
        <f aca="true" t="shared" si="1" ref="G10:G38">SUM(H10:J10)</f>
        <v>0</v>
      </c>
      <c r="H10" s="14">
        <f>+H11+H12</f>
        <v>0</v>
      </c>
      <c r="I10" s="14">
        <f>+I11+I12</f>
        <v>0</v>
      </c>
      <c r="J10" s="14">
        <f>+J11+J12</f>
        <v>0</v>
      </c>
      <c r="K10" s="19">
        <f>G10/C10</f>
        <v>0</v>
      </c>
      <c r="L10" s="14">
        <f>SUM(M10:O10)</f>
        <v>9137.46</v>
      </c>
      <c r="M10" s="14">
        <f>D10</f>
        <v>8878</v>
      </c>
      <c r="N10" s="14">
        <f>E10</f>
        <v>0</v>
      </c>
      <c r="O10" s="14">
        <f>F10</f>
        <v>259.46</v>
      </c>
      <c r="P10" s="50">
        <f>L10/C10</f>
        <v>1</v>
      </c>
      <c r="Q10" s="14"/>
    </row>
    <row r="11" spans="1:17" ht="48" customHeight="1">
      <c r="A11" s="20" t="s">
        <v>3</v>
      </c>
      <c r="B11" s="21" t="s">
        <v>43</v>
      </c>
      <c r="C11" s="15">
        <f t="shared" si="0"/>
        <v>133</v>
      </c>
      <c r="D11" s="15"/>
      <c r="E11" s="15"/>
      <c r="F11" s="15">
        <v>133</v>
      </c>
      <c r="G11" s="15">
        <f t="shared" si="1"/>
        <v>0</v>
      </c>
      <c r="H11" s="15"/>
      <c r="I11" s="15"/>
      <c r="J11" s="15"/>
      <c r="K11" s="22"/>
      <c r="L11" s="15">
        <f aca="true" t="shared" si="2" ref="L11:L38">SUM(M11:O11)</f>
        <v>133</v>
      </c>
      <c r="M11" s="22"/>
      <c r="N11" s="14">
        <f aca="true" t="shared" si="3" ref="N11:N38">E11</f>
        <v>0</v>
      </c>
      <c r="O11" s="15">
        <f>F11</f>
        <v>133</v>
      </c>
      <c r="P11" s="51"/>
      <c r="Q11" s="23"/>
    </row>
    <row r="12" spans="1:17" ht="75" customHeight="1">
      <c r="A12" s="20" t="s">
        <v>3</v>
      </c>
      <c r="B12" s="21" t="s">
        <v>44</v>
      </c>
      <c r="C12" s="15">
        <f t="shared" si="0"/>
        <v>9004.46</v>
      </c>
      <c r="D12" s="15">
        <f>+D13+D14</f>
        <v>8878</v>
      </c>
      <c r="E12" s="15">
        <f>+E13+E14</f>
        <v>0</v>
      </c>
      <c r="F12" s="15">
        <f>+F13+F14</f>
        <v>126.46</v>
      </c>
      <c r="G12" s="15">
        <f t="shared" si="1"/>
        <v>0</v>
      </c>
      <c r="H12" s="15">
        <f>+H13+H14</f>
        <v>0</v>
      </c>
      <c r="I12" s="15">
        <f>+I13+I14</f>
        <v>0</v>
      </c>
      <c r="J12" s="15"/>
      <c r="K12" s="22">
        <f>G12/C12</f>
        <v>0</v>
      </c>
      <c r="L12" s="15">
        <f t="shared" si="2"/>
        <v>9004.46</v>
      </c>
      <c r="M12" s="15">
        <f aca="true" t="shared" si="4" ref="M12:M38">D12</f>
        <v>8878</v>
      </c>
      <c r="N12" s="14">
        <f t="shared" si="3"/>
        <v>0</v>
      </c>
      <c r="O12" s="15">
        <f aca="true" t="shared" si="5" ref="O12:O38">F12</f>
        <v>126.46</v>
      </c>
      <c r="P12" s="51">
        <f>L12/C12</f>
        <v>1</v>
      </c>
      <c r="Q12" s="23"/>
    </row>
    <row r="13" spans="1:17" ht="30.75" customHeight="1">
      <c r="A13" s="20"/>
      <c r="B13" s="21" t="s">
        <v>45</v>
      </c>
      <c r="C13" s="15">
        <f t="shared" si="0"/>
        <v>9004.46</v>
      </c>
      <c r="D13" s="15">
        <v>8878</v>
      </c>
      <c r="E13" s="15"/>
      <c r="F13" s="15">
        <v>126.46</v>
      </c>
      <c r="G13" s="15">
        <f t="shared" si="1"/>
        <v>0</v>
      </c>
      <c r="H13" s="15"/>
      <c r="I13" s="15"/>
      <c r="J13" s="15"/>
      <c r="K13" s="22">
        <f>G13/C13</f>
        <v>0</v>
      </c>
      <c r="L13" s="15">
        <f t="shared" si="2"/>
        <v>9004.46</v>
      </c>
      <c r="M13" s="15">
        <f t="shared" si="4"/>
        <v>8878</v>
      </c>
      <c r="N13" s="14">
        <f t="shared" si="3"/>
        <v>0</v>
      </c>
      <c r="O13" s="15">
        <f t="shared" si="5"/>
        <v>126.46</v>
      </c>
      <c r="P13" s="51">
        <f>L13/C13</f>
        <v>1</v>
      </c>
      <c r="Q13" s="23"/>
    </row>
    <row r="14" spans="1:17" ht="30.75" customHeight="1">
      <c r="A14" s="20"/>
      <c r="B14" s="21" t="s">
        <v>46</v>
      </c>
      <c r="C14" s="15">
        <f t="shared" si="0"/>
        <v>0</v>
      </c>
      <c r="D14" s="15"/>
      <c r="E14" s="15"/>
      <c r="F14" s="15"/>
      <c r="G14" s="15">
        <f t="shared" si="1"/>
        <v>0</v>
      </c>
      <c r="H14" s="15"/>
      <c r="I14" s="15"/>
      <c r="J14" s="15"/>
      <c r="K14" s="22"/>
      <c r="L14" s="15">
        <f t="shared" si="2"/>
        <v>0</v>
      </c>
      <c r="M14" s="15">
        <f t="shared" si="4"/>
        <v>0</v>
      </c>
      <c r="N14" s="14">
        <f t="shared" si="3"/>
        <v>0</v>
      </c>
      <c r="O14" s="15">
        <f t="shared" si="5"/>
        <v>0</v>
      </c>
      <c r="P14" s="51"/>
      <c r="Q14" s="23"/>
    </row>
    <row r="15" spans="1:17" s="37" customFormat="1" ht="42" customHeight="1">
      <c r="A15" s="24">
        <v>2</v>
      </c>
      <c r="B15" s="18" t="s">
        <v>47</v>
      </c>
      <c r="C15" s="14">
        <f t="shared" si="0"/>
        <v>0</v>
      </c>
      <c r="D15" s="14"/>
      <c r="E15" s="14"/>
      <c r="F15" s="14"/>
      <c r="G15" s="14">
        <f t="shared" si="1"/>
        <v>0</v>
      </c>
      <c r="H15" s="14"/>
      <c r="I15" s="14"/>
      <c r="J15" s="14"/>
      <c r="K15" s="19"/>
      <c r="L15" s="14">
        <f t="shared" si="2"/>
        <v>0</v>
      </c>
      <c r="M15" s="14">
        <f t="shared" si="4"/>
        <v>0</v>
      </c>
      <c r="N15" s="14">
        <f t="shared" si="3"/>
        <v>0</v>
      </c>
      <c r="O15" s="15">
        <f t="shared" si="5"/>
        <v>0</v>
      </c>
      <c r="P15" s="50"/>
      <c r="Q15" s="25"/>
    </row>
    <row r="16" spans="1:17" s="37" customFormat="1" ht="80.25" customHeight="1">
      <c r="A16" s="13">
        <v>3</v>
      </c>
      <c r="B16" s="18" t="s">
        <v>48</v>
      </c>
      <c r="C16" s="14">
        <f t="shared" si="0"/>
        <v>115046.5</v>
      </c>
      <c r="D16" s="14">
        <f>D17</f>
        <v>76719</v>
      </c>
      <c r="E16" s="14">
        <f>E17</f>
        <v>4050</v>
      </c>
      <c r="F16" s="14">
        <f>F17</f>
        <v>34277.5</v>
      </c>
      <c r="G16" s="14">
        <f t="shared" si="1"/>
        <v>37863.5</v>
      </c>
      <c r="H16" s="14">
        <f>H17</f>
        <v>3586</v>
      </c>
      <c r="I16" s="14">
        <f>I17</f>
        <v>0</v>
      </c>
      <c r="J16" s="14">
        <f>J17</f>
        <v>34277.5</v>
      </c>
      <c r="K16" s="19">
        <f>G16/C16</f>
        <v>0.3291147492535627</v>
      </c>
      <c r="L16" s="14">
        <f t="shared" si="2"/>
        <v>115046.5</v>
      </c>
      <c r="M16" s="14">
        <f t="shared" si="4"/>
        <v>76719</v>
      </c>
      <c r="N16" s="14">
        <f t="shared" si="3"/>
        <v>4050</v>
      </c>
      <c r="O16" s="15">
        <f t="shared" si="5"/>
        <v>34277.5</v>
      </c>
      <c r="P16" s="50">
        <f>L16/C16</f>
        <v>1</v>
      </c>
      <c r="Q16" s="25"/>
    </row>
    <row r="17" spans="1:17" ht="73.5" customHeight="1">
      <c r="A17" s="20" t="s">
        <v>3</v>
      </c>
      <c r="B17" s="21" t="s">
        <v>49</v>
      </c>
      <c r="C17" s="15">
        <f t="shared" si="0"/>
        <v>115046.5</v>
      </c>
      <c r="D17" s="15">
        <f>+D18+D19</f>
        <v>76719</v>
      </c>
      <c r="E17" s="15">
        <f>+E18+E19</f>
        <v>4050</v>
      </c>
      <c r="F17" s="15">
        <f>+F18+F19</f>
        <v>34277.5</v>
      </c>
      <c r="G17" s="15">
        <f t="shared" si="1"/>
        <v>37863.5</v>
      </c>
      <c r="H17" s="15">
        <f>+H18+H19</f>
        <v>3586</v>
      </c>
      <c r="I17" s="15">
        <f>+I18+I19</f>
        <v>0</v>
      </c>
      <c r="J17" s="15">
        <f>+J18+J19</f>
        <v>34277.5</v>
      </c>
      <c r="K17" s="22">
        <f>G17/C17</f>
        <v>0.3291147492535627</v>
      </c>
      <c r="L17" s="15">
        <f t="shared" si="2"/>
        <v>115046.5</v>
      </c>
      <c r="M17" s="15">
        <f t="shared" si="4"/>
        <v>76719</v>
      </c>
      <c r="N17" s="15">
        <f t="shared" si="3"/>
        <v>4050</v>
      </c>
      <c r="O17" s="15">
        <f t="shared" si="5"/>
        <v>34277.5</v>
      </c>
      <c r="P17" s="51">
        <f>L17/C17</f>
        <v>1</v>
      </c>
      <c r="Q17" s="23"/>
    </row>
    <row r="18" spans="1:17" ht="25.5" customHeight="1">
      <c r="A18" s="20"/>
      <c r="B18" s="21" t="s">
        <v>50</v>
      </c>
      <c r="C18" s="15">
        <f t="shared" si="0"/>
        <v>0</v>
      </c>
      <c r="D18" s="15"/>
      <c r="E18" s="15"/>
      <c r="F18" s="15"/>
      <c r="G18" s="15">
        <f t="shared" si="1"/>
        <v>0</v>
      </c>
      <c r="H18" s="15"/>
      <c r="I18" s="15"/>
      <c r="J18" s="15"/>
      <c r="K18" s="22"/>
      <c r="L18" s="15">
        <f t="shared" si="2"/>
        <v>0</v>
      </c>
      <c r="M18" s="15">
        <f t="shared" si="4"/>
        <v>0</v>
      </c>
      <c r="N18" s="15">
        <f t="shared" si="3"/>
        <v>0</v>
      </c>
      <c r="O18" s="15">
        <f t="shared" si="5"/>
        <v>0</v>
      </c>
      <c r="P18" s="51"/>
      <c r="Q18" s="23"/>
    </row>
    <row r="19" spans="1:19" ht="30" customHeight="1">
      <c r="A19" s="20"/>
      <c r="B19" s="21" t="s">
        <v>45</v>
      </c>
      <c r="C19" s="15">
        <f t="shared" si="0"/>
        <v>115046.5</v>
      </c>
      <c r="D19" s="15">
        <v>76719</v>
      </c>
      <c r="E19" s="15">
        <v>4050</v>
      </c>
      <c r="F19" s="15">
        <v>34277.5</v>
      </c>
      <c r="G19" s="15">
        <f t="shared" si="1"/>
        <v>37863.5</v>
      </c>
      <c r="H19" s="15">
        <v>3586</v>
      </c>
      <c r="I19" s="15"/>
      <c r="J19" s="15">
        <f>F19</f>
        <v>34277.5</v>
      </c>
      <c r="K19" s="22">
        <f>G19/C19</f>
        <v>0.3291147492535627</v>
      </c>
      <c r="L19" s="15">
        <f t="shared" si="2"/>
        <v>115046.5</v>
      </c>
      <c r="M19" s="15">
        <f t="shared" si="4"/>
        <v>76719</v>
      </c>
      <c r="N19" s="15">
        <f t="shared" si="3"/>
        <v>4050</v>
      </c>
      <c r="O19" s="15">
        <f t="shared" si="5"/>
        <v>34277.5</v>
      </c>
      <c r="P19" s="51">
        <f aca="true" t="shared" si="6" ref="P19:P25">L19/C19</f>
        <v>1</v>
      </c>
      <c r="Q19" s="30"/>
      <c r="S19" s="34">
        <f>37864-J19</f>
        <v>3586.5</v>
      </c>
    </row>
    <row r="20" spans="1:17" s="37" customFormat="1" ht="75.75" customHeight="1">
      <c r="A20" s="13">
        <v>4</v>
      </c>
      <c r="B20" s="18" t="s">
        <v>51</v>
      </c>
      <c r="C20" s="14">
        <f t="shared" si="0"/>
        <v>7367.12</v>
      </c>
      <c r="D20" s="14">
        <f>D21</f>
        <v>6168</v>
      </c>
      <c r="E20" s="14">
        <f>E21</f>
        <v>0</v>
      </c>
      <c r="F20" s="14">
        <f>F21</f>
        <v>1199.12</v>
      </c>
      <c r="G20" s="14">
        <f t="shared" si="1"/>
        <v>0</v>
      </c>
      <c r="H20" s="14">
        <f>H21</f>
        <v>0</v>
      </c>
      <c r="I20" s="14">
        <f>I21</f>
        <v>0</v>
      </c>
      <c r="J20" s="14"/>
      <c r="K20" s="19">
        <f aca="true" t="shared" si="7" ref="K20:K25">G20/C20</f>
        <v>0</v>
      </c>
      <c r="L20" s="14">
        <f t="shared" si="2"/>
        <v>7367.12</v>
      </c>
      <c r="M20" s="14">
        <f t="shared" si="4"/>
        <v>6168</v>
      </c>
      <c r="N20" s="14">
        <f t="shared" si="3"/>
        <v>0</v>
      </c>
      <c r="O20" s="14">
        <f t="shared" si="5"/>
        <v>1199.12</v>
      </c>
      <c r="P20" s="50">
        <f t="shared" si="6"/>
        <v>1</v>
      </c>
      <c r="Q20" s="25"/>
    </row>
    <row r="21" spans="1:17" ht="63.75" customHeight="1">
      <c r="A21" s="20" t="s">
        <v>3</v>
      </c>
      <c r="B21" s="21" t="s">
        <v>52</v>
      </c>
      <c r="C21" s="15">
        <f t="shared" si="0"/>
        <v>7367.12</v>
      </c>
      <c r="D21" s="15">
        <v>6168</v>
      </c>
      <c r="E21" s="15"/>
      <c r="F21" s="15">
        <v>1199.12</v>
      </c>
      <c r="G21" s="15">
        <f t="shared" si="1"/>
        <v>0</v>
      </c>
      <c r="H21" s="16"/>
      <c r="I21" s="16"/>
      <c r="J21" s="16"/>
      <c r="K21" s="22">
        <f t="shared" si="7"/>
        <v>0</v>
      </c>
      <c r="L21" s="15">
        <f t="shared" si="2"/>
        <v>7367.12</v>
      </c>
      <c r="M21" s="15">
        <f t="shared" si="4"/>
        <v>6168</v>
      </c>
      <c r="N21" s="14">
        <f t="shared" si="3"/>
        <v>0</v>
      </c>
      <c r="O21" s="15">
        <f t="shared" si="5"/>
        <v>1199.12</v>
      </c>
      <c r="P21" s="51">
        <f t="shared" si="6"/>
        <v>1</v>
      </c>
      <c r="Q21" s="23"/>
    </row>
    <row r="22" spans="1:17" s="37" customFormat="1" ht="45.75" customHeight="1">
      <c r="A22" s="13">
        <v>5</v>
      </c>
      <c r="B22" s="18" t="s">
        <v>53</v>
      </c>
      <c r="C22" s="14">
        <f t="shared" si="0"/>
        <v>18638.949999999997</v>
      </c>
      <c r="D22" s="14">
        <f>D23+D24</f>
        <v>2580</v>
      </c>
      <c r="E22" s="14">
        <f>E23+E24</f>
        <v>0</v>
      </c>
      <c r="F22" s="14">
        <f>F23+F24</f>
        <v>16058.949999999999</v>
      </c>
      <c r="G22" s="14">
        <f t="shared" si="1"/>
        <v>850</v>
      </c>
      <c r="H22" s="14">
        <f>H23+H24</f>
        <v>0</v>
      </c>
      <c r="I22" s="14">
        <f>I23+I24</f>
        <v>0</v>
      </c>
      <c r="J22" s="14">
        <f>J23+J24</f>
        <v>850</v>
      </c>
      <c r="K22" s="19">
        <f t="shared" si="7"/>
        <v>0.045603427231684195</v>
      </c>
      <c r="L22" s="14">
        <f t="shared" si="2"/>
        <v>18638.949999999997</v>
      </c>
      <c r="M22" s="14">
        <f t="shared" si="4"/>
        <v>2580</v>
      </c>
      <c r="N22" s="14">
        <f t="shared" si="3"/>
        <v>0</v>
      </c>
      <c r="O22" s="14">
        <f t="shared" si="5"/>
        <v>16058.949999999999</v>
      </c>
      <c r="P22" s="50">
        <f t="shared" si="6"/>
        <v>1</v>
      </c>
      <c r="Q22" s="25"/>
    </row>
    <row r="23" spans="1:17" ht="87.75" customHeight="1">
      <c r="A23" s="20" t="s">
        <v>3</v>
      </c>
      <c r="B23" s="21" t="s">
        <v>54</v>
      </c>
      <c r="C23" s="15">
        <f t="shared" si="0"/>
        <v>2147.7200000000003</v>
      </c>
      <c r="D23" s="15">
        <v>232</v>
      </c>
      <c r="E23" s="15"/>
      <c r="F23" s="15">
        <v>1915.72</v>
      </c>
      <c r="G23" s="15">
        <f t="shared" si="1"/>
        <v>0</v>
      </c>
      <c r="H23" s="15"/>
      <c r="I23" s="15"/>
      <c r="J23" s="15"/>
      <c r="K23" s="22">
        <f t="shared" si="7"/>
        <v>0</v>
      </c>
      <c r="L23" s="15">
        <f t="shared" si="2"/>
        <v>2147.7200000000003</v>
      </c>
      <c r="M23" s="15">
        <f t="shared" si="4"/>
        <v>232</v>
      </c>
      <c r="N23" s="14">
        <f t="shared" si="3"/>
        <v>0</v>
      </c>
      <c r="O23" s="15">
        <f t="shared" si="5"/>
        <v>1915.72</v>
      </c>
      <c r="P23" s="51">
        <f t="shared" si="6"/>
        <v>1</v>
      </c>
      <c r="Q23" s="23"/>
    </row>
    <row r="24" spans="1:17" ht="79.5" customHeight="1">
      <c r="A24" s="20" t="s">
        <v>3</v>
      </c>
      <c r="B24" s="21" t="s">
        <v>55</v>
      </c>
      <c r="C24" s="15">
        <f t="shared" si="0"/>
        <v>16491.23</v>
      </c>
      <c r="D24" s="15">
        <v>2348</v>
      </c>
      <c r="E24" s="15"/>
      <c r="F24" s="15">
        <v>14143.23</v>
      </c>
      <c r="G24" s="15">
        <f t="shared" si="1"/>
        <v>850</v>
      </c>
      <c r="H24" s="15"/>
      <c r="I24" s="15"/>
      <c r="J24" s="15">
        <v>850</v>
      </c>
      <c r="K24" s="22">
        <f t="shared" si="7"/>
        <v>0.051542547159914694</v>
      </c>
      <c r="L24" s="15">
        <f t="shared" si="2"/>
        <v>16491.23</v>
      </c>
      <c r="M24" s="15">
        <f t="shared" si="4"/>
        <v>2348</v>
      </c>
      <c r="N24" s="14">
        <f t="shared" si="3"/>
        <v>0</v>
      </c>
      <c r="O24" s="15">
        <f t="shared" si="5"/>
        <v>14143.23</v>
      </c>
      <c r="P24" s="51">
        <f t="shared" si="6"/>
        <v>1</v>
      </c>
      <c r="Q24" s="31"/>
    </row>
    <row r="25" spans="1:17" s="37" customFormat="1" ht="78" customHeight="1">
      <c r="A25" s="13">
        <v>6</v>
      </c>
      <c r="B25" s="18" t="s">
        <v>56</v>
      </c>
      <c r="C25" s="14">
        <f t="shared" si="0"/>
        <v>694</v>
      </c>
      <c r="D25" s="14">
        <v>626</v>
      </c>
      <c r="E25" s="14"/>
      <c r="F25" s="14">
        <v>68</v>
      </c>
      <c r="G25" s="14">
        <f t="shared" si="1"/>
        <v>0</v>
      </c>
      <c r="H25" s="14"/>
      <c r="I25" s="14"/>
      <c r="J25" s="14"/>
      <c r="K25" s="19">
        <f t="shared" si="7"/>
        <v>0</v>
      </c>
      <c r="L25" s="14">
        <f t="shared" si="2"/>
        <v>694</v>
      </c>
      <c r="M25" s="14">
        <f t="shared" si="4"/>
        <v>626</v>
      </c>
      <c r="N25" s="14">
        <f t="shared" si="3"/>
        <v>0</v>
      </c>
      <c r="O25" s="14">
        <f t="shared" si="5"/>
        <v>68</v>
      </c>
      <c r="P25" s="50">
        <f t="shared" si="6"/>
        <v>1</v>
      </c>
      <c r="Q25" s="25"/>
    </row>
    <row r="26" spans="1:17" s="37" customFormat="1" ht="71.25" customHeight="1">
      <c r="A26" s="13">
        <v>7</v>
      </c>
      <c r="B26" s="18" t="s">
        <v>57</v>
      </c>
      <c r="C26" s="14">
        <f t="shared" si="0"/>
        <v>0</v>
      </c>
      <c r="D26" s="14"/>
      <c r="E26" s="14"/>
      <c r="F26" s="14"/>
      <c r="G26" s="14">
        <f t="shared" si="1"/>
        <v>0</v>
      </c>
      <c r="H26" s="14"/>
      <c r="I26" s="14"/>
      <c r="J26" s="14"/>
      <c r="K26" s="19"/>
      <c r="L26" s="14">
        <f t="shared" si="2"/>
        <v>0</v>
      </c>
      <c r="M26" s="14">
        <f t="shared" si="4"/>
        <v>0</v>
      </c>
      <c r="N26" s="14">
        <f t="shared" si="3"/>
        <v>0</v>
      </c>
      <c r="O26" s="14">
        <f t="shared" si="5"/>
        <v>0</v>
      </c>
      <c r="P26" s="50"/>
      <c r="Q26" s="25"/>
    </row>
    <row r="27" spans="1:17" s="37" customFormat="1" ht="60.75" customHeight="1">
      <c r="A27" s="13">
        <v>8</v>
      </c>
      <c r="B27" s="18" t="s">
        <v>58</v>
      </c>
      <c r="C27" s="14">
        <f t="shared" si="0"/>
        <v>6185</v>
      </c>
      <c r="D27" s="14">
        <f>+D28+D29</f>
        <v>2951</v>
      </c>
      <c r="E27" s="14">
        <f>+E28+E29</f>
        <v>0</v>
      </c>
      <c r="F27" s="14">
        <f>+F28+F29</f>
        <v>3234</v>
      </c>
      <c r="G27" s="14">
        <f t="shared" si="1"/>
        <v>0</v>
      </c>
      <c r="H27" s="14">
        <f>H28+H29</f>
        <v>0</v>
      </c>
      <c r="I27" s="14">
        <f>I28+I29</f>
        <v>0</v>
      </c>
      <c r="J27" s="14"/>
      <c r="K27" s="19">
        <f>G27/C27</f>
        <v>0</v>
      </c>
      <c r="L27" s="14">
        <f t="shared" si="2"/>
        <v>6185</v>
      </c>
      <c r="M27" s="14">
        <f t="shared" si="4"/>
        <v>2951</v>
      </c>
      <c r="N27" s="14">
        <f t="shared" si="3"/>
        <v>0</v>
      </c>
      <c r="O27" s="14">
        <f t="shared" si="5"/>
        <v>3234</v>
      </c>
      <c r="P27" s="50">
        <f>L27/C27</f>
        <v>1</v>
      </c>
      <c r="Q27" s="25"/>
    </row>
    <row r="28" spans="1:17" ht="30" customHeight="1">
      <c r="A28" s="29"/>
      <c r="B28" s="21" t="s">
        <v>45</v>
      </c>
      <c r="C28" s="15">
        <f t="shared" si="0"/>
        <v>0</v>
      </c>
      <c r="D28" s="15"/>
      <c r="E28" s="15"/>
      <c r="F28" s="15"/>
      <c r="G28" s="15">
        <f t="shared" si="1"/>
        <v>0</v>
      </c>
      <c r="H28" s="15"/>
      <c r="I28" s="15"/>
      <c r="J28" s="15"/>
      <c r="K28" s="22"/>
      <c r="L28" s="15">
        <f t="shared" si="2"/>
        <v>0</v>
      </c>
      <c r="M28" s="15">
        <f t="shared" si="4"/>
        <v>0</v>
      </c>
      <c r="N28" s="14">
        <f t="shared" si="3"/>
        <v>0</v>
      </c>
      <c r="O28" s="15">
        <f t="shared" si="5"/>
        <v>0</v>
      </c>
      <c r="P28" s="51"/>
      <c r="Q28" s="23"/>
    </row>
    <row r="29" spans="1:17" ht="30" customHeight="1">
      <c r="A29" s="29"/>
      <c r="B29" s="21" t="s">
        <v>46</v>
      </c>
      <c r="C29" s="15">
        <f t="shared" si="0"/>
        <v>6185</v>
      </c>
      <c r="D29" s="15">
        <v>2951</v>
      </c>
      <c r="E29" s="15"/>
      <c r="F29" s="15">
        <v>3234</v>
      </c>
      <c r="G29" s="15">
        <f t="shared" si="1"/>
        <v>0</v>
      </c>
      <c r="H29" s="15"/>
      <c r="I29" s="15"/>
      <c r="J29" s="15"/>
      <c r="K29" s="22">
        <f>G29/C29</f>
        <v>0</v>
      </c>
      <c r="L29" s="15">
        <f t="shared" si="2"/>
        <v>6185</v>
      </c>
      <c r="M29" s="15">
        <f t="shared" si="4"/>
        <v>2951</v>
      </c>
      <c r="N29" s="14">
        <f t="shared" si="3"/>
        <v>0</v>
      </c>
      <c r="O29" s="15">
        <f t="shared" si="5"/>
        <v>3234</v>
      </c>
      <c r="P29" s="51">
        <f>L29/C29</f>
        <v>1</v>
      </c>
      <c r="Q29" s="23"/>
    </row>
    <row r="30" spans="1:17" s="37" customFormat="1" ht="55.5" customHeight="1">
      <c r="A30" s="13">
        <v>9</v>
      </c>
      <c r="B30" s="18" t="s">
        <v>59</v>
      </c>
      <c r="C30" s="14">
        <f t="shared" si="0"/>
        <v>1543.87</v>
      </c>
      <c r="D30" s="14">
        <f>D31+D32</f>
        <v>792</v>
      </c>
      <c r="E30" s="14">
        <f>E31+E32</f>
        <v>0</v>
      </c>
      <c r="F30" s="14">
        <f>F31+F32</f>
        <v>751.87</v>
      </c>
      <c r="G30" s="14">
        <f t="shared" si="1"/>
        <v>448.2</v>
      </c>
      <c r="H30" s="14">
        <f>H31+H32</f>
        <v>0</v>
      </c>
      <c r="I30" s="14">
        <f>I31+I32</f>
        <v>0</v>
      </c>
      <c r="J30" s="14">
        <f>J31+J32</f>
        <v>448.2</v>
      </c>
      <c r="K30" s="19">
        <f>G30/C30</f>
        <v>0.29030941724367987</v>
      </c>
      <c r="L30" s="14">
        <f t="shared" si="2"/>
        <v>1543.87</v>
      </c>
      <c r="M30" s="14">
        <f t="shared" si="4"/>
        <v>792</v>
      </c>
      <c r="N30" s="14">
        <f t="shared" si="3"/>
        <v>0</v>
      </c>
      <c r="O30" s="14">
        <f t="shared" si="5"/>
        <v>751.87</v>
      </c>
      <c r="P30" s="50">
        <f>L30/C30</f>
        <v>1</v>
      </c>
      <c r="Q30" s="25"/>
    </row>
    <row r="31" spans="1:17" ht="58.5" customHeight="1">
      <c r="A31" s="20" t="s">
        <v>3</v>
      </c>
      <c r="B31" s="21" t="s">
        <v>60</v>
      </c>
      <c r="C31" s="15">
        <f t="shared" si="0"/>
        <v>191</v>
      </c>
      <c r="D31" s="15"/>
      <c r="E31" s="15"/>
      <c r="F31" s="15">
        <v>191</v>
      </c>
      <c r="G31" s="15">
        <f t="shared" si="1"/>
        <v>0</v>
      </c>
      <c r="H31" s="15"/>
      <c r="I31" s="15"/>
      <c r="J31" s="15"/>
      <c r="K31" s="22"/>
      <c r="L31" s="15">
        <f t="shared" si="2"/>
        <v>191</v>
      </c>
      <c r="M31" s="15">
        <f t="shared" si="4"/>
        <v>0</v>
      </c>
      <c r="N31" s="14">
        <f t="shared" si="3"/>
        <v>0</v>
      </c>
      <c r="O31" s="15">
        <f t="shared" si="5"/>
        <v>191</v>
      </c>
      <c r="P31" s="51"/>
      <c r="Q31" s="23"/>
    </row>
    <row r="32" spans="1:17" ht="72" customHeight="1">
      <c r="A32" s="20" t="s">
        <v>3</v>
      </c>
      <c r="B32" s="21" t="s">
        <v>61</v>
      </c>
      <c r="C32" s="15">
        <f t="shared" si="0"/>
        <v>1352.87</v>
      </c>
      <c r="D32" s="15">
        <f>+D33+D34</f>
        <v>792</v>
      </c>
      <c r="E32" s="15">
        <f>+E33+E34</f>
        <v>0</v>
      </c>
      <c r="F32" s="15">
        <f>+F33+F34</f>
        <v>560.87</v>
      </c>
      <c r="G32" s="15">
        <f t="shared" si="1"/>
        <v>448.2</v>
      </c>
      <c r="H32" s="15"/>
      <c r="I32" s="15">
        <f>+I33+I34</f>
        <v>0</v>
      </c>
      <c r="J32" s="15">
        <f>+J33+J34</f>
        <v>448.2</v>
      </c>
      <c r="K32" s="22">
        <f>G32/C32</f>
        <v>0.33129568990368624</v>
      </c>
      <c r="L32" s="15">
        <f t="shared" si="2"/>
        <v>1352.87</v>
      </c>
      <c r="M32" s="15">
        <f t="shared" si="4"/>
        <v>792</v>
      </c>
      <c r="N32" s="14">
        <f t="shared" si="3"/>
        <v>0</v>
      </c>
      <c r="O32" s="15">
        <f t="shared" si="5"/>
        <v>560.87</v>
      </c>
      <c r="P32" s="51">
        <f>L32/C32</f>
        <v>1</v>
      </c>
      <c r="Q32" s="23"/>
    </row>
    <row r="33" spans="1:17" ht="26.25" customHeight="1">
      <c r="A33" s="29"/>
      <c r="B33" s="21" t="s">
        <v>45</v>
      </c>
      <c r="C33" s="15">
        <f t="shared" si="0"/>
        <v>0</v>
      </c>
      <c r="D33" s="15"/>
      <c r="E33" s="15"/>
      <c r="F33" s="15"/>
      <c r="G33" s="15">
        <f t="shared" si="1"/>
        <v>0</v>
      </c>
      <c r="H33" s="15"/>
      <c r="I33" s="15"/>
      <c r="J33" s="15"/>
      <c r="K33" s="22"/>
      <c r="L33" s="15">
        <f t="shared" si="2"/>
        <v>0</v>
      </c>
      <c r="M33" s="15">
        <f t="shared" si="4"/>
        <v>0</v>
      </c>
      <c r="N33" s="14">
        <f t="shared" si="3"/>
        <v>0</v>
      </c>
      <c r="O33" s="15">
        <f t="shared" si="5"/>
        <v>0</v>
      </c>
      <c r="P33" s="51"/>
      <c r="Q33" s="23"/>
    </row>
    <row r="34" spans="1:17" ht="26.25" customHeight="1">
      <c r="A34" s="29"/>
      <c r="B34" s="21" t="s">
        <v>46</v>
      </c>
      <c r="C34" s="15">
        <f t="shared" si="0"/>
        <v>1352.87</v>
      </c>
      <c r="D34" s="15">
        <v>792</v>
      </c>
      <c r="E34" s="15"/>
      <c r="F34" s="15">
        <v>560.87</v>
      </c>
      <c r="G34" s="15">
        <f t="shared" si="1"/>
        <v>448.2</v>
      </c>
      <c r="H34" s="15"/>
      <c r="I34" s="15"/>
      <c r="J34" s="15">
        <v>448.2</v>
      </c>
      <c r="K34" s="22">
        <f>G34/C34</f>
        <v>0.33129568990368624</v>
      </c>
      <c r="L34" s="15">
        <f t="shared" si="2"/>
        <v>1352.87</v>
      </c>
      <c r="M34" s="15">
        <f t="shared" si="4"/>
        <v>792</v>
      </c>
      <c r="N34" s="14">
        <f t="shared" si="3"/>
        <v>0</v>
      </c>
      <c r="O34" s="15">
        <f t="shared" si="5"/>
        <v>560.87</v>
      </c>
      <c r="P34" s="51">
        <f>L34/C34</f>
        <v>1</v>
      </c>
      <c r="Q34" s="23"/>
    </row>
    <row r="35" spans="1:17" s="37" customFormat="1" ht="80.25" customHeight="1">
      <c r="A35" s="13">
        <v>10</v>
      </c>
      <c r="B35" s="18" t="s">
        <v>62</v>
      </c>
      <c r="C35" s="14">
        <f t="shared" si="0"/>
        <v>2176.12</v>
      </c>
      <c r="D35" s="14">
        <f>D36+D37+D38</f>
        <v>1266</v>
      </c>
      <c r="E35" s="14">
        <f>E36+E37+E38</f>
        <v>0</v>
      </c>
      <c r="F35" s="14">
        <f>F36+F37+F38</f>
        <v>910.12</v>
      </c>
      <c r="G35" s="14">
        <f t="shared" si="1"/>
        <v>0</v>
      </c>
      <c r="H35" s="14">
        <f>+H36+H37+H38</f>
        <v>0</v>
      </c>
      <c r="I35" s="14">
        <f>+I36+I37+I38</f>
        <v>0</v>
      </c>
      <c r="J35" s="14"/>
      <c r="K35" s="19">
        <f>G35/C35</f>
        <v>0</v>
      </c>
      <c r="L35" s="14">
        <f t="shared" si="2"/>
        <v>2176.12</v>
      </c>
      <c r="M35" s="14">
        <f t="shared" si="4"/>
        <v>1266</v>
      </c>
      <c r="N35" s="14">
        <f t="shared" si="3"/>
        <v>0</v>
      </c>
      <c r="O35" s="14">
        <f t="shared" si="5"/>
        <v>910.12</v>
      </c>
      <c r="P35" s="50">
        <f>L35/C35</f>
        <v>1</v>
      </c>
      <c r="Q35" s="25"/>
    </row>
    <row r="36" spans="1:17" ht="161.25" customHeight="1">
      <c r="A36" s="20" t="s">
        <v>3</v>
      </c>
      <c r="B36" s="21" t="s">
        <v>63</v>
      </c>
      <c r="C36" s="15">
        <f t="shared" si="0"/>
        <v>1126.08</v>
      </c>
      <c r="D36" s="15">
        <v>832</v>
      </c>
      <c r="E36" s="15"/>
      <c r="F36" s="15">
        <v>294.08</v>
      </c>
      <c r="G36" s="15">
        <f t="shared" si="1"/>
        <v>0</v>
      </c>
      <c r="H36" s="15"/>
      <c r="I36" s="15"/>
      <c r="J36" s="15"/>
      <c r="K36" s="22">
        <f>G36/C36</f>
        <v>0</v>
      </c>
      <c r="L36" s="15">
        <f t="shared" si="2"/>
        <v>1126.08</v>
      </c>
      <c r="M36" s="15">
        <f t="shared" si="4"/>
        <v>832</v>
      </c>
      <c r="N36" s="14">
        <f t="shared" si="3"/>
        <v>0</v>
      </c>
      <c r="O36" s="15">
        <f t="shared" si="5"/>
        <v>294.08</v>
      </c>
      <c r="P36" s="51">
        <f>L36/C36</f>
        <v>1</v>
      </c>
      <c r="Q36" s="23"/>
    </row>
    <row r="37" spans="1:17" ht="78.75" customHeight="1">
      <c r="A37" s="20" t="s">
        <v>3</v>
      </c>
      <c r="B37" s="21" t="s">
        <v>64</v>
      </c>
      <c r="C37" s="15">
        <f t="shared" si="0"/>
        <v>1.67</v>
      </c>
      <c r="D37" s="15"/>
      <c r="E37" s="15"/>
      <c r="F37" s="15">
        <v>1.67</v>
      </c>
      <c r="G37" s="15">
        <f t="shared" si="1"/>
        <v>0</v>
      </c>
      <c r="H37" s="15"/>
      <c r="I37" s="15"/>
      <c r="J37" s="15"/>
      <c r="K37" s="22"/>
      <c r="L37" s="15">
        <f t="shared" si="2"/>
        <v>1.67</v>
      </c>
      <c r="M37" s="15">
        <f t="shared" si="4"/>
        <v>0</v>
      </c>
      <c r="N37" s="14">
        <f t="shared" si="3"/>
        <v>0</v>
      </c>
      <c r="O37" s="15">
        <f t="shared" si="5"/>
        <v>1.67</v>
      </c>
      <c r="P37" s="51"/>
      <c r="Q37" s="23"/>
    </row>
    <row r="38" spans="1:17" ht="56.25" customHeight="1">
      <c r="A38" s="20" t="s">
        <v>3</v>
      </c>
      <c r="B38" s="21" t="s">
        <v>65</v>
      </c>
      <c r="C38" s="15">
        <f t="shared" si="0"/>
        <v>1048.37</v>
      </c>
      <c r="D38" s="15">
        <v>434</v>
      </c>
      <c r="E38" s="15"/>
      <c r="F38" s="15">
        <v>614.37</v>
      </c>
      <c r="G38" s="15">
        <f t="shared" si="1"/>
        <v>0</v>
      </c>
      <c r="H38" s="15"/>
      <c r="I38" s="15"/>
      <c r="J38" s="15"/>
      <c r="K38" s="22">
        <f>G38/C38</f>
        <v>0</v>
      </c>
      <c r="L38" s="15">
        <f t="shared" si="2"/>
        <v>1048.37</v>
      </c>
      <c r="M38" s="15">
        <f t="shared" si="4"/>
        <v>434</v>
      </c>
      <c r="N38" s="14">
        <f t="shared" si="3"/>
        <v>0</v>
      </c>
      <c r="O38" s="15">
        <f t="shared" si="5"/>
        <v>614.37</v>
      </c>
      <c r="P38" s="51">
        <f>L38/C38</f>
        <v>1</v>
      </c>
      <c r="Q38" s="23"/>
    </row>
    <row r="46" ht="30" customHeight="1">
      <c r="Q46" s="41"/>
    </row>
  </sheetData>
  <sheetProtection/>
  <mergeCells count="21">
    <mergeCell ref="O7:O8"/>
    <mergeCell ref="A6:A8"/>
    <mergeCell ref="C6:F6"/>
    <mergeCell ref="L6:O6"/>
    <mergeCell ref="G6:J6"/>
    <mergeCell ref="A2:Q2"/>
    <mergeCell ref="F7:F8"/>
    <mergeCell ref="A4:Q4"/>
    <mergeCell ref="J7:J8"/>
    <mergeCell ref="B6:B8"/>
    <mergeCell ref="M7:N7"/>
    <mergeCell ref="D7:E7"/>
    <mergeCell ref="P6:P8"/>
    <mergeCell ref="A1:Q1"/>
    <mergeCell ref="Q6:Q8"/>
    <mergeCell ref="C7:C8"/>
    <mergeCell ref="G7:G8"/>
    <mergeCell ref="L7:L8"/>
    <mergeCell ref="H7:I7"/>
    <mergeCell ref="A3:Q3"/>
    <mergeCell ref="K6:K8"/>
  </mergeCells>
  <printOptions/>
  <pageMargins left="0.3937007874015748" right="0.1968503937007874" top="0.4330708661417323" bottom="0.4330708661417323" header="0.31496062992125984" footer="0.31496062992125984"/>
  <pageSetup horizontalDpi="600" verticalDpi="600" orientation="landscape" paperSize="9" scale="75" r:id="rId3"/>
  <legacyDrawing r:id="rId2"/>
</worksheet>
</file>

<file path=xl/worksheets/sheet6.xml><?xml version="1.0" encoding="utf-8"?>
<worksheet xmlns="http://schemas.openxmlformats.org/spreadsheetml/2006/main" xmlns:r="http://schemas.openxmlformats.org/officeDocument/2006/relationships">
  <dimension ref="A1:S17"/>
  <sheetViews>
    <sheetView view="pageBreakPreview" zoomScale="70" zoomScaleNormal="55" zoomScaleSheetLayoutView="70" workbookViewId="0" topLeftCell="A13">
      <selection activeCell="F11" sqref="F11"/>
    </sheetView>
  </sheetViews>
  <sheetFormatPr defaultColWidth="7.4453125" defaultRowHeight="18.75"/>
  <cols>
    <col min="1" max="1" width="5.21484375" style="1" customWidth="1"/>
    <col min="2" max="2" width="36.99609375" style="2" customWidth="1"/>
    <col min="3" max="4" width="10.77734375" style="3" customWidth="1"/>
    <col min="5" max="10" width="10.77734375" style="132" customWidth="1"/>
    <col min="11" max="11" width="10.77734375" style="139" customWidth="1"/>
    <col min="12" max="13" width="10.77734375" style="3" hidden="1" customWidth="1"/>
    <col min="14" max="15" width="10.77734375" style="132" hidden="1" customWidth="1"/>
    <col min="16" max="16" width="10.77734375" style="3" hidden="1" customWidth="1"/>
    <col min="17" max="17" width="25.77734375" style="4" customWidth="1"/>
    <col min="18" max="18" width="10.6640625" style="2" customWidth="1"/>
    <col min="19" max="19" width="18.99609375" style="2" customWidth="1"/>
    <col min="20" max="20" width="7.4453125" style="2" customWidth="1"/>
    <col min="21" max="21" width="11.99609375" style="2" customWidth="1"/>
    <col min="22" max="26" width="7.4453125" style="2" customWidth="1"/>
    <col min="27" max="16384" width="7.4453125" style="2" customWidth="1"/>
  </cols>
  <sheetData>
    <row r="1" spans="1:17" ht="30" customHeight="1">
      <c r="A1" s="180" t="s">
        <v>285</v>
      </c>
      <c r="B1" s="180"/>
      <c r="C1" s="180"/>
      <c r="D1" s="180"/>
      <c r="E1" s="180"/>
      <c r="F1" s="180"/>
      <c r="G1" s="180"/>
      <c r="H1" s="180"/>
      <c r="I1" s="180"/>
      <c r="J1" s="180"/>
      <c r="K1" s="180"/>
      <c r="L1" s="180"/>
      <c r="M1" s="180"/>
      <c r="N1" s="180"/>
      <c r="O1" s="180"/>
      <c r="P1" s="180"/>
      <c r="Q1" s="180"/>
    </row>
    <row r="2" spans="1:17" s="6" customFormat="1" ht="23.25" customHeight="1">
      <c r="A2" s="185" t="s">
        <v>19</v>
      </c>
      <c r="B2" s="185"/>
      <c r="C2" s="185"/>
      <c r="D2" s="185"/>
      <c r="E2" s="185"/>
      <c r="F2" s="185"/>
      <c r="G2" s="185"/>
      <c r="H2" s="185"/>
      <c r="I2" s="185"/>
      <c r="J2" s="185"/>
      <c r="K2" s="185"/>
      <c r="L2" s="185"/>
      <c r="M2" s="185"/>
      <c r="N2" s="185"/>
      <c r="O2" s="185"/>
      <c r="P2" s="185"/>
      <c r="Q2" s="185"/>
    </row>
    <row r="3" spans="1:17" s="107" customFormat="1" ht="23.25" customHeight="1">
      <c r="A3" s="187" t="str">
        <f>'TH vốn SN'!A3:Q3</f>
        <v>(Kèm theo Báo cáo số              /BC-UBND ngày       / 6 /2024 của UBND huyện Tuần Giáo)</v>
      </c>
      <c r="B3" s="187"/>
      <c r="C3" s="187"/>
      <c r="D3" s="187"/>
      <c r="E3" s="187"/>
      <c r="F3" s="187"/>
      <c r="G3" s="187"/>
      <c r="H3" s="187"/>
      <c r="I3" s="187"/>
      <c r="J3" s="187"/>
      <c r="K3" s="187"/>
      <c r="L3" s="187"/>
      <c r="M3" s="187"/>
      <c r="N3" s="187"/>
      <c r="O3" s="187"/>
      <c r="P3" s="187"/>
      <c r="Q3" s="187"/>
    </row>
    <row r="4" spans="1:17" s="10" customFormat="1" ht="26.25" customHeight="1">
      <c r="A4" s="7"/>
      <c r="B4" s="8"/>
      <c r="C4" s="9"/>
      <c r="D4" s="9"/>
      <c r="E4" s="129"/>
      <c r="F4" s="129"/>
      <c r="G4" s="129"/>
      <c r="H4" s="129"/>
      <c r="I4" s="133"/>
      <c r="J4" s="134"/>
      <c r="K4" s="137"/>
      <c r="L4" s="42"/>
      <c r="M4" s="42"/>
      <c r="N4" s="134"/>
      <c r="O4" s="134"/>
      <c r="P4" s="42"/>
      <c r="Q4" s="108" t="s">
        <v>4</v>
      </c>
    </row>
    <row r="5" spans="1:19" s="10" customFormat="1" ht="43.5" customHeight="1">
      <c r="A5" s="143" t="s">
        <v>2</v>
      </c>
      <c r="B5" s="143" t="s">
        <v>1</v>
      </c>
      <c r="C5" s="151" t="s">
        <v>269</v>
      </c>
      <c r="D5" s="159"/>
      <c r="E5" s="159"/>
      <c r="F5" s="152"/>
      <c r="G5" s="192" t="s">
        <v>72</v>
      </c>
      <c r="H5" s="193"/>
      <c r="I5" s="193"/>
      <c r="J5" s="194"/>
      <c r="K5" s="189" t="s">
        <v>282</v>
      </c>
      <c r="L5" s="151" t="s">
        <v>75</v>
      </c>
      <c r="M5" s="159"/>
      <c r="N5" s="159"/>
      <c r="O5" s="152"/>
      <c r="P5" s="156" t="s">
        <v>281</v>
      </c>
      <c r="Q5" s="186" t="s">
        <v>66</v>
      </c>
      <c r="S5" s="11"/>
    </row>
    <row r="6" spans="1:19" s="10" customFormat="1" ht="35.25" customHeight="1">
      <c r="A6" s="143"/>
      <c r="B6" s="143"/>
      <c r="C6" s="153" t="s">
        <v>0</v>
      </c>
      <c r="D6" s="153" t="s">
        <v>5</v>
      </c>
      <c r="E6" s="153"/>
      <c r="F6" s="183" t="s">
        <v>272</v>
      </c>
      <c r="G6" s="188" t="s">
        <v>0</v>
      </c>
      <c r="H6" s="188" t="s">
        <v>5</v>
      </c>
      <c r="I6" s="188"/>
      <c r="J6" s="183" t="s">
        <v>272</v>
      </c>
      <c r="K6" s="190"/>
      <c r="L6" s="153" t="s">
        <v>0</v>
      </c>
      <c r="M6" s="179" t="s">
        <v>77</v>
      </c>
      <c r="N6" s="179"/>
      <c r="O6" s="183" t="s">
        <v>272</v>
      </c>
      <c r="P6" s="158"/>
      <c r="Q6" s="186"/>
      <c r="S6" s="11"/>
    </row>
    <row r="7" spans="1:19" s="10" customFormat="1" ht="35.25" customHeight="1">
      <c r="A7" s="143"/>
      <c r="B7" s="143"/>
      <c r="C7" s="153"/>
      <c r="D7" s="32" t="s">
        <v>6</v>
      </c>
      <c r="E7" s="135" t="s">
        <v>7</v>
      </c>
      <c r="F7" s="184"/>
      <c r="G7" s="188"/>
      <c r="H7" s="135" t="s">
        <v>6</v>
      </c>
      <c r="I7" s="135" t="s">
        <v>7</v>
      </c>
      <c r="J7" s="184"/>
      <c r="K7" s="191"/>
      <c r="L7" s="153"/>
      <c r="M7" s="32" t="s">
        <v>6</v>
      </c>
      <c r="N7" s="135" t="s">
        <v>7</v>
      </c>
      <c r="O7" s="184"/>
      <c r="P7" s="157"/>
      <c r="Q7" s="186"/>
      <c r="S7" s="11"/>
    </row>
    <row r="8" spans="1:17" s="17" customFormat="1" ht="40.5" customHeight="1">
      <c r="A8" s="13"/>
      <c r="B8" s="13" t="s">
        <v>18</v>
      </c>
      <c r="C8" s="48">
        <f>SUM(D8:F8)</f>
        <v>2176.085116</v>
      </c>
      <c r="D8" s="48">
        <f>+D9+D11+D14+D16</f>
        <v>1810</v>
      </c>
      <c r="E8" s="130">
        <f>+E9+E11+E14+E16</f>
        <v>0</v>
      </c>
      <c r="F8" s="130">
        <f>+F9+F11+F14+F16</f>
        <v>366.085116</v>
      </c>
      <c r="G8" s="130">
        <f>H8+I8+J8</f>
        <v>3</v>
      </c>
      <c r="H8" s="130">
        <f>+H9+H11+H14+H16</f>
        <v>2.939624</v>
      </c>
      <c r="I8" s="130">
        <f>+I9+I11+I14+I16</f>
        <v>0</v>
      </c>
      <c r="J8" s="130">
        <f>+J9+J11+J14+J16</f>
        <v>0.060376</v>
      </c>
      <c r="K8" s="19">
        <f>G8/C8</f>
        <v>0.0013786225446523388</v>
      </c>
      <c r="L8" s="48">
        <f>M8+N8+O8</f>
        <v>2176.085116</v>
      </c>
      <c r="M8" s="48">
        <f aca="true" t="shared" si="0" ref="M8:O9">D8</f>
        <v>1810</v>
      </c>
      <c r="N8" s="130">
        <f t="shared" si="0"/>
        <v>0</v>
      </c>
      <c r="O8" s="130">
        <f t="shared" si="0"/>
        <v>366.085116</v>
      </c>
      <c r="P8" s="138">
        <f>L8/C8</f>
        <v>1</v>
      </c>
      <c r="Q8" s="26"/>
    </row>
    <row r="9" spans="1:17" s="17" customFormat="1" ht="71.25" customHeight="1">
      <c r="A9" s="13">
        <v>1</v>
      </c>
      <c r="B9" s="18" t="s">
        <v>9</v>
      </c>
      <c r="C9" s="48">
        <f aca="true" t="shared" si="1" ref="C9:C17">SUM(D9:F9)</f>
        <v>941.25</v>
      </c>
      <c r="D9" s="48">
        <f>+D10</f>
        <v>600</v>
      </c>
      <c r="E9" s="130">
        <f>+E10</f>
        <v>0</v>
      </c>
      <c r="F9" s="130">
        <f>+F10</f>
        <v>341.25</v>
      </c>
      <c r="G9" s="130">
        <f aca="true" t="shared" si="2" ref="G9:G16">H9+I9+J9</f>
        <v>0</v>
      </c>
      <c r="H9" s="130">
        <f>+H10</f>
        <v>0</v>
      </c>
      <c r="I9" s="130">
        <f>+I10</f>
        <v>0</v>
      </c>
      <c r="J9" s="130">
        <f>+J10</f>
        <v>0</v>
      </c>
      <c r="K9" s="19">
        <f aca="true" t="shared" si="3" ref="K9:K17">G9/C9</f>
        <v>0</v>
      </c>
      <c r="L9" s="48">
        <f aca="true" t="shared" si="4" ref="L9:L17">M9+N9+O9</f>
        <v>941.25</v>
      </c>
      <c r="M9" s="48">
        <f t="shared" si="0"/>
        <v>600</v>
      </c>
      <c r="N9" s="130">
        <f t="shared" si="0"/>
        <v>0</v>
      </c>
      <c r="O9" s="130">
        <f t="shared" si="0"/>
        <v>341.25</v>
      </c>
      <c r="P9" s="138">
        <f aca="true" t="shared" si="5" ref="P9:P17">L9/C9</f>
        <v>1</v>
      </c>
      <c r="Q9" s="14"/>
    </row>
    <row r="10" spans="1:17" ht="95.25" customHeight="1">
      <c r="A10" s="20" t="s">
        <v>3</v>
      </c>
      <c r="B10" s="21" t="s">
        <v>10</v>
      </c>
      <c r="C10" s="49">
        <f>SUM(D10:F10)</f>
        <v>941.25</v>
      </c>
      <c r="D10" s="49">
        <v>600</v>
      </c>
      <c r="E10" s="131"/>
      <c r="F10" s="131">
        <v>341.25</v>
      </c>
      <c r="G10" s="131">
        <f t="shared" si="2"/>
        <v>0</v>
      </c>
      <c r="H10" s="131">
        <v>0</v>
      </c>
      <c r="I10" s="131"/>
      <c r="J10" s="131"/>
      <c r="K10" s="19"/>
      <c r="L10" s="48">
        <f t="shared" si="4"/>
        <v>941.25</v>
      </c>
      <c r="M10" s="49">
        <f aca="true" t="shared" si="6" ref="M10:M17">D10</f>
        <v>600</v>
      </c>
      <c r="N10" s="131"/>
      <c r="O10" s="131">
        <f>F10</f>
        <v>341.25</v>
      </c>
      <c r="P10" s="138"/>
      <c r="Q10" s="23"/>
    </row>
    <row r="11" spans="1:17" s="17" customFormat="1" ht="141.75" customHeight="1">
      <c r="A11" s="24">
        <v>2</v>
      </c>
      <c r="B11" s="18" t="s">
        <v>11</v>
      </c>
      <c r="C11" s="48">
        <f t="shared" si="1"/>
        <v>700.01764</v>
      </c>
      <c r="D11" s="48">
        <f>+D12+D13</f>
        <v>700</v>
      </c>
      <c r="E11" s="130">
        <f>+E12+E13</f>
        <v>0</v>
      </c>
      <c r="F11" s="130">
        <f>+F12+F13</f>
        <v>0.0176400000000001</v>
      </c>
      <c r="G11" s="130">
        <f t="shared" si="2"/>
        <v>0</v>
      </c>
      <c r="H11" s="130">
        <f>+H12+H13</f>
        <v>0</v>
      </c>
      <c r="I11" s="130">
        <f>+I12+I13</f>
        <v>0</v>
      </c>
      <c r="J11" s="130">
        <f>+J12+J13</f>
        <v>0</v>
      </c>
      <c r="K11" s="19">
        <f t="shared" si="3"/>
        <v>0</v>
      </c>
      <c r="L11" s="48">
        <f t="shared" si="4"/>
        <v>700.01764</v>
      </c>
      <c r="M11" s="48">
        <f t="shared" si="6"/>
        <v>700</v>
      </c>
      <c r="N11" s="130">
        <f>E11</f>
        <v>0</v>
      </c>
      <c r="O11" s="130">
        <f>F11</f>
        <v>0.0176400000000001</v>
      </c>
      <c r="P11" s="138">
        <f t="shared" si="5"/>
        <v>1</v>
      </c>
      <c r="Q11" s="25"/>
    </row>
    <row r="12" spans="1:17" ht="65.25" customHeight="1">
      <c r="A12" s="29" t="s">
        <v>12</v>
      </c>
      <c r="B12" s="21" t="s">
        <v>13</v>
      </c>
      <c r="C12" s="49">
        <f t="shared" si="1"/>
        <v>200.01764</v>
      </c>
      <c r="D12" s="49">
        <v>200</v>
      </c>
      <c r="E12" s="131"/>
      <c r="F12" s="131">
        <v>0.0176400000000001</v>
      </c>
      <c r="G12" s="131">
        <f t="shared" si="2"/>
        <v>0</v>
      </c>
      <c r="H12" s="131"/>
      <c r="I12" s="131"/>
      <c r="J12" s="131"/>
      <c r="K12" s="19"/>
      <c r="L12" s="48">
        <f t="shared" si="4"/>
        <v>200.01764</v>
      </c>
      <c r="M12" s="49">
        <f t="shared" si="6"/>
        <v>200</v>
      </c>
      <c r="N12" s="131"/>
      <c r="O12" s="131">
        <f>F12</f>
        <v>0.0176400000000001</v>
      </c>
      <c r="P12" s="138"/>
      <c r="Q12" s="23"/>
    </row>
    <row r="13" spans="1:17" ht="55.5" customHeight="1">
      <c r="A13" s="29" t="s">
        <v>12</v>
      </c>
      <c r="B13" s="21" t="s">
        <v>14</v>
      </c>
      <c r="C13" s="49">
        <f t="shared" si="1"/>
        <v>500</v>
      </c>
      <c r="D13" s="49">
        <v>500</v>
      </c>
      <c r="E13" s="131"/>
      <c r="F13" s="131"/>
      <c r="G13" s="131">
        <f t="shared" si="2"/>
        <v>0</v>
      </c>
      <c r="H13" s="131">
        <v>0</v>
      </c>
      <c r="I13" s="131"/>
      <c r="J13" s="131"/>
      <c r="K13" s="19"/>
      <c r="L13" s="48">
        <f t="shared" si="4"/>
        <v>500</v>
      </c>
      <c r="M13" s="49">
        <f t="shared" si="6"/>
        <v>500</v>
      </c>
      <c r="N13" s="131"/>
      <c r="O13" s="131"/>
      <c r="P13" s="138"/>
      <c r="Q13" s="23"/>
    </row>
    <row r="14" spans="1:17" s="17" customFormat="1" ht="30" customHeight="1">
      <c r="A14" s="13">
        <v>3</v>
      </c>
      <c r="B14" s="18" t="s">
        <v>15</v>
      </c>
      <c r="C14" s="48">
        <f t="shared" si="1"/>
        <v>300</v>
      </c>
      <c r="D14" s="48">
        <f>+D15</f>
        <v>300</v>
      </c>
      <c r="E14" s="130"/>
      <c r="F14" s="130"/>
      <c r="G14" s="130">
        <f t="shared" si="2"/>
        <v>0</v>
      </c>
      <c r="H14" s="130">
        <f>+H15</f>
        <v>0</v>
      </c>
      <c r="I14" s="130"/>
      <c r="J14" s="130"/>
      <c r="K14" s="19">
        <f t="shared" si="3"/>
        <v>0</v>
      </c>
      <c r="L14" s="48">
        <f t="shared" si="4"/>
        <v>300</v>
      </c>
      <c r="M14" s="48">
        <f t="shared" si="6"/>
        <v>300</v>
      </c>
      <c r="N14" s="130"/>
      <c r="O14" s="130"/>
      <c r="P14" s="138">
        <f t="shared" si="5"/>
        <v>1</v>
      </c>
      <c r="Q14" s="25"/>
    </row>
    <row r="15" spans="1:17" ht="86.25" customHeight="1">
      <c r="A15" s="20" t="s">
        <v>3</v>
      </c>
      <c r="B15" s="21" t="s">
        <v>279</v>
      </c>
      <c r="C15" s="49">
        <f t="shared" si="1"/>
        <v>300</v>
      </c>
      <c r="D15" s="49">
        <v>300</v>
      </c>
      <c r="E15" s="131"/>
      <c r="F15" s="131"/>
      <c r="G15" s="131">
        <f t="shared" si="2"/>
        <v>0</v>
      </c>
      <c r="H15" s="131">
        <v>0</v>
      </c>
      <c r="I15" s="131"/>
      <c r="J15" s="131"/>
      <c r="K15" s="19"/>
      <c r="L15" s="48">
        <f t="shared" si="4"/>
        <v>300</v>
      </c>
      <c r="M15" s="49">
        <f t="shared" si="6"/>
        <v>300</v>
      </c>
      <c r="N15" s="131"/>
      <c r="O15" s="131"/>
      <c r="P15" s="138"/>
      <c r="Q15" s="23"/>
    </row>
    <row r="16" spans="1:17" s="17" customFormat="1" ht="107.25" customHeight="1">
      <c r="A16" s="13">
        <v>4</v>
      </c>
      <c r="B16" s="18" t="s">
        <v>16</v>
      </c>
      <c r="C16" s="48">
        <f t="shared" si="1"/>
        <v>234.817476</v>
      </c>
      <c r="D16" s="48">
        <f>+D17</f>
        <v>210</v>
      </c>
      <c r="E16" s="130">
        <f>+E17</f>
        <v>0</v>
      </c>
      <c r="F16" s="130">
        <f>+F17</f>
        <v>24.817476</v>
      </c>
      <c r="G16" s="130">
        <f t="shared" si="2"/>
        <v>3</v>
      </c>
      <c r="H16" s="130">
        <f>+H17</f>
        <v>2.939624</v>
      </c>
      <c r="I16" s="130">
        <f>+I17</f>
        <v>0</v>
      </c>
      <c r="J16" s="130">
        <f>+J17</f>
        <v>0.060376</v>
      </c>
      <c r="K16" s="19">
        <f t="shared" si="3"/>
        <v>0.01277588044596817</v>
      </c>
      <c r="L16" s="48">
        <f t="shared" si="4"/>
        <v>234.817476</v>
      </c>
      <c r="M16" s="48">
        <f t="shared" si="6"/>
        <v>210</v>
      </c>
      <c r="N16" s="130">
        <f>E16</f>
        <v>0</v>
      </c>
      <c r="O16" s="130">
        <f>F16</f>
        <v>24.817476</v>
      </c>
      <c r="P16" s="138">
        <f t="shared" si="5"/>
        <v>1</v>
      </c>
      <c r="Q16" s="25"/>
    </row>
    <row r="17" spans="1:17" ht="85.5" customHeight="1">
      <c r="A17" s="29" t="s">
        <v>12</v>
      </c>
      <c r="B17" s="21" t="s">
        <v>17</v>
      </c>
      <c r="C17" s="49">
        <f t="shared" si="1"/>
        <v>234.817476</v>
      </c>
      <c r="D17" s="49">
        <v>210</v>
      </c>
      <c r="E17" s="131"/>
      <c r="F17" s="131">
        <v>24.817476</v>
      </c>
      <c r="G17" s="131">
        <f>H17+I17+J17</f>
        <v>3</v>
      </c>
      <c r="H17" s="131">
        <v>2.939624</v>
      </c>
      <c r="I17" s="131"/>
      <c r="J17" s="131">
        <v>0.060376</v>
      </c>
      <c r="K17" s="19">
        <f t="shared" si="3"/>
        <v>0.01277588044596817</v>
      </c>
      <c r="L17" s="48">
        <f t="shared" si="4"/>
        <v>234.817476</v>
      </c>
      <c r="M17" s="49">
        <f t="shared" si="6"/>
        <v>210</v>
      </c>
      <c r="N17" s="131"/>
      <c r="O17" s="131">
        <f>F17</f>
        <v>24.817476</v>
      </c>
      <c r="P17" s="138">
        <f t="shared" si="5"/>
        <v>1</v>
      </c>
      <c r="Q17" s="23"/>
    </row>
  </sheetData>
  <sheetProtection/>
  <mergeCells count="20">
    <mergeCell ref="O6:O7"/>
    <mergeCell ref="K5:K7"/>
    <mergeCell ref="P5:P7"/>
    <mergeCell ref="L6:L7"/>
    <mergeCell ref="M6:N6"/>
    <mergeCell ref="C5:F5"/>
    <mergeCell ref="G5:J5"/>
    <mergeCell ref="L5:O5"/>
    <mergeCell ref="D6:E6"/>
    <mergeCell ref="H6:I6"/>
    <mergeCell ref="F6:F7"/>
    <mergeCell ref="J6:J7"/>
    <mergeCell ref="A1:Q1"/>
    <mergeCell ref="A2:Q2"/>
    <mergeCell ref="Q5:Q7"/>
    <mergeCell ref="B5:B7"/>
    <mergeCell ref="C6:C7"/>
    <mergeCell ref="A3:Q3"/>
    <mergeCell ref="A5:A7"/>
    <mergeCell ref="G6:G7"/>
  </mergeCells>
  <printOptions/>
  <pageMargins left="0.35433070866141736" right="0.1968503937007874" top="0.3937007874015748" bottom="0.2362204724409449" header="0.2362204724409449" footer="0.4330708661417323"/>
  <pageSetup fitToHeight="0" horizontalDpi="300" verticalDpi="300" orientation="landscape" paperSize="8" scale="68" r:id="rId1"/>
  <headerFooter>
    <oddFooter>&amp;CPage &amp;P of &amp;N</oddFooter>
  </headerFooter>
</worksheet>
</file>

<file path=xl/worksheets/sheet7.xml><?xml version="1.0" encoding="utf-8"?>
<worksheet xmlns="http://schemas.openxmlformats.org/spreadsheetml/2006/main" xmlns:r="http://schemas.openxmlformats.org/officeDocument/2006/relationships">
  <dimension ref="A1:S38"/>
  <sheetViews>
    <sheetView view="pageBreakPreview" zoomScale="70" zoomScaleNormal="70" zoomScaleSheetLayoutView="70" zoomScalePageLayoutView="0" workbookViewId="0" topLeftCell="A1">
      <selection activeCell="V11" sqref="V11"/>
    </sheetView>
  </sheetViews>
  <sheetFormatPr defaultColWidth="7.4453125" defaultRowHeight="18.75"/>
  <cols>
    <col min="1" max="1" width="5.21484375" style="1" customWidth="1"/>
    <col min="2" max="2" width="36.99609375" style="2" customWidth="1"/>
    <col min="3" max="3" width="10.21484375" style="3" customWidth="1"/>
    <col min="4" max="6" width="8.77734375" style="3" customWidth="1"/>
    <col min="7" max="10" width="8.6640625" style="3" customWidth="1"/>
    <col min="11" max="11" width="9.99609375" style="3" customWidth="1"/>
    <col min="12" max="15" width="8.88671875" style="3" hidden="1" customWidth="1"/>
    <col min="16" max="16" width="9.6640625" style="3" hidden="1" customWidth="1"/>
    <col min="17" max="17" width="23.5546875" style="4" customWidth="1"/>
    <col min="18" max="18" width="10.6640625" style="2" customWidth="1"/>
    <col min="19" max="19" width="18.99609375" style="2" customWidth="1"/>
    <col min="20" max="20" width="7.4453125" style="2" customWidth="1"/>
    <col min="21" max="21" width="11.99609375" style="2" customWidth="1"/>
    <col min="22" max="26" width="7.4453125" style="2" customWidth="1"/>
    <col min="27" max="16384" width="7.4453125" style="2" customWidth="1"/>
  </cols>
  <sheetData>
    <row r="1" spans="1:17" ht="30" customHeight="1">
      <c r="A1" s="195" t="s">
        <v>286</v>
      </c>
      <c r="B1" s="195"/>
      <c r="C1" s="195"/>
      <c r="D1" s="195"/>
      <c r="E1" s="195"/>
      <c r="F1" s="195"/>
      <c r="G1" s="195"/>
      <c r="H1" s="195"/>
      <c r="I1" s="195"/>
      <c r="J1" s="195"/>
      <c r="K1" s="195"/>
      <c r="L1" s="195"/>
      <c r="M1" s="195"/>
      <c r="N1" s="195"/>
      <c r="O1" s="195"/>
      <c r="P1" s="195"/>
      <c r="Q1" s="195"/>
    </row>
    <row r="2" spans="1:17" s="6" customFormat="1" ht="23.25" customHeight="1">
      <c r="A2" s="185" t="s">
        <v>20</v>
      </c>
      <c r="B2" s="185"/>
      <c r="C2" s="185"/>
      <c r="D2" s="185"/>
      <c r="E2" s="185"/>
      <c r="F2" s="185"/>
      <c r="G2" s="185"/>
      <c r="H2" s="185"/>
      <c r="I2" s="185"/>
      <c r="J2" s="185"/>
      <c r="K2" s="185"/>
      <c r="L2" s="185"/>
      <c r="M2" s="185"/>
      <c r="N2" s="185"/>
      <c r="O2" s="185"/>
      <c r="P2" s="185"/>
      <c r="Q2" s="185"/>
    </row>
    <row r="3" spans="1:17" s="6" customFormat="1" ht="23.25" customHeight="1">
      <c r="A3" s="196" t="str">
        <f>NTM!A3:Q3</f>
        <v>(Kèm theo Báo cáo số              /BC-UBND ngày       / 6 /2024 của UBND huyện Tuần Giáo)</v>
      </c>
      <c r="B3" s="196"/>
      <c r="C3" s="196"/>
      <c r="D3" s="196"/>
      <c r="E3" s="196"/>
      <c r="F3" s="196"/>
      <c r="G3" s="196"/>
      <c r="H3" s="196"/>
      <c r="I3" s="196"/>
      <c r="J3" s="196"/>
      <c r="K3" s="196"/>
      <c r="L3" s="196"/>
      <c r="M3" s="196"/>
      <c r="N3" s="196"/>
      <c r="O3" s="196"/>
      <c r="P3" s="196"/>
      <c r="Q3" s="196"/>
    </row>
    <row r="4" spans="1:17" s="10" customFormat="1" ht="26.25" customHeight="1">
      <c r="A4" s="141"/>
      <c r="B4" s="141"/>
      <c r="C4" s="141"/>
      <c r="D4" s="141"/>
      <c r="E4" s="141"/>
      <c r="F4" s="141"/>
      <c r="G4" s="141"/>
      <c r="H4" s="141"/>
      <c r="I4" s="141"/>
      <c r="J4" s="141"/>
      <c r="K4" s="141"/>
      <c r="L4" s="141"/>
      <c r="M4" s="141"/>
      <c r="N4" s="141"/>
      <c r="O4" s="141"/>
      <c r="P4" s="141"/>
      <c r="Q4" s="142" t="s">
        <v>4</v>
      </c>
    </row>
    <row r="5" spans="1:19" s="10" customFormat="1" ht="35.25" customHeight="1">
      <c r="A5" s="143" t="s">
        <v>2</v>
      </c>
      <c r="B5" s="143" t="s">
        <v>1</v>
      </c>
      <c r="C5" s="151" t="s">
        <v>269</v>
      </c>
      <c r="D5" s="159"/>
      <c r="E5" s="159"/>
      <c r="F5" s="152"/>
      <c r="G5" s="151" t="s">
        <v>72</v>
      </c>
      <c r="H5" s="159"/>
      <c r="I5" s="159"/>
      <c r="J5" s="152"/>
      <c r="K5" s="156" t="s">
        <v>280</v>
      </c>
      <c r="L5" s="151" t="s">
        <v>75</v>
      </c>
      <c r="M5" s="159"/>
      <c r="N5" s="159"/>
      <c r="O5" s="152"/>
      <c r="P5" s="156" t="s">
        <v>281</v>
      </c>
      <c r="Q5" s="197" t="s">
        <v>66</v>
      </c>
      <c r="S5" s="11"/>
    </row>
    <row r="6" spans="1:19" s="10" customFormat="1" ht="35.25" customHeight="1">
      <c r="A6" s="143"/>
      <c r="B6" s="143"/>
      <c r="C6" s="156" t="s">
        <v>0</v>
      </c>
      <c r="D6" s="151" t="s">
        <v>5</v>
      </c>
      <c r="E6" s="152"/>
      <c r="F6" s="156" t="s">
        <v>272</v>
      </c>
      <c r="G6" s="156" t="s">
        <v>0</v>
      </c>
      <c r="H6" s="151" t="s">
        <v>5</v>
      </c>
      <c r="I6" s="152"/>
      <c r="J6" s="156" t="s">
        <v>272</v>
      </c>
      <c r="K6" s="158"/>
      <c r="L6" s="153" t="s">
        <v>0</v>
      </c>
      <c r="M6" s="179" t="s">
        <v>77</v>
      </c>
      <c r="N6" s="179"/>
      <c r="O6" s="156" t="s">
        <v>272</v>
      </c>
      <c r="P6" s="158"/>
      <c r="Q6" s="198"/>
      <c r="S6" s="11"/>
    </row>
    <row r="7" spans="1:19" s="10" customFormat="1" ht="35.25" customHeight="1">
      <c r="A7" s="143"/>
      <c r="B7" s="143"/>
      <c r="C7" s="158"/>
      <c r="D7" s="12" t="s">
        <v>6</v>
      </c>
      <c r="E7" s="12" t="s">
        <v>7</v>
      </c>
      <c r="F7" s="157"/>
      <c r="G7" s="158"/>
      <c r="H7" s="12" t="s">
        <v>6</v>
      </c>
      <c r="I7" s="12" t="s">
        <v>7</v>
      </c>
      <c r="J7" s="157"/>
      <c r="K7" s="157"/>
      <c r="L7" s="153"/>
      <c r="M7" s="32" t="s">
        <v>6</v>
      </c>
      <c r="N7" s="32" t="s">
        <v>7</v>
      </c>
      <c r="O7" s="157"/>
      <c r="P7" s="157"/>
      <c r="Q7" s="198"/>
      <c r="S7" s="11"/>
    </row>
    <row r="8" spans="1:17" s="17" customFormat="1" ht="28.5" customHeight="1">
      <c r="A8" s="13"/>
      <c r="B8" s="13" t="s">
        <v>18</v>
      </c>
      <c r="C8" s="14">
        <f>SUM(D8:F8)</f>
        <v>79880</v>
      </c>
      <c r="D8" s="14">
        <f>D9+D12+D13+D16+D20+D21+D24</f>
        <v>45946</v>
      </c>
      <c r="E8" s="14">
        <f>E9+E12+E13+E16+E20+E21+E24</f>
        <v>3710</v>
      </c>
      <c r="F8" s="14">
        <f>F9+F12+F13+F16+F20+F21+F24</f>
        <v>30224</v>
      </c>
      <c r="G8" s="14">
        <f>SUM(H8:J8)</f>
        <v>15563.297999999999</v>
      </c>
      <c r="H8" s="14">
        <f>H9+H12+H13+H16+H20+H21+H24</f>
        <v>2289.298</v>
      </c>
      <c r="I8" s="14">
        <f>I9+I12+I13+I16+I20+I21+I24</f>
        <v>530</v>
      </c>
      <c r="J8" s="14">
        <f>J9+J12+J13+J16+J20+J21+J24</f>
        <v>12744</v>
      </c>
      <c r="K8" s="19">
        <f>G8/C8</f>
        <v>0.1948334752128192</v>
      </c>
      <c r="L8" s="14">
        <f>SUM(M8:O8)</f>
        <v>79880</v>
      </c>
      <c r="M8" s="14">
        <f>M9+M12+M13+M16+M20+M21+M24</f>
        <v>45946</v>
      </c>
      <c r="N8" s="14">
        <f>N9+N12+N13+N16+N20+N21+N24</f>
        <v>3710</v>
      </c>
      <c r="O8" s="14">
        <f>O9+O12+O13+O16+O20+O21+O24</f>
        <v>30224</v>
      </c>
      <c r="P8" s="138">
        <f>L8/C8</f>
        <v>1</v>
      </c>
      <c r="Q8" s="26"/>
    </row>
    <row r="9" spans="1:17" s="17" customFormat="1" ht="45.75" customHeight="1">
      <c r="A9" s="13">
        <v>1</v>
      </c>
      <c r="B9" s="18" t="s">
        <v>21</v>
      </c>
      <c r="C9" s="14">
        <f aca="true" t="shared" si="0" ref="C9:C26">SUM(D9:F9)</f>
        <v>9345</v>
      </c>
      <c r="D9" s="14">
        <f>+D10+D11</f>
        <v>7661</v>
      </c>
      <c r="E9" s="14">
        <f>+E10+E11</f>
        <v>270</v>
      </c>
      <c r="F9" s="14">
        <f>+F10+F11</f>
        <v>1414</v>
      </c>
      <c r="G9" s="14">
        <f aca="true" t="shared" si="1" ref="G9:G26">SUM(H9:J9)</f>
        <v>0</v>
      </c>
      <c r="H9" s="14">
        <f>+H10+H11</f>
        <v>0</v>
      </c>
      <c r="I9" s="14">
        <f>+I10+I11</f>
        <v>0</v>
      </c>
      <c r="J9" s="14">
        <f>+J10+J11</f>
        <v>0</v>
      </c>
      <c r="K9" s="19">
        <f>G9/C9</f>
        <v>0</v>
      </c>
      <c r="L9" s="14">
        <f aca="true" t="shared" si="2" ref="L9:L25">SUM(M9:O9)</f>
        <v>9345</v>
      </c>
      <c r="M9" s="14">
        <f>D9</f>
        <v>7661</v>
      </c>
      <c r="N9" s="14">
        <f>E9</f>
        <v>270</v>
      </c>
      <c r="O9" s="14">
        <f>F9</f>
        <v>1414</v>
      </c>
      <c r="P9" s="138">
        <f>L9/C9</f>
        <v>1</v>
      </c>
      <c r="Q9" s="14"/>
    </row>
    <row r="10" spans="1:17" ht="63.75" customHeight="1">
      <c r="A10" s="20" t="s">
        <v>3</v>
      </c>
      <c r="B10" s="21" t="s">
        <v>22</v>
      </c>
      <c r="C10" s="15">
        <f t="shared" si="0"/>
        <v>6588</v>
      </c>
      <c r="D10" s="15">
        <v>5174</v>
      </c>
      <c r="E10" s="15"/>
      <c r="F10" s="15">
        <v>1414</v>
      </c>
      <c r="G10" s="15">
        <f t="shared" si="1"/>
        <v>0</v>
      </c>
      <c r="H10" s="15"/>
      <c r="I10" s="15"/>
      <c r="J10" s="15"/>
      <c r="K10" s="22"/>
      <c r="L10" s="15">
        <f t="shared" si="2"/>
        <v>6588</v>
      </c>
      <c r="M10" s="15">
        <f aca="true" t="shared" si="3" ref="M10:M26">D10</f>
        <v>5174</v>
      </c>
      <c r="N10" s="15">
        <f aca="true" t="shared" si="4" ref="N10:N26">E10</f>
        <v>0</v>
      </c>
      <c r="O10" s="15">
        <f aca="true" t="shared" si="5" ref="O10:O26">F10</f>
        <v>1414</v>
      </c>
      <c r="P10" s="140"/>
      <c r="Q10" s="23"/>
    </row>
    <row r="11" spans="1:17" ht="57" customHeight="1">
      <c r="A11" s="20" t="s">
        <v>3</v>
      </c>
      <c r="B11" s="21" t="s">
        <v>23</v>
      </c>
      <c r="C11" s="15">
        <f t="shared" si="0"/>
        <v>2757</v>
      </c>
      <c r="D11" s="15">
        <v>2487</v>
      </c>
      <c r="E11" s="15">
        <v>270</v>
      </c>
      <c r="F11" s="15"/>
      <c r="G11" s="15">
        <f t="shared" si="1"/>
        <v>0</v>
      </c>
      <c r="H11" s="15"/>
      <c r="I11" s="15"/>
      <c r="J11" s="15"/>
      <c r="K11" s="22"/>
      <c r="L11" s="15">
        <f t="shared" si="2"/>
        <v>2757</v>
      </c>
      <c r="M11" s="15">
        <f t="shared" si="3"/>
        <v>2487</v>
      </c>
      <c r="N11" s="15">
        <f t="shared" si="4"/>
        <v>270</v>
      </c>
      <c r="O11" s="15">
        <f t="shared" si="5"/>
        <v>0</v>
      </c>
      <c r="P11" s="140"/>
      <c r="Q11" s="23"/>
    </row>
    <row r="12" spans="1:17" s="17" customFormat="1" ht="57" customHeight="1">
      <c r="A12" s="24">
        <v>2</v>
      </c>
      <c r="B12" s="18" t="s">
        <v>24</v>
      </c>
      <c r="C12" s="14">
        <f t="shared" si="0"/>
        <v>26185</v>
      </c>
      <c r="D12" s="14">
        <v>10646</v>
      </c>
      <c r="E12" s="14"/>
      <c r="F12" s="14">
        <v>15539</v>
      </c>
      <c r="G12" s="14">
        <f t="shared" si="1"/>
        <v>12744</v>
      </c>
      <c r="H12" s="14"/>
      <c r="I12" s="14"/>
      <c r="J12" s="14">
        <v>12744</v>
      </c>
      <c r="K12" s="19">
        <f>G12/C12</f>
        <v>0.4866908535421043</v>
      </c>
      <c r="L12" s="14">
        <f t="shared" si="2"/>
        <v>26185</v>
      </c>
      <c r="M12" s="14">
        <f t="shared" si="3"/>
        <v>10646</v>
      </c>
      <c r="N12" s="14">
        <f t="shared" si="4"/>
        <v>0</v>
      </c>
      <c r="O12" s="14">
        <f t="shared" si="5"/>
        <v>15539</v>
      </c>
      <c r="P12" s="138">
        <f>L12/C12</f>
        <v>1</v>
      </c>
      <c r="Q12" s="25"/>
    </row>
    <row r="13" spans="1:17" s="17" customFormat="1" ht="41.25" customHeight="1">
      <c r="A13" s="13">
        <v>3</v>
      </c>
      <c r="B13" s="18" t="s">
        <v>25</v>
      </c>
      <c r="C13" s="14">
        <f t="shared" si="0"/>
        <v>13544</v>
      </c>
      <c r="D13" s="14">
        <f>+D14+D15</f>
        <v>6845</v>
      </c>
      <c r="E13" s="14">
        <f>+E14+E15</f>
        <v>0</v>
      </c>
      <c r="F13" s="14">
        <f>+F14+F15</f>
        <v>6699</v>
      </c>
      <c r="G13" s="14">
        <f t="shared" si="1"/>
        <v>125.978</v>
      </c>
      <c r="H13" s="14">
        <f>+H14+H15</f>
        <v>125.978</v>
      </c>
      <c r="I13" s="14">
        <f>+I14+I15</f>
        <v>0</v>
      </c>
      <c r="J13" s="14">
        <f>+J14+J15</f>
        <v>0</v>
      </c>
      <c r="K13" s="19">
        <f>G13/C13</f>
        <v>0.009301388068517425</v>
      </c>
      <c r="L13" s="14">
        <f t="shared" si="2"/>
        <v>13544</v>
      </c>
      <c r="M13" s="14">
        <f t="shared" si="3"/>
        <v>6845</v>
      </c>
      <c r="N13" s="14">
        <f t="shared" si="4"/>
        <v>0</v>
      </c>
      <c r="O13" s="14">
        <f t="shared" si="5"/>
        <v>6699</v>
      </c>
      <c r="P13" s="138">
        <f>L13/C13</f>
        <v>1</v>
      </c>
      <c r="Q13" s="25"/>
    </row>
    <row r="14" spans="1:17" ht="69" customHeight="1">
      <c r="A14" s="20" t="s">
        <v>3</v>
      </c>
      <c r="B14" s="21" t="s">
        <v>26</v>
      </c>
      <c r="C14" s="15">
        <f t="shared" si="0"/>
        <v>11639</v>
      </c>
      <c r="D14" s="15">
        <v>4959</v>
      </c>
      <c r="E14" s="15"/>
      <c r="F14" s="15">
        <v>6680</v>
      </c>
      <c r="G14" s="15">
        <f t="shared" si="1"/>
        <v>0</v>
      </c>
      <c r="H14" s="15"/>
      <c r="I14" s="15"/>
      <c r="J14" s="15"/>
      <c r="K14" s="22"/>
      <c r="L14" s="15">
        <f t="shared" si="2"/>
        <v>11639</v>
      </c>
      <c r="M14" s="15">
        <f t="shared" si="3"/>
        <v>4959</v>
      </c>
      <c r="N14" s="15">
        <f t="shared" si="4"/>
        <v>0</v>
      </c>
      <c r="O14" s="15">
        <f t="shared" si="5"/>
        <v>6680</v>
      </c>
      <c r="P14" s="140"/>
      <c r="Q14" s="23"/>
    </row>
    <row r="15" spans="1:17" ht="51" customHeight="1">
      <c r="A15" s="20" t="s">
        <v>3</v>
      </c>
      <c r="B15" s="21" t="s">
        <v>27</v>
      </c>
      <c r="C15" s="15">
        <f t="shared" si="0"/>
        <v>1905</v>
      </c>
      <c r="D15" s="16">
        <v>1886</v>
      </c>
      <c r="E15" s="16"/>
      <c r="F15" s="16">
        <v>19</v>
      </c>
      <c r="G15" s="15">
        <f t="shared" si="1"/>
        <v>125.978</v>
      </c>
      <c r="H15" s="27">
        <v>125.978</v>
      </c>
      <c r="I15" s="16"/>
      <c r="J15" s="16"/>
      <c r="K15" s="22"/>
      <c r="L15" s="15">
        <f t="shared" si="2"/>
        <v>1905</v>
      </c>
      <c r="M15" s="15">
        <f t="shared" si="3"/>
        <v>1886</v>
      </c>
      <c r="N15" s="15">
        <f t="shared" si="4"/>
        <v>0</v>
      </c>
      <c r="O15" s="15">
        <f t="shared" si="5"/>
        <v>19</v>
      </c>
      <c r="P15" s="140"/>
      <c r="Q15" s="23"/>
    </row>
    <row r="16" spans="1:17" s="17" customFormat="1" ht="36" customHeight="1">
      <c r="A16" s="13">
        <v>4</v>
      </c>
      <c r="B16" s="18" t="s">
        <v>28</v>
      </c>
      <c r="C16" s="14">
        <f t="shared" si="0"/>
        <v>9360</v>
      </c>
      <c r="D16" s="14">
        <f>+D17+D18+D19</f>
        <v>3604</v>
      </c>
      <c r="E16" s="14">
        <f>+E17+E18+E19</f>
        <v>0</v>
      </c>
      <c r="F16" s="14">
        <f>+F17+F18+F19</f>
        <v>5756</v>
      </c>
      <c r="G16" s="14">
        <f t="shared" si="1"/>
        <v>43.32</v>
      </c>
      <c r="H16" s="14">
        <f>+H17+H18+H19</f>
        <v>43.32</v>
      </c>
      <c r="I16" s="14">
        <f>+I17+I18+I19</f>
        <v>0</v>
      </c>
      <c r="J16" s="14">
        <f>+J17+J18+J19</f>
        <v>0</v>
      </c>
      <c r="K16" s="19">
        <f>G16/C16</f>
        <v>0.004628205128205129</v>
      </c>
      <c r="L16" s="14">
        <f t="shared" si="2"/>
        <v>9360</v>
      </c>
      <c r="M16" s="14">
        <f t="shared" si="3"/>
        <v>3604</v>
      </c>
      <c r="N16" s="14">
        <f t="shared" si="4"/>
        <v>0</v>
      </c>
      <c r="O16" s="14">
        <f t="shared" si="5"/>
        <v>5756</v>
      </c>
      <c r="P16" s="138">
        <f>L16/C16</f>
        <v>1</v>
      </c>
      <c r="Q16" s="25"/>
    </row>
    <row r="17" spans="1:17" ht="57.75" customHeight="1">
      <c r="A17" s="20" t="s">
        <v>3</v>
      </c>
      <c r="B17" s="21" t="s">
        <v>29</v>
      </c>
      <c r="C17" s="15">
        <f t="shared" si="0"/>
        <v>5860</v>
      </c>
      <c r="D17" s="15">
        <v>2528</v>
      </c>
      <c r="E17" s="15"/>
      <c r="F17" s="15">
        <v>3332</v>
      </c>
      <c r="G17" s="15">
        <f t="shared" si="1"/>
        <v>0</v>
      </c>
      <c r="H17" s="15"/>
      <c r="I17" s="15"/>
      <c r="J17" s="15"/>
      <c r="K17" s="22"/>
      <c r="L17" s="15">
        <f t="shared" si="2"/>
        <v>5860</v>
      </c>
      <c r="M17" s="15">
        <f t="shared" si="3"/>
        <v>2528</v>
      </c>
      <c r="N17" s="15">
        <f t="shared" si="4"/>
        <v>0</v>
      </c>
      <c r="O17" s="15">
        <f t="shared" si="5"/>
        <v>3332</v>
      </c>
      <c r="P17" s="140"/>
      <c r="Q17" s="23"/>
    </row>
    <row r="18" spans="1:17" ht="41.25" customHeight="1">
      <c r="A18" s="20" t="s">
        <v>3</v>
      </c>
      <c r="B18" s="21" t="s">
        <v>30</v>
      </c>
      <c r="C18" s="15">
        <f t="shared" si="0"/>
        <v>1614</v>
      </c>
      <c r="D18" s="15">
        <v>373</v>
      </c>
      <c r="E18" s="15"/>
      <c r="F18" s="15">
        <v>1241</v>
      </c>
      <c r="G18" s="15">
        <f t="shared" si="1"/>
        <v>43.32</v>
      </c>
      <c r="H18" s="15">
        <v>43.32</v>
      </c>
      <c r="I18" s="15"/>
      <c r="J18" s="15"/>
      <c r="K18" s="22"/>
      <c r="L18" s="15">
        <f t="shared" si="2"/>
        <v>1614</v>
      </c>
      <c r="M18" s="15">
        <f t="shared" si="3"/>
        <v>373</v>
      </c>
      <c r="N18" s="15">
        <f t="shared" si="4"/>
        <v>0</v>
      </c>
      <c r="O18" s="15">
        <f t="shared" si="5"/>
        <v>1241</v>
      </c>
      <c r="P18" s="140"/>
      <c r="Q18" s="23"/>
    </row>
    <row r="19" spans="1:17" ht="52.5" customHeight="1">
      <c r="A19" s="20" t="s">
        <v>3</v>
      </c>
      <c r="B19" s="21" t="s">
        <v>31</v>
      </c>
      <c r="C19" s="15">
        <f t="shared" si="0"/>
        <v>1886</v>
      </c>
      <c r="D19" s="15">
        <v>703</v>
      </c>
      <c r="E19" s="15"/>
      <c r="F19" s="15">
        <v>1183</v>
      </c>
      <c r="G19" s="15">
        <f t="shared" si="1"/>
        <v>0</v>
      </c>
      <c r="H19" s="15"/>
      <c r="I19" s="15"/>
      <c r="J19" s="15"/>
      <c r="K19" s="22"/>
      <c r="L19" s="15">
        <f t="shared" si="2"/>
        <v>1886</v>
      </c>
      <c r="M19" s="15">
        <f t="shared" si="3"/>
        <v>703</v>
      </c>
      <c r="N19" s="15">
        <f t="shared" si="4"/>
        <v>0</v>
      </c>
      <c r="O19" s="15">
        <f t="shared" si="5"/>
        <v>1183</v>
      </c>
      <c r="P19" s="140"/>
      <c r="Q19" s="23"/>
    </row>
    <row r="20" spans="1:17" s="17" customFormat="1" ht="87.75" customHeight="1">
      <c r="A20" s="13">
        <v>5</v>
      </c>
      <c r="B20" s="28" t="s">
        <v>32</v>
      </c>
      <c r="C20" s="14">
        <f t="shared" si="0"/>
        <v>17270</v>
      </c>
      <c r="D20" s="14">
        <v>13760</v>
      </c>
      <c r="E20" s="14">
        <v>3440</v>
      </c>
      <c r="F20" s="14">
        <v>70</v>
      </c>
      <c r="G20" s="14">
        <f t="shared" si="1"/>
        <v>2650</v>
      </c>
      <c r="H20" s="14">
        <v>2120</v>
      </c>
      <c r="I20" s="14">
        <v>530</v>
      </c>
      <c r="J20" s="14"/>
      <c r="K20" s="19">
        <f>G20/C20</f>
        <v>0.15344528083381587</v>
      </c>
      <c r="L20" s="14">
        <f t="shared" si="2"/>
        <v>17270</v>
      </c>
      <c r="M20" s="14">
        <f t="shared" si="3"/>
        <v>13760</v>
      </c>
      <c r="N20" s="14">
        <f t="shared" si="4"/>
        <v>3440</v>
      </c>
      <c r="O20" s="14">
        <f t="shared" si="5"/>
        <v>70</v>
      </c>
      <c r="P20" s="138">
        <f>L20/C20</f>
        <v>1</v>
      </c>
      <c r="Q20" s="25"/>
    </row>
    <row r="21" spans="1:17" s="17" customFormat="1" ht="42" customHeight="1">
      <c r="A21" s="13">
        <v>6</v>
      </c>
      <c r="B21" s="18" t="s">
        <v>33</v>
      </c>
      <c r="C21" s="14">
        <f t="shared" si="0"/>
        <v>2546</v>
      </c>
      <c r="D21" s="14">
        <f>+D22+D23</f>
        <v>2035</v>
      </c>
      <c r="E21" s="14">
        <f>+E22+E23</f>
        <v>0</v>
      </c>
      <c r="F21" s="14">
        <f>+F22+F23</f>
        <v>511</v>
      </c>
      <c r="G21" s="14">
        <f t="shared" si="1"/>
        <v>0</v>
      </c>
      <c r="H21" s="14">
        <f>+H22+H23</f>
        <v>0</v>
      </c>
      <c r="I21" s="14">
        <f>+I22+I23</f>
        <v>0</v>
      </c>
      <c r="J21" s="14"/>
      <c r="K21" s="19">
        <f>G21/C21</f>
        <v>0</v>
      </c>
      <c r="L21" s="14">
        <f t="shared" si="2"/>
        <v>2546</v>
      </c>
      <c r="M21" s="14">
        <f t="shared" si="3"/>
        <v>2035</v>
      </c>
      <c r="N21" s="14">
        <f t="shared" si="4"/>
        <v>0</v>
      </c>
      <c r="O21" s="14">
        <f t="shared" si="5"/>
        <v>511</v>
      </c>
      <c r="P21" s="138">
        <f>L21/C21</f>
        <v>1</v>
      </c>
      <c r="Q21" s="25"/>
    </row>
    <row r="22" spans="1:17" ht="41.25" customHeight="1">
      <c r="A22" s="29" t="s">
        <v>3</v>
      </c>
      <c r="B22" s="21" t="s">
        <v>34</v>
      </c>
      <c r="C22" s="15">
        <f t="shared" si="0"/>
        <v>2088</v>
      </c>
      <c r="D22" s="15">
        <v>1586</v>
      </c>
      <c r="E22" s="15"/>
      <c r="F22" s="15">
        <v>502</v>
      </c>
      <c r="G22" s="15">
        <f t="shared" si="1"/>
        <v>20</v>
      </c>
      <c r="H22" s="15"/>
      <c r="I22" s="15"/>
      <c r="J22" s="15">
        <v>20</v>
      </c>
      <c r="K22" s="22"/>
      <c r="L22" s="15">
        <f t="shared" si="2"/>
        <v>2088</v>
      </c>
      <c r="M22" s="15">
        <f t="shared" si="3"/>
        <v>1586</v>
      </c>
      <c r="N22" s="15">
        <f t="shared" si="4"/>
        <v>0</v>
      </c>
      <c r="O22" s="15">
        <f t="shared" si="5"/>
        <v>502</v>
      </c>
      <c r="P22" s="140"/>
      <c r="Q22" s="23"/>
    </row>
    <row r="23" spans="1:17" ht="49.5" customHeight="1">
      <c r="A23" s="29" t="s">
        <v>3</v>
      </c>
      <c r="B23" s="21" t="s">
        <v>35</v>
      </c>
      <c r="C23" s="15">
        <f t="shared" si="0"/>
        <v>458</v>
      </c>
      <c r="D23" s="15">
        <v>449</v>
      </c>
      <c r="E23" s="15"/>
      <c r="F23" s="15">
        <v>9</v>
      </c>
      <c r="G23" s="15">
        <f t="shared" si="1"/>
        <v>0</v>
      </c>
      <c r="H23" s="15"/>
      <c r="I23" s="15"/>
      <c r="J23" s="15"/>
      <c r="K23" s="22"/>
      <c r="L23" s="15">
        <f t="shared" si="2"/>
        <v>458</v>
      </c>
      <c r="M23" s="15">
        <f t="shared" si="3"/>
        <v>449</v>
      </c>
      <c r="N23" s="15">
        <f t="shared" si="4"/>
        <v>0</v>
      </c>
      <c r="O23" s="15">
        <f t="shared" si="5"/>
        <v>9</v>
      </c>
      <c r="P23" s="140"/>
      <c r="Q23" s="23"/>
    </row>
    <row r="24" spans="1:17" s="17" customFormat="1" ht="45.75" customHeight="1">
      <c r="A24" s="13">
        <v>7</v>
      </c>
      <c r="B24" s="18" t="s">
        <v>36</v>
      </c>
      <c r="C24" s="14">
        <f t="shared" si="0"/>
        <v>1630</v>
      </c>
      <c r="D24" s="14">
        <f>+D25+D26</f>
        <v>1395</v>
      </c>
      <c r="E24" s="14">
        <f>+E25+E26</f>
        <v>0</v>
      </c>
      <c r="F24" s="14">
        <f>+F25+F26</f>
        <v>235</v>
      </c>
      <c r="G24" s="14">
        <f t="shared" si="1"/>
        <v>0</v>
      </c>
      <c r="H24" s="14">
        <f>+H25+H26</f>
        <v>0</v>
      </c>
      <c r="I24" s="14">
        <f>+I25+I26</f>
        <v>0</v>
      </c>
      <c r="J24" s="14"/>
      <c r="K24" s="19">
        <f>G24/C24</f>
        <v>0</v>
      </c>
      <c r="L24" s="14">
        <f t="shared" si="2"/>
        <v>1630</v>
      </c>
      <c r="M24" s="14">
        <f t="shared" si="3"/>
        <v>1395</v>
      </c>
      <c r="N24" s="14">
        <f t="shared" si="4"/>
        <v>0</v>
      </c>
      <c r="O24" s="14">
        <f t="shared" si="5"/>
        <v>235</v>
      </c>
      <c r="P24" s="138">
        <f>L24/C24</f>
        <v>1</v>
      </c>
      <c r="Q24" s="25"/>
    </row>
    <row r="25" spans="1:17" ht="63" customHeight="1">
      <c r="A25" s="29" t="s">
        <v>3</v>
      </c>
      <c r="B25" s="21" t="s">
        <v>37</v>
      </c>
      <c r="C25" s="15">
        <f t="shared" si="0"/>
        <v>1109</v>
      </c>
      <c r="D25" s="15">
        <v>874</v>
      </c>
      <c r="E25" s="15"/>
      <c r="F25" s="15">
        <v>235</v>
      </c>
      <c r="G25" s="15">
        <f t="shared" si="1"/>
        <v>0</v>
      </c>
      <c r="H25" s="15"/>
      <c r="I25" s="15"/>
      <c r="J25" s="15"/>
      <c r="K25" s="22"/>
      <c r="L25" s="15">
        <f t="shared" si="2"/>
        <v>1109</v>
      </c>
      <c r="M25" s="15">
        <f t="shared" si="3"/>
        <v>874</v>
      </c>
      <c r="N25" s="15">
        <f t="shared" si="4"/>
        <v>0</v>
      </c>
      <c r="O25" s="15">
        <f t="shared" si="5"/>
        <v>235</v>
      </c>
      <c r="P25" s="140"/>
      <c r="Q25" s="23"/>
    </row>
    <row r="26" spans="1:17" ht="44.25" customHeight="1">
      <c r="A26" s="29" t="s">
        <v>3</v>
      </c>
      <c r="B26" s="21" t="s">
        <v>38</v>
      </c>
      <c r="C26" s="15">
        <f t="shared" si="0"/>
        <v>521</v>
      </c>
      <c r="D26" s="15">
        <v>521</v>
      </c>
      <c r="E26" s="15"/>
      <c r="F26" s="15"/>
      <c r="G26" s="15">
        <f t="shared" si="1"/>
        <v>0</v>
      </c>
      <c r="H26" s="15"/>
      <c r="I26" s="15"/>
      <c r="J26" s="15"/>
      <c r="K26" s="22"/>
      <c r="L26" s="15">
        <f>C26</f>
        <v>521</v>
      </c>
      <c r="M26" s="15">
        <f t="shared" si="3"/>
        <v>521</v>
      </c>
      <c r="N26" s="15">
        <f t="shared" si="4"/>
        <v>0</v>
      </c>
      <c r="O26" s="15">
        <f t="shared" si="5"/>
        <v>0</v>
      </c>
      <c r="P26" s="140"/>
      <c r="Q26" s="23"/>
    </row>
    <row r="38" ht="30" customHeight="1">
      <c r="Q38" s="5"/>
    </row>
  </sheetData>
  <sheetProtection/>
  <mergeCells count="20">
    <mergeCell ref="K5:K7"/>
    <mergeCell ref="O6:O7"/>
    <mergeCell ref="A2:Q2"/>
    <mergeCell ref="M6:N6"/>
    <mergeCell ref="P5:P7"/>
    <mergeCell ref="C5:F5"/>
    <mergeCell ref="G6:G7"/>
    <mergeCell ref="G5:J5"/>
    <mergeCell ref="C6:C7"/>
    <mergeCell ref="L5:O5"/>
    <mergeCell ref="L6:L7"/>
    <mergeCell ref="F6:F7"/>
    <mergeCell ref="A1:Q1"/>
    <mergeCell ref="A3:Q3"/>
    <mergeCell ref="Q5:Q7"/>
    <mergeCell ref="H6:I6"/>
    <mergeCell ref="D6:E6"/>
    <mergeCell ref="A5:A7"/>
    <mergeCell ref="B5:B7"/>
    <mergeCell ref="J6:J7"/>
  </mergeCells>
  <printOptions/>
  <pageMargins left="0.3937007874015748" right="0.1968503937007874" top="0.4724409448818898" bottom="0.4724409448818898"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2024-06-19T08:18:50Z</cp:lastPrinted>
  <dcterms:created xsi:type="dcterms:W3CDTF">2022-06-15T08:29:03Z</dcterms:created>
  <dcterms:modified xsi:type="dcterms:W3CDTF">2024-06-19T08:27:53Z</dcterms:modified>
  <cp:category/>
  <cp:version/>
  <cp:contentType/>
  <cp:contentStatus/>
</cp:coreProperties>
</file>