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Tran Binh Trong\Desktop\Giám sát năm 2023\HĐND huyện\Giám sát NĐ 20\"/>
    </mc:Choice>
  </mc:AlternateContent>
  <xr:revisionPtr revIDLastSave="0" documentId="8_{20D06830-A24D-4730-97F6-AF8771767CC4}" xr6:coauthVersionLast="47" xr6:coauthVersionMax="47" xr10:uidLastSave="{00000000-0000-0000-0000-000000000000}"/>
  <bookViews>
    <workbookView xWindow="2250" yWindow="2250" windowWidth="21600" windowHeight="11385" xr2:uid="{00000000-000D-0000-FFFF-FFFF00000000}"/>
  </bookViews>
  <sheets>
    <sheet name="Biểu 1" sheetId="2" r:id="rId1"/>
    <sheet name="Biểu 3" sheetId="3" r:id="rId2"/>
    <sheet name="Biểu 2" sheetId="11" r:id="rId3"/>
  </sheets>
  <calcPr calcId="191029"/>
</workbook>
</file>

<file path=xl/calcChain.xml><?xml version="1.0" encoding="utf-8"?>
<calcChain xmlns="http://schemas.openxmlformats.org/spreadsheetml/2006/main">
  <c r="F28" i="11" l="1"/>
  <c r="E28" i="11"/>
  <c r="D28" i="11"/>
  <c r="E21" i="11"/>
  <c r="F8" i="11"/>
  <c r="E8" i="11"/>
  <c r="D8" i="11"/>
  <c r="C8" i="11"/>
  <c r="F7" i="11"/>
  <c r="E7" i="11"/>
  <c r="D7" i="11"/>
  <c r="C7" i="11"/>
  <c r="M27" i="3"/>
  <c r="L27" i="3"/>
  <c r="K27" i="3"/>
  <c r="J27" i="3"/>
  <c r="I27" i="3"/>
  <c r="H27" i="3"/>
  <c r="G27" i="3"/>
  <c r="F27" i="3"/>
  <c r="E27" i="3"/>
  <c r="D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26" i="2"/>
  <c r="C25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3" i="2"/>
  <c r="C22" i="2"/>
  <c r="C21" i="2"/>
  <c r="C20" i="2"/>
  <c r="C19" i="2"/>
  <c r="C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6" i="2"/>
  <c r="C15" i="2"/>
  <c r="C14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J12" i="2" s="1"/>
  <c r="J6" i="2" s="1"/>
  <c r="J5" i="2" s="1"/>
  <c r="I13" i="2"/>
  <c r="H13" i="2"/>
  <c r="G13" i="2"/>
  <c r="F13" i="2"/>
  <c r="E13" i="2"/>
  <c r="D13" i="2"/>
  <c r="V12" i="2"/>
  <c r="V6" i="2" s="1"/>
  <c r="V5" i="2" s="1"/>
  <c r="R12" i="2"/>
  <c r="R6" i="2" s="1"/>
  <c r="R5" i="2" s="1"/>
  <c r="N12" i="2"/>
  <c r="N6" i="2" s="1"/>
  <c r="N5" i="2" s="1"/>
  <c r="F12" i="2"/>
  <c r="F6" i="2" s="1"/>
  <c r="F5" i="2" s="1"/>
  <c r="C11" i="2"/>
  <c r="C10" i="2"/>
  <c r="C9" i="2"/>
  <c r="C8" i="2"/>
  <c r="C7" i="2"/>
  <c r="C27" i="3" l="1"/>
  <c r="D12" i="2"/>
  <c r="D6" i="2" s="1"/>
  <c r="D5" i="2" s="1"/>
  <c r="H12" i="2"/>
  <c r="H6" i="2" s="1"/>
  <c r="H5" i="2" s="1"/>
  <c r="L12" i="2"/>
  <c r="L6" i="2" s="1"/>
  <c r="L5" i="2" s="1"/>
  <c r="P12" i="2"/>
  <c r="P6" i="2" s="1"/>
  <c r="P5" i="2" s="1"/>
  <c r="T12" i="2"/>
  <c r="T6" i="2" s="1"/>
  <c r="T5" i="2" s="1"/>
  <c r="C17" i="2"/>
  <c r="C24" i="2"/>
  <c r="C13" i="2"/>
  <c r="E12" i="2"/>
  <c r="E6" i="2" s="1"/>
  <c r="E5" i="2" s="1"/>
  <c r="G12" i="2"/>
  <c r="G6" i="2" s="1"/>
  <c r="G5" i="2" s="1"/>
  <c r="I12" i="2"/>
  <c r="I6" i="2" s="1"/>
  <c r="I5" i="2" s="1"/>
  <c r="K12" i="2"/>
  <c r="K6" i="2" s="1"/>
  <c r="K5" i="2" s="1"/>
  <c r="M12" i="2"/>
  <c r="M6" i="2" s="1"/>
  <c r="M5" i="2" s="1"/>
  <c r="O12" i="2"/>
  <c r="O6" i="2" s="1"/>
  <c r="O5" i="2" s="1"/>
  <c r="Q12" i="2"/>
  <c r="Q6" i="2" s="1"/>
  <c r="Q5" i="2" s="1"/>
  <c r="S12" i="2"/>
  <c r="S6" i="2" s="1"/>
  <c r="S5" i="2" s="1"/>
  <c r="U12" i="2"/>
  <c r="U6" i="2" s="1"/>
  <c r="U5" i="2" s="1"/>
  <c r="C12" i="2" l="1"/>
  <c r="C6" i="2" s="1"/>
  <c r="C5" i="2" s="1"/>
</calcChain>
</file>

<file path=xl/sharedStrings.xml><?xml version="1.0" encoding="utf-8"?>
<sst xmlns="http://schemas.openxmlformats.org/spreadsheetml/2006/main" count="132" uniqueCount="71">
  <si>
    <t>TT</t>
  </si>
  <si>
    <t>Đối tượng</t>
  </si>
  <si>
    <t>Tổng</t>
  </si>
  <si>
    <t>Thị trấn</t>
  </si>
  <si>
    <t>Quài Tở</t>
  </si>
  <si>
    <t>Quài Cang</t>
  </si>
  <si>
    <t>Quài Nưa</t>
  </si>
  <si>
    <t>Pú Nhung</t>
  </si>
  <si>
    <t>Ta Ma</t>
  </si>
  <si>
    <t>Rạng Đông</t>
  </si>
  <si>
    <t>Phình Sáng</t>
  </si>
  <si>
    <t>Mường Mùn</t>
  </si>
  <si>
    <t>Mùn Chung</t>
  </si>
  <si>
    <t>Nà Tòng</t>
  </si>
  <si>
    <t>Pú Xi</t>
  </si>
  <si>
    <t>Chiềng Đông</t>
  </si>
  <si>
    <t>Chiềng Sinh</t>
  </si>
  <si>
    <t>Tỏa Tình</t>
  </si>
  <si>
    <t>Tênh Phông</t>
  </si>
  <si>
    <t>Nà Sáy</t>
  </si>
  <si>
    <t>Mường Thín</t>
  </si>
  <si>
    <t>Mường Khong</t>
  </si>
  <si>
    <t>I</t>
  </si>
  <si>
    <t>TRỢ CẤP XÃ HỘI HÀNG THÁNG</t>
  </si>
  <si>
    <t>Trẻ em dưới 16 tuổi không có nguồn nuôi dưỡng</t>
  </si>
  <si>
    <t>Người từ 16 tuổi đến 22 tuổi đang học phổ thông, học nghề, trung học chuyên nghiệp, cao đẳng, đại học</t>
  </si>
  <si>
    <t>Trẻ em nhiễm HIV/AIDS thuộc hộ nghèo</t>
  </si>
  <si>
    <t>Người đơn thân nghèo nuôi con dưới 16 tuổi hoặc đang nuôi con từ 16 - 22 tuổi đang học văn hóa, học nghề, trung học chuyên nghiệp, cao đẳng, đại học</t>
  </si>
  <si>
    <t>Người cao tuổi</t>
  </si>
  <si>
    <t>Người khuyết tật</t>
  </si>
  <si>
    <t>Người khuyết tật đặc biệt nặng</t>
  </si>
  <si>
    <t>Dưới 16 tuổi</t>
  </si>
  <si>
    <t>Từ 16 tuổi đến 60 tuổi</t>
  </si>
  <si>
    <t>Từ 60 tuổi trở lên</t>
  </si>
  <si>
    <t>Người khuyết tật nặng</t>
  </si>
  <si>
    <t>Trẻ em dưới 3 tuổi thuộc hộ nghèo, cận nghèo</t>
  </si>
  <si>
    <t>Người nhiễm HIV/AIDS thuộc hộ nghèo không có nguồn thu nhập ổn định</t>
  </si>
  <si>
    <t>II</t>
  </si>
  <si>
    <t>NHẬN NUÔI DƯỠNG CHĂM SÓC TẠI CỘNG ĐỒNG</t>
  </si>
  <si>
    <t>III</t>
  </si>
  <si>
    <t>HỘ GIA ĐÌNH TRỰC TIẾP CHĂM SÓC NKT ĐBN</t>
  </si>
  <si>
    <t>Trực tiếp nuôi dưỡng,chăm sóc 1 người KT ĐBN</t>
  </si>
  <si>
    <t>Trực tiếp nuôi dưỡng, chăm sóc 2 người KT ĐBN</t>
  </si>
  <si>
    <t xml:space="preserve">IV </t>
  </si>
  <si>
    <t>HỖ TRỢ MAI TÁNG PHÍ</t>
  </si>
  <si>
    <t>TỪ THÁNG 7 NĂM 2021 ĐẾN THÁNG 12 NĂM 2022</t>
  </si>
  <si>
    <t>Đơn vị</t>
  </si>
  <si>
    <t>Hồ sơ bảo trợ xã hội</t>
  </si>
  <si>
    <t>Ghi chú</t>
  </si>
  <si>
    <t>Từ tháng 7 Năm 2021</t>
  </si>
  <si>
    <t>Năm 2022</t>
  </si>
  <si>
    <t>Trợ cấp XH mới</t>
  </si>
  <si>
    <t>Điều chỉnh trợ cấp</t>
  </si>
  <si>
    <t>Hỗ trợ kinh phí chăm sóc</t>
  </si>
  <si>
    <t>Thôi hưởng trợ cấp</t>
  </si>
  <si>
    <t>Hỗ trợ chi phí mai táng</t>
  </si>
  <si>
    <t>Nà sáy</t>
  </si>
  <si>
    <t>CHẾ ĐỘ TRỢ CẤP XÃ HỘI HÀNG THÀNG, HỖ TRỢ CHI PHÍ MAI TÁNG THÁNG 7 NĂM 2021, NĂM 2023</t>
  </si>
  <si>
    <t>Từ ngày  01 tháng 7 Năm 2021</t>
  </si>
  <si>
    <t>Số lượng (Đối tượng)</t>
  </si>
  <si>
    <t>Kinh phí (Triệu đồng)</t>
  </si>
  <si>
    <t>Khuyết tật nuôi con dưới 36 tháng tuổi</t>
  </si>
  <si>
    <t>1.008</t>
  </si>
  <si>
    <t xml:space="preserve">Biểu 03: THỐNG KÊ HỒ SƠ BẢO TRỢ XÃ HỘI TRÊNĐỊA BÀN HUYỆN </t>
  </si>
  <si>
    <t>Biểu 01: SỐ LIỆU TỔNG HỢP CÁC ĐỐI TƯỢNG BẢO TRỢ XÃ HỘI  ĐẾN THÁNG 12 NĂM 2022</t>
  </si>
  <si>
    <t>(Kèm theo Báo cáo số:……../BC-ĐGS, ngày      tháng 11 năm 2023 của Đoàn giám sát HĐND huyện Tuần Giáo)</t>
  </si>
  <si>
    <t>Biểu 02: TỔNG HỢP KINH PHÍ THỰC HIỆN</t>
  </si>
  <si>
    <t>TỔNG = I+II+II+IV</t>
  </si>
  <si>
    <t>TỔNG = I + II + III + IV</t>
  </si>
  <si>
    <t>(Kèm theo Báo cáo số:……../BC-ĐGS, ngày      tháng  11 năm 2023 của  UBND huyện Tuần Giáo)</t>
  </si>
  <si>
    <t>(Kèm theo Báo cáo số:……../BC-ĐGS, ngày      tháng  11 năm 2023 của  Đoàn giám sát HĐND huyện Tuần Giáo)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</si>
</sst>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 * #,##0.00_ ;_ * \-#,##0.00_ ;_ * &quot;-&quot;??_ ;_ @_ "/>
    <numFmt numFmtId="165" formatCode="_-* #,##0.00\ _₫_-;\-* #,##0.00\ _₫_-;_-* &quot;-&quot;??\ _₫_-;_-@_-"/>
    <numFmt numFmtId="166" formatCode="_(* #,##0_);_(* \(#,##0\);_(* &quot;-&quot;??_);_(@_)"/>
    <numFmt numFmtId="167" formatCode="_ * #,##0_ ;_ * \-#,##0_ ;_ * &quot;-&quot;??_ ;_ @_ "/>
    <numFmt numFmtId="168" formatCode="_ * #,##0.000_ ;_ * \-#,##0.000_ ;_ * &quot;-&quot;??.000_ ;_ @_ "/>
    <numFmt numFmtId="169" formatCode="_ * #,##0.000_ ;_ * \-#,##0.000_ ;_ * &quot;-&quot;??.00_ ;_ @_ "/>
    <numFmt numFmtId="170" formatCode="_ * #,##0.000_ ;_ * \-#,##0.000_ ;_ * &quot;-&quot;??.0_ ;_ @_ "/>
    <numFmt numFmtId="171" formatCode="_ * #,##0.00_ ;_ * \-#,##0.00_ ;_ * &quot;-&quot;??.0_ ;_ @_ "/>
    <numFmt numFmtId="172" formatCode="_ * #,##0.0_ ;_ * \-#,##0.0_ ;_ * &quot;-&quot;??_ ;_ @_ "/>
    <numFmt numFmtId="173" formatCode="_ * #,##0.00_ ;_ * \-#,##0.00_ ;_ * &quot;-&quot;??.00_ ;_ @_ "/>
    <numFmt numFmtId="174" formatCode="_ * #,##0.0_ ;_ * \-#,##0.0_ ;_ * &quot;-&quot;??.0_ ;_ @_ "/>
  </numFmts>
  <fonts count="27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i/>
      <sz val="11"/>
      <color theme="1"/>
      <name val="Times New Roman"/>
      <charset val="134"/>
    </font>
    <font>
      <b/>
      <sz val="11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Times New Roman"/>
      <charset val="134"/>
    </font>
    <font>
      <sz val="13"/>
      <name val="Times New Roman"/>
    </font>
    <font>
      <b/>
      <sz val="11"/>
      <name val="Times New Roman"/>
      <charset val="134"/>
    </font>
    <font>
      <b/>
      <sz val="10"/>
      <name val="Times New Roman"/>
      <charset val="134"/>
    </font>
    <font>
      <b/>
      <sz val="9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8"/>
      <color theme="1"/>
      <name val="Times New Roman"/>
      <family val="1"/>
    </font>
    <font>
      <sz val="8"/>
      <name val="Times New Roman"/>
      <family val="1"/>
    </font>
    <font>
      <sz val="12"/>
      <color theme="1"/>
      <name val="Times New Roman"/>
      <charset val="134"/>
    </font>
    <font>
      <sz val="11"/>
      <color rgb="FFFF0000"/>
      <name val="Times New Roman"/>
      <charset val="134"/>
    </font>
    <font>
      <b/>
      <sz val="12"/>
      <color theme="1"/>
      <name val="Times New Roman"/>
      <charset val="134"/>
    </font>
    <font>
      <i/>
      <sz val="12"/>
      <color theme="1"/>
      <name val="Times New Roman"/>
      <charset val="134"/>
    </font>
    <font>
      <b/>
      <sz val="12"/>
      <color rgb="FFFF0000"/>
      <name val="Times New Roman"/>
      <charset val="134"/>
    </font>
    <font>
      <i/>
      <sz val="12"/>
      <color rgb="FFFF0000"/>
      <name val="Times New Roman"/>
      <charset val="134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sz val="12"/>
      <color theme="1"/>
      <name val="Times New Roman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164" fontId="26" fillId="0" borderId="0" applyFon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165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7" fontId="11" fillId="0" borderId="1" xfId="1" applyNumberFormat="1" applyFont="1" applyBorder="1" applyAlignment="1">
      <alignment horizontal="center" vertical="center" wrapText="1"/>
    </xf>
    <xf numFmtId="168" fontId="11" fillId="0" borderId="1" xfId="1" applyNumberFormat="1" applyFont="1" applyFill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69" fontId="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70" fontId="11" fillId="0" borderId="1" xfId="1" applyNumberFormat="1" applyFont="1" applyFill="1" applyBorder="1" applyAlignment="1">
      <alignment horizontal="center" vertical="center" wrapText="1"/>
    </xf>
    <xf numFmtId="170" fontId="1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7" fontId="2" fillId="0" borderId="1" xfId="1" applyNumberFormat="1" applyFont="1" applyFill="1" applyBorder="1" applyAlignment="1">
      <alignment horizontal="center" vertical="center" wrapText="1"/>
    </xf>
    <xf numFmtId="170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1" fontId="0" fillId="0" borderId="1" xfId="1" applyNumberFormat="1" applyFont="1" applyBorder="1" applyAlignment="1">
      <alignment horizontal="center" vertical="center" wrapText="1"/>
    </xf>
    <xf numFmtId="169" fontId="0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172" fontId="0" fillId="0" borderId="1" xfId="1" applyNumberFormat="1" applyFont="1" applyBorder="1" applyAlignment="1">
      <alignment horizontal="center" vertical="center" wrapText="1"/>
    </xf>
    <xf numFmtId="168" fontId="2" fillId="0" borderId="1" xfId="1" applyNumberFormat="1" applyFont="1" applyFill="1" applyBorder="1" applyAlignment="1">
      <alignment horizontal="center" vertical="center" wrapText="1"/>
    </xf>
    <xf numFmtId="173" fontId="0" fillId="0" borderId="1" xfId="1" applyNumberFormat="1" applyFont="1" applyBorder="1" applyAlignment="1">
      <alignment horizontal="center" vertical="center" wrapText="1"/>
    </xf>
    <xf numFmtId="172" fontId="2" fillId="0" borderId="1" xfId="1" applyNumberFormat="1" applyFont="1" applyFill="1" applyBorder="1" applyAlignment="1">
      <alignment horizontal="center" vertical="center" wrapText="1"/>
    </xf>
    <xf numFmtId="166" fontId="15" fillId="2" borderId="1" xfId="3" applyNumberFormat="1" applyFont="1" applyFill="1" applyBorder="1" applyAlignment="1">
      <alignment horizontal="center" vertical="center" wrapText="1"/>
    </xf>
    <xf numFmtId="170" fontId="0" fillId="0" borderId="1" xfId="1" applyNumberFormat="1" applyFont="1" applyBorder="1" applyAlignment="1">
      <alignment horizontal="center" vertical="center" wrapText="1"/>
    </xf>
    <xf numFmtId="172" fontId="0" fillId="0" borderId="0" xfId="0" applyNumberFormat="1"/>
    <xf numFmtId="164" fontId="2" fillId="0" borderId="1" xfId="1" applyFont="1" applyFill="1" applyBorder="1" applyAlignment="1">
      <alignment horizontal="center" vertical="center" wrapText="1"/>
    </xf>
    <xf numFmtId="174" fontId="2" fillId="0" borderId="1" xfId="1" applyNumberFormat="1" applyFont="1" applyFill="1" applyBorder="1" applyAlignment="1">
      <alignment horizontal="center" vertical="center" wrapText="1"/>
    </xf>
    <xf numFmtId="166" fontId="16" fillId="2" borderId="1" xfId="3" applyNumberFormat="1" applyFont="1" applyFill="1" applyBorder="1" applyAlignment="1">
      <alignment horizontal="center" vertical="center" wrapText="1"/>
    </xf>
    <xf numFmtId="173" fontId="2" fillId="0" borderId="1" xfId="1" applyNumberFormat="1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67" fontId="2" fillId="0" borderId="1" xfId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0" fillId="0" borderId="1" xfId="0" applyFont="1" applyBorder="1"/>
    <xf numFmtId="169" fontId="11" fillId="0" borderId="1" xfId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3" fillId="0" borderId="0" xfId="0" applyFont="1" applyAlignment="1">
      <alignment vertical="center"/>
    </xf>
    <xf numFmtId="0" fontId="10" fillId="0" borderId="0" xfId="0" applyFont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 wrapText="1"/>
    </xf>
    <xf numFmtId="167" fontId="10" fillId="0" borderId="1" xfId="1" applyNumberFormat="1" applyFont="1" applyBorder="1" applyAlignment="1">
      <alignment horizontal="center" vertical="center" wrapText="1"/>
    </xf>
    <xf numFmtId="167" fontId="10" fillId="0" borderId="1" xfId="1" applyNumberFormat="1" applyFont="1" applyFill="1" applyBorder="1" applyAlignment="1">
      <alignment horizontal="center" vertical="center" wrapText="1"/>
    </xf>
    <xf numFmtId="167" fontId="3" fillId="0" borderId="0" xfId="0" applyNumberFormat="1" applyFont="1"/>
    <xf numFmtId="167" fontId="3" fillId="0" borderId="0" xfId="1" applyNumberFormat="1" applyFont="1" applyAlignment="1"/>
    <xf numFmtId="167" fontId="10" fillId="0" borderId="0" xfId="0" applyNumberFormat="1" applyFont="1"/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20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67" fontId="11" fillId="0" borderId="1" xfId="1" applyNumberFormat="1" applyFont="1" applyFill="1" applyBorder="1" applyAlignment="1">
      <alignment horizontal="center" vertical="center" wrapText="1"/>
    </xf>
    <xf numFmtId="167" fontId="17" fillId="0" borderId="0" xfId="0" applyNumberFormat="1" applyFont="1"/>
    <xf numFmtId="0" fontId="22" fillId="0" borderId="7" xfId="0" applyFont="1" applyBorder="1" applyAlignment="1">
      <alignment horizontal="center"/>
    </xf>
    <xf numFmtId="167" fontId="6" fillId="0" borderId="0" xfId="0" applyNumberFormat="1" applyFont="1"/>
    <xf numFmtId="167" fontId="23" fillId="0" borderId="1" xfId="1" applyNumberFormat="1" applyFont="1" applyFill="1" applyBorder="1" applyAlignment="1">
      <alignment horizontal="center" vertical="center" wrapText="1"/>
    </xf>
    <xf numFmtId="167" fontId="7" fillId="0" borderId="0" xfId="0" applyNumberFormat="1" applyFont="1"/>
    <xf numFmtId="167" fontId="24" fillId="0" borderId="1" xfId="1" applyNumberFormat="1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7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9">
    <cellStyle name="Comma" xfId="1" builtinId="3"/>
    <cellStyle name="Comma 2" xfId="3" xr:uid="{00000000-0005-0000-0000-000001000000}"/>
    <cellStyle name="Comma 3" xfId="5" xr:uid="{00000000-0005-0000-0000-000002000000}"/>
    <cellStyle name="Comma 3 2" xfId="6" xr:uid="{00000000-0005-0000-0000-000003000000}"/>
    <cellStyle name="Comma 4" xfId="7" xr:uid="{00000000-0005-0000-0000-000004000000}"/>
    <cellStyle name="Normal" xfId="0" builtinId="0"/>
    <cellStyle name="Normal 2" xfId="2" xr:uid="{00000000-0005-0000-0000-000006000000}"/>
    <cellStyle name="Normal 3" xfId="4" xr:uid="{00000000-0005-0000-0000-000007000000}"/>
    <cellStyle name="Normal 3 2" xfId="8" xr:uid="{00000000-0005-0000-0000-000008000000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"/>
  <sheetViews>
    <sheetView tabSelected="1" workbookViewId="0">
      <selection activeCell="Z7" sqref="Z7"/>
    </sheetView>
  </sheetViews>
  <sheetFormatPr defaultColWidth="9" defaultRowHeight="15.75"/>
  <cols>
    <col min="1" max="1" width="5.140625" style="57" customWidth="1"/>
    <col min="2" max="2" width="23" style="58" customWidth="1"/>
    <col min="3" max="3" width="8.5703125" style="58" customWidth="1"/>
    <col min="4" max="4" width="5" style="6" customWidth="1"/>
    <col min="5" max="5" width="5.140625" style="6" customWidth="1"/>
    <col min="6" max="6" width="5.85546875" style="6" customWidth="1"/>
    <col min="7" max="7" width="5.7109375" style="6" customWidth="1"/>
    <col min="8" max="8" width="6.28515625" style="6" customWidth="1"/>
    <col min="9" max="9" width="4.85546875" style="6" customWidth="1"/>
    <col min="10" max="10" width="6" style="6" customWidth="1"/>
    <col min="11" max="12" width="6.28515625" style="6" customWidth="1"/>
    <col min="13" max="13" width="6" style="6" customWidth="1"/>
    <col min="14" max="14" width="4.85546875" style="6" customWidth="1"/>
    <col min="15" max="15" width="5" style="6" customWidth="1"/>
    <col min="16" max="16" width="6.5703125" style="59" customWidth="1"/>
    <col min="17" max="17" width="6.85546875" style="6" customWidth="1"/>
    <col min="18" max="18" width="4.7109375" style="6" customWidth="1"/>
    <col min="19" max="19" width="6.28515625" style="6" customWidth="1"/>
    <col min="20" max="20" width="4.7109375" style="6" customWidth="1"/>
    <col min="21" max="22" width="5.7109375" customWidth="1"/>
  </cols>
  <sheetData>
    <row r="1" spans="1:23">
      <c r="A1" s="71" t="s">
        <v>64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2"/>
      <c r="Q1" s="71"/>
      <c r="R1" s="71"/>
      <c r="S1" s="71"/>
      <c r="T1" s="71"/>
      <c r="U1" s="71"/>
      <c r="V1" s="71"/>
    </row>
    <row r="2" spans="1:23">
      <c r="A2" s="73" t="s">
        <v>70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4"/>
      <c r="Q2" s="73"/>
      <c r="R2" s="73"/>
      <c r="S2" s="73"/>
      <c r="T2" s="73"/>
      <c r="U2" s="73"/>
      <c r="V2" s="73"/>
    </row>
    <row r="3" spans="1:2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4"/>
      <c r="Q3" s="60"/>
      <c r="R3" s="60"/>
      <c r="S3" s="60"/>
      <c r="T3" s="60"/>
      <c r="U3" s="60"/>
      <c r="V3" s="60"/>
    </row>
    <row r="4" spans="1:23" s="4" customFormat="1" ht="30" customHeight="1">
      <c r="A4" s="61" t="s">
        <v>0</v>
      </c>
      <c r="B4" s="61" t="s">
        <v>1</v>
      </c>
      <c r="C4" s="10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 t="s">
        <v>10</v>
      </c>
      <c r="L4" s="11" t="s">
        <v>11</v>
      </c>
      <c r="M4" s="11" t="s">
        <v>12</v>
      </c>
      <c r="N4" s="11" t="s">
        <v>13</v>
      </c>
      <c r="O4" s="11" t="s">
        <v>14</v>
      </c>
      <c r="P4" s="11" t="s">
        <v>15</v>
      </c>
      <c r="Q4" s="11" t="s">
        <v>16</v>
      </c>
      <c r="R4" s="11" t="s">
        <v>17</v>
      </c>
      <c r="S4" s="11" t="s">
        <v>18</v>
      </c>
      <c r="T4" s="11" t="s">
        <v>19</v>
      </c>
      <c r="U4" s="11" t="s">
        <v>20</v>
      </c>
      <c r="V4" s="11" t="s">
        <v>21</v>
      </c>
    </row>
    <row r="5" spans="1:23" s="3" customFormat="1">
      <c r="A5" s="43"/>
      <c r="B5" s="70" t="s">
        <v>67</v>
      </c>
      <c r="C5" s="12">
        <f>C6+C23+C24+C27</f>
        <v>6557</v>
      </c>
      <c r="D5" s="62">
        <f>D6+D23+D24+D27</f>
        <v>310</v>
      </c>
      <c r="E5" s="12">
        <f t="shared" ref="E5:V5" si="0">E6+E23+E24+E27</f>
        <v>630</v>
      </c>
      <c r="F5" s="62">
        <f t="shared" si="0"/>
        <v>835</v>
      </c>
      <c r="G5" s="62">
        <f t="shared" si="0"/>
        <v>438</v>
      </c>
      <c r="H5" s="62">
        <f t="shared" si="0"/>
        <v>272</v>
      </c>
      <c r="I5" s="12">
        <f t="shared" si="0"/>
        <v>297</v>
      </c>
      <c r="J5" s="62">
        <f t="shared" si="0"/>
        <v>211</v>
      </c>
      <c r="K5" s="12">
        <f t="shared" si="0"/>
        <v>399</v>
      </c>
      <c r="L5" s="62">
        <f t="shared" si="0"/>
        <v>475</v>
      </c>
      <c r="M5" s="62">
        <f t="shared" si="0"/>
        <v>291</v>
      </c>
      <c r="N5" s="62">
        <f t="shared" si="0"/>
        <v>220</v>
      </c>
      <c r="O5" s="62">
        <f t="shared" si="0"/>
        <v>110</v>
      </c>
      <c r="P5" s="62">
        <f t="shared" si="0"/>
        <v>508</v>
      </c>
      <c r="Q5" s="12">
        <f t="shared" si="0"/>
        <v>474</v>
      </c>
      <c r="R5" s="62">
        <f t="shared" si="0"/>
        <v>162</v>
      </c>
      <c r="S5" s="12">
        <f t="shared" si="0"/>
        <v>125</v>
      </c>
      <c r="T5" s="62">
        <f t="shared" si="0"/>
        <v>325</v>
      </c>
      <c r="U5" s="12">
        <f t="shared" si="0"/>
        <v>231</v>
      </c>
      <c r="V5" s="62">
        <f t="shared" si="0"/>
        <v>262</v>
      </c>
      <c r="W5" s="65"/>
    </row>
    <row r="6" spans="1:23" s="3" customFormat="1" ht="30.75" customHeight="1">
      <c r="A6" s="16" t="s">
        <v>22</v>
      </c>
      <c r="B6" s="17" t="s">
        <v>23</v>
      </c>
      <c r="C6" s="12">
        <f>C7+C8+C9+C10+C11+C12+C21+C22</f>
        <v>6165</v>
      </c>
      <c r="D6" s="62">
        <f>D7+D8+D9+D10+D11+D12+D21+D22</f>
        <v>254</v>
      </c>
      <c r="E6" s="12">
        <f t="shared" ref="E6:V6" si="1">E7+E8+E9+E10+E11+E12+E21+E22</f>
        <v>585</v>
      </c>
      <c r="F6" s="62">
        <f t="shared" si="1"/>
        <v>747</v>
      </c>
      <c r="G6" s="62">
        <f t="shared" si="1"/>
        <v>417</v>
      </c>
      <c r="H6" s="62">
        <f t="shared" si="1"/>
        <v>261</v>
      </c>
      <c r="I6" s="12">
        <f t="shared" si="1"/>
        <v>281</v>
      </c>
      <c r="J6" s="62">
        <f t="shared" si="1"/>
        <v>204</v>
      </c>
      <c r="K6" s="12">
        <f t="shared" si="1"/>
        <v>391</v>
      </c>
      <c r="L6" s="62">
        <f t="shared" si="1"/>
        <v>435</v>
      </c>
      <c r="M6" s="62">
        <f t="shared" si="1"/>
        <v>281</v>
      </c>
      <c r="N6" s="62">
        <f t="shared" si="1"/>
        <v>215</v>
      </c>
      <c r="O6" s="62">
        <f t="shared" si="1"/>
        <v>106</v>
      </c>
      <c r="P6" s="62">
        <f t="shared" si="1"/>
        <v>483</v>
      </c>
      <c r="Q6" s="12">
        <f t="shared" si="1"/>
        <v>443</v>
      </c>
      <c r="R6" s="62">
        <f t="shared" si="1"/>
        <v>158</v>
      </c>
      <c r="S6" s="12">
        <f t="shared" si="1"/>
        <v>122</v>
      </c>
      <c r="T6" s="62">
        <f t="shared" si="1"/>
        <v>306</v>
      </c>
      <c r="U6" s="12">
        <f t="shared" si="1"/>
        <v>220</v>
      </c>
      <c r="V6" s="62">
        <f t="shared" si="1"/>
        <v>256</v>
      </c>
      <c r="W6" s="65"/>
    </row>
    <row r="7" spans="1:23" s="7" customFormat="1" ht="45">
      <c r="A7" s="20">
        <v>1</v>
      </c>
      <c r="B7" s="21" t="s">
        <v>24</v>
      </c>
      <c r="C7" s="22">
        <f>D7+E7+F7+G7+H7+I7+J7+K7+L7+M7+N7+O7+P7+Q7+R7+S7+T7+U7+V7</f>
        <v>35</v>
      </c>
      <c r="D7" s="22">
        <v>2</v>
      </c>
      <c r="E7" s="22">
        <v>4</v>
      </c>
      <c r="F7" s="22">
        <v>5</v>
      </c>
      <c r="G7" s="22">
        <v>4</v>
      </c>
      <c r="H7" s="22">
        <v>0</v>
      </c>
      <c r="I7" s="22">
        <v>1</v>
      </c>
      <c r="J7" s="22">
        <v>0</v>
      </c>
      <c r="K7" s="22">
        <v>2</v>
      </c>
      <c r="L7" s="22">
        <v>3</v>
      </c>
      <c r="M7" s="22">
        <v>2</v>
      </c>
      <c r="N7" s="22">
        <v>0</v>
      </c>
      <c r="O7" s="22">
        <v>3</v>
      </c>
      <c r="P7" s="22">
        <v>1</v>
      </c>
      <c r="Q7" s="22">
        <v>3</v>
      </c>
      <c r="R7" s="22">
        <v>0</v>
      </c>
      <c r="S7" s="22">
        <v>0</v>
      </c>
      <c r="T7" s="22">
        <v>0</v>
      </c>
      <c r="U7" s="66">
        <v>3</v>
      </c>
      <c r="V7" s="66">
        <v>2</v>
      </c>
      <c r="W7" s="67"/>
    </row>
    <row r="8" spans="1:23" s="7" customFormat="1" ht="75">
      <c r="A8" s="20">
        <v>2</v>
      </c>
      <c r="B8" s="21" t="s">
        <v>25</v>
      </c>
      <c r="C8" s="22">
        <f>D8+E8+F8+G8+H8+I8+J8+K8+L8+M8+N8+O8+P8+Q8+R8+S8+T8+U8+V8</f>
        <v>61</v>
      </c>
      <c r="D8" s="22">
        <v>11</v>
      </c>
      <c r="E8" s="22">
        <v>11</v>
      </c>
      <c r="F8" s="22">
        <v>7</v>
      </c>
      <c r="G8" s="22">
        <v>2</v>
      </c>
      <c r="H8" s="22">
        <v>0</v>
      </c>
      <c r="I8" s="22">
        <v>2</v>
      </c>
      <c r="J8" s="22">
        <v>0</v>
      </c>
      <c r="K8" s="22">
        <v>2</v>
      </c>
      <c r="L8" s="22">
        <v>3</v>
      </c>
      <c r="M8" s="22">
        <v>7</v>
      </c>
      <c r="N8" s="22">
        <v>4</v>
      </c>
      <c r="O8" s="22">
        <v>1</v>
      </c>
      <c r="P8" s="22">
        <v>1</v>
      </c>
      <c r="Q8" s="22">
        <v>7</v>
      </c>
      <c r="R8" s="22">
        <v>0</v>
      </c>
      <c r="S8" s="22">
        <v>0</v>
      </c>
      <c r="T8" s="22">
        <v>2</v>
      </c>
      <c r="U8" s="66">
        <v>1</v>
      </c>
      <c r="V8" s="66">
        <v>0</v>
      </c>
    </row>
    <row r="9" spans="1:23" s="7" customFormat="1" ht="45">
      <c r="A9" s="20">
        <v>3</v>
      </c>
      <c r="B9" s="21" t="s">
        <v>26</v>
      </c>
      <c r="C9" s="22">
        <f t="shared" ref="C9:C26" si="2">D9+E9+F9+G9+H9+I9+J9+K9+L9+M9+N9+O9+P9+Q9+R9+S9+T9+U9+V9</f>
        <v>23</v>
      </c>
      <c r="D9" s="22">
        <v>1</v>
      </c>
      <c r="E9" s="22">
        <v>1</v>
      </c>
      <c r="F9" s="22">
        <v>2</v>
      </c>
      <c r="G9" s="22">
        <v>4</v>
      </c>
      <c r="H9" s="22">
        <v>0</v>
      </c>
      <c r="I9" s="22">
        <v>0</v>
      </c>
      <c r="J9" s="22">
        <v>0</v>
      </c>
      <c r="K9" s="22">
        <v>0</v>
      </c>
      <c r="L9" s="22">
        <v>5</v>
      </c>
      <c r="M9" s="22">
        <v>2</v>
      </c>
      <c r="N9" s="22">
        <v>1</v>
      </c>
      <c r="O9" s="22">
        <v>0</v>
      </c>
      <c r="P9" s="22">
        <v>2</v>
      </c>
      <c r="Q9" s="22">
        <v>1</v>
      </c>
      <c r="R9" s="22">
        <v>0</v>
      </c>
      <c r="S9" s="22">
        <v>0</v>
      </c>
      <c r="T9" s="22">
        <v>3</v>
      </c>
      <c r="U9" s="66">
        <v>0</v>
      </c>
      <c r="V9" s="66">
        <v>1</v>
      </c>
    </row>
    <row r="10" spans="1:23" s="7" customFormat="1" ht="105">
      <c r="A10" s="27">
        <v>4</v>
      </c>
      <c r="B10" s="21" t="s">
        <v>27</v>
      </c>
      <c r="C10" s="22">
        <f t="shared" si="2"/>
        <v>379</v>
      </c>
      <c r="D10" s="22">
        <v>6</v>
      </c>
      <c r="E10" s="22">
        <v>31</v>
      </c>
      <c r="F10" s="22">
        <v>48</v>
      </c>
      <c r="G10" s="22">
        <v>23</v>
      </c>
      <c r="H10" s="22">
        <v>1</v>
      </c>
      <c r="I10" s="22">
        <v>24</v>
      </c>
      <c r="J10" s="22">
        <v>16</v>
      </c>
      <c r="K10" s="22">
        <v>28</v>
      </c>
      <c r="L10" s="22">
        <v>43</v>
      </c>
      <c r="M10" s="22">
        <v>19</v>
      </c>
      <c r="N10" s="22">
        <v>11</v>
      </c>
      <c r="O10" s="22"/>
      <c r="P10" s="22">
        <v>26</v>
      </c>
      <c r="Q10" s="22">
        <v>40</v>
      </c>
      <c r="R10" s="22">
        <v>3</v>
      </c>
      <c r="S10" s="22">
        <v>2</v>
      </c>
      <c r="T10" s="22">
        <v>31</v>
      </c>
      <c r="U10" s="66">
        <v>18</v>
      </c>
      <c r="V10" s="66">
        <v>9</v>
      </c>
    </row>
    <row r="11" spans="1:23" s="7" customFormat="1" ht="18.75" customHeight="1">
      <c r="A11" s="28">
        <v>5</v>
      </c>
      <c r="B11" s="21" t="s">
        <v>28</v>
      </c>
      <c r="C11" s="22">
        <f t="shared" si="2"/>
        <v>1198</v>
      </c>
      <c r="D11" s="22">
        <v>43</v>
      </c>
      <c r="E11" s="22">
        <v>127</v>
      </c>
      <c r="F11" s="22">
        <v>79</v>
      </c>
      <c r="G11" s="22">
        <v>119</v>
      </c>
      <c r="H11" s="22">
        <v>59</v>
      </c>
      <c r="I11" s="22">
        <v>26</v>
      </c>
      <c r="J11" s="22">
        <v>63</v>
      </c>
      <c r="K11" s="22">
        <v>56</v>
      </c>
      <c r="L11" s="22">
        <v>68</v>
      </c>
      <c r="M11" s="22">
        <v>26</v>
      </c>
      <c r="N11" s="22">
        <v>42</v>
      </c>
      <c r="O11" s="22">
        <v>42</v>
      </c>
      <c r="P11" s="22">
        <v>117</v>
      </c>
      <c r="Q11" s="22">
        <v>120</v>
      </c>
      <c r="R11" s="22">
        <v>40</v>
      </c>
      <c r="S11" s="22">
        <v>12</v>
      </c>
      <c r="T11" s="22">
        <v>66</v>
      </c>
      <c r="U11" s="66">
        <v>47</v>
      </c>
      <c r="V11" s="66">
        <v>46</v>
      </c>
    </row>
    <row r="12" spans="1:23" s="7" customFormat="1" ht="18.75" customHeight="1">
      <c r="A12" s="28">
        <v>6</v>
      </c>
      <c r="B12" s="21" t="s">
        <v>29</v>
      </c>
      <c r="C12" s="22">
        <f>C13+C17</f>
        <v>2103</v>
      </c>
      <c r="D12" s="22">
        <f>D13+D17</f>
        <v>188</v>
      </c>
      <c r="E12" s="22">
        <f t="shared" ref="E12:V12" si="3">E13+E17</f>
        <v>311</v>
      </c>
      <c r="F12" s="22">
        <f t="shared" si="3"/>
        <v>405</v>
      </c>
      <c r="G12" s="22">
        <f t="shared" si="3"/>
        <v>139</v>
      </c>
      <c r="H12" s="22">
        <f t="shared" si="3"/>
        <v>75</v>
      </c>
      <c r="I12" s="22">
        <f t="shared" si="3"/>
        <v>34</v>
      </c>
      <c r="J12" s="22">
        <f t="shared" si="3"/>
        <v>33</v>
      </c>
      <c r="K12" s="22">
        <f t="shared" si="3"/>
        <v>26</v>
      </c>
      <c r="L12" s="22">
        <f t="shared" si="3"/>
        <v>151</v>
      </c>
      <c r="M12" s="22">
        <f t="shared" si="3"/>
        <v>97</v>
      </c>
      <c r="N12" s="22">
        <f t="shared" si="3"/>
        <v>28</v>
      </c>
      <c r="O12" s="22">
        <f t="shared" si="3"/>
        <v>27</v>
      </c>
      <c r="P12" s="22">
        <f t="shared" si="3"/>
        <v>160</v>
      </c>
      <c r="Q12" s="22">
        <f t="shared" si="3"/>
        <v>171</v>
      </c>
      <c r="R12" s="22">
        <f t="shared" si="3"/>
        <v>15</v>
      </c>
      <c r="S12" s="22">
        <f t="shared" si="3"/>
        <v>12</v>
      </c>
      <c r="T12" s="22">
        <f t="shared" si="3"/>
        <v>82</v>
      </c>
      <c r="U12" s="22">
        <f t="shared" si="3"/>
        <v>86</v>
      </c>
      <c r="V12" s="22">
        <f t="shared" si="3"/>
        <v>63</v>
      </c>
    </row>
    <row r="13" spans="1:23" s="7" customFormat="1" ht="30">
      <c r="A13" s="28">
        <v>6.1</v>
      </c>
      <c r="B13" s="21" t="s">
        <v>30</v>
      </c>
      <c r="C13" s="22">
        <f>C14+C15+C16</f>
        <v>408</v>
      </c>
      <c r="D13" s="22">
        <f>D14+D15+D16</f>
        <v>55</v>
      </c>
      <c r="E13" s="22">
        <f t="shared" ref="E13:V13" si="4">E14+E15+E16</f>
        <v>47</v>
      </c>
      <c r="F13" s="22">
        <f t="shared" si="4"/>
        <v>146</v>
      </c>
      <c r="G13" s="22">
        <f t="shared" si="4"/>
        <v>8</v>
      </c>
      <c r="H13" s="22">
        <f t="shared" si="4"/>
        <v>12</v>
      </c>
      <c r="I13" s="22">
        <f t="shared" si="4"/>
        <v>8</v>
      </c>
      <c r="J13" s="22">
        <f t="shared" si="4"/>
        <v>6</v>
      </c>
      <c r="K13" s="22">
        <f t="shared" si="4"/>
        <v>2</v>
      </c>
      <c r="L13" s="22">
        <f t="shared" si="4"/>
        <v>24</v>
      </c>
      <c r="M13" s="22">
        <f t="shared" si="4"/>
        <v>11</v>
      </c>
      <c r="N13" s="22">
        <f t="shared" si="4"/>
        <v>4</v>
      </c>
      <c r="O13" s="22">
        <f t="shared" si="4"/>
        <v>3</v>
      </c>
      <c r="P13" s="22">
        <f t="shared" si="4"/>
        <v>23</v>
      </c>
      <c r="Q13" s="22">
        <f t="shared" si="4"/>
        <v>27</v>
      </c>
      <c r="R13" s="22">
        <f t="shared" si="4"/>
        <v>2</v>
      </c>
      <c r="S13" s="22">
        <f t="shared" si="4"/>
        <v>1</v>
      </c>
      <c r="T13" s="22">
        <f t="shared" si="4"/>
        <v>17</v>
      </c>
      <c r="U13" s="22">
        <f t="shared" si="4"/>
        <v>5</v>
      </c>
      <c r="V13" s="22">
        <f t="shared" si="4"/>
        <v>7</v>
      </c>
    </row>
    <row r="14" spans="1:23" s="7" customFormat="1" ht="18" customHeight="1">
      <c r="A14" s="28"/>
      <c r="B14" s="21" t="s">
        <v>31</v>
      </c>
      <c r="C14" s="22">
        <f t="shared" si="2"/>
        <v>55</v>
      </c>
      <c r="D14" s="22">
        <v>7</v>
      </c>
      <c r="E14" s="22">
        <v>4</v>
      </c>
      <c r="F14" s="22">
        <v>17</v>
      </c>
      <c r="G14" s="22">
        <v>2</v>
      </c>
      <c r="H14" s="22">
        <v>2</v>
      </c>
      <c r="I14" s="22">
        <v>1</v>
      </c>
      <c r="J14" s="22">
        <v>1</v>
      </c>
      <c r="K14" s="22">
        <v>1</v>
      </c>
      <c r="L14" s="22">
        <v>6</v>
      </c>
      <c r="M14" s="22">
        <v>2</v>
      </c>
      <c r="N14" s="22">
        <v>1</v>
      </c>
      <c r="O14" s="22">
        <v>3</v>
      </c>
      <c r="P14" s="22">
        <v>4</v>
      </c>
      <c r="Q14" s="22">
        <v>0</v>
      </c>
      <c r="R14" s="22">
        <v>1</v>
      </c>
      <c r="S14" s="22">
        <v>0</v>
      </c>
      <c r="T14" s="22">
        <v>0</v>
      </c>
      <c r="U14" s="66">
        <v>2</v>
      </c>
      <c r="V14" s="66">
        <v>1</v>
      </c>
    </row>
    <row r="15" spans="1:23" s="7" customFormat="1" ht="18" customHeight="1">
      <c r="A15" s="28"/>
      <c r="B15" s="21" t="s">
        <v>32</v>
      </c>
      <c r="C15" s="22">
        <f t="shared" si="2"/>
        <v>197</v>
      </c>
      <c r="D15" s="22">
        <v>24</v>
      </c>
      <c r="E15" s="22">
        <v>26</v>
      </c>
      <c r="F15" s="22">
        <v>65</v>
      </c>
      <c r="G15" s="22">
        <v>1</v>
      </c>
      <c r="H15" s="22">
        <v>10</v>
      </c>
      <c r="I15" s="22">
        <v>7</v>
      </c>
      <c r="J15" s="22">
        <v>0</v>
      </c>
      <c r="K15" s="22">
        <v>1</v>
      </c>
      <c r="L15" s="22">
        <v>10</v>
      </c>
      <c r="M15" s="22">
        <v>8</v>
      </c>
      <c r="N15" s="22">
        <v>1</v>
      </c>
      <c r="O15" s="22">
        <v>0</v>
      </c>
      <c r="P15" s="22">
        <v>11</v>
      </c>
      <c r="Q15" s="22">
        <v>20</v>
      </c>
      <c r="R15" s="22">
        <v>1</v>
      </c>
      <c r="S15" s="22">
        <v>0</v>
      </c>
      <c r="T15" s="22">
        <v>6</v>
      </c>
      <c r="U15" s="66">
        <v>0</v>
      </c>
      <c r="V15" s="66">
        <v>6</v>
      </c>
    </row>
    <row r="16" spans="1:23" s="7" customFormat="1" ht="18" customHeight="1">
      <c r="A16" s="28"/>
      <c r="B16" s="21" t="s">
        <v>33</v>
      </c>
      <c r="C16" s="22">
        <f t="shared" si="2"/>
        <v>156</v>
      </c>
      <c r="D16" s="22">
        <v>24</v>
      </c>
      <c r="E16" s="22">
        <v>17</v>
      </c>
      <c r="F16" s="22">
        <v>64</v>
      </c>
      <c r="G16" s="22">
        <v>5</v>
      </c>
      <c r="H16" s="22">
        <v>0</v>
      </c>
      <c r="I16" s="22">
        <v>0</v>
      </c>
      <c r="J16" s="22">
        <v>5</v>
      </c>
      <c r="K16" s="22">
        <v>0</v>
      </c>
      <c r="L16" s="22">
        <v>8</v>
      </c>
      <c r="M16" s="22">
        <v>1</v>
      </c>
      <c r="N16" s="22">
        <v>2</v>
      </c>
      <c r="O16" s="22">
        <v>0</v>
      </c>
      <c r="P16" s="22">
        <v>8</v>
      </c>
      <c r="Q16" s="22">
        <v>7</v>
      </c>
      <c r="R16" s="22"/>
      <c r="S16" s="22">
        <v>1</v>
      </c>
      <c r="T16" s="22">
        <v>11</v>
      </c>
      <c r="U16" s="66">
        <v>3</v>
      </c>
      <c r="V16" s="66">
        <v>0</v>
      </c>
    </row>
    <row r="17" spans="1:22" s="7" customFormat="1" ht="18" customHeight="1">
      <c r="A17" s="28">
        <v>6.2</v>
      </c>
      <c r="B17" s="21" t="s">
        <v>34</v>
      </c>
      <c r="C17" s="22">
        <f>C18+C19+C20</f>
        <v>1695</v>
      </c>
      <c r="D17" s="22">
        <f>D18+D19+D20</f>
        <v>133</v>
      </c>
      <c r="E17" s="22">
        <f t="shared" ref="E17:V17" si="5">E18+E19+E20</f>
        <v>264</v>
      </c>
      <c r="F17" s="22">
        <f t="shared" si="5"/>
        <v>259</v>
      </c>
      <c r="G17" s="22">
        <f t="shared" si="5"/>
        <v>131</v>
      </c>
      <c r="H17" s="22">
        <f t="shared" si="5"/>
        <v>63</v>
      </c>
      <c r="I17" s="22">
        <f t="shared" si="5"/>
        <v>26</v>
      </c>
      <c r="J17" s="22">
        <f t="shared" si="5"/>
        <v>27</v>
      </c>
      <c r="K17" s="22">
        <f t="shared" si="5"/>
        <v>24</v>
      </c>
      <c r="L17" s="22">
        <f t="shared" si="5"/>
        <v>127</v>
      </c>
      <c r="M17" s="22">
        <f t="shared" si="5"/>
        <v>86</v>
      </c>
      <c r="N17" s="22">
        <f t="shared" si="5"/>
        <v>24</v>
      </c>
      <c r="O17" s="22">
        <f t="shared" si="5"/>
        <v>24</v>
      </c>
      <c r="P17" s="22">
        <f t="shared" si="5"/>
        <v>137</v>
      </c>
      <c r="Q17" s="22">
        <f t="shared" si="5"/>
        <v>144</v>
      </c>
      <c r="R17" s="22">
        <f t="shared" si="5"/>
        <v>13</v>
      </c>
      <c r="S17" s="22">
        <f t="shared" si="5"/>
        <v>11</v>
      </c>
      <c r="T17" s="22">
        <f t="shared" si="5"/>
        <v>65</v>
      </c>
      <c r="U17" s="22">
        <f t="shared" si="5"/>
        <v>81</v>
      </c>
      <c r="V17" s="22">
        <f t="shared" si="5"/>
        <v>56</v>
      </c>
    </row>
    <row r="18" spans="1:22" s="7" customFormat="1">
      <c r="A18" s="28"/>
      <c r="B18" s="21" t="s">
        <v>31</v>
      </c>
      <c r="C18" s="22">
        <f t="shared" si="2"/>
        <v>315</v>
      </c>
      <c r="D18" s="22">
        <v>13</v>
      </c>
      <c r="E18" s="22">
        <v>44</v>
      </c>
      <c r="F18" s="22">
        <v>33</v>
      </c>
      <c r="G18" s="22">
        <v>23</v>
      </c>
      <c r="H18" s="22">
        <v>10</v>
      </c>
      <c r="I18" s="22">
        <v>10</v>
      </c>
      <c r="J18" s="22">
        <v>5</v>
      </c>
      <c r="K18" s="22">
        <v>1</v>
      </c>
      <c r="L18" s="22">
        <v>26</v>
      </c>
      <c r="M18" s="22">
        <v>15</v>
      </c>
      <c r="N18" s="22">
        <v>6</v>
      </c>
      <c r="O18" s="22">
        <v>19</v>
      </c>
      <c r="P18" s="22">
        <v>32</v>
      </c>
      <c r="Q18" s="22">
        <v>24</v>
      </c>
      <c r="R18" s="22">
        <v>5</v>
      </c>
      <c r="S18" s="22">
        <v>1</v>
      </c>
      <c r="T18" s="22">
        <v>18</v>
      </c>
      <c r="U18" s="66">
        <v>17</v>
      </c>
      <c r="V18" s="66">
        <v>13</v>
      </c>
    </row>
    <row r="19" spans="1:22" s="7" customFormat="1">
      <c r="A19" s="28"/>
      <c r="B19" s="21" t="s">
        <v>32</v>
      </c>
      <c r="C19" s="22">
        <f t="shared" si="2"/>
        <v>961</v>
      </c>
      <c r="D19" s="22">
        <v>80</v>
      </c>
      <c r="E19" s="22">
        <v>134</v>
      </c>
      <c r="F19" s="22">
        <v>146</v>
      </c>
      <c r="G19" s="22">
        <v>75</v>
      </c>
      <c r="H19" s="22">
        <v>43</v>
      </c>
      <c r="I19" s="22">
        <v>12</v>
      </c>
      <c r="J19" s="22">
        <v>18</v>
      </c>
      <c r="K19" s="22">
        <v>21</v>
      </c>
      <c r="L19" s="22">
        <v>80</v>
      </c>
      <c r="M19" s="22">
        <v>45</v>
      </c>
      <c r="N19" s="22">
        <v>10</v>
      </c>
      <c r="O19" s="22">
        <v>4</v>
      </c>
      <c r="P19" s="22">
        <v>69</v>
      </c>
      <c r="Q19" s="22">
        <v>86</v>
      </c>
      <c r="R19" s="22">
        <v>5</v>
      </c>
      <c r="S19" s="22">
        <v>10</v>
      </c>
      <c r="T19" s="22">
        <v>33</v>
      </c>
      <c r="U19" s="66">
        <v>51</v>
      </c>
      <c r="V19" s="66">
        <v>39</v>
      </c>
    </row>
    <row r="20" spans="1:22" s="7" customFormat="1" ht="18" customHeight="1">
      <c r="A20" s="28"/>
      <c r="B20" s="21" t="s">
        <v>33</v>
      </c>
      <c r="C20" s="22">
        <f t="shared" si="2"/>
        <v>419</v>
      </c>
      <c r="D20" s="22">
        <v>40</v>
      </c>
      <c r="E20" s="22">
        <v>86</v>
      </c>
      <c r="F20" s="22">
        <v>80</v>
      </c>
      <c r="G20" s="22">
        <v>33</v>
      </c>
      <c r="H20" s="22">
        <v>10</v>
      </c>
      <c r="I20" s="22">
        <v>4</v>
      </c>
      <c r="J20" s="22">
        <v>4</v>
      </c>
      <c r="K20" s="22">
        <v>2</v>
      </c>
      <c r="L20" s="22">
        <v>21</v>
      </c>
      <c r="M20" s="22">
        <v>26</v>
      </c>
      <c r="N20" s="22">
        <v>8</v>
      </c>
      <c r="O20" s="22">
        <v>1</v>
      </c>
      <c r="P20" s="22">
        <v>36</v>
      </c>
      <c r="Q20" s="22">
        <v>34</v>
      </c>
      <c r="R20" s="22">
        <v>3</v>
      </c>
      <c r="S20" s="22">
        <v>0</v>
      </c>
      <c r="T20" s="22">
        <v>14</v>
      </c>
      <c r="U20" s="66">
        <v>13</v>
      </c>
      <c r="V20" s="66">
        <v>4</v>
      </c>
    </row>
    <row r="21" spans="1:22" s="7" customFormat="1" ht="30">
      <c r="A21" s="28">
        <v>7</v>
      </c>
      <c r="B21" s="21" t="s">
        <v>35</v>
      </c>
      <c r="C21" s="22">
        <f t="shared" si="2"/>
        <v>2171</v>
      </c>
      <c r="D21" s="22">
        <v>1</v>
      </c>
      <c r="E21" s="22">
        <v>88</v>
      </c>
      <c r="F21" s="22">
        <v>183</v>
      </c>
      <c r="G21" s="22">
        <v>98</v>
      </c>
      <c r="H21" s="22">
        <v>126</v>
      </c>
      <c r="I21" s="22">
        <v>194</v>
      </c>
      <c r="J21" s="22">
        <v>90</v>
      </c>
      <c r="K21" s="22">
        <v>277</v>
      </c>
      <c r="L21" s="22">
        <v>150</v>
      </c>
      <c r="M21" s="22">
        <v>103</v>
      </c>
      <c r="N21" s="22">
        <v>111</v>
      </c>
      <c r="O21" s="22">
        <v>33</v>
      </c>
      <c r="P21" s="22">
        <v>156</v>
      </c>
      <c r="Q21" s="22">
        <v>78</v>
      </c>
      <c r="R21" s="22">
        <v>100</v>
      </c>
      <c r="S21" s="22">
        <v>96</v>
      </c>
      <c r="T21" s="22">
        <v>96</v>
      </c>
      <c r="U21" s="66">
        <v>65</v>
      </c>
      <c r="V21" s="66">
        <v>126</v>
      </c>
    </row>
    <row r="22" spans="1:22" s="7" customFormat="1" ht="45">
      <c r="A22" s="28">
        <v>8</v>
      </c>
      <c r="B22" s="21" t="s">
        <v>36</v>
      </c>
      <c r="C22" s="22">
        <f t="shared" si="2"/>
        <v>195</v>
      </c>
      <c r="D22" s="22">
        <v>2</v>
      </c>
      <c r="E22" s="22">
        <v>12</v>
      </c>
      <c r="F22" s="22">
        <v>18</v>
      </c>
      <c r="G22" s="22">
        <v>28</v>
      </c>
      <c r="H22" s="22">
        <v>0</v>
      </c>
      <c r="I22" s="22">
        <v>0</v>
      </c>
      <c r="J22" s="22">
        <v>2</v>
      </c>
      <c r="K22" s="22">
        <v>0</v>
      </c>
      <c r="L22" s="22">
        <v>12</v>
      </c>
      <c r="M22" s="22">
        <v>25</v>
      </c>
      <c r="N22" s="22">
        <v>18</v>
      </c>
      <c r="O22" s="22">
        <v>0</v>
      </c>
      <c r="P22" s="22">
        <v>20</v>
      </c>
      <c r="Q22" s="22">
        <v>23</v>
      </c>
      <c r="R22" s="22">
        <v>0</v>
      </c>
      <c r="S22" s="22">
        <v>0</v>
      </c>
      <c r="T22" s="22">
        <v>26</v>
      </c>
      <c r="U22" s="66">
        <v>0</v>
      </c>
      <c r="V22" s="66">
        <v>9</v>
      </c>
    </row>
    <row r="23" spans="1:22" s="7" customFormat="1" ht="42.75">
      <c r="A23" s="16" t="s">
        <v>37</v>
      </c>
      <c r="B23" s="17" t="s">
        <v>38</v>
      </c>
      <c r="C23" s="12">
        <f t="shared" si="2"/>
        <v>11</v>
      </c>
      <c r="D23" s="62">
        <v>0</v>
      </c>
      <c r="E23" s="62">
        <v>1</v>
      </c>
      <c r="F23" s="62">
        <v>1</v>
      </c>
      <c r="G23" s="62">
        <v>1</v>
      </c>
      <c r="H23" s="62">
        <v>0</v>
      </c>
      <c r="I23" s="62">
        <v>0</v>
      </c>
      <c r="J23" s="62">
        <v>0</v>
      </c>
      <c r="K23" s="62">
        <v>0</v>
      </c>
      <c r="L23" s="62">
        <v>2</v>
      </c>
      <c r="M23" s="62">
        <v>1</v>
      </c>
      <c r="N23" s="62">
        <v>1</v>
      </c>
      <c r="O23" s="62">
        <v>1</v>
      </c>
      <c r="P23" s="12">
        <v>0</v>
      </c>
      <c r="Q23" s="62">
        <v>2</v>
      </c>
      <c r="R23" s="62">
        <v>0</v>
      </c>
      <c r="S23" s="62">
        <v>0</v>
      </c>
      <c r="T23" s="62">
        <v>0</v>
      </c>
      <c r="U23" s="68">
        <v>0</v>
      </c>
      <c r="V23" s="68">
        <v>1</v>
      </c>
    </row>
    <row r="24" spans="1:22" s="7" customFormat="1" ht="42.75">
      <c r="A24" s="16" t="s">
        <v>39</v>
      </c>
      <c r="B24" s="17" t="s">
        <v>40</v>
      </c>
      <c r="C24" s="12">
        <f>SUM(C25:C26)</f>
        <v>241</v>
      </c>
      <c r="D24" s="62">
        <f>SUM(D25:D26)</f>
        <v>45</v>
      </c>
      <c r="E24" s="12">
        <f t="shared" ref="E24:V24" si="6">SUM(E25:E26)</f>
        <v>29</v>
      </c>
      <c r="F24" s="62">
        <f t="shared" si="6"/>
        <v>63</v>
      </c>
      <c r="G24" s="62">
        <f t="shared" si="6"/>
        <v>8</v>
      </c>
      <c r="H24" s="62">
        <f t="shared" si="6"/>
        <v>4</v>
      </c>
      <c r="I24" s="12">
        <f t="shared" si="6"/>
        <v>7</v>
      </c>
      <c r="J24" s="62">
        <f t="shared" si="6"/>
        <v>0</v>
      </c>
      <c r="K24" s="12">
        <f t="shared" si="6"/>
        <v>0</v>
      </c>
      <c r="L24" s="62">
        <f t="shared" si="6"/>
        <v>21</v>
      </c>
      <c r="M24" s="62">
        <f t="shared" si="6"/>
        <v>5</v>
      </c>
      <c r="N24" s="62">
        <f t="shared" si="6"/>
        <v>1</v>
      </c>
      <c r="O24" s="62">
        <f t="shared" si="6"/>
        <v>0</v>
      </c>
      <c r="P24" s="62">
        <f t="shared" si="6"/>
        <v>16</v>
      </c>
      <c r="Q24" s="12">
        <f t="shared" si="6"/>
        <v>14</v>
      </c>
      <c r="R24" s="62">
        <f t="shared" si="6"/>
        <v>1</v>
      </c>
      <c r="S24" s="12">
        <f t="shared" si="6"/>
        <v>1</v>
      </c>
      <c r="T24" s="62">
        <f t="shared" si="6"/>
        <v>17</v>
      </c>
      <c r="U24" s="12">
        <f t="shared" si="6"/>
        <v>4</v>
      </c>
      <c r="V24" s="62">
        <f t="shared" si="6"/>
        <v>5</v>
      </c>
    </row>
    <row r="25" spans="1:22" s="7" customFormat="1" ht="45">
      <c r="A25" s="28">
        <v>1</v>
      </c>
      <c r="B25" s="21" t="s">
        <v>41</v>
      </c>
      <c r="C25" s="42">
        <f t="shared" si="2"/>
        <v>237</v>
      </c>
      <c r="D25" s="22">
        <v>45</v>
      </c>
      <c r="E25" s="22">
        <v>29</v>
      </c>
      <c r="F25" s="22">
        <v>61</v>
      </c>
      <c r="G25" s="22">
        <v>8</v>
      </c>
      <c r="H25" s="22">
        <v>4</v>
      </c>
      <c r="I25" s="22">
        <v>5</v>
      </c>
      <c r="J25" s="22">
        <v>0</v>
      </c>
      <c r="K25" s="22">
        <v>0</v>
      </c>
      <c r="L25" s="22">
        <v>21</v>
      </c>
      <c r="M25" s="22">
        <v>5</v>
      </c>
      <c r="N25" s="22">
        <v>1</v>
      </c>
      <c r="O25" s="22">
        <v>0</v>
      </c>
      <c r="P25" s="42">
        <v>16</v>
      </c>
      <c r="Q25" s="22">
        <v>14</v>
      </c>
      <c r="R25" s="22">
        <v>1</v>
      </c>
      <c r="S25" s="22">
        <v>1</v>
      </c>
      <c r="T25" s="22">
        <v>17</v>
      </c>
      <c r="U25" s="66">
        <v>4</v>
      </c>
      <c r="V25" s="66">
        <v>5</v>
      </c>
    </row>
    <row r="26" spans="1:22" s="7" customFormat="1" ht="45">
      <c r="A26" s="28">
        <v>2</v>
      </c>
      <c r="B26" s="21" t="s">
        <v>42</v>
      </c>
      <c r="C26" s="42">
        <f t="shared" si="2"/>
        <v>4</v>
      </c>
      <c r="D26" s="22">
        <v>0</v>
      </c>
      <c r="E26" s="22">
        <v>0</v>
      </c>
      <c r="F26" s="22">
        <v>2</v>
      </c>
      <c r="G26" s="22">
        <v>0</v>
      </c>
      <c r="H26" s="22">
        <v>0</v>
      </c>
      <c r="I26" s="22">
        <v>2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42">
        <v>0</v>
      </c>
      <c r="Q26" s="22">
        <v>0</v>
      </c>
      <c r="R26" s="22">
        <v>0</v>
      </c>
      <c r="S26" s="22">
        <v>0</v>
      </c>
      <c r="T26" s="22">
        <v>0</v>
      </c>
      <c r="U26" s="66">
        <v>0</v>
      </c>
      <c r="V26" s="66">
        <v>0</v>
      </c>
    </row>
    <row r="27" spans="1:22" s="3" customFormat="1">
      <c r="A27" s="43" t="s">
        <v>43</v>
      </c>
      <c r="B27" s="44" t="s">
        <v>44</v>
      </c>
      <c r="C27" s="12">
        <v>140</v>
      </c>
      <c r="D27" s="62">
        <v>11</v>
      </c>
      <c r="E27" s="62">
        <v>15</v>
      </c>
      <c r="F27" s="62">
        <v>24</v>
      </c>
      <c r="G27" s="62">
        <v>12</v>
      </c>
      <c r="H27" s="62">
        <v>7</v>
      </c>
      <c r="I27" s="62">
        <v>9</v>
      </c>
      <c r="J27" s="62">
        <v>7</v>
      </c>
      <c r="K27" s="62">
        <v>8</v>
      </c>
      <c r="L27" s="62">
        <v>17</v>
      </c>
      <c r="M27" s="62">
        <v>4</v>
      </c>
      <c r="N27" s="62">
        <v>3</v>
      </c>
      <c r="O27" s="62">
        <v>3</v>
      </c>
      <c r="P27" s="12">
        <v>9</v>
      </c>
      <c r="Q27" s="62">
        <v>15</v>
      </c>
      <c r="R27" s="62">
        <v>3</v>
      </c>
      <c r="S27" s="62">
        <v>2</v>
      </c>
      <c r="T27" s="62">
        <v>2</v>
      </c>
      <c r="U27" s="68">
        <v>7</v>
      </c>
      <c r="V27" s="68"/>
    </row>
    <row r="28" spans="1:22">
      <c r="B28" s="6"/>
    </row>
    <row r="29" spans="1:22">
      <c r="C29" s="63"/>
    </row>
  </sheetData>
  <mergeCells count="2">
    <mergeCell ref="A1:V1"/>
    <mergeCell ref="A2:V2"/>
  </mergeCells>
  <pageMargins left="0.25" right="0.25" top="0.5" bottom="0.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selection activeCell="Q10" sqref="Q10"/>
    </sheetView>
  </sheetViews>
  <sheetFormatPr defaultColWidth="9.140625" defaultRowHeight="15"/>
  <cols>
    <col min="1" max="1" width="5.85546875" style="49" customWidth="1"/>
    <col min="2" max="2" width="14.7109375" style="6" customWidth="1"/>
    <col min="3" max="3" width="10.85546875" style="6"/>
    <col min="4" max="4" width="7.5703125" style="6" customWidth="1"/>
    <col min="5" max="5" width="8.28515625" style="6" customWidth="1"/>
    <col min="6" max="8" width="9.140625" style="6"/>
    <col min="9" max="9" width="9.42578125" style="6" customWidth="1"/>
    <col min="10" max="13" width="9.140625" style="6"/>
    <col min="14" max="14" width="17" style="6" customWidth="1"/>
    <col min="15" max="16384" width="9.140625" style="6"/>
  </cols>
  <sheetData>
    <row r="1" spans="1:14">
      <c r="A1" s="75" t="s">
        <v>63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>
      <c r="A2" s="75" t="s">
        <v>45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>
      <c r="A3" s="76" t="s">
        <v>65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5" spans="1:14" ht="22.5" customHeight="1">
      <c r="A5" s="80" t="s">
        <v>0</v>
      </c>
      <c r="B5" s="80" t="s">
        <v>46</v>
      </c>
      <c r="C5" s="85" t="s">
        <v>2</v>
      </c>
      <c r="D5" s="77" t="s">
        <v>47</v>
      </c>
      <c r="E5" s="77"/>
      <c r="F5" s="77"/>
      <c r="G5" s="77"/>
      <c r="H5" s="77"/>
      <c r="I5" s="77"/>
      <c r="J5" s="77"/>
      <c r="K5" s="77"/>
      <c r="L5" s="77"/>
      <c r="M5" s="77"/>
      <c r="N5" s="87" t="s">
        <v>48</v>
      </c>
    </row>
    <row r="6" spans="1:14" s="5" customFormat="1" ht="24.75" customHeight="1">
      <c r="A6" s="81"/>
      <c r="B6" s="83"/>
      <c r="C6" s="86"/>
      <c r="D6" s="77" t="s">
        <v>49</v>
      </c>
      <c r="E6" s="77"/>
      <c r="F6" s="77"/>
      <c r="G6" s="77"/>
      <c r="H6" s="77"/>
      <c r="I6" s="77" t="s">
        <v>50</v>
      </c>
      <c r="J6" s="77"/>
      <c r="K6" s="77"/>
      <c r="L6" s="77"/>
      <c r="M6" s="77"/>
      <c r="N6" s="88"/>
    </row>
    <row r="7" spans="1:14" ht="57">
      <c r="A7" s="82"/>
      <c r="B7" s="84"/>
      <c r="C7" s="86"/>
      <c r="D7" s="50" t="s">
        <v>51</v>
      </c>
      <c r="E7" s="50" t="s">
        <v>52</v>
      </c>
      <c r="F7" s="50" t="s">
        <v>53</v>
      </c>
      <c r="G7" s="50" t="s">
        <v>54</v>
      </c>
      <c r="H7" s="50" t="s">
        <v>55</v>
      </c>
      <c r="I7" s="50" t="s">
        <v>51</v>
      </c>
      <c r="J7" s="50" t="s">
        <v>52</v>
      </c>
      <c r="K7" s="50" t="s">
        <v>53</v>
      </c>
      <c r="L7" s="50" t="s">
        <v>54</v>
      </c>
      <c r="M7" s="50" t="s">
        <v>55</v>
      </c>
      <c r="N7" s="89"/>
    </row>
    <row r="8" spans="1:14" s="47" customFormat="1" ht="18.75" customHeight="1">
      <c r="A8" s="1">
        <v>1</v>
      </c>
      <c r="B8" s="2" t="s">
        <v>3</v>
      </c>
      <c r="C8" s="51">
        <f>D8+E8+F8+G8+H8+I8+J8+K8+L8+M8</f>
        <v>418</v>
      </c>
      <c r="D8" s="51">
        <v>4</v>
      </c>
      <c r="E8" s="51">
        <v>254</v>
      </c>
      <c r="F8" s="51">
        <v>0</v>
      </c>
      <c r="G8" s="51">
        <v>5</v>
      </c>
      <c r="H8" s="51">
        <v>1</v>
      </c>
      <c r="I8" s="51">
        <v>46</v>
      </c>
      <c r="J8" s="51">
        <v>21</v>
      </c>
      <c r="K8" s="51">
        <v>37</v>
      </c>
      <c r="L8" s="51">
        <v>40</v>
      </c>
      <c r="M8" s="51">
        <v>10</v>
      </c>
      <c r="N8" s="51"/>
    </row>
    <row r="9" spans="1:14" s="47" customFormat="1" ht="18.75" customHeight="1">
      <c r="A9" s="1">
        <v>2</v>
      </c>
      <c r="B9" s="2" t="s">
        <v>4</v>
      </c>
      <c r="C9" s="51">
        <f>D9+E9+F9+G9+H9+I9+J9+K9+L9+M9</f>
        <v>801</v>
      </c>
      <c r="D9" s="51">
        <v>15</v>
      </c>
      <c r="E9" s="51">
        <v>452</v>
      </c>
      <c r="F9" s="51">
        <v>1</v>
      </c>
      <c r="G9" s="51">
        <v>8</v>
      </c>
      <c r="H9" s="51">
        <v>0</v>
      </c>
      <c r="I9" s="51">
        <v>197</v>
      </c>
      <c r="J9" s="51">
        <v>19</v>
      </c>
      <c r="K9" s="51">
        <v>24</v>
      </c>
      <c r="L9" s="51">
        <v>70</v>
      </c>
      <c r="M9" s="51">
        <v>15</v>
      </c>
      <c r="N9" s="51"/>
    </row>
    <row r="10" spans="1:14" s="47" customFormat="1" ht="18.75" customHeight="1">
      <c r="A10" s="1">
        <v>3</v>
      </c>
      <c r="B10" s="2" t="s">
        <v>5</v>
      </c>
      <c r="C10" s="51">
        <f t="shared" ref="C10:C26" si="0">D10+E10+F10+G10+H10+I10+J10+K10+L10+M10</f>
        <v>1127</v>
      </c>
      <c r="D10" s="51">
        <v>8</v>
      </c>
      <c r="E10" s="51">
        <v>479</v>
      </c>
      <c r="F10" s="51">
        <v>0</v>
      </c>
      <c r="G10" s="51">
        <v>12</v>
      </c>
      <c r="H10" s="51">
        <v>3</v>
      </c>
      <c r="I10" s="51">
        <v>386</v>
      </c>
      <c r="J10" s="51">
        <v>74</v>
      </c>
      <c r="K10" s="51">
        <v>63</v>
      </c>
      <c r="L10" s="51">
        <v>81</v>
      </c>
      <c r="M10" s="51">
        <v>21</v>
      </c>
      <c r="N10" s="51"/>
    </row>
    <row r="11" spans="1:14" s="47" customFormat="1" ht="18.75" customHeight="1">
      <c r="A11" s="1">
        <v>4</v>
      </c>
      <c r="B11" s="2" t="s">
        <v>6</v>
      </c>
      <c r="C11" s="51">
        <f t="shared" si="0"/>
        <v>515</v>
      </c>
      <c r="D11" s="51">
        <v>9</v>
      </c>
      <c r="E11" s="51">
        <v>246</v>
      </c>
      <c r="F11" s="51">
        <v>0</v>
      </c>
      <c r="G11" s="51">
        <v>6</v>
      </c>
      <c r="H11" s="51">
        <v>2</v>
      </c>
      <c r="I11" s="51">
        <v>201</v>
      </c>
      <c r="J11" s="51">
        <v>5</v>
      </c>
      <c r="K11" s="51">
        <v>7</v>
      </c>
      <c r="L11" s="51">
        <v>29</v>
      </c>
      <c r="M11" s="51">
        <v>10</v>
      </c>
      <c r="N11" s="51"/>
    </row>
    <row r="12" spans="1:14" s="47" customFormat="1" ht="18.75" customHeight="1">
      <c r="A12" s="1">
        <v>5</v>
      </c>
      <c r="B12" s="2" t="s">
        <v>7</v>
      </c>
      <c r="C12" s="51">
        <f t="shared" si="0"/>
        <v>369</v>
      </c>
      <c r="D12" s="51">
        <v>75</v>
      </c>
      <c r="E12" s="51">
        <v>108</v>
      </c>
      <c r="F12" s="51">
        <v>0</v>
      </c>
      <c r="G12" s="51">
        <v>4</v>
      </c>
      <c r="H12" s="51">
        <v>3</v>
      </c>
      <c r="I12" s="51">
        <v>126</v>
      </c>
      <c r="J12" s="51">
        <v>1</v>
      </c>
      <c r="K12" s="51">
        <v>0</v>
      </c>
      <c r="L12" s="51">
        <v>48</v>
      </c>
      <c r="M12" s="51">
        <v>4</v>
      </c>
      <c r="N12" s="51"/>
    </row>
    <row r="13" spans="1:14" s="47" customFormat="1" ht="18.75" customHeight="1">
      <c r="A13" s="1">
        <v>6</v>
      </c>
      <c r="B13" s="2" t="s">
        <v>8</v>
      </c>
      <c r="C13" s="51">
        <f t="shared" si="0"/>
        <v>411</v>
      </c>
      <c r="D13" s="51">
        <v>53</v>
      </c>
      <c r="E13" s="51">
        <v>80</v>
      </c>
      <c r="F13" s="51">
        <v>0</v>
      </c>
      <c r="G13" s="51">
        <v>5</v>
      </c>
      <c r="H13" s="51">
        <v>1</v>
      </c>
      <c r="I13" s="51">
        <v>203</v>
      </c>
      <c r="J13" s="51">
        <v>1</v>
      </c>
      <c r="K13" s="51">
        <v>2</v>
      </c>
      <c r="L13" s="51">
        <v>58</v>
      </c>
      <c r="M13" s="51">
        <v>8</v>
      </c>
      <c r="N13" s="51"/>
    </row>
    <row r="14" spans="1:14" s="47" customFormat="1" ht="18.75" customHeight="1">
      <c r="A14" s="1">
        <v>7</v>
      </c>
      <c r="B14" s="2" t="s">
        <v>10</v>
      </c>
      <c r="C14" s="51">
        <f t="shared" si="0"/>
        <v>447</v>
      </c>
      <c r="D14" s="51">
        <v>0</v>
      </c>
      <c r="E14" s="51">
        <v>79</v>
      </c>
      <c r="F14" s="51">
        <v>0</v>
      </c>
      <c r="G14" s="51">
        <v>0</v>
      </c>
      <c r="H14" s="51">
        <v>0</v>
      </c>
      <c r="I14" s="51">
        <v>336</v>
      </c>
      <c r="J14" s="51">
        <v>0</v>
      </c>
      <c r="K14" s="51">
        <v>0</v>
      </c>
      <c r="L14" s="51">
        <v>24</v>
      </c>
      <c r="M14" s="51">
        <v>8</v>
      </c>
      <c r="N14" s="51"/>
    </row>
    <row r="15" spans="1:14" s="47" customFormat="1" ht="18.75" customHeight="1">
      <c r="A15" s="1">
        <v>8</v>
      </c>
      <c r="B15" s="2" t="s">
        <v>9</v>
      </c>
      <c r="C15" s="51">
        <f t="shared" si="0"/>
        <v>244</v>
      </c>
      <c r="D15" s="51">
        <v>4</v>
      </c>
      <c r="E15" s="51">
        <v>67</v>
      </c>
      <c r="F15" s="51">
        <v>1</v>
      </c>
      <c r="G15" s="51">
        <v>2</v>
      </c>
      <c r="H15" s="51">
        <v>1</v>
      </c>
      <c r="I15" s="51">
        <v>147</v>
      </c>
      <c r="J15" s="51">
        <v>2</v>
      </c>
      <c r="K15" s="51">
        <v>0</v>
      </c>
      <c r="L15" s="51">
        <v>14</v>
      </c>
      <c r="M15" s="51">
        <v>6</v>
      </c>
      <c r="N15" s="51"/>
    </row>
    <row r="16" spans="1:14" s="47" customFormat="1" ht="18.75" customHeight="1">
      <c r="A16" s="1">
        <v>9</v>
      </c>
      <c r="B16" s="2" t="s">
        <v>11</v>
      </c>
      <c r="C16" s="51">
        <f t="shared" si="0"/>
        <v>570</v>
      </c>
      <c r="D16" s="51">
        <v>8</v>
      </c>
      <c r="E16" s="51">
        <v>236</v>
      </c>
      <c r="F16" s="51">
        <v>1</v>
      </c>
      <c r="G16" s="51">
        <v>9</v>
      </c>
      <c r="H16" s="51">
        <v>3</v>
      </c>
      <c r="I16" s="51">
        <v>246</v>
      </c>
      <c r="J16" s="51">
        <v>4</v>
      </c>
      <c r="K16" s="51">
        <v>10</v>
      </c>
      <c r="L16" s="51">
        <v>39</v>
      </c>
      <c r="M16" s="51">
        <v>14</v>
      </c>
      <c r="N16" s="51"/>
    </row>
    <row r="17" spans="1:15" s="47" customFormat="1" ht="18.75" customHeight="1">
      <c r="A17" s="1">
        <v>10</v>
      </c>
      <c r="B17" s="2" t="s">
        <v>12</v>
      </c>
      <c r="C17" s="51">
        <f t="shared" si="0"/>
        <v>335</v>
      </c>
      <c r="D17" s="51">
        <v>15</v>
      </c>
      <c r="E17" s="51">
        <v>146</v>
      </c>
      <c r="F17" s="51">
        <v>0</v>
      </c>
      <c r="G17" s="51">
        <v>1</v>
      </c>
      <c r="H17" s="51">
        <v>0</v>
      </c>
      <c r="I17" s="51">
        <v>145</v>
      </c>
      <c r="J17" s="51">
        <v>1</v>
      </c>
      <c r="K17" s="51">
        <v>3</v>
      </c>
      <c r="L17" s="51">
        <v>20</v>
      </c>
      <c r="M17" s="51">
        <v>4</v>
      </c>
      <c r="N17" s="51"/>
    </row>
    <row r="18" spans="1:15" s="47" customFormat="1" ht="18.75" customHeight="1">
      <c r="A18" s="1">
        <v>11</v>
      </c>
      <c r="B18" s="2" t="s">
        <v>13</v>
      </c>
      <c r="C18" s="51">
        <f t="shared" si="0"/>
        <v>274</v>
      </c>
      <c r="D18" s="51">
        <v>5</v>
      </c>
      <c r="E18" s="51">
        <v>66</v>
      </c>
      <c r="F18" s="51">
        <v>1</v>
      </c>
      <c r="G18" s="51">
        <v>3</v>
      </c>
      <c r="H18" s="51">
        <v>0</v>
      </c>
      <c r="I18" s="51">
        <v>170</v>
      </c>
      <c r="J18" s="51">
        <v>1</v>
      </c>
      <c r="K18" s="51">
        <v>1</v>
      </c>
      <c r="L18" s="51">
        <v>24</v>
      </c>
      <c r="M18" s="51">
        <v>3</v>
      </c>
      <c r="N18" s="51"/>
    </row>
    <row r="19" spans="1:15" s="47" customFormat="1" ht="18.75" customHeight="1">
      <c r="A19" s="1">
        <v>12</v>
      </c>
      <c r="B19" s="2" t="s">
        <v>14</v>
      </c>
      <c r="C19" s="51">
        <f t="shared" si="0"/>
        <v>123</v>
      </c>
      <c r="D19" s="51">
        <v>0</v>
      </c>
      <c r="E19" s="51">
        <v>69</v>
      </c>
      <c r="F19" s="51">
        <v>0</v>
      </c>
      <c r="G19" s="51">
        <v>0</v>
      </c>
      <c r="H19" s="51">
        <v>0</v>
      </c>
      <c r="I19" s="51">
        <v>44</v>
      </c>
      <c r="J19" s="51">
        <v>0</v>
      </c>
      <c r="K19" s="51">
        <v>0</v>
      </c>
      <c r="L19" s="51">
        <v>7</v>
      </c>
      <c r="M19" s="51">
        <v>3</v>
      </c>
      <c r="N19" s="51"/>
    </row>
    <row r="20" spans="1:15" s="47" customFormat="1" ht="18.75" customHeight="1">
      <c r="A20" s="1">
        <v>13</v>
      </c>
      <c r="B20" s="2" t="s">
        <v>56</v>
      </c>
      <c r="C20" s="51">
        <f t="shared" si="0"/>
        <v>391</v>
      </c>
      <c r="D20" s="51">
        <v>10</v>
      </c>
      <c r="E20" s="51">
        <v>143</v>
      </c>
      <c r="F20" s="51">
        <v>0</v>
      </c>
      <c r="G20" s="51">
        <v>7</v>
      </c>
      <c r="H20" s="51">
        <v>1</v>
      </c>
      <c r="I20" s="51">
        <v>194</v>
      </c>
      <c r="J20" s="51">
        <v>5</v>
      </c>
      <c r="K20" s="51">
        <v>4</v>
      </c>
      <c r="L20" s="51">
        <v>26</v>
      </c>
      <c r="M20" s="51">
        <v>1</v>
      </c>
      <c r="N20" s="51"/>
    </row>
    <row r="21" spans="1:15" s="47" customFormat="1" ht="18.75" customHeight="1">
      <c r="A21" s="1">
        <v>14</v>
      </c>
      <c r="B21" s="2" t="s">
        <v>20</v>
      </c>
      <c r="C21" s="51">
        <f t="shared" si="0"/>
        <v>263</v>
      </c>
      <c r="D21" s="51">
        <v>3</v>
      </c>
      <c r="E21" s="51">
        <v>140</v>
      </c>
      <c r="F21" s="51">
        <v>1</v>
      </c>
      <c r="G21" s="51">
        <v>1</v>
      </c>
      <c r="H21" s="51">
        <v>0</v>
      </c>
      <c r="I21" s="51">
        <v>92</v>
      </c>
      <c r="J21" s="51">
        <v>1</v>
      </c>
      <c r="K21" s="51">
        <v>1</v>
      </c>
      <c r="L21" s="51">
        <v>17</v>
      </c>
      <c r="M21" s="51">
        <v>7</v>
      </c>
      <c r="N21" s="51"/>
    </row>
    <row r="22" spans="1:15" s="47" customFormat="1" ht="18.75" customHeight="1">
      <c r="A22" s="1">
        <v>15</v>
      </c>
      <c r="B22" s="2" t="s">
        <v>21</v>
      </c>
      <c r="C22" s="51">
        <f t="shared" si="0"/>
        <v>337</v>
      </c>
      <c r="D22" s="51">
        <v>1</v>
      </c>
      <c r="E22" s="51">
        <v>108</v>
      </c>
      <c r="F22" s="51">
        <v>0</v>
      </c>
      <c r="G22" s="51">
        <v>0</v>
      </c>
      <c r="H22" s="51">
        <v>0</v>
      </c>
      <c r="I22" s="51">
        <v>191</v>
      </c>
      <c r="J22" s="51"/>
      <c r="K22" s="51">
        <v>0</v>
      </c>
      <c r="L22" s="51">
        <v>37</v>
      </c>
      <c r="M22" s="51">
        <v>0</v>
      </c>
      <c r="N22" s="51"/>
    </row>
    <row r="23" spans="1:15" s="47" customFormat="1" ht="18.75" customHeight="1">
      <c r="A23" s="1">
        <v>16</v>
      </c>
      <c r="B23" s="2" t="s">
        <v>15</v>
      </c>
      <c r="C23" s="51">
        <f t="shared" si="0"/>
        <v>653</v>
      </c>
      <c r="D23" s="51">
        <v>13</v>
      </c>
      <c r="E23" s="51">
        <v>269</v>
      </c>
      <c r="F23" s="51">
        <v>1</v>
      </c>
      <c r="G23" s="51">
        <v>2</v>
      </c>
      <c r="H23" s="51">
        <v>1</v>
      </c>
      <c r="I23" s="51">
        <v>276</v>
      </c>
      <c r="J23" s="51">
        <v>16</v>
      </c>
      <c r="K23" s="51">
        <v>3</v>
      </c>
      <c r="L23" s="51">
        <v>64</v>
      </c>
      <c r="M23" s="51">
        <v>8</v>
      </c>
      <c r="N23" s="51"/>
    </row>
    <row r="24" spans="1:15" s="47" customFormat="1" ht="18.75" customHeight="1">
      <c r="A24" s="1">
        <v>17</v>
      </c>
      <c r="B24" s="2" t="s">
        <v>16</v>
      </c>
      <c r="C24" s="51">
        <f t="shared" si="0"/>
        <v>590</v>
      </c>
      <c r="D24" s="51">
        <v>8</v>
      </c>
      <c r="E24" s="51">
        <v>309</v>
      </c>
      <c r="F24" s="51">
        <v>1</v>
      </c>
      <c r="G24" s="51">
        <v>26</v>
      </c>
      <c r="H24" s="51">
        <v>1</v>
      </c>
      <c r="I24" s="51">
        <v>179</v>
      </c>
      <c r="J24" s="51">
        <v>6</v>
      </c>
      <c r="K24" s="51">
        <v>4</v>
      </c>
      <c r="L24" s="51">
        <v>42</v>
      </c>
      <c r="M24" s="51">
        <v>14</v>
      </c>
      <c r="N24" s="51"/>
    </row>
    <row r="25" spans="1:15" s="47" customFormat="1" ht="18.75" customHeight="1">
      <c r="A25" s="1">
        <v>18</v>
      </c>
      <c r="B25" s="2" t="s">
        <v>17</v>
      </c>
      <c r="C25" s="51">
        <f t="shared" si="0"/>
        <v>205</v>
      </c>
      <c r="D25" s="51">
        <v>57</v>
      </c>
      <c r="E25" s="51">
        <v>42</v>
      </c>
      <c r="F25" s="51">
        <v>0</v>
      </c>
      <c r="G25" s="51">
        <v>1</v>
      </c>
      <c r="H25" s="51">
        <v>1</v>
      </c>
      <c r="I25" s="51">
        <v>80</v>
      </c>
      <c r="J25" s="51">
        <v>1</v>
      </c>
      <c r="K25" s="51">
        <v>0</v>
      </c>
      <c r="L25" s="51">
        <v>21</v>
      </c>
      <c r="M25" s="51">
        <v>2</v>
      </c>
      <c r="N25" s="51"/>
    </row>
    <row r="26" spans="1:15" s="47" customFormat="1" ht="18.75" customHeight="1">
      <c r="A26" s="1">
        <v>19</v>
      </c>
      <c r="B26" s="2" t="s">
        <v>18</v>
      </c>
      <c r="C26" s="51">
        <f t="shared" si="0"/>
        <v>185</v>
      </c>
      <c r="D26" s="51">
        <v>56</v>
      </c>
      <c r="E26" s="51">
        <v>20</v>
      </c>
      <c r="F26" s="51">
        <v>0</v>
      </c>
      <c r="G26" s="51">
        <v>0</v>
      </c>
      <c r="H26" s="51">
        <v>0</v>
      </c>
      <c r="I26" s="51">
        <v>78</v>
      </c>
      <c r="J26" s="51">
        <v>3</v>
      </c>
      <c r="K26" s="51">
        <v>1</v>
      </c>
      <c r="L26" s="51">
        <v>25</v>
      </c>
      <c r="M26" s="51">
        <v>2</v>
      </c>
      <c r="N26" s="51"/>
    </row>
    <row r="27" spans="1:15" s="48" customFormat="1" ht="14.25">
      <c r="A27" s="78" t="s">
        <v>2</v>
      </c>
      <c r="B27" s="79"/>
      <c r="C27" s="52">
        <f>SUM(C8:C26)</f>
        <v>8258</v>
      </c>
      <c r="D27" s="52">
        <f>SUM(D8:D26)</f>
        <v>344</v>
      </c>
      <c r="E27" s="52">
        <f t="shared" ref="E27:M27" si="1">SUM(E8:E26)</f>
        <v>3313</v>
      </c>
      <c r="F27" s="52">
        <f t="shared" si="1"/>
        <v>7</v>
      </c>
      <c r="G27" s="52">
        <f t="shared" si="1"/>
        <v>92</v>
      </c>
      <c r="H27" s="53">
        <f t="shared" si="1"/>
        <v>18</v>
      </c>
      <c r="I27" s="52">
        <f t="shared" si="1"/>
        <v>3337</v>
      </c>
      <c r="J27" s="52">
        <f t="shared" si="1"/>
        <v>161</v>
      </c>
      <c r="K27" s="52">
        <f t="shared" si="1"/>
        <v>160</v>
      </c>
      <c r="L27" s="52">
        <f t="shared" si="1"/>
        <v>686</v>
      </c>
      <c r="M27" s="53">
        <f t="shared" si="1"/>
        <v>140</v>
      </c>
      <c r="N27" s="52"/>
      <c r="O27" s="56"/>
    </row>
    <row r="28" spans="1:15">
      <c r="L28" s="54"/>
    </row>
    <row r="29" spans="1:15">
      <c r="D29" s="54"/>
      <c r="E29" s="54"/>
      <c r="G29" s="54"/>
      <c r="I29" s="54"/>
      <c r="J29" s="54"/>
    </row>
    <row r="30" spans="1:15">
      <c r="B30" s="55"/>
      <c r="C30" s="54"/>
      <c r="L30" s="54"/>
    </row>
    <row r="31" spans="1:15">
      <c r="C31" s="54"/>
      <c r="D31" s="54"/>
    </row>
    <row r="32" spans="1:15">
      <c r="C32" s="54"/>
    </row>
    <row r="33" spans="3:6">
      <c r="C33" s="54"/>
      <c r="D33" s="54"/>
      <c r="F33" s="54"/>
    </row>
    <row r="34" spans="3:6">
      <c r="C34" s="54"/>
      <c r="D34" s="54"/>
    </row>
  </sheetData>
  <mergeCells count="11">
    <mergeCell ref="A27:B27"/>
    <mergeCell ref="A5:A7"/>
    <mergeCell ref="B5:B7"/>
    <mergeCell ref="C5:C7"/>
    <mergeCell ref="N5:N7"/>
    <mergeCell ref="A1:N1"/>
    <mergeCell ref="A2:N2"/>
    <mergeCell ref="A3:N3"/>
    <mergeCell ref="D5:M5"/>
    <mergeCell ref="D6:H6"/>
    <mergeCell ref="I6:M6"/>
  </mergeCells>
  <pageMargins left="0.5" right="0.25" top="0.5" bottom="0.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workbookViewId="0">
      <selection activeCell="J5" sqref="J5"/>
    </sheetView>
  </sheetViews>
  <sheetFormatPr defaultColWidth="9.140625" defaultRowHeight="15"/>
  <cols>
    <col min="1" max="1" width="5.28515625" customWidth="1"/>
    <col min="2" max="2" width="55.140625" customWidth="1"/>
    <col min="3" max="3" width="8.42578125" customWidth="1"/>
    <col min="4" max="4" width="11.5703125" customWidth="1"/>
    <col min="6" max="6" width="16.42578125"/>
  </cols>
  <sheetData>
    <row r="1" spans="1:9">
      <c r="A1" s="75" t="s">
        <v>66</v>
      </c>
      <c r="B1" s="75"/>
      <c r="C1" s="75"/>
      <c r="D1" s="75"/>
      <c r="E1" s="75"/>
      <c r="F1" s="75"/>
      <c r="G1" s="75"/>
    </row>
    <row r="2" spans="1:9">
      <c r="A2" s="75" t="s">
        <v>57</v>
      </c>
      <c r="B2" s="75"/>
      <c r="C2" s="75"/>
      <c r="D2" s="75"/>
      <c r="E2" s="75"/>
      <c r="F2" s="75"/>
      <c r="G2" s="75"/>
    </row>
    <row r="3" spans="1:9">
      <c r="A3" s="76" t="s">
        <v>69</v>
      </c>
      <c r="B3" s="76"/>
      <c r="C3" s="76"/>
      <c r="D3" s="76"/>
      <c r="E3" s="76"/>
      <c r="F3" s="76"/>
      <c r="G3" s="76"/>
    </row>
    <row r="5" spans="1:9" ht="39.950000000000003" customHeight="1">
      <c r="A5" s="92" t="s">
        <v>0</v>
      </c>
      <c r="B5" s="92" t="s">
        <v>1</v>
      </c>
      <c r="C5" s="95" t="s">
        <v>58</v>
      </c>
      <c r="D5" s="95"/>
      <c r="E5" s="96" t="s">
        <v>50</v>
      </c>
      <c r="F5" s="96"/>
      <c r="G5" s="93" t="s">
        <v>48</v>
      </c>
    </row>
    <row r="6" spans="1:9" ht="38.25">
      <c r="A6" s="92"/>
      <c r="B6" s="92"/>
      <c r="C6" s="10" t="s">
        <v>59</v>
      </c>
      <c r="D6" s="11" t="s">
        <v>60</v>
      </c>
      <c r="E6" s="10" t="s">
        <v>59</v>
      </c>
      <c r="F6" s="11" t="s">
        <v>60</v>
      </c>
      <c r="G6" s="94"/>
    </row>
    <row r="7" spans="1:9" s="8" customFormat="1" ht="15.75">
      <c r="A7" s="90" t="s">
        <v>68</v>
      </c>
      <c r="B7" s="91"/>
      <c r="C7" s="12">
        <f>C8+C30</f>
        <v>3624</v>
      </c>
      <c r="D7" s="13">
        <f>D8+D30</f>
        <v>11185.74</v>
      </c>
      <c r="E7" s="14">
        <f>E8+E30</f>
        <v>6557</v>
      </c>
      <c r="F7" s="15">
        <f>F8+F30</f>
        <v>34709.508000000002</v>
      </c>
      <c r="G7" s="9"/>
    </row>
    <row r="8" spans="1:9" s="8" customFormat="1" ht="29.1" customHeight="1">
      <c r="A8" s="16" t="s">
        <v>22</v>
      </c>
      <c r="B8" s="17" t="s">
        <v>23</v>
      </c>
      <c r="C8" s="12">
        <f>C9+C10+C11+C12+C13+C15+C19+C23+C24+C25+C26+C27</f>
        <v>3606</v>
      </c>
      <c r="D8" s="18">
        <f>D9+D10+D11+D12+D13+D15+D19+D23+D24+D25+D26+D27</f>
        <v>11056.14</v>
      </c>
      <c r="E8" s="14">
        <f>E9+E10+E11+E12+E13+E15+E19+E23+E24+E26+E27</f>
        <v>6417</v>
      </c>
      <c r="F8" s="19">
        <f>F9+F10+F11+F12+F13+F15+F19+F23+F24+F26+F27</f>
        <v>34708.5</v>
      </c>
      <c r="G8" s="9"/>
    </row>
    <row r="9" spans="1:9" ht="29.1" customHeight="1">
      <c r="A9" s="20">
        <v>1</v>
      </c>
      <c r="B9" s="21" t="s">
        <v>24</v>
      </c>
      <c r="C9" s="22">
        <v>31</v>
      </c>
      <c r="D9" s="23">
        <v>100.44</v>
      </c>
      <c r="E9" s="24">
        <v>35</v>
      </c>
      <c r="F9" s="25">
        <v>226.8</v>
      </c>
      <c r="G9" s="24"/>
    </row>
    <row r="10" spans="1:9" ht="29.1" customHeight="1">
      <c r="A10" s="20">
        <v>2</v>
      </c>
      <c r="B10" s="21" t="s">
        <v>25</v>
      </c>
      <c r="C10" s="22">
        <v>87</v>
      </c>
      <c r="D10" s="23">
        <v>281.88</v>
      </c>
      <c r="E10" s="24">
        <v>61</v>
      </c>
      <c r="F10" s="26">
        <v>395.28</v>
      </c>
      <c r="G10" s="24"/>
    </row>
    <row r="11" spans="1:9" ht="29.1" customHeight="1">
      <c r="A11" s="20">
        <v>3</v>
      </c>
      <c r="B11" s="21" t="s">
        <v>26</v>
      </c>
      <c r="C11" s="22">
        <v>19</v>
      </c>
      <c r="D11" s="23">
        <v>82.08</v>
      </c>
      <c r="E11" s="24">
        <v>23</v>
      </c>
      <c r="F11" s="25">
        <v>198.72</v>
      </c>
      <c r="G11" s="24"/>
    </row>
    <row r="12" spans="1:9" ht="29.1" customHeight="1">
      <c r="A12" s="27">
        <v>4</v>
      </c>
      <c r="B12" s="21" t="s">
        <v>27</v>
      </c>
      <c r="C12" s="22">
        <v>288</v>
      </c>
      <c r="D12" s="23">
        <v>1224.1600000000001</v>
      </c>
      <c r="E12" s="24">
        <v>379</v>
      </c>
      <c r="F12" s="26">
        <v>2274.56</v>
      </c>
      <c r="G12" s="24"/>
    </row>
    <row r="13" spans="1:9" ht="29.1" customHeight="1">
      <c r="A13" s="28">
        <v>5</v>
      </c>
      <c r="B13" s="21" t="s">
        <v>28</v>
      </c>
      <c r="C13" s="22">
        <v>1087</v>
      </c>
      <c r="D13" s="23">
        <v>2347.92</v>
      </c>
      <c r="E13" s="29">
        <v>1198</v>
      </c>
      <c r="F13" s="25">
        <v>4199.26</v>
      </c>
      <c r="G13" s="24"/>
    </row>
    <row r="14" spans="1:9" ht="29.1" customHeight="1">
      <c r="A14" s="28">
        <v>6</v>
      </c>
      <c r="B14" s="21" t="s">
        <v>29</v>
      </c>
      <c r="C14" s="22"/>
      <c r="D14" s="22"/>
      <c r="E14" s="24"/>
      <c r="F14" s="30"/>
      <c r="G14" s="24"/>
    </row>
    <row r="15" spans="1:9" ht="29.1" customHeight="1">
      <c r="A15" s="28">
        <v>6.1</v>
      </c>
      <c r="B15" s="21" t="s">
        <v>30</v>
      </c>
      <c r="C15" s="22">
        <v>285</v>
      </c>
      <c r="D15" s="31">
        <v>1251.2</v>
      </c>
      <c r="E15" s="24">
        <v>408</v>
      </c>
      <c r="F15" s="32">
        <v>3325</v>
      </c>
      <c r="G15" s="24"/>
      <c r="I15" s="36"/>
    </row>
    <row r="16" spans="1:9" ht="29.1" customHeight="1">
      <c r="A16" s="28"/>
      <c r="B16" s="21" t="s">
        <v>31</v>
      </c>
      <c r="C16" s="22">
        <v>39</v>
      </c>
      <c r="D16" s="33">
        <v>245.1</v>
      </c>
      <c r="E16" s="34">
        <v>45</v>
      </c>
      <c r="F16" s="35">
        <v>481.6</v>
      </c>
      <c r="G16" s="24"/>
      <c r="H16" s="36"/>
    </row>
    <row r="17" spans="1:7" ht="29.1" customHeight="1">
      <c r="A17" s="28"/>
      <c r="B17" s="21" t="s">
        <v>32</v>
      </c>
      <c r="C17" s="22">
        <v>134</v>
      </c>
      <c r="D17" s="37">
        <v>536.45000000000005</v>
      </c>
      <c r="E17" s="34">
        <v>196</v>
      </c>
      <c r="F17" s="30">
        <v>1493.3</v>
      </c>
      <c r="G17" s="24"/>
    </row>
    <row r="18" spans="1:7" ht="29.1" customHeight="1">
      <c r="A18" s="28"/>
      <c r="B18" s="21" t="s">
        <v>33</v>
      </c>
      <c r="C18" s="22">
        <v>112</v>
      </c>
      <c r="D18" s="38">
        <v>469.6</v>
      </c>
      <c r="E18" s="34">
        <v>166</v>
      </c>
      <c r="F18" s="30">
        <v>1350.1</v>
      </c>
      <c r="G18" s="24"/>
    </row>
    <row r="19" spans="1:7" ht="29.1" customHeight="1">
      <c r="A19" s="28">
        <v>6.2</v>
      </c>
      <c r="B19" s="21" t="s">
        <v>34</v>
      </c>
      <c r="C19" s="22">
        <v>1464</v>
      </c>
      <c r="D19" s="37">
        <v>4789.9799999999996</v>
      </c>
      <c r="E19" s="29">
        <v>1695</v>
      </c>
      <c r="F19" s="30">
        <v>11644.8</v>
      </c>
      <c r="G19" s="24"/>
    </row>
    <row r="20" spans="1:7" ht="29.1" customHeight="1">
      <c r="A20" s="28"/>
      <c r="B20" s="21" t="s">
        <v>31</v>
      </c>
      <c r="C20" s="39">
        <v>301</v>
      </c>
      <c r="D20" s="40">
        <v>1217.67</v>
      </c>
      <c r="E20" s="39">
        <v>312</v>
      </c>
      <c r="F20" s="30">
        <v>2693</v>
      </c>
      <c r="G20" s="24"/>
    </row>
    <row r="21" spans="1:7" ht="29.1" customHeight="1">
      <c r="A21" s="28"/>
      <c r="B21" s="21" t="s">
        <v>32</v>
      </c>
      <c r="C21" s="39">
        <v>782</v>
      </c>
      <c r="D21" s="40">
        <v>2145.6799999999998</v>
      </c>
      <c r="E21" s="39">
        <f>970+10</f>
        <v>980</v>
      </c>
      <c r="F21" s="30">
        <v>5470.8</v>
      </c>
      <c r="G21" s="24"/>
    </row>
    <row r="22" spans="1:7" ht="29.1" customHeight="1">
      <c r="A22" s="28"/>
      <c r="B22" s="21" t="s">
        <v>33</v>
      </c>
      <c r="C22" s="34">
        <v>381</v>
      </c>
      <c r="D22" s="40">
        <v>1426.63</v>
      </c>
      <c r="E22" s="34">
        <v>403</v>
      </c>
      <c r="F22" s="30">
        <v>3481</v>
      </c>
      <c r="G22" s="24"/>
    </row>
    <row r="23" spans="1:7" ht="29.1" customHeight="1">
      <c r="A23" s="28">
        <v>7</v>
      </c>
      <c r="B23" s="21" t="s">
        <v>35</v>
      </c>
      <c r="C23" s="22">
        <v>189</v>
      </c>
      <c r="D23" s="23">
        <v>612.36</v>
      </c>
      <c r="E23" s="29">
        <v>2171</v>
      </c>
      <c r="F23" s="25">
        <v>10068.08</v>
      </c>
      <c r="G23" s="24"/>
    </row>
    <row r="24" spans="1:7" ht="29.1" customHeight="1">
      <c r="A24" s="28">
        <v>8</v>
      </c>
      <c r="B24" s="21" t="s">
        <v>36</v>
      </c>
      <c r="C24" s="22">
        <v>15</v>
      </c>
      <c r="D24" s="23">
        <v>48.6</v>
      </c>
      <c r="E24" s="24">
        <v>195</v>
      </c>
      <c r="F24" s="30">
        <v>1263.5999999999999</v>
      </c>
      <c r="G24" s="24"/>
    </row>
    <row r="25" spans="1:7" ht="29.1" customHeight="1">
      <c r="A25" s="28">
        <v>9</v>
      </c>
      <c r="B25" s="21" t="s">
        <v>61</v>
      </c>
      <c r="C25" s="22">
        <v>1</v>
      </c>
      <c r="D25" s="23">
        <v>3.24</v>
      </c>
      <c r="E25" s="24"/>
      <c r="F25" s="30"/>
      <c r="G25" s="24"/>
    </row>
    <row r="26" spans="1:7" ht="29.1" customHeight="1">
      <c r="A26" s="16" t="s">
        <v>37</v>
      </c>
      <c r="B26" s="17" t="s">
        <v>38</v>
      </c>
      <c r="C26" s="12">
        <v>11</v>
      </c>
      <c r="D26" s="18">
        <v>35.64</v>
      </c>
      <c r="E26" s="24">
        <v>11</v>
      </c>
      <c r="F26" s="26">
        <v>71.28</v>
      </c>
      <c r="G26" s="24"/>
    </row>
    <row r="27" spans="1:7" ht="29.1" customHeight="1">
      <c r="A27" s="16" t="s">
        <v>39</v>
      </c>
      <c r="B27" s="17" t="s">
        <v>40</v>
      </c>
      <c r="C27" s="12">
        <v>129</v>
      </c>
      <c r="D27" s="18">
        <v>278.64</v>
      </c>
      <c r="E27" s="24">
        <v>241</v>
      </c>
      <c r="F27" s="26">
        <v>1041.1199999999999</v>
      </c>
      <c r="G27" s="41"/>
    </row>
    <row r="28" spans="1:7" ht="29.1" customHeight="1">
      <c r="A28" s="28">
        <v>1</v>
      </c>
      <c r="B28" s="21" t="s">
        <v>41</v>
      </c>
      <c r="C28" s="42">
        <v>122</v>
      </c>
      <c r="D28" s="23">
        <f>D27-D29</f>
        <v>243.64</v>
      </c>
      <c r="E28" s="41">
        <f>E27-E29</f>
        <v>233</v>
      </c>
      <c r="F28" s="26">
        <f>F27-F2</f>
        <v>1041.1199999999999</v>
      </c>
      <c r="G28" s="24"/>
    </row>
    <row r="29" spans="1:7" ht="29.1" customHeight="1">
      <c r="A29" s="28">
        <v>2</v>
      </c>
      <c r="B29" s="21" t="s">
        <v>42</v>
      </c>
      <c r="C29" s="42">
        <v>7</v>
      </c>
      <c r="D29" s="23">
        <v>35</v>
      </c>
      <c r="E29" s="41">
        <v>8</v>
      </c>
      <c r="F29" s="26">
        <v>69</v>
      </c>
      <c r="G29" s="24"/>
    </row>
    <row r="30" spans="1:7" ht="29.1" customHeight="1">
      <c r="A30" s="43" t="s">
        <v>43</v>
      </c>
      <c r="B30" s="44" t="s">
        <v>44</v>
      </c>
      <c r="C30" s="12">
        <v>18</v>
      </c>
      <c r="D30" s="45">
        <v>129.6</v>
      </c>
      <c r="E30" s="24">
        <v>140</v>
      </c>
      <c r="F30" s="69" t="s">
        <v>62</v>
      </c>
      <c r="G30" s="24"/>
    </row>
    <row r="32" spans="1:7">
      <c r="D32" s="46"/>
    </row>
  </sheetData>
  <mergeCells count="9">
    <mergeCell ref="A7:B7"/>
    <mergeCell ref="A5:A6"/>
    <mergeCell ref="B5:B6"/>
    <mergeCell ref="G5:G6"/>
    <mergeCell ref="A1:G1"/>
    <mergeCell ref="A2:G2"/>
    <mergeCell ref="A3:G3"/>
    <mergeCell ref="C5:D5"/>
    <mergeCell ref="E5:F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Biểu 1</vt:lpstr>
      <vt:lpstr>Biểu 3</vt:lpstr>
      <vt:lpstr>Biểu 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Trần Bình Trọng</cp:lastModifiedBy>
  <cp:lastPrinted>2023-09-15T02:11:00Z</cp:lastPrinted>
  <dcterms:created xsi:type="dcterms:W3CDTF">2023-08-29T07:49:00Z</dcterms:created>
  <dcterms:modified xsi:type="dcterms:W3CDTF">2023-12-01T02:07:39Z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B6DB55AA84C04D048E139E19CE0F02A7_13</vt:lpwstr>
  </property>
  <property fmtid="{D5CDD505-2E9C-101B-9397-08002B2CF9AE}" pid="3" name="KSOProductBuildVer">
    <vt:lpwstr>1033-12.2.0.13279</vt:lpwstr>
  </property>
</Properties>
</file>