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firstSheet="1" activeTab="1"/>
  </bookViews>
  <sheets>
    <sheet name="Bieu 1" sheetId="1" state="hidden" r:id="rId1"/>
    <sheet name="Bieu" sheetId="2" r:id="rId2"/>
  </sheets>
  <definedNames>
    <definedName name="_xlnm.Print_Area" localSheetId="1">'Bieu'!$A$1:$K$11</definedName>
    <definedName name="_xlnm.Print_Area" localSheetId="0">'Bieu 1'!$A$1:$O$49</definedName>
    <definedName name="_xlnm.Print_Titles" localSheetId="1">'Bieu'!$5:$6</definedName>
    <definedName name="_xlnm.Print_Titles" localSheetId="0">'Bieu 1'!$5:$9</definedName>
  </definedNames>
  <calcPr fullCalcOnLoad="1"/>
</workbook>
</file>

<file path=xl/sharedStrings.xml><?xml version="1.0" encoding="utf-8"?>
<sst xmlns="http://schemas.openxmlformats.org/spreadsheetml/2006/main" count="149" uniqueCount="134">
  <si>
    <t>Đơn vị: Triệu đồng</t>
  </si>
  <si>
    <t>TT</t>
  </si>
  <si>
    <t>Danh mục dự án</t>
  </si>
  <si>
    <t>I</t>
  </si>
  <si>
    <t>II</t>
  </si>
  <si>
    <t xml:space="preserve"> Tổng số</t>
  </si>
  <si>
    <t xml:space="preserve"> Trong đó</t>
  </si>
  <si>
    <t>III</t>
  </si>
  <si>
    <t>Tổng mức đầu tư</t>
  </si>
  <si>
    <t xml:space="preserve"> Chênh lệch = Dự toán gói thầu - Kết quả trúng thầu</t>
  </si>
  <si>
    <t xml:space="preserve"> Số Quyết 
định đầu tư</t>
  </si>
  <si>
    <t>Tổng dự toán được phê duyệt trước thời điểm đấu thầu (Nếu có)/ (Trường hợp Chủ đầu tư không phê duyệt lại dự toán gói thầu trước thời điểm tổ chức lựa chọn nhà thầu thì số liệu cột này được trích từ Quyết định phê duyệt dự án/BCKTKT)</t>
  </si>
  <si>
    <t xml:space="preserve"> Chi phí dự phòng (bao gồm chi phí dự phòng trong gói thầu nếu có)</t>
  </si>
  <si>
    <t xml:space="preserve"> Giá trúng thầu (gói thầu xây lắp + thiết bị)</t>
  </si>
  <si>
    <t xml:space="preserve"> Giá trị giảm trừ theo kết luận của Thanh tra, kiểm toán (nếu có)</t>
  </si>
  <si>
    <t xml:space="preserve"> Lũy kế vốn bố trí từ khởi công đến hết năm 2020</t>
  </si>
  <si>
    <t xml:space="preserve"> Bố trí thừa vốn</t>
  </si>
  <si>
    <t xml:space="preserve"> Chi phí xây lắp (bao gồm hạng mục chung) + Chi phí thiết bị</t>
  </si>
  <si>
    <t xml:space="preserve"> Ghi chú</t>
  </si>
  <si>
    <t>IV</t>
  </si>
  <si>
    <t>9=6-8</t>
  </si>
  <si>
    <t>12=5-7-9-10</t>
  </si>
  <si>
    <t>14=12-11-13</t>
  </si>
  <si>
    <t xml:space="preserve"> Kế hoạch vốn giai đoạn 2021-2025 đã bố trí</t>
  </si>
  <si>
    <t xml:space="preserve"> Chênh lệch vốn giai đoạn 2021-2025 = nhu cầu - luỹ kế vốn đã bố trí</t>
  </si>
  <si>
    <t xml:space="preserve">Quyết định đầu tư </t>
  </si>
  <si>
    <t>Ghi chú</t>
  </si>
  <si>
    <t>Số QĐ; ngày, tháng, năm ban hành</t>
  </si>
  <si>
    <t xml:space="preserve">TMĐT </t>
  </si>
  <si>
    <t>Trong đó: Vốn NSTW</t>
  </si>
  <si>
    <t>Tăng</t>
  </si>
  <si>
    <t>Giảm</t>
  </si>
  <si>
    <t>Trong đó: Vốn NSĐP</t>
  </si>
  <si>
    <t>Kế hoạch vốn năm 2023 sau điều chỉnh</t>
  </si>
  <si>
    <t xml:space="preserve"> Đơn vị: Triệu đồng</t>
  </si>
  <si>
    <t xml:space="preserve"> Nguồn vốn ngân sách trung ương</t>
  </si>
  <si>
    <t>V</t>
  </si>
  <si>
    <t>BIỂU SỐ 1</t>
  </si>
  <si>
    <t>(Kèm theo Báo cáo số          /BC-UBND ngày       /5/2023 của UBND huyện Tuần Giáo )</t>
  </si>
  <si>
    <t>Đường Trung tâm xã Tênh Phông (Km1+967) - bản Thẳm Nặm, huyện Tuần Giáo</t>
  </si>
  <si>
    <t>Trụ sở xã Mường Khong</t>
  </si>
  <si>
    <t>Đường giao thông bản Yên - Thẩm Xả xã Mường Thín (giai đoạn 2)</t>
  </si>
  <si>
    <t>Nhà văn hóa bản Lói xã Quài Tở</t>
  </si>
  <si>
    <t>Đường từ bản Hồng Lực, xã Nà Sáy – bản Co Đứa, xã Mường Khong, huyện Tuần Giáo</t>
  </si>
  <si>
    <t>*</t>
  </si>
  <si>
    <t>Trung tâm văn hóa huyện Tuần Giáo</t>
  </si>
  <si>
    <t>Đường liên xã Nà Sáy - Mường Khong</t>
  </si>
  <si>
    <t>Trường PTDTBT tiểu học Khoong Hin</t>
  </si>
  <si>
    <t>NSH trung tâm  xã Pú Xi mới</t>
  </si>
  <si>
    <t>NHS bản Ten Hon + Thẩm Nậm xã Tênh Phông</t>
  </si>
  <si>
    <t>Dự án bố trí dân cư vùng có nguy cơ thiên tai đến định cư tại khu Á Lềnh, xã Phình Sáng, huyện Tuần Giáo</t>
  </si>
  <si>
    <t>Đường từ bản Nôm đi bản Hua Nạ</t>
  </si>
  <si>
    <t>Đường từ bản Chăn đi bản Hua Chăn xã Chiềng Đông</t>
  </si>
  <si>
    <t>Thủy lợi bản Kệt xã Quài Cang</t>
  </si>
  <si>
    <t>Cầu vào bản Kéo Lạ xã Nà Sáy</t>
  </si>
  <si>
    <t>Đường Huổi khạ - Pú Piến xã Mường Mùn (Giai đoạn 2)</t>
  </si>
  <si>
    <t>Đường QL6 -Khu sản xuất bản Háng tàu xã Tỏa Tình</t>
  </si>
  <si>
    <t>Đường từ bản Phiêng Hoa -Á Lềnh, xã Phình Sáng</t>
  </si>
  <si>
    <t>Đường + Ngầm bản Co Đứa xã Mường Khong</t>
  </si>
  <si>
    <t>Đường + ngầm bản Khong Nưa xã Mường Khong</t>
  </si>
  <si>
    <t>Đường vào bản Há Dùa xã Tênh Phông (GĐ2)</t>
  </si>
  <si>
    <t>Đường từ ngã ba đi Nà Đắng - bản Trạm Củ xã Ta Ma</t>
  </si>
  <si>
    <t>Đường từ TT xã Pú Xi - bản Pú Xi 2</t>
  </si>
  <si>
    <t>Đường từ bản Hua Mức III  đi bản Thẩm Táng xã Pú Xi (Giai đoạn 1)</t>
  </si>
  <si>
    <t>Trường PTDT BT TH Bình Minh</t>
  </si>
  <si>
    <t>Trường PTDTBT  TH Mường Mùn</t>
  </si>
  <si>
    <t>Trường PTDTBT THCS Ta Ma</t>
  </si>
  <si>
    <t>Trường PTDTBT THCS Phình Sáng</t>
  </si>
  <si>
    <t>Trường PTDTBT TH Nà Tòng</t>
  </si>
  <si>
    <t>Trường PTDTBT TH Nậm Din</t>
  </si>
  <si>
    <t>Trường Trung học cơ sở thị trấn Tuần Giáo, tỉnh Điện Biên</t>
  </si>
  <si>
    <t>Nâng cấp đường QL6 – TT xã Rạng Đông - TT xã Phình Sáng – Phảng Củ, huyện Tuần Giáo.</t>
  </si>
  <si>
    <t>2201a/QĐ-UBND ngày 02/12/2022</t>
  </si>
  <si>
    <t>196/QĐ-UBND ngày 07/11/2022</t>
  </si>
  <si>
    <t>178/QĐ-UBND ngày 27/10/2022</t>
  </si>
  <si>
    <t>186/QĐ-UBND ngày 04/11/2022</t>
  </si>
  <si>
    <t>112/QĐ-UBND ngày 12/8/2022</t>
  </si>
  <si>
    <t xml:space="preserve"> Nguồn vốn ngân sách địa phương (Do tỉnh quản lý)</t>
  </si>
  <si>
    <t xml:space="preserve">113/QĐ-UBND ngày 12/8/2022 </t>
  </si>
  <si>
    <t>111/QĐ-UBND ngày 12/8/2022</t>
  </si>
  <si>
    <t>53/QĐ-UBND ngày 14/01/2021</t>
  </si>
  <si>
    <t>RÀ SOÁT NHU CẦU VỐN ĐẦU TƯ CÔNG GIAI ĐOẠN 2021-2025 CÒN LẠI CỦA CÁC DỰ ÁN</t>
  </si>
  <si>
    <t>Chưa đấu thầu gói thầu xây lắp</t>
  </si>
  <si>
    <t>Chương trình MTQG phát triển KTXH vùng đồng bào dân tộc thiểu số miền núi</t>
  </si>
  <si>
    <t>Chương trình MTQG giảm nghèo bền vững</t>
  </si>
  <si>
    <t>Chương trình MTQG xây dựng NTM</t>
  </si>
  <si>
    <t>190/QĐ-UBND ngày 07/11/2022</t>
  </si>
  <si>
    <t>177/QĐ-UBND ngày 27/10/2022</t>
  </si>
  <si>
    <t>182/QĐ-UBND ngày 31/10/2022</t>
  </si>
  <si>
    <t>183/QĐ-UBND ngày 01/11/2022</t>
  </si>
  <si>
    <t>184/QĐ-UBND ngày 02/11/2022</t>
  </si>
  <si>
    <t>1491/QĐ-UBND ngày 30/12/2020</t>
  </si>
  <si>
    <t>Đề nghị hủy bỏ 
danh mục. Đề nghị điều chỉnh vốn</t>
  </si>
  <si>
    <t xml:space="preserve"> Nhu cầu vốn thanh toán khối lượng thực hiện 
</t>
  </si>
  <si>
    <t>Dự án đàn thi công gói thầu xây lắp (Hợp đồng theo đơn giá điều chỉnh, có chi phí dự phòng trong gói thầu) nên chưa đủ cơ sở  xác định được nhu cầu vốn giai đoạn 2021-2025 còn lại của dự án. Đề nghị không điều chỉnh vốn giai đoạn 2021-2025</t>
  </si>
  <si>
    <t>Dự án đang triển khai thi công gói thầu xây lắp. Do đó chưa đủ cơ sở  xác định được nhu cầu vốn giai đoạn 2021-2025 còn lại của dự án. Đề nghị không điều chỉnh vốn giai đoạn 2021-2025</t>
  </si>
  <si>
    <t>Thiếu vốn. Đề nghị điều chỉnh tăng</t>
  </si>
  <si>
    <t>Thừa vốn. Đề nghị điều chỉnh giảm</t>
  </si>
  <si>
    <t>Đang thực hiện điều chỉnh giá gói thầu xây lắp và Lựa chọn nhà thầu. Do đó chưa đủ cơ sở  xác định được nhu cầu vốn giai đoạn 2021-2025 còn lại của dự án. Đề nghị không điều chỉnh vốn giai đoạn 2021-2025</t>
  </si>
  <si>
    <t>1427/QĐ-UBND ngày 14/8/2022</t>
  </si>
  <si>
    <t>1429/QĐ-UBND ngày 14/8/2022</t>
  </si>
  <si>
    <t>1428/QĐ-UBND ngày 14/8/2022</t>
  </si>
  <si>
    <t>191/QĐ-UBND ngày 07/11/2022</t>
  </si>
  <si>
    <t>153/QĐ-UBND ngày 05/10/2022</t>
  </si>
  <si>
    <t>174/QĐ-UBND ngày 26/10/2022</t>
  </si>
  <si>
    <t>180/QĐ-UBND ngày 28/10/2022</t>
  </si>
  <si>
    <t>181/QĐ-UBND ngày 31/10/2022</t>
  </si>
  <si>
    <t>194/QĐ-UBND ngày 07/11/2022</t>
  </si>
  <si>
    <t>179/QĐ-UBND ngày 28/10/2022</t>
  </si>
  <si>
    <t>195/QĐ-UBND ngày 07/11/2022</t>
  </si>
  <si>
    <t>188/QĐ-UBND ngày 07/11/2022</t>
  </si>
  <si>
    <t>198/QĐ-UBND ngày 07/11/2022</t>
  </si>
  <si>
    <t>187/QĐ-UBND ngày 04/11/2022</t>
  </si>
  <si>
    <t>189/QĐ-UBND ngày 07/11/2022</t>
  </si>
  <si>
    <t>185/QĐ-UBND ngày 03/11/2022</t>
  </si>
  <si>
    <t>992/QĐ-UBND ngày 31/5/2021</t>
  </si>
  <si>
    <t>2098/QĐ-UBND ngày 14/11/2022</t>
  </si>
  <si>
    <t>Lồng ghép vốn NSĐP tỉnh là 10.100 triệu đồng.
Thiếu vốn NTM. Đề nghị điều chỉnh tăng</t>
  </si>
  <si>
    <t>Lồng ghép vốn NTM là 3.900 triệu đồng. 
Giai đoạn 2021-2025 đã bố trí đủ vốn NSĐP tỉnh</t>
  </si>
  <si>
    <t>Đang triển khai thi công xây dựng. Do đó chưa đủ cơ sở  xác định được nhu cầu vốn giai đoạn 2021-2025 còn lại của dự án. Đề nghị không điều chỉnh vốn giai đoạn 2021-2025</t>
  </si>
  <si>
    <t>Thiếu vốn trung hạn giai đoạn 2021-2025</t>
  </si>
  <si>
    <t>TỔNG CỘNG</t>
  </si>
  <si>
    <t>Nguồn thu tiền sử dụng đất</t>
  </si>
  <si>
    <t>Nâng cấp sửa chữa đường bản Cản, bản Sáng, bản Sảo</t>
  </si>
  <si>
    <t xml:space="preserve">22/QĐ-UBND ngày 21/3/2022 </t>
  </si>
  <si>
    <t>Dự án có tiến độ giải ngân tốt. Dự kiến khối lượng hoàn thành vượt số vốn năm 2023 được giao</t>
  </si>
  <si>
    <t>Đường từ bản Co Đứa - TT xã Mường Khong</t>
  </si>
  <si>
    <t xml:space="preserve">1334/QĐ-UBND ngày 09/12/2020 </t>
  </si>
  <si>
    <t>Kế hoạch năm 2023 đã giao</t>
  </si>
  <si>
    <t>Ban QLDA các công trình</t>
  </si>
  <si>
    <t>Điều chỉnh kế hoạch năm 2023</t>
  </si>
  <si>
    <t xml:space="preserve">Căn cứ khoản 3 Điều 8 - Nghị quyết số 26/2020/NQ-HĐND ngày 10/11/2020 của HĐND tỉnh, huyện Tuần Giáo có trách nhiệm bố trí phần vốn còn thiếu là 1.645 triệu đồng </t>
  </si>
  <si>
    <t>(Kèm theo Nghị quyết số              /NQ-HĐND ngày        /7/2023 của HĐND huyện Tuần Giáo)</t>
  </si>
  <si>
    <t xml:space="preserve"> ĐIỀU CHỈNH KẾ HOẠCH ĐẦU TƯ CÔNG TỪ NGUỒN THU TIỀN SỬ DỤNG ĐẤT NĂM 2023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</si>
</sst>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E+00"/>
    <numFmt numFmtId="173" formatCode="_-* #,##0\ _₫_-;\-* #,##0\ _₫_-;_-* &quot;-&quot;??\ _₫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_(* #,##0.0_);_(* \(#,##0.0\);_(* &quot;-&quot;??_);_(@_)"/>
    <numFmt numFmtId="180" formatCode="#,##0.000"/>
  </numFmts>
  <fonts count="55">
    <font>
      <sz val="11"/>
      <color theme="1"/>
      <name val="Calibri"/>
      <family val="2"/>
    </font>
    <font>
      <sz val="11"/>
      <color indexed="8"/>
      <name val="Calibri"/>
      <family val="2"/>
    </font>
    <font>
      <sz val="10"/>
      <name val="Arial"/>
      <family val="2"/>
    </font>
    <font>
      <sz val="14"/>
      <name val="Times New Roman"/>
      <family val="1"/>
    </font>
    <font>
      <sz val="12"/>
      <name val="Times New Roman"/>
      <family val="1"/>
    </font>
    <font>
      <b/>
      <sz val="10"/>
      <name val="Times New Roman"/>
      <family val="1"/>
    </font>
    <font>
      <sz val="10"/>
      <name val="Times New Roman"/>
      <family val="1"/>
    </font>
    <font>
      <i/>
      <sz val="10"/>
      <name val="Times New Roman"/>
      <family val="1"/>
    </font>
    <font>
      <b/>
      <i/>
      <sz val="10"/>
      <name val="Times New Roman"/>
      <family val="1"/>
    </font>
    <font>
      <sz val="12"/>
      <name val=".VnTime"/>
      <family val="2"/>
    </font>
    <font>
      <sz val="11"/>
      <name val="Times New Roman"/>
      <family val="1"/>
    </font>
    <font>
      <i/>
      <sz val="11"/>
      <name val="Times New Roman"/>
      <family val="1"/>
    </font>
    <font>
      <sz val="16"/>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sz val="11"/>
      <name val="Calibri"/>
      <family val="2"/>
    </font>
    <font>
      <sz val="10"/>
      <color indexed="10"/>
      <name val="Times New Roman"/>
      <family val="1"/>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rgb="FFFF000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right style="thin"/>
      <top style="thin"/>
      <bottom/>
    </border>
    <border>
      <left/>
      <right style="thin"/>
      <top/>
      <bottom style="thin"/>
    </border>
    <border>
      <left/>
      <right/>
      <top style="thin"/>
      <bottom style="thin"/>
    </border>
    <border>
      <left/>
      <right/>
      <top style="thin"/>
      <bottom/>
    </border>
    <border>
      <left style="thin"/>
      <right/>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8" borderId="2"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8">
    <xf numFmtId="0" fontId="0" fillId="0" borderId="0" xfId="0" applyFont="1" applyAlignment="1">
      <alignment/>
    </xf>
    <xf numFmtId="1" fontId="3" fillId="0" borderId="0" xfId="58" applyNumberFormat="1" applyFont="1" applyFill="1" applyAlignment="1">
      <alignment vertical="center"/>
      <protection/>
    </xf>
    <xf numFmtId="3" fontId="3" fillId="0" borderId="0" xfId="58" applyNumberFormat="1" applyFont="1" applyBorder="1" applyAlignment="1">
      <alignment horizontal="center" vertical="center" wrapText="1"/>
      <protection/>
    </xf>
    <xf numFmtId="3" fontId="6" fillId="33" borderId="10" xfId="58" applyNumberFormat="1" applyFont="1" applyFill="1" applyBorder="1" applyAlignment="1" quotePrefix="1">
      <alignment horizontal="center" vertical="center" wrapText="1"/>
      <protection/>
    </xf>
    <xf numFmtId="3" fontId="6" fillId="33" borderId="10" xfId="58" applyNumberFormat="1" applyFont="1" applyFill="1" applyBorder="1" applyAlignment="1">
      <alignment horizontal="center" vertical="center" wrapText="1"/>
      <protection/>
    </xf>
    <xf numFmtId="0" fontId="51" fillId="0" borderId="0" xfId="0" applyFont="1" applyAlignment="1">
      <alignment/>
    </xf>
    <xf numFmtId="0" fontId="52" fillId="0" borderId="0" xfId="0" applyFont="1" applyAlignment="1">
      <alignment/>
    </xf>
    <xf numFmtId="3" fontId="52" fillId="0" borderId="10" xfId="58" applyNumberFormat="1" applyFont="1" applyFill="1" applyBorder="1" applyAlignment="1" quotePrefix="1">
      <alignment horizontal="center" vertical="center" wrapText="1"/>
      <protection/>
    </xf>
    <xf numFmtId="0" fontId="52" fillId="0" borderId="0" xfId="0" applyFont="1" applyAlignment="1">
      <alignment horizontal="center" vertical="center"/>
    </xf>
    <xf numFmtId="1" fontId="7" fillId="33" borderId="11" xfId="58" applyNumberFormat="1" applyFont="1" applyFill="1" applyBorder="1" applyAlignment="1">
      <alignment vertical="center"/>
      <protection/>
    </xf>
    <xf numFmtId="3" fontId="4" fillId="33" borderId="0" xfId="58" applyNumberFormat="1" applyFont="1" applyFill="1" applyBorder="1" applyAlignment="1">
      <alignment vertical="center" wrapText="1"/>
      <protection/>
    </xf>
    <xf numFmtId="3" fontId="3" fillId="33" borderId="0" xfId="58" applyNumberFormat="1" applyFont="1" applyFill="1" applyBorder="1" applyAlignment="1">
      <alignment horizontal="center" vertical="center" wrapText="1"/>
      <protection/>
    </xf>
    <xf numFmtId="3" fontId="8" fillId="33" borderId="10" xfId="58" applyNumberFormat="1" applyFont="1" applyFill="1" applyBorder="1" applyAlignment="1">
      <alignment horizontal="center" vertical="center" wrapText="1"/>
      <protection/>
    </xf>
    <xf numFmtId="49" fontId="6" fillId="33" borderId="10" xfId="0" applyNumberFormat="1" applyFont="1" applyFill="1" applyBorder="1" applyAlignment="1">
      <alignment horizontal="left" vertical="center" wrapText="1"/>
    </xf>
    <xf numFmtId="1" fontId="5" fillId="33" borderId="10" xfId="58" applyNumberFormat="1" applyFont="1" applyFill="1" applyBorder="1" applyAlignment="1">
      <alignment horizontal="left" vertical="center" wrapText="1"/>
      <protection/>
    </xf>
    <xf numFmtId="3" fontId="6" fillId="33" borderId="10" xfId="0" applyNumberFormat="1" applyFont="1" applyFill="1" applyBorder="1" applyAlignment="1">
      <alignment horizontal="center" vertical="center" wrapText="1"/>
    </xf>
    <xf numFmtId="1" fontId="6" fillId="0" borderId="10" xfId="58" applyNumberFormat="1" applyFont="1" applyFill="1" applyBorder="1" applyAlignment="1">
      <alignment horizontal="left" vertical="center" wrapText="1"/>
      <protection/>
    </xf>
    <xf numFmtId="49" fontId="6" fillId="33" borderId="10" xfId="57" applyNumberFormat="1" applyFont="1" applyFill="1" applyBorder="1" applyAlignment="1">
      <alignment horizontal="left" vertical="center" wrapText="1"/>
      <protection/>
    </xf>
    <xf numFmtId="0" fontId="6" fillId="33" borderId="10" xfId="56" applyFont="1" applyFill="1" applyBorder="1" applyAlignment="1">
      <alignment horizontal="left" vertical="center" wrapText="1"/>
      <protection/>
    </xf>
    <xf numFmtId="1" fontId="6" fillId="33" borderId="10" xfId="58" applyNumberFormat="1" applyFont="1" applyFill="1" applyBorder="1" applyAlignment="1">
      <alignment horizontal="left" vertical="center" wrapText="1"/>
      <protection/>
    </xf>
    <xf numFmtId="1" fontId="6" fillId="33" borderId="10" xfId="58" applyNumberFormat="1" applyFont="1" applyFill="1" applyBorder="1" applyAlignment="1">
      <alignment horizontal="center" vertical="center" wrapText="1"/>
      <protection/>
    </xf>
    <xf numFmtId="3" fontId="6" fillId="0" borderId="10" xfId="0" applyNumberFormat="1" applyFont="1" applyFill="1" applyBorder="1" applyAlignment="1" quotePrefix="1">
      <alignment horizontal="center" vertical="center" wrapText="1"/>
    </xf>
    <xf numFmtId="178" fontId="52" fillId="0" borderId="10" xfId="58" applyNumberFormat="1" applyFont="1" applyFill="1" applyBorder="1" applyAlignment="1">
      <alignment horizontal="right" vertical="center"/>
      <protection/>
    </xf>
    <xf numFmtId="0" fontId="6" fillId="0" borderId="0" xfId="0" applyFont="1" applyAlignment="1">
      <alignment horizontal="center" vertical="center" wrapText="1"/>
    </xf>
    <xf numFmtId="0" fontId="11" fillId="0" borderId="0" xfId="0" applyFont="1" applyAlignment="1">
      <alignment/>
    </xf>
    <xf numFmtId="0" fontId="6" fillId="0" borderId="10" xfId="0" applyFont="1" applyBorder="1" applyAlignment="1">
      <alignment horizontal="center" vertical="center" wrapText="1"/>
    </xf>
    <xf numFmtId="3" fontId="8" fillId="33" borderId="12" xfId="58" applyNumberFormat="1" applyFont="1" applyFill="1" applyBorder="1" applyAlignment="1">
      <alignment horizontal="center" vertical="center" wrapText="1"/>
      <protection/>
    </xf>
    <xf numFmtId="178" fontId="51" fillId="0" borderId="10" xfId="58" applyNumberFormat="1" applyFont="1" applyFill="1" applyBorder="1" applyAlignment="1">
      <alignment horizontal="right" vertical="center"/>
      <protection/>
    </xf>
    <xf numFmtId="178" fontId="10" fillId="0" borderId="10" xfId="0" applyNumberFormat="1" applyFont="1" applyBorder="1" applyAlignment="1">
      <alignment vertical="center"/>
    </xf>
    <xf numFmtId="178" fontId="6" fillId="0" borderId="10" xfId="0" applyNumberFormat="1" applyFont="1" applyBorder="1" applyAlignment="1">
      <alignment vertical="center"/>
    </xf>
    <xf numFmtId="178" fontId="6" fillId="33" borderId="10" xfId="0" applyNumberFormat="1" applyFont="1" applyFill="1" applyBorder="1" applyAlignment="1">
      <alignment vertical="center"/>
    </xf>
    <xf numFmtId="1" fontId="12" fillId="0" borderId="0" xfId="58" applyNumberFormat="1" applyFont="1" applyFill="1" applyAlignment="1">
      <alignment horizontal="center" vertical="center"/>
      <protection/>
    </xf>
    <xf numFmtId="1" fontId="12" fillId="0" borderId="0" xfId="58" applyNumberFormat="1" applyFont="1" applyFill="1" applyBorder="1" applyAlignment="1">
      <alignment vertical="center"/>
      <protection/>
    </xf>
    <xf numFmtId="1" fontId="12" fillId="0" borderId="0" xfId="58" applyNumberFormat="1" applyFont="1" applyFill="1" applyAlignment="1">
      <alignment vertical="center"/>
      <protection/>
    </xf>
    <xf numFmtId="0" fontId="5" fillId="0" borderId="10" xfId="0" applyFont="1" applyBorder="1" applyAlignment="1">
      <alignment/>
    </xf>
    <xf numFmtId="0" fontId="13" fillId="0" borderId="10" xfId="0" applyFont="1" applyBorder="1" applyAlignment="1">
      <alignment horizontal="center" vertical="center"/>
    </xf>
    <xf numFmtId="0" fontId="13" fillId="0" borderId="10" xfId="0" applyFont="1" applyBorder="1" applyAlignment="1">
      <alignment/>
    </xf>
    <xf numFmtId="0" fontId="13" fillId="0" borderId="0" xfId="0" applyFont="1" applyAlignment="1">
      <alignment/>
    </xf>
    <xf numFmtId="178" fontId="5" fillId="0" borderId="10" xfId="0" applyNumberFormat="1" applyFont="1" applyBorder="1" applyAlignment="1">
      <alignment vertical="center"/>
    </xf>
    <xf numFmtId="178" fontId="7" fillId="33" borderId="10" xfId="0" applyNumberFormat="1" applyFont="1" applyFill="1" applyBorder="1" applyAlignment="1">
      <alignment/>
    </xf>
    <xf numFmtId="0" fontId="6" fillId="33" borderId="10" xfId="0" applyFont="1" applyFill="1" applyBorder="1" applyAlignment="1">
      <alignment horizontal="center" vertical="center" wrapText="1"/>
    </xf>
    <xf numFmtId="0" fontId="10" fillId="33" borderId="0" xfId="0" applyFont="1" applyFill="1" applyAlignment="1">
      <alignment vertical="center"/>
    </xf>
    <xf numFmtId="0" fontId="11" fillId="33" borderId="0" xfId="0" applyFont="1" applyFill="1" applyAlignment="1">
      <alignment/>
    </xf>
    <xf numFmtId="178" fontId="13" fillId="0" borderId="10" xfId="0" applyNumberFormat="1" applyFont="1" applyBorder="1" applyAlignment="1">
      <alignment vertical="center"/>
    </xf>
    <xf numFmtId="0" fontId="10" fillId="0" borderId="10" xfId="0" applyFont="1" applyBorder="1" applyAlignment="1">
      <alignment horizontal="center" vertical="center"/>
    </xf>
    <xf numFmtId="3" fontId="13" fillId="0" borderId="0" xfId="0" applyNumberFormat="1" applyFont="1" applyAlignment="1">
      <alignment/>
    </xf>
    <xf numFmtId="3" fontId="11" fillId="0" borderId="0" xfId="0" applyNumberFormat="1" applyFont="1" applyAlignment="1">
      <alignment/>
    </xf>
    <xf numFmtId="1" fontId="6" fillId="33" borderId="10" xfId="58" applyNumberFormat="1" applyFont="1" applyFill="1" applyBorder="1" applyAlignment="1">
      <alignment vertical="center" wrapText="1"/>
      <protection/>
    </xf>
    <xf numFmtId="0" fontId="10" fillId="0" borderId="0" xfId="0" applyFont="1" applyAlignment="1">
      <alignment horizontal="center" vertical="center"/>
    </xf>
    <xf numFmtId="0" fontId="10" fillId="0" borderId="0" xfId="0" applyFont="1" applyAlignment="1">
      <alignment/>
    </xf>
    <xf numFmtId="3" fontId="32" fillId="0" borderId="0" xfId="0" applyNumberFormat="1" applyFont="1" applyAlignment="1">
      <alignment/>
    </xf>
    <xf numFmtId="0" fontId="10" fillId="33" borderId="0" xfId="0" applyFont="1" applyFill="1" applyAlignment="1">
      <alignment/>
    </xf>
    <xf numFmtId="3" fontId="10" fillId="0" borderId="0" xfId="0" applyNumberFormat="1" applyFont="1" applyAlignment="1">
      <alignment/>
    </xf>
    <xf numFmtId="0" fontId="6" fillId="0" borderId="10" xfId="0" applyFont="1" applyBorder="1" applyAlignment="1">
      <alignment horizontal="center" vertical="center"/>
    </xf>
    <xf numFmtId="3" fontId="10" fillId="33" borderId="0" xfId="0" applyNumberFormat="1" applyFont="1" applyFill="1" applyAlignment="1">
      <alignment/>
    </xf>
    <xf numFmtId="178" fontId="10" fillId="33" borderId="10" xfId="0" applyNumberFormat="1" applyFont="1" applyFill="1" applyBorder="1" applyAlignment="1">
      <alignment vertical="center"/>
    </xf>
    <xf numFmtId="178" fontId="11" fillId="33" borderId="0" xfId="0" applyNumberFormat="1" applyFont="1" applyFill="1" applyAlignment="1">
      <alignment/>
    </xf>
    <xf numFmtId="178" fontId="53" fillId="0" borderId="10" xfId="0" applyNumberFormat="1" applyFont="1" applyBorder="1" applyAlignment="1">
      <alignment vertical="center"/>
    </xf>
    <xf numFmtId="178" fontId="13" fillId="0" borderId="0" xfId="0" applyNumberFormat="1" applyFont="1" applyAlignment="1">
      <alignment/>
    </xf>
    <xf numFmtId="0" fontId="53" fillId="0" borderId="10" xfId="0" applyFont="1" applyBorder="1" applyAlignment="1">
      <alignment horizontal="center" vertical="center" wrapText="1"/>
    </xf>
    <xf numFmtId="3" fontId="5" fillId="33" borderId="10" xfId="58" applyNumberFormat="1" applyFont="1" applyFill="1" applyBorder="1" applyAlignment="1" quotePrefix="1">
      <alignment horizontal="center" vertical="center" wrapText="1"/>
      <protection/>
    </xf>
    <xf numFmtId="3" fontId="5" fillId="33" borderId="10" xfId="58" applyNumberFormat="1" applyFont="1" applyFill="1" applyBorder="1" applyAlignment="1">
      <alignment horizontal="left" vertical="center" wrapText="1"/>
      <protection/>
    </xf>
    <xf numFmtId="178" fontId="5" fillId="33" borderId="10" xfId="58" applyNumberFormat="1" applyFont="1" applyFill="1" applyBorder="1" applyAlignment="1">
      <alignment horizontal="right" vertical="center" wrapText="1"/>
      <protection/>
    </xf>
    <xf numFmtId="178" fontId="11" fillId="0" borderId="0" xfId="0" applyNumberFormat="1" applyFont="1" applyAlignment="1">
      <alignment/>
    </xf>
    <xf numFmtId="3" fontId="5" fillId="33" borderId="10" xfId="58" applyNumberFormat="1" applyFont="1" applyFill="1" applyBorder="1" applyAlignment="1">
      <alignment horizontal="center" vertical="center" wrapText="1"/>
      <protection/>
    </xf>
    <xf numFmtId="3" fontId="51" fillId="0" borderId="10" xfId="58" applyNumberFormat="1" applyFont="1" applyFill="1" applyBorder="1" applyAlignment="1" quotePrefix="1">
      <alignment horizontal="center" vertical="center" wrapText="1"/>
      <protection/>
    </xf>
    <xf numFmtId="3" fontId="51" fillId="0" borderId="10" xfId="58" applyNumberFormat="1" applyFont="1" applyFill="1" applyBorder="1" applyAlignment="1" quotePrefix="1">
      <alignment horizontal="left" vertical="center" wrapText="1"/>
      <protection/>
    </xf>
    <xf numFmtId="3" fontId="52" fillId="0" borderId="10" xfId="58" applyNumberFormat="1" applyFont="1" applyFill="1" applyBorder="1" applyAlignment="1" quotePrefix="1">
      <alignment horizontal="left" vertical="center" wrapText="1"/>
      <protection/>
    </xf>
    <xf numFmtId="3" fontId="51" fillId="33" borderId="13" xfId="58" applyNumberFormat="1" applyFont="1" applyFill="1" applyBorder="1" applyAlignment="1">
      <alignment horizontal="center" vertical="center" wrapText="1"/>
      <protection/>
    </xf>
    <xf numFmtId="0" fontId="5" fillId="33" borderId="13" xfId="58" applyNumberFormat="1" applyFont="1" applyFill="1" applyBorder="1" applyAlignment="1">
      <alignment horizontal="center" vertical="center" wrapText="1"/>
      <protection/>
    </xf>
    <xf numFmtId="0" fontId="5" fillId="33" borderId="14" xfId="58" applyNumberFormat="1" applyFont="1" applyFill="1" applyBorder="1" applyAlignment="1">
      <alignment horizontal="center" vertical="center" wrapText="1"/>
      <protection/>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3" fontId="5" fillId="33" borderId="10" xfId="58" applyNumberFormat="1" applyFont="1" applyFill="1" applyBorder="1" applyAlignment="1">
      <alignment horizontal="center" vertical="center" wrapText="1"/>
      <protection/>
    </xf>
    <xf numFmtId="172" fontId="8" fillId="33" borderId="16" xfId="58" applyNumberFormat="1" applyFont="1" applyFill="1" applyBorder="1" applyAlignment="1">
      <alignment horizontal="center" vertical="center" wrapText="1"/>
      <protection/>
    </xf>
    <xf numFmtId="172" fontId="5" fillId="33" borderId="17" xfId="0" applyNumberFormat="1" applyFont="1" applyFill="1" applyBorder="1" applyAlignment="1">
      <alignment horizontal="center" vertical="center" wrapText="1"/>
    </xf>
    <xf numFmtId="3" fontId="8" fillId="33" borderId="18" xfId="58" applyNumberFormat="1" applyFont="1" applyFill="1" applyBorder="1" applyAlignment="1">
      <alignment horizontal="center" vertical="center" wrapText="1"/>
      <protection/>
    </xf>
    <xf numFmtId="3" fontId="8" fillId="33" borderId="12" xfId="58" applyNumberFormat="1" applyFont="1" applyFill="1" applyBorder="1" applyAlignment="1">
      <alignment horizontal="center" vertical="center" wrapText="1"/>
      <protection/>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3" fontId="5" fillId="33" borderId="19" xfId="58" applyNumberFormat="1" applyFont="1" applyFill="1" applyBorder="1" applyAlignment="1">
      <alignment horizontal="center" vertical="center" wrapText="1"/>
      <protection/>
    </xf>
    <xf numFmtId="3" fontId="5" fillId="33" borderId="0" xfId="58" applyNumberFormat="1" applyFont="1" applyFill="1" applyBorder="1" applyAlignment="1">
      <alignment horizontal="center" vertical="center" wrapText="1"/>
      <protection/>
    </xf>
    <xf numFmtId="3" fontId="5" fillId="33" borderId="11" xfId="58" applyNumberFormat="1" applyFont="1" applyFill="1" applyBorder="1" applyAlignment="1">
      <alignment horizontal="center" vertical="center" wrapText="1"/>
      <protection/>
    </xf>
    <xf numFmtId="49" fontId="5" fillId="33" borderId="10" xfId="58" applyNumberFormat="1" applyFont="1" applyFill="1" applyBorder="1" applyAlignment="1">
      <alignment horizontal="center" vertical="center" wrapText="1"/>
      <protection/>
    </xf>
    <xf numFmtId="1" fontId="5" fillId="33" borderId="0" xfId="58" applyNumberFormat="1" applyFont="1" applyFill="1" applyAlignment="1">
      <alignment horizontal="center" vertical="center" wrapText="1"/>
      <protection/>
    </xf>
    <xf numFmtId="1" fontId="7" fillId="33" borderId="11" xfId="58" applyNumberFormat="1" applyFont="1" applyFill="1" applyBorder="1" applyAlignment="1">
      <alignment horizontal="right" vertical="center"/>
      <protection/>
    </xf>
    <xf numFmtId="0" fontId="7" fillId="33" borderId="0" xfId="0" applyFont="1" applyFill="1" applyAlignment="1">
      <alignment horizontal="center" vertical="center" wrapText="1" readingOrder="1"/>
    </xf>
    <xf numFmtId="0" fontId="54" fillId="0" borderId="11" xfId="0" applyFont="1" applyBorder="1" applyAlignment="1">
      <alignment horizontal="right" vertical="center"/>
    </xf>
    <xf numFmtId="3" fontId="51" fillId="33" borderId="13" xfId="58" applyNumberFormat="1" applyFont="1" applyFill="1" applyBorder="1" applyAlignment="1">
      <alignment horizontal="center" vertical="center" wrapText="1"/>
      <protection/>
    </xf>
    <xf numFmtId="3" fontId="51" fillId="33" borderId="15" xfId="58" applyNumberFormat="1" applyFont="1" applyFill="1" applyBorder="1" applyAlignment="1">
      <alignment horizontal="center" vertical="center" wrapText="1"/>
      <protection/>
    </xf>
    <xf numFmtId="3" fontId="51" fillId="33" borderId="20" xfId="58" applyNumberFormat="1" applyFont="1" applyFill="1" applyBorder="1" applyAlignment="1">
      <alignment horizontal="center" vertical="center" wrapText="1"/>
      <protection/>
    </xf>
    <xf numFmtId="3" fontId="51" fillId="33" borderId="16" xfId="58" applyNumberFormat="1" applyFont="1" applyFill="1" applyBorder="1" applyAlignment="1">
      <alignment horizontal="center" vertical="center" wrapText="1"/>
      <protection/>
    </xf>
    <xf numFmtId="3" fontId="51" fillId="33" borderId="10" xfId="58" applyNumberFormat="1" applyFont="1" applyFill="1" applyBorder="1" applyAlignment="1">
      <alignment horizontal="center" vertical="center" wrapText="1"/>
      <protection/>
    </xf>
    <xf numFmtId="0" fontId="51" fillId="0" borderId="0" xfId="0" applyFont="1" applyAlignment="1">
      <alignment horizontal="center"/>
    </xf>
    <xf numFmtId="0" fontId="51" fillId="0" borderId="0" xfId="0" applyFont="1" applyAlignment="1">
      <alignment horizontal="center" vertical="center"/>
    </xf>
    <xf numFmtId="1" fontId="54" fillId="0" borderId="0" xfId="0" applyNumberFormat="1" applyFont="1" applyAlignment="1">
      <alignment horizontal="center"/>
    </xf>
    <xf numFmtId="0" fontId="54" fillId="0" borderId="0" xfId="0" applyFont="1" applyAlignment="1">
      <alignment horizontal="center"/>
    </xf>
    <xf numFmtId="3" fontId="51" fillId="33" borderId="19" xfId="58" applyNumberFormat="1" applyFont="1" applyFill="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7 2" xfId="57"/>
    <cellStyle name="Normal_Bieu mau (CV )"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4"/>
  <sheetViews>
    <sheetView zoomScale="85" zoomScaleNormal="85" zoomScalePageLayoutView="0" workbookViewId="0" topLeftCell="A13">
      <selection activeCell="L17" sqref="L17"/>
    </sheetView>
  </sheetViews>
  <sheetFormatPr defaultColWidth="9.140625" defaultRowHeight="15"/>
  <cols>
    <col min="1" max="1" width="5.00390625" style="48" customWidth="1"/>
    <col min="2" max="2" width="33.28125" style="49" customWidth="1"/>
    <col min="3" max="3" width="17.57421875" style="49" customWidth="1"/>
    <col min="4" max="4" width="9.8515625" style="49" customWidth="1"/>
    <col min="5" max="7" width="11.421875" style="49" customWidth="1"/>
    <col min="8" max="11" width="11.28125" style="49" customWidth="1"/>
    <col min="12" max="13" width="11.28125" style="51" customWidth="1"/>
    <col min="14" max="14" width="11.28125" style="49" customWidth="1"/>
    <col min="15" max="15" width="17.28125" style="49" customWidth="1"/>
    <col min="16" max="16" width="9.140625" style="49" customWidth="1"/>
    <col min="17" max="17" width="13.00390625" style="49" bestFit="1" customWidth="1"/>
    <col min="18" max="16384" width="9.140625" style="49" customWidth="1"/>
  </cols>
  <sheetData>
    <row r="1" spans="1:15" s="1" customFormat="1" ht="17.25" customHeight="1">
      <c r="A1" s="84" t="s">
        <v>37</v>
      </c>
      <c r="B1" s="84"/>
      <c r="C1" s="84"/>
      <c r="D1" s="84"/>
      <c r="E1" s="84"/>
      <c r="F1" s="84"/>
      <c r="G1" s="84"/>
      <c r="H1" s="84"/>
      <c r="I1" s="84"/>
      <c r="J1" s="84"/>
      <c r="K1" s="84"/>
      <c r="L1" s="84"/>
      <c r="M1" s="84"/>
      <c r="N1" s="84"/>
      <c r="O1" s="84"/>
    </row>
    <row r="2" spans="1:15" s="1" customFormat="1" ht="21.75" customHeight="1">
      <c r="A2" s="84" t="s">
        <v>81</v>
      </c>
      <c r="B2" s="84"/>
      <c r="C2" s="84"/>
      <c r="D2" s="84"/>
      <c r="E2" s="84"/>
      <c r="F2" s="84"/>
      <c r="G2" s="84"/>
      <c r="H2" s="84"/>
      <c r="I2" s="84"/>
      <c r="J2" s="84"/>
      <c r="K2" s="84"/>
      <c r="L2" s="84"/>
      <c r="M2" s="84"/>
      <c r="N2" s="84"/>
      <c r="O2" s="84"/>
    </row>
    <row r="3" spans="1:15" s="1" customFormat="1" ht="20.25" customHeight="1">
      <c r="A3" s="86" t="s">
        <v>38</v>
      </c>
      <c r="B3" s="86"/>
      <c r="C3" s="86"/>
      <c r="D3" s="86"/>
      <c r="E3" s="86"/>
      <c r="F3" s="86"/>
      <c r="G3" s="86"/>
      <c r="H3" s="86"/>
      <c r="I3" s="86"/>
      <c r="J3" s="86"/>
      <c r="K3" s="86"/>
      <c r="L3" s="86"/>
      <c r="M3" s="86"/>
      <c r="N3" s="86"/>
      <c r="O3" s="86"/>
    </row>
    <row r="4" spans="1:16" s="33" customFormat="1" ht="23.25" customHeight="1">
      <c r="A4" s="31"/>
      <c r="B4" s="9"/>
      <c r="C4" s="9"/>
      <c r="D4" s="9"/>
      <c r="E4" s="9"/>
      <c r="F4" s="9"/>
      <c r="G4" s="9"/>
      <c r="H4" s="9"/>
      <c r="I4" s="9"/>
      <c r="J4" s="9"/>
      <c r="K4" s="9"/>
      <c r="L4" s="9"/>
      <c r="M4" s="85" t="s">
        <v>0</v>
      </c>
      <c r="N4" s="85"/>
      <c r="O4" s="85"/>
      <c r="P4" s="32"/>
    </row>
    <row r="5" spans="1:15" s="2" customFormat="1" ht="7.5" customHeight="1">
      <c r="A5" s="83" t="s">
        <v>1</v>
      </c>
      <c r="B5" s="73" t="s">
        <v>2</v>
      </c>
      <c r="C5" s="73" t="s">
        <v>10</v>
      </c>
      <c r="D5" s="73" t="s">
        <v>8</v>
      </c>
      <c r="E5" s="80" t="s">
        <v>11</v>
      </c>
      <c r="F5" s="80"/>
      <c r="G5" s="80"/>
      <c r="H5" s="69" t="s">
        <v>13</v>
      </c>
      <c r="I5" s="69" t="s">
        <v>9</v>
      </c>
      <c r="J5" s="69" t="s">
        <v>14</v>
      </c>
      <c r="K5" s="69" t="s">
        <v>15</v>
      </c>
      <c r="L5" s="69" t="s">
        <v>93</v>
      </c>
      <c r="M5" s="69" t="s">
        <v>23</v>
      </c>
      <c r="N5" s="69" t="s">
        <v>24</v>
      </c>
      <c r="O5" s="69" t="s">
        <v>18</v>
      </c>
    </row>
    <row r="6" spans="1:15" s="2" customFormat="1" ht="6" customHeight="1">
      <c r="A6" s="83"/>
      <c r="B6" s="73"/>
      <c r="C6" s="73"/>
      <c r="D6" s="73"/>
      <c r="E6" s="81"/>
      <c r="F6" s="81"/>
      <c r="G6" s="81"/>
      <c r="H6" s="70"/>
      <c r="I6" s="70"/>
      <c r="J6" s="70"/>
      <c r="K6" s="70"/>
      <c r="L6" s="70"/>
      <c r="M6" s="70"/>
      <c r="N6" s="70"/>
      <c r="O6" s="70"/>
    </row>
    <row r="7" spans="1:15" s="11" customFormat="1" ht="84" customHeight="1">
      <c r="A7" s="83"/>
      <c r="B7" s="73"/>
      <c r="C7" s="73"/>
      <c r="D7" s="73"/>
      <c r="E7" s="82"/>
      <c r="F7" s="82"/>
      <c r="G7" s="82"/>
      <c r="H7" s="70"/>
      <c r="I7" s="70"/>
      <c r="J7" s="70" t="s">
        <v>14</v>
      </c>
      <c r="K7" s="70"/>
      <c r="L7" s="70"/>
      <c r="M7" s="70"/>
      <c r="N7" s="70"/>
      <c r="O7" s="70"/>
    </row>
    <row r="8" spans="1:15" s="11" customFormat="1" ht="21" customHeight="1">
      <c r="A8" s="83"/>
      <c r="B8" s="73"/>
      <c r="C8" s="73"/>
      <c r="D8" s="73"/>
      <c r="E8" s="74" t="s">
        <v>5</v>
      </c>
      <c r="F8" s="76" t="s">
        <v>6</v>
      </c>
      <c r="G8" s="77"/>
      <c r="H8" s="71"/>
      <c r="I8" s="71"/>
      <c r="J8" s="71"/>
      <c r="K8" s="71"/>
      <c r="L8" s="71"/>
      <c r="M8" s="71"/>
      <c r="N8" s="71" t="s">
        <v>16</v>
      </c>
      <c r="O8" s="71"/>
    </row>
    <row r="9" spans="1:15" s="11" customFormat="1" ht="99" customHeight="1">
      <c r="A9" s="83"/>
      <c r="B9" s="73"/>
      <c r="C9" s="73"/>
      <c r="D9" s="73"/>
      <c r="E9" s="75"/>
      <c r="F9" s="26" t="s">
        <v>17</v>
      </c>
      <c r="G9" s="12" t="s">
        <v>12</v>
      </c>
      <c r="H9" s="72"/>
      <c r="I9" s="72"/>
      <c r="J9" s="72"/>
      <c r="K9" s="72"/>
      <c r="L9" s="72"/>
      <c r="M9" s="72"/>
      <c r="N9" s="72"/>
      <c r="O9" s="72"/>
    </row>
    <row r="10" spans="1:15" s="10" customFormat="1" ht="30" customHeight="1">
      <c r="A10" s="3">
        <v>1</v>
      </c>
      <c r="B10" s="4">
        <v>2</v>
      </c>
      <c r="C10" s="4">
        <v>3</v>
      </c>
      <c r="D10" s="4">
        <v>4</v>
      </c>
      <c r="E10" s="4">
        <v>5</v>
      </c>
      <c r="F10" s="4">
        <v>6</v>
      </c>
      <c r="G10" s="4">
        <v>7</v>
      </c>
      <c r="H10" s="4">
        <v>8</v>
      </c>
      <c r="I10" s="4" t="s">
        <v>20</v>
      </c>
      <c r="J10" s="4">
        <v>10</v>
      </c>
      <c r="K10" s="4">
        <v>11</v>
      </c>
      <c r="L10" s="4" t="s">
        <v>21</v>
      </c>
      <c r="M10" s="4">
        <v>13</v>
      </c>
      <c r="N10" s="4" t="s">
        <v>22</v>
      </c>
      <c r="O10" s="4">
        <v>15</v>
      </c>
    </row>
    <row r="11" spans="1:15" s="10" customFormat="1" ht="30" customHeight="1">
      <c r="A11" s="3"/>
      <c r="B11" s="64" t="s">
        <v>121</v>
      </c>
      <c r="C11" s="4"/>
      <c r="D11" s="62">
        <f>D12+D14+D20+D24+D47</f>
        <v>542692</v>
      </c>
      <c r="E11" s="62">
        <f aca="true" t="shared" si="0" ref="E11:N11">E12+E14+E20+E24+E47</f>
        <v>534892</v>
      </c>
      <c r="F11" s="62">
        <f t="shared" si="0"/>
        <v>421172.509778</v>
      </c>
      <c r="G11" s="62">
        <f t="shared" si="0"/>
        <v>25104.973005</v>
      </c>
      <c r="H11" s="62">
        <f t="shared" si="0"/>
        <v>301788.774949</v>
      </c>
      <c r="I11" s="62">
        <f t="shared" si="0"/>
        <v>403.6977519999971</v>
      </c>
      <c r="J11" s="62">
        <f t="shared" si="0"/>
        <v>0</v>
      </c>
      <c r="K11" s="62">
        <f t="shared" si="0"/>
        <v>300</v>
      </c>
      <c r="L11" s="62">
        <f t="shared" si="0"/>
        <v>491346.361727</v>
      </c>
      <c r="M11" s="62">
        <f t="shared" si="0"/>
        <v>492027</v>
      </c>
      <c r="N11" s="62">
        <f t="shared" si="0"/>
        <v>19581.914249</v>
      </c>
      <c r="O11" s="4"/>
    </row>
    <row r="12" spans="1:15" s="10" customFormat="1" ht="36" customHeight="1">
      <c r="A12" s="60" t="s">
        <v>3</v>
      </c>
      <c r="B12" s="61" t="s">
        <v>77</v>
      </c>
      <c r="C12" s="4"/>
      <c r="D12" s="62">
        <f>D13</f>
        <v>14000</v>
      </c>
      <c r="E12" s="62">
        <f aca="true" t="shared" si="1" ref="E12:N12">E13</f>
        <v>13100</v>
      </c>
      <c r="F12" s="62">
        <f t="shared" si="1"/>
        <v>11858.237349</v>
      </c>
      <c r="G12" s="62">
        <f t="shared" si="1"/>
        <v>5.040898</v>
      </c>
      <c r="H12" s="62">
        <f t="shared" si="1"/>
        <v>11852.132456</v>
      </c>
      <c r="I12" s="62">
        <f t="shared" si="1"/>
        <v>6.104893000001539</v>
      </c>
      <c r="J12" s="62">
        <f t="shared" si="1"/>
        <v>0</v>
      </c>
      <c r="K12" s="62">
        <f t="shared" si="1"/>
        <v>100</v>
      </c>
      <c r="L12" s="62">
        <f t="shared" si="1"/>
        <v>10100</v>
      </c>
      <c r="M12" s="62">
        <f t="shared" si="1"/>
        <v>10000</v>
      </c>
      <c r="N12" s="62">
        <f t="shared" si="1"/>
        <v>0</v>
      </c>
      <c r="O12" s="4"/>
    </row>
    <row r="13" spans="1:16" s="42" customFormat="1" ht="93.75" customHeight="1">
      <c r="A13" s="15">
        <v>1</v>
      </c>
      <c r="B13" s="13" t="s">
        <v>39</v>
      </c>
      <c r="C13" s="23" t="s">
        <v>91</v>
      </c>
      <c r="D13" s="29">
        <v>14000</v>
      </c>
      <c r="E13" s="29">
        <v>13100</v>
      </c>
      <c r="F13" s="29">
        <v>11858.237349</v>
      </c>
      <c r="G13" s="29">
        <v>5.040898</v>
      </c>
      <c r="H13" s="29">
        <v>11852.132456</v>
      </c>
      <c r="I13" s="29">
        <f>F13-H13</f>
        <v>6.104893000001539</v>
      </c>
      <c r="J13" s="39"/>
      <c r="K13" s="30">
        <v>100</v>
      </c>
      <c r="L13" s="30">
        <v>10100</v>
      </c>
      <c r="M13" s="30">
        <v>10000</v>
      </c>
      <c r="N13" s="29">
        <f>L13-K13-M13</f>
        <v>0</v>
      </c>
      <c r="O13" s="25" t="s">
        <v>118</v>
      </c>
      <c r="P13" s="41"/>
    </row>
    <row r="14" spans="1:15" s="37" customFormat="1" ht="31.5" customHeight="1">
      <c r="A14" s="35" t="s">
        <v>4</v>
      </c>
      <c r="B14" s="14" t="s">
        <v>85</v>
      </c>
      <c r="C14" s="36"/>
      <c r="D14" s="43">
        <f>SUM(D15:D19)</f>
        <v>48750</v>
      </c>
      <c r="E14" s="43">
        <f aca="true" t="shared" si="2" ref="E14:N14">SUM(E15:E19)</f>
        <v>47850</v>
      </c>
      <c r="F14" s="43">
        <f t="shared" si="2"/>
        <v>39749.032544</v>
      </c>
      <c r="G14" s="43">
        <f t="shared" si="2"/>
        <v>1039.77937</v>
      </c>
      <c r="H14" s="43">
        <f t="shared" si="2"/>
        <v>39699.71655</v>
      </c>
      <c r="I14" s="43">
        <f t="shared" si="2"/>
        <v>49.31599400000118</v>
      </c>
      <c r="J14" s="43">
        <f t="shared" si="2"/>
        <v>0</v>
      </c>
      <c r="K14" s="43">
        <f t="shared" si="2"/>
        <v>200</v>
      </c>
      <c r="L14" s="43">
        <f t="shared" si="2"/>
        <v>36190</v>
      </c>
      <c r="M14" s="43">
        <f t="shared" si="2"/>
        <v>35990</v>
      </c>
      <c r="N14" s="43">
        <f t="shared" si="2"/>
        <v>0</v>
      </c>
      <c r="O14" s="34"/>
    </row>
    <row r="15" spans="1:15" s="24" customFormat="1" ht="32.25" customHeight="1">
      <c r="A15" s="15">
        <v>1</v>
      </c>
      <c r="B15" s="16" t="s">
        <v>40</v>
      </c>
      <c r="C15" s="23" t="s">
        <v>79</v>
      </c>
      <c r="D15" s="29">
        <v>14900</v>
      </c>
      <c r="E15" s="29">
        <v>14900</v>
      </c>
      <c r="F15" s="29">
        <v>11668.599209</v>
      </c>
      <c r="G15" s="29">
        <v>507.618514</v>
      </c>
      <c r="H15" s="29">
        <v>11648.129252</v>
      </c>
      <c r="I15" s="29">
        <f>F15-H15</f>
        <v>20.46995699999934</v>
      </c>
      <c r="J15" s="29">
        <v>0</v>
      </c>
      <c r="K15" s="29">
        <v>0</v>
      </c>
      <c r="L15" s="30">
        <v>14309</v>
      </c>
      <c r="M15" s="30">
        <v>14155</v>
      </c>
      <c r="N15" s="29">
        <f>L15-K15-M15</f>
        <v>154</v>
      </c>
      <c r="O15" s="25" t="s">
        <v>96</v>
      </c>
    </row>
    <row r="16" spans="1:17" s="24" customFormat="1" ht="36" customHeight="1">
      <c r="A16" s="15">
        <v>2</v>
      </c>
      <c r="B16" s="16" t="s">
        <v>41</v>
      </c>
      <c r="C16" s="25" t="s">
        <v>78</v>
      </c>
      <c r="D16" s="28">
        <v>5900</v>
      </c>
      <c r="E16" s="28">
        <v>5900</v>
      </c>
      <c r="F16" s="28">
        <v>5000.637845</v>
      </c>
      <c r="G16" s="28">
        <v>221.492247</v>
      </c>
      <c r="H16" s="29">
        <v>5000.637845</v>
      </c>
      <c r="I16" s="29">
        <f>F16-H16</f>
        <v>0</v>
      </c>
      <c r="J16" s="29">
        <v>0</v>
      </c>
      <c r="K16" s="29">
        <v>0</v>
      </c>
      <c r="L16" s="30">
        <v>5671</v>
      </c>
      <c r="M16" s="30">
        <v>6185</v>
      </c>
      <c r="N16" s="29">
        <f>L16-K16-M16</f>
        <v>-514</v>
      </c>
      <c r="O16" s="25" t="s">
        <v>97</v>
      </c>
      <c r="Q16" s="63"/>
    </row>
    <row r="17" spans="1:17" s="24" customFormat="1" ht="33" customHeight="1">
      <c r="A17" s="15">
        <v>3</v>
      </c>
      <c r="B17" s="16" t="s">
        <v>42</v>
      </c>
      <c r="C17" s="23" t="s">
        <v>76</v>
      </c>
      <c r="D17" s="28">
        <v>1950</v>
      </c>
      <c r="E17" s="28">
        <v>1950</v>
      </c>
      <c r="F17" s="29">
        <v>1609.371141</v>
      </c>
      <c r="G17" s="29">
        <v>139.140929</v>
      </c>
      <c r="H17" s="28">
        <v>1607.072366</v>
      </c>
      <c r="I17" s="29">
        <f>F17-H17</f>
        <v>2.298774999999978</v>
      </c>
      <c r="J17" s="29">
        <v>0</v>
      </c>
      <c r="K17" s="29">
        <v>0</v>
      </c>
      <c r="L17" s="30">
        <v>1807</v>
      </c>
      <c r="M17" s="30">
        <v>1850</v>
      </c>
      <c r="N17" s="29">
        <f>L17-K17-M17</f>
        <v>-43</v>
      </c>
      <c r="O17" s="25" t="s">
        <v>97</v>
      </c>
      <c r="Q17" s="63"/>
    </row>
    <row r="18" spans="1:17" s="42" customFormat="1" ht="50.25" customHeight="1">
      <c r="A18" s="15">
        <v>4</v>
      </c>
      <c r="B18" s="19" t="s">
        <v>43</v>
      </c>
      <c r="C18" s="40" t="s">
        <v>80</v>
      </c>
      <c r="D18" s="55">
        <v>12000</v>
      </c>
      <c r="E18" s="55">
        <v>12000</v>
      </c>
      <c r="F18" s="55">
        <v>9612.187</v>
      </c>
      <c r="G18" s="55">
        <v>166.486782</v>
      </c>
      <c r="H18" s="55">
        <v>9591.744631</v>
      </c>
      <c r="I18" s="30">
        <f>F18-H18</f>
        <v>20.442369000000326</v>
      </c>
      <c r="J18" s="30">
        <v>0</v>
      </c>
      <c r="K18" s="30">
        <v>200</v>
      </c>
      <c r="L18" s="30">
        <v>11433</v>
      </c>
      <c r="M18" s="30">
        <f>3000+6800+2000</f>
        <v>11800</v>
      </c>
      <c r="N18" s="30">
        <f>L18-K18-M18</f>
        <v>-567</v>
      </c>
      <c r="O18" s="25" t="s">
        <v>97</v>
      </c>
      <c r="Q18" s="56"/>
    </row>
    <row r="19" spans="1:17" s="42" customFormat="1" ht="93.75" customHeight="1">
      <c r="A19" s="15">
        <v>5</v>
      </c>
      <c r="B19" s="13" t="s">
        <v>39</v>
      </c>
      <c r="C19" s="23" t="s">
        <v>91</v>
      </c>
      <c r="D19" s="29">
        <v>14000</v>
      </c>
      <c r="E19" s="29">
        <v>13100</v>
      </c>
      <c r="F19" s="29">
        <v>11858.237349</v>
      </c>
      <c r="G19" s="29">
        <v>5.040898</v>
      </c>
      <c r="H19" s="29">
        <v>11852.132456</v>
      </c>
      <c r="I19" s="29">
        <f>F19-H19</f>
        <v>6.104893000001539</v>
      </c>
      <c r="J19" s="30">
        <v>0</v>
      </c>
      <c r="K19" s="30">
        <v>0</v>
      </c>
      <c r="L19" s="30">
        <v>2970</v>
      </c>
      <c r="M19" s="30">
        <v>2000</v>
      </c>
      <c r="N19" s="30">
        <f>L19-K19-M19</f>
        <v>970</v>
      </c>
      <c r="O19" s="25" t="s">
        <v>117</v>
      </c>
      <c r="P19" s="41"/>
      <c r="Q19" s="56"/>
    </row>
    <row r="20" spans="1:15" s="37" customFormat="1" ht="30.75" customHeight="1">
      <c r="A20" s="35" t="s">
        <v>7</v>
      </c>
      <c r="B20" s="14" t="s">
        <v>84</v>
      </c>
      <c r="C20" s="36"/>
      <c r="D20" s="43">
        <f aca="true" t="shared" si="3" ref="D20:N20">SUM(D21:D23)</f>
        <v>121000</v>
      </c>
      <c r="E20" s="43">
        <f t="shared" si="3"/>
        <v>121000</v>
      </c>
      <c r="F20" s="43">
        <f t="shared" si="3"/>
        <v>100004.596634</v>
      </c>
      <c r="G20" s="43">
        <f t="shared" si="3"/>
        <v>5953.410083</v>
      </c>
      <c r="H20" s="43">
        <f t="shared" si="3"/>
        <v>99924.181062</v>
      </c>
      <c r="I20" s="43">
        <f t="shared" si="3"/>
        <v>80.41557199999806</v>
      </c>
      <c r="J20" s="43">
        <f t="shared" si="3"/>
        <v>0</v>
      </c>
      <c r="K20" s="43">
        <f t="shared" si="3"/>
        <v>0</v>
      </c>
      <c r="L20" s="43">
        <f t="shared" si="3"/>
        <v>114966.174345</v>
      </c>
      <c r="M20" s="43">
        <f t="shared" si="3"/>
        <v>121000</v>
      </c>
      <c r="N20" s="43">
        <f t="shared" si="3"/>
        <v>0</v>
      </c>
      <c r="O20" s="34"/>
    </row>
    <row r="21" spans="1:15" s="37" customFormat="1" ht="89.25" customHeight="1">
      <c r="A21" s="44">
        <v>1</v>
      </c>
      <c r="B21" s="17" t="s">
        <v>45</v>
      </c>
      <c r="C21" s="21" t="s">
        <v>99</v>
      </c>
      <c r="D21" s="29">
        <v>65000</v>
      </c>
      <c r="E21" s="29">
        <v>65000</v>
      </c>
      <c r="F21" s="29">
        <v>56169.973947</v>
      </c>
      <c r="G21" s="29">
        <v>3195.551786</v>
      </c>
      <c r="H21" s="29">
        <v>56132.653432</v>
      </c>
      <c r="I21" s="29">
        <f>F21-H21</f>
        <v>37.32051499999943</v>
      </c>
      <c r="J21" s="29">
        <v>0</v>
      </c>
      <c r="K21" s="29">
        <v>0</v>
      </c>
      <c r="L21" s="30">
        <f>E21-G21-I21-J21</f>
        <v>61767.127699000004</v>
      </c>
      <c r="M21" s="30">
        <v>65000</v>
      </c>
      <c r="N21" s="57"/>
      <c r="O21" s="78" t="s">
        <v>94</v>
      </c>
    </row>
    <row r="22" spans="1:15" s="37" customFormat="1" ht="89.25" customHeight="1">
      <c r="A22" s="44">
        <v>2</v>
      </c>
      <c r="B22" s="17" t="s">
        <v>47</v>
      </c>
      <c r="C22" s="21" t="s">
        <v>100</v>
      </c>
      <c r="D22" s="29">
        <v>30000</v>
      </c>
      <c r="E22" s="29">
        <v>30000</v>
      </c>
      <c r="F22" s="29">
        <v>24005.875578</v>
      </c>
      <c r="G22" s="29">
        <v>1542.77767</v>
      </c>
      <c r="H22" s="29">
        <v>23983.015994</v>
      </c>
      <c r="I22" s="29">
        <f>F22-H22</f>
        <v>22.859583999997994</v>
      </c>
      <c r="J22" s="29">
        <v>0</v>
      </c>
      <c r="K22" s="29">
        <v>0</v>
      </c>
      <c r="L22" s="30">
        <f>E22-G22-I22-J22</f>
        <v>28434.362746000003</v>
      </c>
      <c r="M22" s="30">
        <v>30000</v>
      </c>
      <c r="N22" s="57"/>
      <c r="O22" s="79"/>
    </row>
    <row r="23" spans="1:15" s="37" customFormat="1" ht="135" customHeight="1">
      <c r="A23" s="44">
        <v>3</v>
      </c>
      <c r="B23" s="17" t="s">
        <v>46</v>
      </c>
      <c r="C23" s="21" t="s">
        <v>101</v>
      </c>
      <c r="D23" s="29">
        <v>26000</v>
      </c>
      <c r="E23" s="29">
        <v>26000</v>
      </c>
      <c r="F23" s="29">
        <v>19828.747109</v>
      </c>
      <c r="G23" s="29">
        <v>1215.080627</v>
      </c>
      <c r="H23" s="29">
        <v>19808.511636</v>
      </c>
      <c r="I23" s="29">
        <f>F23-H23</f>
        <v>20.23547300000064</v>
      </c>
      <c r="J23" s="29">
        <v>0</v>
      </c>
      <c r="K23" s="29">
        <v>0</v>
      </c>
      <c r="L23" s="30">
        <f>E23-G23-I23-J23</f>
        <v>24764.6839</v>
      </c>
      <c r="M23" s="30">
        <v>26000</v>
      </c>
      <c r="N23" s="57"/>
      <c r="O23" s="59" t="s">
        <v>95</v>
      </c>
    </row>
    <row r="24" spans="1:15" s="37" customFormat="1" ht="46.5" customHeight="1">
      <c r="A24" s="35" t="s">
        <v>19</v>
      </c>
      <c r="B24" s="14" t="s">
        <v>83</v>
      </c>
      <c r="C24" s="36"/>
      <c r="D24" s="38">
        <f>SUM(D25:D46)</f>
        <v>233942</v>
      </c>
      <c r="E24" s="38">
        <f aca="true" t="shared" si="4" ref="E24:N24">SUM(E25:E46)</f>
        <v>227942</v>
      </c>
      <c r="F24" s="38">
        <f t="shared" si="4"/>
        <v>173201.293861</v>
      </c>
      <c r="G24" s="38">
        <f t="shared" si="4"/>
        <v>12763.165568999999</v>
      </c>
      <c r="H24" s="38">
        <f t="shared" si="4"/>
        <v>114136.578328</v>
      </c>
      <c r="I24" s="38">
        <f t="shared" si="4"/>
        <v>195.76876999999695</v>
      </c>
      <c r="J24" s="38">
        <f t="shared" si="4"/>
        <v>0</v>
      </c>
      <c r="K24" s="38">
        <f t="shared" si="4"/>
        <v>0</v>
      </c>
      <c r="L24" s="38">
        <f t="shared" si="4"/>
        <v>205463.914249</v>
      </c>
      <c r="M24" s="38">
        <f t="shared" si="4"/>
        <v>231230</v>
      </c>
      <c r="N24" s="38">
        <f t="shared" si="4"/>
        <v>-11611.085750999997</v>
      </c>
      <c r="O24" s="34"/>
    </row>
    <row r="25" spans="1:15" s="37" customFormat="1" ht="57" customHeight="1">
      <c r="A25" s="44">
        <v>1</v>
      </c>
      <c r="B25" s="17" t="s">
        <v>48</v>
      </c>
      <c r="C25" s="21" t="s">
        <v>102</v>
      </c>
      <c r="D25" s="29">
        <v>2900</v>
      </c>
      <c r="E25" s="29">
        <v>2900</v>
      </c>
      <c r="F25" s="38"/>
      <c r="G25" s="38"/>
      <c r="H25" s="38"/>
      <c r="I25" s="38"/>
      <c r="J25" s="29">
        <v>0</v>
      </c>
      <c r="K25" s="29">
        <v>0</v>
      </c>
      <c r="L25" s="30">
        <v>2900</v>
      </c>
      <c r="M25" s="29">
        <v>2755</v>
      </c>
      <c r="N25" s="29">
        <f>L25-K25-M25</f>
        <v>145</v>
      </c>
      <c r="O25" s="25"/>
    </row>
    <row r="26" spans="1:15" s="37" customFormat="1" ht="31.5" customHeight="1">
      <c r="A26" s="44">
        <v>2</v>
      </c>
      <c r="B26" s="17" t="s">
        <v>49</v>
      </c>
      <c r="C26" s="21" t="s">
        <v>103</v>
      </c>
      <c r="D26" s="29">
        <v>4347</v>
      </c>
      <c r="E26" s="29">
        <v>4347</v>
      </c>
      <c r="F26" s="29">
        <v>3636.464148</v>
      </c>
      <c r="G26" s="29">
        <v>198.358248</v>
      </c>
      <c r="H26" s="29">
        <v>3631.36673</v>
      </c>
      <c r="I26" s="29">
        <f>F26-H26</f>
        <v>5.097417999999834</v>
      </c>
      <c r="J26" s="29">
        <v>0</v>
      </c>
      <c r="K26" s="29">
        <v>0</v>
      </c>
      <c r="L26" s="30">
        <f>E26-G26-I26-J26</f>
        <v>4143.544334</v>
      </c>
      <c r="M26" s="30">
        <v>4130</v>
      </c>
      <c r="N26" s="29">
        <f>L26-K26-M26</f>
        <v>13.544334000000163</v>
      </c>
      <c r="O26" s="53"/>
    </row>
    <row r="27" spans="1:15" s="37" customFormat="1" ht="51" customHeight="1">
      <c r="A27" s="44">
        <v>3</v>
      </c>
      <c r="B27" s="18" t="s">
        <v>50</v>
      </c>
      <c r="C27" s="21" t="s">
        <v>104</v>
      </c>
      <c r="D27" s="29">
        <v>8822</v>
      </c>
      <c r="E27" s="29">
        <v>8822</v>
      </c>
      <c r="F27" s="38"/>
      <c r="G27" s="38"/>
      <c r="H27" s="38"/>
      <c r="I27" s="38"/>
      <c r="J27" s="38"/>
      <c r="K27" s="38"/>
      <c r="L27" s="30">
        <v>8822</v>
      </c>
      <c r="M27" s="30">
        <v>8381</v>
      </c>
      <c r="N27" s="29">
        <f>L27-K27-M27</f>
        <v>441</v>
      </c>
      <c r="O27" s="53"/>
    </row>
    <row r="28" spans="1:15" s="37" customFormat="1" ht="36" customHeight="1">
      <c r="A28" s="44">
        <v>4</v>
      </c>
      <c r="B28" s="17" t="s">
        <v>51</v>
      </c>
      <c r="C28" s="21" t="s">
        <v>105</v>
      </c>
      <c r="D28" s="29">
        <v>13545</v>
      </c>
      <c r="E28" s="29">
        <v>13545</v>
      </c>
      <c r="F28" s="29">
        <v>11792.75361</v>
      </c>
      <c r="G28" s="29">
        <v>189.038797</v>
      </c>
      <c r="H28" s="29">
        <v>11782.317693</v>
      </c>
      <c r="I28" s="29">
        <f>F28-H28</f>
        <v>10.43591699999888</v>
      </c>
      <c r="J28" s="29">
        <v>0</v>
      </c>
      <c r="K28" s="29">
        <v>0</v>
      </c>
      <c r="L28" s="30">
        <f>E28-G28-I28-J28</f>
        <v>13345.525286000002</v>
      </c>
      <c r="M28" s="30">
        <v>12868</v>
      </c>
      <c r="N28" s="29">
        <f>L28-K28-M28</f>
        <v>477.52528600000187</v>
      </c>
      <c r="O28" s="53"/>
    </row>
    <row r="29" spans="1:15" s="37" customFormat="1" ht="42.75" customHeight="1">
      <c r="A29" s="44">
        <v>5</v>
      </c>
      <c r="B29" s="17" t="s">
        <v>52</v>
      </c>
      <c r="C29" s="21" t="s">
        <v>106</v>
      </c>
      <c r="D29" s="29">
        <v>14900</v>
      </c>
      <c r="E29" s="29">
        <v>14900</v>
      </c>
      <c r="F29" s="29">
        <v>12898.649261</v>
      </c>
      <c r="G29" s="29">
        <v>301.350461</v>
      </c>
      <c r="H29" s="29"/>
      <c r="I29" s="29"/>
      <c r="J29" s="29">
        <v>0</v>
      </c>
      <c r="K29" s="29">
        <v>0</v>
      </c>
      <c r="L29" s="30">
        <f>E29-G29-I29-J29</f>
        <v>14598.649539</v>
      </c>
      <c r="M29" s="29">
        <v>14155</v>
      </c>
      <c r="N29" s="29">
        <f>L29-M29-K29</f>
        <v>443.649539</v>
      </c>
      <c r="O29" s="53"/>
    </row>
    <row r="30" spans="1:17" s="37" customFormat="1" ht="79.5" customHeight="1">
      <c r="A30" s="44">
        <v>6</v>
      </c>
      <c r="B30" s="17" t="s">
        <v>53</v>
      </c>
      <c r="C30" s="21" t="s">
        <v>107</v>
      </c>
      <c r="D30" s="29">
        <v>2600</v>
      </c>
      <c r="E30" s="29">
        <v>2600</v>
      </c>
      <c r="F30" s="29">
        <v>2091.934519</v>
      </c>
      <c r="G30" s="29">
        <v>183.07894</v>
      </c>
      <c r="H30" s="38"/>
      <c r="I30" s="38"/>
      <c r="J30" s="29">
        <v>0</v>
      </c>
      <c r="K30" s="29">
        <v>0</v>
      </c>
      <c r="L30" s="30">
        <v>2415</v>
      </c>
      <c r="M30" s="30">
        <v>3325</v>
      </c>
      <c r="N30" s="29">
        <f>L30-M30-K30</f>
        <v>-910</v>
      </c>
      <c r="O30" s="25" t="s">
        <v>97</v>
      </c>
      <c r="Q30" s="45"/>
    </row>
    <row r="31" spans="1:17" s="37" customFormat="1" ht="51" customHeight="1">
      <c r="A31" s="44">
        <v>7</v>
      </c>
      <c r="B31" s="17" t="s">
        <v>54</v>
      </c>
      <c r="C31" s="21" t="s">
        <v>86</v>
      </c>
      <c r="D31" s="29">
        <v>6000</v>
      </c>
      <c r="E31" s="38"/>
      <c r="F31" s="38"/>
      <c r="G31" s="38"/>
      <c r="H31" s="38"/>
      <c r="I31" s="38"/>
      <c r="J31" s="29">
        <v>0</v>
      </c>
      <c r="K31" s="29">
        <v>0</v>
      </c>
      <c r="L31" s="29">
        <v>0</v>
      </c>
      <c r="M31" s="30">
        <v>5700</v>
      </c>
      <c r="N31" s="29">
        <f>L31-M31-K31</f>
        <v>-5700</v>
      </c>
      <c r="O31" s="25" t="s">
        <v>92</v>
      </c>
      <c r="Q31" s="45"/>
    </row>
    <row r="32" spans="1:15" s="37" customFormat="1" ht="40.5" customHeight="1">
      <c r="A32" s="44">
        <v>8</v>
      </c>
      <c r="B32" s="17" t="s">
        <v>55</v>
      </c>
      <c r="C32" s="21" t="s">
        <v>108</v>
      </c>
      <c r="D32" s="29">
        <v>6000</v>
      </c>
      <c r="E32" s="29">
        <v>6000</v>
      </c>
      <c r="F32" s="29">
        <v>5072.278377</v>
      </c>
      <c r="G32" s="29">
        <v>243.239587</v>
      </c>
      <c r="H32" s="29">
        <v>5066.290732</v>
      </c>
      <c r="I32" s="29">
        <f>F32-H32</f>
        <v>5.987644999999247</v>
      </c>
      <c r="J32" s="29">
        <v>0</v>
      </c>
      <c r="K32" s="29">
        <v>0</v>
      </c>
      <c r="L32" s="30">
        <f>E32-G32-I32-J32</f>
        <v>5750.772768000001</v>
      </c>
      <c r="M32" s="30">
        <v>5700</v>
      </c>
      <c r="N32" s="29">
        <f>L32-K32-M32</f>
        <v>50.772768000000724</v>
      </c>
      <c r="O32" s="34"/>
    </row>
    <row r="33" spans="1:15" s="37" customFormat="1" ht="35.25" customHeight="1">
      <c r="A33" s="44">
        <v>9</v>
      </c>
      <c r="B33" s="17" t="s">
        <v>56</v>
      </c>
      <c r="C33" s="21" t="s">
        <v>109</v>
      </c>
      <c r="D33" s="29">
        <v>5700</v>
      </c>
      <c r="E33" s="29">
        <v>5700</v>
      </c>
      <c r="F33" s="38"/>
      <c r="G33" s="38"/>
      <c r="H33" s="38"/>
      <c r="I33" s="38"/>
      <c r="J33" s="29">
        <v>0</v>
      </c>
      <c r="K33" s="29">
        <v>0</v>
      </c>
      <c r="L33" s="30">
        <v>5700</v>
      </c>
      <c r="M33" s="30">
        <v>5700</v>
      </c>
      <c r="N33" s="29">
        <f>L33-K33-M33</f>
        <v>0</v>
      </c>
      <c r="O33" s="25" t="s">
        <v>82</v>
      </c>
    </row>
    <row r="34" spans="1:15" s="37" customFormat="1" ht="82.5" customHeight="1">
      <c r="A34" s="44">
        <v>10</v>
      </c>
      <c r="B34" s="17" t="s">
        <v>57</v>
      </c>
      <c r="C34" s="21" t="s">
        <v>72</v>
      </c>
      <c r="D34" s="29">
        <v>32000</v>
      </c>
      <c r="E34" s="29">
        <v>32000</v>
      </c>
      <c r="F34" s="29">
        <v>23117.346865</v>
      </c>
      <c r="G34" s="29">
        <v>4144.119273</v>
      </c>
      <c r="H34" s="38"/>
      <c r="I34" s="38"/>
      <c r="J34" s="29">
        <v>0</v>
      </c>
      <c r="K34" s="29">
        <v>0</v>
      </c>
      <c r="L34" s="30">
        <v>32000</v>
      </c>
      <c r="M34" s="30">
        <v>38000</v>
      </c>
      <c r="N34" s="29">
        <f>L34-K34-M34</f>
        <v>-6000</v>
      </c>
      <c r="O34" s="25" t="s">
        <v>97</v>
      </c>
    </row>
    <row r="35" spans="1:15" s="37" customFormat="1" ht="38.25" customHeight="1">
      <c r="A35" s="44">
        <v>11</v>
      </c>
      <c r="B35" s="17" t="s">
        <v>58</v>
      </c>
      <c r="C35" s="21" t="s">
        <v>73</v>
      </c>
      <c r="D35" s="29">
        <v>6000</v>
      </c>
      <c r="E35" s="29">
        <v>6000</v>
      </c>
      <c r="F35" s="29">
        <v>4750.912793</v>
      </c>
      <c r="G35" s="29">
        <v>605.58326</v>
      </c>
      <c r="H35" s="29">
        <v>4748.699142</v>
      </c>
      <c r="I35" s="29">
        <f aca="true" t="shared" si="5" ref="I35:I41">F35-H35</f>
        <v>2.213651000000027</v>
      </c>
      <c r="J35" s="29">
        <v>0</v>
      </c>
      <c r="K35" s="29">
        <v>0</v>
      </c>
      <c r="L35" s="30">
        <v>5400</v>
      </c>
      <c r="M35" s="30">
        <v>5700</v>
      </c>
      <c r="N35" s="29">
        <f aca="true" t="shared" si="6" ref="N35:N49">L35-K35-M35</f>
        <v>-300</v>
      </c>
      <c r="O35" s="25" t="s">
        <v>97</v>
      </c>
    </row>
    <row r="36" spans="1:15" s="37" customFormat="1" ht="38.25" customHeight="1">
      <c r="A36" s="44">
        <v>12</v>
      </c>
      <c r="B36" s="17" t="s">
        <v>59</v>
      </c>
      <c r="C36" s="21" t="s">
        <v>74</v>
      </c>
      <c r="D36" s="29">
        <v>4000</v>
      </c>
      <c r="E36" s="29">
        <v>4000</v>
      </c>
      <c r="F36" s="29">
        <v>3417.401143</v>
      </c>
      <c r="G36" s="29">
        <v>150.731981</v>
      </c>
      <c r="H36" s="29">
        <v>3410.152386</v>
      </c>
      <c r="I36" s="29">
        <f t="shared" si="5"/>
        <v>7.248756999999841</v>
      </c>
      <c r="J36" s="29">
        <v>0</v>
      </c>
      <c r="K36" s="29">
        <v>0</v>
      </c>
      <c r="L36" s="30">
        <f>E36-G36-I36-J36</f>
        <v>3842.0192620000003</v>
      </c>
      <c r="M36" s="30">
        <v>3800</v>
      </c>
      <c r="N36" s="29">
        <f t="shared" si="6"/>
        <v>42.01926200000025</v>
      </c>
      <c r="O36" s="34"/>
    </row>
    <row r="37" spans="1:15" s="37" customFormat="1" ht="38.25" customHeight="1">
      <c r="A37" s="44">
        <v>13</v>
      </c>
      <c r="B37" s="17" t="s">
        <v>60</v>
      </c>
      <c r="C37" s="21" t="s">
        <v>87</v>
      </c>
      <c r="D37" s="29">
        <v>5500</v>
      </c>
      <c r="E37" s="29">
        <v>5500</v>
      </c>
      <c r="F37" s="29">
        <v>4259.082849</v>
      </c>
      <c r="G37" s="29">
        <v>610.780619</v>
      </c>
      <c r="H37" s="29">
        <v>4213.548641</v>
      </c>
      <c r="I37" s="29">
        <f t="shared" si="5"/>
        <v>45.534208000000035</v>
      </c>
      <c r="J37" s="29">
        <v>0</v>
      </c>
      <c r="K37" s="29">
        <v>0</v>
      </c>
      <c r="L37" s="30">
        <v>4890</v>
      </c>
      <c r="M37" s="30">
        <v>5225</v>
      </c>
      <c r="N37" s="29">
        <f t="shared" si="6"/>
        <v>-335</v>
      </c>
      <c r="O37" s="25" t="s">
        <v>97</v>
      </c>
    </row>
    <row r="38" spans="1:17" s="37" customFormat="1" ht="38.25" customHeight="1">
      <c r="A38" s="44">
        <v>14</v>
      </c>
      <c r="B38" s="17" t="s">
        <v>61</v>
      </c>
      <c r="C38" s="21" t="s">
        <v>88</v>
      </c>
      <c r="D38" s="29">
        <v>13000</v>
      </c>
      <c r="E38" s="29">
        <v>13000</v>
      </c>
      <c r="F38" s="29">
        <v>10617.126939</v>
      </c>
      <c r="G38" s="29">
        <v>983.190394</v>
      </c>
      <c r="H38" s="29">
        <v>10605.355182</v>
      </c>
      <c r="I38" s="29">
        <f t="shared" si="5"/>
        <v>11.771757000000434</v>
      </c>
      <c r="J38" s="29">
        <v>0</v>
      </c>
      <c r="K38" s="29">
        <v>0</v>
      </c>
      <c r="L38" s="30">
        <v>12020</v>
      </c>
      <c r="M38" s="30">
        <v>12350</v>
      </c>
      <c r="N38" s="29">
        <f t="shared" si="6"/>
        <v>-330</v>
      </c>
      <c r="O38" s="25" t="s">
        <v>97</v>
      </c>
      <c r="Q38" s="58"/>
    </row>
    <row r="39" spans="1:17" s="37" customFormat="1" ht="38.25" customHeight="1">
      <c r="A39" s="44">
        <v>15</v>
      </c>
      <c r="B39" s="17" t="s">
        <v>62</v>
      </c>
      <c r="C39" s="21" t="s">
        <v>89</v>
      </c>
      <c r="D39" s="29">
        <v>10100</v>
      </c>
      <c r="E39" s="29">
        <v>10100</v>
      </c>
      <c r="F39" s="29">
        <v>7724.032076</v>
      </c>
      <c r="G39" s="29">
        <v>1323.435031</v>
      </c>
      <c r="H39" s="29">
        <v>7695.804277</v>
      </c>
      <c r="I39" s="29">
        <f t="shared" si="5"/>
        <v>28.227799000000232</v>
      </c>
      <c r="J39" s="29">
        <v>0</v>
      </c>
      <c r="K39" s="29">
        <v>0</v>
      </c>
      <c r="L39" s="30">
        <v>8776</v>
      </c>
      <c r="M39" s="30">
        <v>9421</v>
      </c>
      <c r="N39" s="29">
        <f t="shared" si="6"/>
        <v>-645</v>
      </c>
      <c r="O39" s="25" t="s">
        <v>97</v>
      </c>
      <c r="Q39" s="58"/>
    </row>
    <row r="40" spans="1:17" s="37" customFormat="1" ht="38.25" customHeight="1">
      <c r="A40" s="44">
        <v>16</v>
      </c>
      <c r="B40" s="17" t="s">
        <v>63</v>
      </c>
      <c r="C40" s="21" t="s">
        <v>90</v>
      </c>
      <c r="D40" s="29">
        <v>14900</v>
      </c>
      <c r="E40" s="29">
        <v>14900</v>
      </c>
      <c r="F40" s="29">
        <v>12305.729473</v>
      </c>
      <c r="G40" s="29">
        <v>917.338052</v>
      </c>
      <c r="H40" s="29">
        <v>12294.835123</v>
      </c>
      <c r="I40" s="29">
        <f t="shared" si="5"/>
        <v>10.894349999998667</v>
      </c>
      <c r="J40" s="29">
        <v>0</v>
      </c>
      <c r="K40" s="29">
        <v>0</v>
      </c>
      <c r="L40" s="30">
        <v>13984</v>
      </c>
      <c r="M40" s="30">
        <v>14574</v>
      </c>
      <c r="N40" s="29">
        <f t="shared" si="6"/>
        <v>-590</v>
      </c>
      <c r="O40" s="25" t="s">
        <v>97</v>
      </c>
      <c r="Q40" s="58"/>
    </row>
    <row r="41" spans="1:17" s="37" customFormat="1" ht="38.25" customHeight="1">
      <c r="A41" s="44">
        <v>17</v>
      </c>
      <c r="B41" s="17" t="s">
        <v>64</v>
      </c>
      <c r="C41" s="21" t="s">
        <v>110</v>
      </c>
      <c r="D41" s="29">
        <v>14028</v>
      </c>
      <c r="E41" s="29">
        <v>14028</v>
      </c>
      <c r="F41" s="29">
        <v>12341.04192</v>
      </c>
      <c r="G41" s="29">
        <v>213.411813</v>
      </c>
      <c r="H41" s="29">
        <v>12323.114484</v>
      </c>
      <c r="I41" s="29">
        <f t="shared" si="5"/>
        <v>17.927435999999943</v>
      </c>
      <c r="J41" s="29">
        <v>0</v>
      </c>
      <c r="K41" s="29">
        <v>0</v>
      </c>
      <c r="L41" s="30">
        <f>E41-G41-I41-J41</f>
        <v>13796.660751</v>
      </c>
      <c r="M41" s="30">
        <v>13326</v>
      </c>
      <c r="N41" s="29">
        <f t="shared" si="6"/>
        <v>470.66075099999944</v>
      </c>
      <c r="O41" s="53"/>
      <c r="Q41" s="58"/>
    </row>
    <row r="42" spans="1:15" s="37" customFormat="1" ht="38.25" customHeight="1">
      <c r="A42" s="44">
        <v>18</v>
      </c>
      <c r="B42" s="17" t="s">
        <v>65</v>
      </c>
      <c r="C42" s="21" t="s">
        <v>111</v>
      </c>
      <c r="D42" s="29">
        <v>10000</v>
      </c>
      <c r="E42" s="29">
        <v>10000</v>
      </c>
      <c r="F42" s="29">
        <v>8449.620039</v>
      </c>
      <c r="G42" s="29">
        <v>462.970759</v>
      </c>
      <c r="H42" s="29"/>
      <c r="I42" s="29"/>
      <c r="J42" s="29">
        <v>0</v>
      </c>
      <c r="K42" s="29">
        <v>0</v>
      </c>
      <c r="L42" s="30">
        <f>E42-G42</f>
        <v>9537.029241</v>
      </c>
      <c r="M42" s="30">
        <v>9500</v>
      </c>
      <c r="N42" s="29">
        <f t="shared" si="6"/>
        <v>37.029241000000184</v>
      </c>
      <c r="O42" s="53"/>
    </row>
    <row r="43" spans="1:15" s="37" customFormat="1" ht="38.25" customHeight="1">
      <c r="A43" s="44">
        <v>19</v>
      </c>
      <c r="B43" s="17" t="s">
        <v>66</v>
      </c>
      <c r="C43" s="21" t="s">
        <v>112</v>
      </c>
      <c r="D43" s="29">
        <v>14900</v>
      </c>
      <c r="E43" s="29">
        <v>14900</v>
      </c>
      <c r="F43" s="29">
        <v>12832.607811</v>
      </c>
      <c r="G43" s="29">
        <v>2.875386</v>
      </c>
      <c r="H43" s="29">
        <v>12813.941739</v>
      </c>
      <c r="I43" s="29">
        <f>F43-H43</f>
        <v>18.666071999999986</v>
      </c>
      <c r="J43" s="29">
        <v>0</v>
      </c>
      <c r="K43" s="29">
        <v>0</v>
      </c>
      <c r="L43" s="30">
        <f>E43-G43-I43-J43</f>
        <v>14878.458542</v>
      </c>
      <c r="M43" s="30">
        <v>14155</v>
      </c>
      <c r="N43" s="29">
        <f t="shared" si="6"/>
        <v>723.4585420000003</v>
      </c>
      <c r="O43" s="53"/>
    </row>
    <row r="44" spans="1:15" s="37" customFormat="1" ht="38.25" customHeight="1">
      <c r="A44" s="44">
        <v>20</v>
      </c>
      <c r="B44" s="17" t="s">
        <v>67</v>
      </c>
      <c r="C44" s="21" t="s">
        <v>75</v>
      </c>
      <c r="D44" s="29">
        <v>14900</v>
      </c>
      <c r="E44" s="29">
        <v>14900</v>
      </c>
      <c r="F44" s="29">
        <v>12837.475615</v>
      </c>
      <c r="G44" s="29">
        <v>520.030809</v>
      </c>
      <c r="H44" s="29">
        <v>12823.155825</v>
      </c>
      <c r="I44" s="29">
        <f>F44-H44</f>
        <v>14.319789999999557</v>
      </c>
      <c r="J44" s="29">
        <v>0</v>
      </c>
      <c r="K44" s="29">
        <v>0</v>
      </c>
      <c r="L44" s="30">
        <f>E44-G44-I44-J44</f>
        <v>14365.649401</v>
      </c>
      <c r="M44" s="30">
        <v>14155</v>
      </c>
      <c r="N44" s="29">
        <f t="shared" si="6"/>
        <v>210.64940100000058</v>
      </c>
      <c r="O44" s="53"/>
    </row>
    <row r="45" spans="1:15" s="37" customFormat="1" ht="147.75" customHeight="1">
      <c r="A45" s="44">
        <v>21</v>
      </c>
      <c r="B45" s="17" t="s">
        <v>68</v>
      </c>
      <c r="C45" s="21" t="s">
        <v>113</v>
      </c>
      <c r="D45" s="29">
        <v>14900</v>
      </c>
      <c r="E45" s="29">
        <v>14900</v>
      </c>
      <c r="F45" s="29">
        <v>12311.396079</v>
      </c>
      <c r="G45" s="29">
        <v>1129.681254</v>
      </c>
      <c r="H45" s="38"/>
      <c r="I45" s="38"/>
      <c r="J45" s="29">
        <v>0</v>
      </c>
      <c r="K45" s="29">
        <v>0</v>
      </c>
      <c r="L45" s="30"/>
      <c r="M45" s="30">
        <v>14155</v>
      </c>
      <c r="N45" s="57"/>
      <c r="O45" s="59" t="s">
        <v>98</v>
      </c>
    </row>
    <row r="46" spans="1:15" s="37" customFormat="1" ht="31.5" customHeight="1">
      <c r="A46" s="44">
        <v>22</v>
      </c>
      <c r="B46" s="17" t="s">
        <v>69</v>
      </c>
      <c r="C46" s="21" t="s">
        <v>114</v>
      </c>
      <c r="D46" s="29">
        <v>14900</v>
      </c>
      <c r="E46" s="29">
        <v>14900</v>
      </c>
      <c r="F46" s="29">
        <v>12745.440344</v>
      </c>
      <c r="G46" s="29">
        <v>583.950905</v>
      </c>
      <c r="H46" s="29">
        <v>12727.996374</v>
      </c>
      <c r="I46" s="29">
        <f>F46-H46</f>
        <v>17.443970000000263</v>
      </c>
      <c r="J46" s="29">
        <v>0</v>
      </c>
      <c r="K46" s="29">
        <v>0</v>
      </c>
      <c r="L46" s="30">
        <f>E46-G46-I46-J46</f>
        <v>14298.605125</v>
      </c>
      <c r="M46" s="30">
        <v>14155</v>
      </c>
      <c r="N46" s="29">
        <f t="shared" si="6"/>
        <v>143.60512500000004</v>
      </c>
      <c r="O46" s="53"/>
    </row>
    <row r="47" spans="1:15" s="37" customFormat="1" ht="28.5" customHeight="1">
      <c r="A47" s="35" t="s">
        <v>36</v>
      </c>
      <c r="B47" s="14" t="s">
        <v>35</v>
      </c>
      <c r="C47" s="36"/>
      <c r="D47" s="38">
        <f>SUM(D48:D49)</f>
        <v>125000</v>
      </c>
      <c r="E47" s="38">
        <f aca="true" t="shared" si="7" ref="E47:N47">SUM(E48:E49)</f>
        <v>125000</v>
      </c>
      <c r="F47" s="38">
        <f t="shared" si="7"/>
        <v>96359.34939</v>
      </c>
      <c r="G47" s="38">
        <f t="shared" si="7"/>
        <v>5343.577085</v>
      </c>
      <c r="H47" s="38">
        <f t="shared" si="7"/>
        <v>36176.166553</v>
      </c>
      <c r="I47" s="38">
        <f t="shared" si="7"/>
        <v>72.09252299999935</v>
      </c>
      <c r="J47" s="38">
        <f t="shared" si="7"/>
        <v>0</v>
      </c>
      <c r="K47" s="38">
        <f t="shared" si="7"/>
        <v>0</v>
      </c>
      <c r="L47" s="38">
        <f t="shared" si="7"/>
        <v>124626.27313300001</v>
      </c>
      <c r="M47" s="38">
        <f t="shared" si="7"/>
        <v>93807</v>
      </c>
      <c r="N47" s="38">
        <f t="shared" si="7"/>
        <v>31193</v>
      </c>
      <c r="O47" s="34"/>
    </row>
    <row r="48" spans="1:17" s="24" customFormat="1" ht="124.5" customHeight="1">
      <c r="A48" s="15">
        <v>1</v>
      </c>
      <c r="B48" s="19" t="s">
        <v>70</v>
      </c>
      <c r="C48" s="20" t="s">
        <v>115</v>
      </c>
      <c r="D48" s="29">
        <v>45000</v>
      </c>
      <c r="E48" s="29">
        <v>45000</v>
      </c>
      <c r="F48" s="29">
        <v>36248.259076</v>
      </c>
      <c r="G48" s="29">
        <v>301.634344</v>
      </c>
      <c r="H48" s="29">
        <v>36176.166553</v>
      </c>
      <c r="I48" s="29">
        <f>F48-H48</f>
        <v>72.09252299999935</v>
      </c>
      <c r="J48" s="29">
        <v>0</v>
      </c>
      <c r="K48" s="29">
        <v>0</v>
      </c>
      <c r="L48" s="30">
        <f>E48-G48-I48-J48</f>
        <v>44626.273133</v>
      </c>
      <c r="M48" s="30">
        <v>45000</v>
      </c>
      <c r="N48" s="57"/>
      <c r="O48" s="59" t="s">
        <v>119</v>
      </c>
      <c r="Q48" s="46"/>
    </row>
    <row r="49" spans="1:15" s="24" customFormat="1" ht="48" customHeight="1">
      <c r="A49" s="15">
        <v>2</v>
      </c>
      <c r="B49" s="47" t="s">
        <v>71</v>
      </c>
      <c r="C49" s="20" t="s">
        <v>116</v>
      </c>
      <c r="D49" s="29">
        <v>80000</v>
      </c>
      <c r="E49" s="29">
        <v>80000</v>
      </c>
      <c r="F49" s="29">
        <v>60111.090314</v>
      </c>
      <c r="G49" s="29">
        <v>5041.942741</v>
      </c>
      <c r="H49" s="29"/>
      <c r="I49" s="38"/>
      <c r="J49" s="29">
        <v>0</v>
      </c>
      <c r="K49" s="29">
        <v>0</v>
      </c>
      <c r="L49" s="30">
        <v>80000</v>
      </c>
      <c r="M49" s="30">
        <v>48807</v>
      </c>
      <c r="N49" s="57">
        <f t="shared" si="6"/>
        <v>31193</v>
      </c>
      <c r="O49" s="59" t="s">
        <v>120</v>
      </c>
    </row>
    <row r="51" spans="8:15" ht="15">
      <c r="H51" s="50"/>
      <c r="L51" s="54"/>
      <c r="O51" s="52"/>
    </row>
    <row r="52" spans="6:10" ht="15">
      <c r="F52" s="52"/>
      <c r="J52" s="52"/>
    </row>
    <row r="54" spans="8:10" ht="15">
      <c r="H54" s="52"/>
      <c r="J54" s="52"/>
    </row>
  </sheetData>
  <sheetProtection/>
  <mergeCells count="20">
    <mergeCell ref="O21:O22"/>
    <mergeCell ref="O5:O9"/>
    <mergeCell ref="E5:G7"/>
    <mergeCell ref="A5:A9"/>
    <mergeCell ref="B5:B9"/>
    <mergeCell ref="A1:O1"/>
    <mergeCell ref="M4:O4"/>
    <mergeCell ref="K5:K9"/>
    <mergeCell ref="A3:O3"/>
    <mergeCell ref="A2:O2"/>
    <mergeCell ref="N5:N9"/>
    <mergeCell ref="C5:C9"/>
    <mergeCell ref="J5:J9"/>
    <mergeCell ref="M5:M9"/>
    <mergeCell ref="H5:H9"/>
    <mergeCell ref="I5:I9"/>
    <mergeCell ref="L5:L9"/>
    <mergeCell ref="D5:D9"/>
    <mergeCell ref="E8:E9"/>
    <mergeCell ref="F8:G8"/>
  </mergeCells>
  <printOptions/>
  <pageMargins left="0.3" right="0.2" top="0.3" bottom="0.2" header="0" footer="0"/>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K11"/>
  <sheetViews>
    <sheetView showZeros="0" tabSelected="1" view="pageBreakPreview" zoomScale="85" zoomScaleNormal="85" zoomScaleSheetLayoutView="85" zoomScalePageLayoutView="0" workbookViewId="0" topLeftCell="A1">
      <selection activeCell="J5" sqref="J5:J6"/>
    </sheetView>
  </sheetViews>
  <sheetFormatPr defaultColWidth="9.140625" defaultRowHeight="15"/>
  <cols>
    <col min="1" max="1" width="4.421875" style="8" customWidth="1"/>
    <col min="2" max="2" width="40.57421875" style="6" customWidth="1"/>
    <col min="3" max="3" width="19.140625" style="6" customWidth="1"/>
    <col min="4" max="6" width="11.28125" style="6" customWidth="1"/>
    <col min="7" max="7" width="14.8515625" style="6" customWidth="1"/>
    <col min="8" max="9" width="11.140625" style="6" customWidth="1"/>
    <col min="10" max="10" width="14.28125" style="6" customWidth="1"/>
    <col min="11" max="11" width="21.140625" style="6" customWidth="1"/>
    <col min="12" max="16384" width="9.140625" style="6" customWidth="1"/>
  </cols>
  <sheetData>
    <row r="1" spans="1:11" s="5" customFormat="1" ht="12.75">
      <c r="A1" s="93"/>
      <c r="B1" s="93"/>
      <c r="C1" s="93"/>
      <c r="D1" s="93"/>
      <c r="E1" s="93"/>
      <c r="F1" s="93"/>
      <c r="G1" s="93"/>
      <c r="H1" s="93"/>
      <c r="I1" s="93"/>
      <c r="J1" s="93"/>
      <c r="K1" s="93"/>
    </row>
    <row r="2" spans="1:11" s="5" customFormat="1" ht="18" customHeight="1">
      <c r="A2" s="94" t="s">
        <v>133</v>
      </c>
      <c r="B2" s="94"/>
      <c r="C2" s="94"/>
      <c r="D2" s="94"/>
      <c r="E2" s="94"/>
      <c r="F2" s="94"/>
      <c r="G2" s="94"/>
      <c r="H2" s="94"/>
      <c r="I2" s="94"/>
      <c r="J2" s="94"/>
      <c r="K2" s="94"/>
    </row>
    <row r="3" spans="1:11" s="5" customFormat="1" ht="12.75">
      <c r="A3" s="95" t="s">
        <v>132</v>
      </c>
      <c r="B3" s="96"/>
      <c r="C3" s="96"/>
      <c r="D3" s="96"/>
      <c r="E3" s="96"/>
      <c r="F3" s="96"/>
      <c r="G3" s="96"/>
      <c r="H3" s="96"/>
      <c r="I3" s="96"/>
      <c r="J3" s="96"/>
      <c r="K3" s="96"/>
    </row>
    <row r="4" spans="9:11" ht="20.25" customHeight="1">
      <c r="I4" s="87" t="s">
        <v>34</v>
      </c>
      <c r="J4" s="87"/>
      <c r="K4" s="87"/>
    </row>
    <row r="5" spans="1:11" ht="42.75" customHeight="1">
      <c r="A5" s="92" t="s">
        <v>1</v>
      </c>
      <c r="B5" s="92" t="s">
        <v>2</v>
      </c>
      <c r="C5" s="90" t="s">
        <v>25</v>
      </c>
      <c r="D5" s="97"/>
      <c r="E5" s="97"/>
      <c r="F5" s="91"/>
      <c r="G5" s="88" t="s">
        <v>128</v>
      </c>
      <c r="H5" s="90" t="s">
        <v>130</v>
      </c>
      <c r="I5" s="91"/>
      <c r="J5" s="88" t="s">
        <v>33</v>
      </c>
      <c r="K5" s="92" t="s">
        <v>26</v>
      </c>
    </row>
    <row r="6" spans="1:11" ht="60.75" customHeight="1">
      <c r="A6" s="92"/>
      <c r="B6" s="92"/>
      <c r="C6" s="68" t="s">
        <v>27</v>
      </c>
      <c r="D6" s="68" t="s">
        <v>28</v>
      </c>
      <c r="E6" s="68" t="s">
        <v>32</v>
      </c>
      <c r="F6" s="68" t="s">
        <v>29</v>
      </c>
      <c r="G6" s="89"/>
      <c r="H6" s="68" t="s">
        <v>30</v>
      </c>
      <c r="I6" s="68" t="s">
        <v>31</v>
      </c>
      <c r="J6" s="89"/>
      <c r="K6" s="92"/>
    </row>
    <row r="7" spans="1:11" ht="25.5" customHeight="1">
      <c r="A7" s="7"/>
      <c r="B7" s="65" t="s">
        <v>121</v>
      </c>
      <c r="C7" s="7"/>
      <c r="D7" s="27">
        <f>D8</f>
        <v>10500</v>
      </c>
      <c r="E7" s="27">
        <f aca="true" t="shared" si="0" ref="E7:J7">E8</f>
        <v>6663</v>
      </c>
      <c r="F7" s="27">
        <f t="shared" si="0"/>
        <v>3837</v>
      </c>
      <c r="G7" s="27">
        <f t="shared" si="0"/>
        <v>1000</v>
      </c>
      <c r="H7" s="27">
        <f t="shared" si="0"/>
        <v>3145</v>
      </c>
      <c r="I7" s="27">
        <f t="shared" si="0"/>
        <v>0</v>
      </c>
      <c r="J7" s="27">
        <f t="shared" si="0"/>
        <v>4145</v>
      </c>
      <c r="K7" s="7"/>
    </row>
    <row r="8" spans="1:11" ht="34.5" customHeight="1">
      <c r="A8" s="65" t="s">
        <v>44</v>
      </c>
      <c r="B8" s="66" t="s">
        <v>122</v>
      </c>
      <c r="C8" s="7"/>
      <c r="D8" s="27">
        <f>SUM(D10:D11)</f>
        <v>10500</v>
      </c>
      <c r="E8" s="27">
        <f aca="true" t="shared" si="1" ref="E8:J8">SUM(E10:E11)</f>
        <v>6663</v>
      </c>
      <c r="F8" s="27">
        <f t="shared" si="1"/>
        <v>3837</v>
      </c>
      <c r="G8" s="27">
        <f t="shared" si="1"/>
        <v>1000</v>
      </c>
      <c r="H8" s="27">
        <f t="shared" si="1"/>
        <v>3145</v>
      </c>
      <c r="I8" s="27">
        <f t="shared" si="1"/>
        <v>0</v>
      </c>
      <c r="J8" s="27">
        <f t="shared" si="1"/>
        <v>4145</v>
      </c>
      <c r="K8" s="7"/>
    </row>
    <row r="9" spans="1:11" ht="30.75" customHeight="1">
      <c r="A9" s="65"/>
      <c r="B9" s="66" t="s">
        <v>129</v>
      </c>
      <c r="C9" s="7"/>
      <c r="D9" s="27"/>
      <c r="E9" s="27"/>
      <c r="F9" s="27"/>
      <c r="G9" s="27"/>
      <c r="H9" s="27"/>
      <c r="I9" s="27"/>
      <c r="J9" s="27"/>
      <c r="K9" s="7"/>
    </row>
    <row r="10" spans="1:11" ht="84.75" customHeight="1">
      <c r="A10" s="7">
        <v>1</v>
      </c>
      <c r="B10" s="67" t="s">
        <v>123</v>
      </c>
      <c r="C10" s="7" t="s">
        <v>124</v>
      </c>
      <c r="D10" s="22">
        <v>3000</v>
      </c>
      <c r="E10" s="22">
        <v>3000</v>
      </c>
      <c r="F10" s="27"/>
      <c r="G10" s="22">
        <v>1000</v>
      </c>
      <c r="H10" s="22">
        <v>1500</v>
      </c>
      <c r="I10" s="22"/>
      <c r="J10" s="22">
        <f>G10+H10</f>
        <v>2500</v>
      </c>
      <c r="K10" s="7" t="s">
        <v>125</v>
      </c>
    </row>
    <row r="11" spans="1:11" ht="138" customHeight="1">
      <c r="A11" s="7">
        <v>2</v>
      </c>
      <c r="B11" s="67" t="s">
        <v>126</v>
      </c>
      <c r="C11" s="7" t="s">
        <v>127</v>
      </c>
      <c r="D11" s="22">
        <v>7500</v>
      </c>
      <c r="E11" s="22">
        <f>694+2969</f>
        <v>3663</v>
      </c>
      <c r="F11" s="22">
        <v>3837</v>
      </c>
      <c r="G11" s="22">
        <v>0</v>
      </c>
      <c r="H11" s="22">
        <v>1645</v>
      </c>
      <c r="I11" s="22"/>
      <c r="J11" s="22">
        <f>G11+H11</f>
        <v>1645</v>
      </c>
      <c r="K11" s="7" t="s">
        <v>131</v>
      </c>
    </row>
  </sheetData>
  <sheetProtection/>
  <mergeCells count="11">
    <mergeCell ref="G5:G6"/>
    <mergeCell ref="I4:K4"/>
    <mergeCell ref="J5:J6"/>
    <mergeCell ref="H5:I5"/>
    <mergeCell ref="K5:K6"/>
    <mergeCell ref="A1:K1"/>
    <mergeCell ref="A2:K2"/>
    <mergeCell ref="A3:K3"/>
    <mergeCell ref="A5:A6"/>
    <mergeCell ref="B5:B6"/>
    <mergeCell ref="C5:F5"/>
  </mergeCells>
  <printOptions/>
  <pageMargins left="0.3937007874015748" right="0.1968503937007874" top="0.5118110236220472" bottom="0.3937007874015748" header="0.31496062992125984" footer="0.31496062992125984"/>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Ghostime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GhostimeBTT</dc:creator>
  <cp:keywords/>
  <dc:description/>
  <cp:lastModifiedBy>Admin</cp:lastModifiedBy>
  <cp:lastPrinted>2023-07-04T21:45:44Z</cp:lastPrinted>
  <dcterms:created xsi:type="dcterms:W3CDTF">2017-09-20T08:51:12Z</dcterms:created>
  <dcterms:modified xsi:type="dcterms:W3CDTF">2023-07-07T09:51:57Z</dcterms:modified>
  <cp:category/>
  <cp:version/>
  <cp:contentType/>
  <cp:contentStatus/>
</cp:coreProperties>
</file>