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3"/>
  </bookViews>
  <sheets>
    <sheet name="B1 THDP" sheetId="1" state="hidden" r:id="rId1"/>
    <sheet name="B1" sheetId="2" r:id="rId2"/>
    <sheet name="B2 NSDP" sheetId="3" r:id="rId3"/>
    <sheet name="B3 đấu giá đất" sheetId="4" r:id="rId4"/>
  </sheets>
  <definedNames>
    <definedName name="_xlnm.Print_Area" localSheetId="1">'B1'!$A$1:$I$11</definedName>
    <definedName name="_xlnm.Print_Area" localSheetId="0">'B1 THDP'!$A$1:$H$12</definedName>
    <definedName name="_xlnm.Print_Area" localSheetId="2">'B2 NSDP'!$A$1:$V$19</definedName>
    <definedName name="_xlnm.Print_Area" localSheetId="3">'B3 đấu giá đất'!$A$1:$R$28</definedName>
    <definedName name="_xlnm.Print_Titles" localSheetId="0">'B1 THDP'!$5:$6</definedName>
    <definedName name="_xlnm.Print_Titles" localSheetId="2">'B2 NSDP'!$5:$9</definedName>
    <definedName name="_xlnm.Print_Titles" localSheetId="3">'B3 đấu giá đất'!$5:$9</definedName>
  </definedNames>
  <calcPr fullCalcOnLoad="1"/>
</workbook>
</file>

<file path=xl/sharedStrings.xml><?xml version="1.0" encoding="utf-8"?>
<sst xmlns="http://schemas.openxmlformats.org/spreadsheetml/2006/main" count="196" uniqueCount="105">
  <si>
    <t>2</t>
  </si>
  <si>
    <t>Đơn vị: Triệu đồng</t>
  </si>
  <si>
    <t>Tổng số (tất cả các nguồn vốn)</t>
  </si>
  <si>
    <t>TỔNG SỐ</t>
  </si>
  <si>
    <t>3</t>
  </si>
  <si>
    <t>4</t>
  </si>
  <si>
    <t>Trong đó:</t>
  </si>
  <si>
    <t>Danh mục dự án</t>
  </si>
  <si>
    <t>1</t>
  </si>
  <si>
    <t>5</t>
  </si>
  <si>
    <t>Số quyết định ngày, tháng, năm ban hành</t>
  </si>
  <si>
    <t>Nguồn vốn</t>
  </si>
  <si>
    <t>Kế hoạch</t>
  </si>
  <si>
    <t>STT</t>
  </si>
  <si>
    <t>TT</t>
  </si>
  <si>
    <t>Quyết định đầu tư</t>
  </si>
  <si>
    <t>Ghi chú</t>
  </si>
  <si>
    <t xml:space="preserve">TMĐT </t>
  </si>
  <si>
    <t>Tổng số</t>
  </si>
  <si>
    <t>6</t>
  </si>
  <si>
    <t>7</t>
  </si>
  <si>
    <t>8</t>
  </si>
  <si>
    <t>-</t>
  </si>
  <si>
    <t>Thanh toán nợ XDCB</t>
  </si>
  <si>
    <t>Thu hồi các khoản vốn ứng trước</t>
  </si>
  <si>
    <t>KH đầu tư trung hạn giai đoạn 2021-2025</t>
  </si>
  <si>
    <t>Năm 2023</t>
  </si>
  <si>
    <t>Ước giải ngân từ 1/1/2023 đến 31/12/2023</t>
  </si>
  <si>
    <t>Nhu cầu kế hoạch năm 2024</t>
  </si>
  <si>
    <t>1.1</t>
  </si>
  <si>
    <t>1.2</t>
  </si>
  <si>
    <t>Trong đó: NSĐP</t>
  </si>
  <si>
    <t>Tiếp chi</t>
  </si>
  <si>
    <t>Biểu số 3</t>
  </si>
  <si>
    <t>Biểu số 2</t>
  </si>
  <si>
    <t>Biểu số 1</t>
  </si>
  <si>
    <t>Đường từ Ngầm Chiềng An đến Khối Đoàn Kết</t>
  </si>
  <si>
    <t>76/QĐ-UBND ngày 16/08/2021</t>
  </si>
  <si>
    <t>Trung tâm giáo dục nghề nghiệp và Giáo dục thường xuyên</t>
  </si>
  <si>
    <t>71/QĐ-UBND ngày 06/08/2021</t>
  </si>
  <si>
    <t>Công viên cây xanh trung tâm huyện Tuần Giáo</t>
  </si>
  <si>
    <t>77/QĐ-UBND ngày 18/08/2021</t>
  </si>
  <si>
    <t>Hạ tầng khu đất Phòng Văn hóa + Bãi chiếu phim + Thiết bị sách</t>
  </si>
  <si>
    <t>Hạ tầng nút giao thông ngã ba khu vực dốc Đỏ thị trấn Tuần Giáo</t>
  </si>
  <si>
    <t>KCM 2024</t>
  </si>
  <si>
    <t>KH đầu tư trung hạn  giai đoạn 2021-2025</t>
  </si>
  <si>
    <t>*</t>
  </si>
  <si>
    <t>Ban QLDA các công trình</t>
  </si>
  <si>
    <t>Nâng cấp cầu khối Đồng Tâm + Mặt đường khối Huổi Củ, thị trấn Tuần Giáo</t>
  </si>
  <si>
    <t>Nâng cấp sửa chữa đường bản Củ, bản Bó Giáng xã Quài Nưa</t>
  </si>
  <si>
    <t>Đường nội bản Nậm Din + Háng Khúa xã Phình Sáng</t>
  </si>
  <si>
    <t>UBND thị trấn Tuần Giáo</t>
  </si>
  <si>
    <t>Dự kiến kế hoạch năm 2024</t>
  </si>
  <si>
    <t>ƯỚC TÌNH HÌNH THỰC HIỆN KẾ HOẠCH ĐẦU TƯ CÔNG NĂM 2023 VÀ
DỰ KIẾN KẾ HOẠCH ĐẦU TƯ CÔNG NĂM 2024</t>
  </si>
  <si>
    <t>Vốn cân đối ngân sách địa phương (do huyện quản lý)</t>
  </si>
  <si>
    <t>Vốn ngân sách địa phương</t>
  </si>
  <si>
    <t>Đầu tư từ nguồn thu tiền sử dụng đất</t>
  </si>
  <si>
    <t>I</t>
  </si>
  <si>
    <t>II</t>
  </si>
  <si>
    <t>(Kèm theo Tờ trình số           /TTr-UBND ngày 05 tháng 7 năm 2023 của UBND huyện Tuần Giáo)</t>
  </si>
  <si>
    <t>CHI TIẾT TÌNH HÌNH THỰC HIỆN KẾ HOẠCH ĐẦU TƯ VỐN CÂN ĐỐI NGÂN SÁCH ĐỊA PHƯƠNG (DO HUYỆN QUẢN LÝ) NĂM 2024
VÀ DỰ KIẾN KẾ HOẠCH NĂM 2025</t>
  </si>
  <si>
    <t>CHI TIẾT TÌNH HÌNH THỰC HIỆN KẾ HOẠCH ĐẦU TƯ TỪ NGUỒN THU TIỀN SỬ DỤNG ĐẤT NĂM 2024
VÀ DỰ KIẾN KẾ HOẠCH NĂM 2025</t>
  </si>
  <si>
    <t>Năm 2024</t>
  </si>
  <si>
    <t>Ước giải ngân từ 1/1/2024 đến 31/12/2024</t>
  </si>
  <si>
    <t>Đã bố trí vốn đến hết KH năm 2024</t>
  </si>
  <si>
    <t>Dự kiến kế hoạch 2025</t>
  </si>
  <si>
    <t>147/QĐ-UBND ngày 08/12/2023</t>
  </si>
  <si>
    <t>Trụ sở thị trấn Tuần Giáo</t>
  </si>
  <si>
    <t>Trụ sở xã Quài Cang</t>
  </si>
  <si>
    <t>Đường từ bản Phình Cứ đến bãi Phiêng Vang (giai đoạn 1)</t>
  </si>
  <si>
    <t>Thực hiện công tác chuẩn bị đầu tư năm 2025</t>
  </si>
  <si>
    <t>Hết nhu cầu vốn</t>
  </si>
  <si>
    <t>Ban QLDA và Phát triển quỹ đất</t>
  </si>
  <si>
    <t>Công trình tiếp chi</t>
  </si>
  <si>
    <t>Công trình khởi công mới 2024</t>
  </si>
  <si>
    <t>Sửa chữa hệ thống chiếu sáng trục QL6 (Khu vực Quài Cang)</t>
  </si>
  <si>
    <t>Nâng cấp sửa chữa đường bản Pom Ban xã Quài Tở</t>
  </si>
  <si>
    <t>Nhà văn hóa bản Ta xã Quài Tở</t>
  </si>
  <si>
    <t>Sân vận động huyện Tuần Giáo</t>
  </si>
  <si>
    <t>Giải phóng mặt bằng Bến xe khách huyện Tuần Giáo</t>
  </si>
  <si>
    <t>a</t>
  </si>
  <si>
    <t>b</t>
  </si>
  <si>
    <t>Chuẩn bị đầu tư năm 2024</t>
  </si>
  <si>
    <t>Nhà văn hóa bản Dửn xã Chiềng Sinh</t>
  </si>
  <si>
    <t>Nhà văn hóa bản Phang xã Chiềng Đông</t>
  </si>
  <si>
    <t>Nhà văn hóa bản Che Phai 1 xã Chiềng Sinh</t>
  </si>
  <si>
    <t>c</t>
  </si>
  <si>
    <t>Ban QLDA và Phát triển qũy đất</t>
  </si>
  <si>
    <t>KCM 2025</t>
  </si>
  <si>
    <t>Giải phóng mặt bằng Trụ sở làm việc Công an các xã: Quài Nưa, Mường Mùn, Pú Nhung, Nà Tòng, Phình Sáng, Chiềng Sinh, Pú Xi, Quài Cang</t>
  </si>
  <si>
    <t>Nguồn thu tiền sử dụng đất</t>
  </si>
  <si>
    <t>Dự kiến đấu giá năm 2025</t>
  </si>
  <si>
    <t>- Ban QLDA</t>
  </si>
  <si>
    <t xml:space="preserve"> Thị trấn</t>
  </si>
  <si>
    <t>Giải ngân từ 1/1/2024 đến 30/6/2024</t>
  </si>
  <si>
    <t>Nhu cầu kế hoạch năm 2025</t>
  </si>
  <si>
    <t>Vốn từ nguồn thu hợp pháp của các cơ quan nhà nước, đơn vị sự nghiệpcông lập dành để đầu tư theo quy định của pháp luật</t>
  </si>
  <si>
    <t>Biểu số 02</t>
  </si>
  <si>
    <t>Biểu số 03</t>
  </si>
  <si>
    <t>Tỷ lệ giải ngân 6 tháng đầu năm 2024</t>
  </si>
  <si>
    <t>d</t>
  </si>
  <si>
    <t xml:space="preserve">Chưa phân bổ chi tiết </t>
  </si>
  <si>
    <t>Dự kiến trình HĐND huyện Phân bổ chi tiết cho dự án: Giải phóng mặt bằng Trụ sở làm việc Công an các xã: Quài Nưa, Mường Mùn, Pú Nhung, Nà Tòng, Phình Sáng, Chiềng Sinh, Pú Xi, Quài Cang (để KCM 2024)</t>
  </si>
  <si>
    <t>ƯỚC TÌNH HÌNH THỰC HIỆN KẾ HOẠCH ĐẦU TƯ CÔNG NĂM 2024 VÀ
NHU CẦU KẾ HOẠCH ĐẦU TƯ CÔNG NĂM 2025 VỐN NGÂN SÁCH ĐỊA PHƯƠNG</t>
  </si>
  <si>
    <t>(Kèm theo Tờ trình số             /TTr-UBND ngày 05 tháng 7 năm 2024 của UBND huyện Tuần Giáo)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</si>
</sst>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.00\ _V_N_D_-;\-* #,##0.00\ _V_N_D_-;_-* &quot;-&quot;??\ _V_N_D_-;_-@_-"/>
    <numFmt numFmtId="181" formatCode="#,##0;[Red]#,##0"/>
    <numFmt numFmtId="182" formatCode="#,##0.0"/>
    <numFmt numFmtId="183" formatCode="_(* #,##0_);_(* \(#,##0\);_(* &quot;-&quot;??_);_(@_)"/>
    <numFmt numFmtId="184" formatCode="_(* #,##0.0_);_(* \(#,##0.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\ _₫_-;\-* #,##0\ _₫_-;_-* &quot;-&quot;??\ _₫_-;_-@_-"/>
    <numFmt numFmtId="190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.VnTime"/>
      <family val="2"/>
    </font>
    <font>
      <sz val="11"/>
      <color indexed="8"/>
      <name val="Helvetica Neue"/>
      <family val="0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Protection="0">
      <alignment vertical="top"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1" fontId="3" fillId="0" borderId="0" xfId="72" applyNumberFormat="1" applyFont="1" applyFill="1" applyAlignment="1">
      <alignment vertical="center"/>
      <protection/>
    </xf>
    <xf numFmtId="1" fontId="4" fillId="0" borderId="0" xfId="72" applyNumberFormat="1" applyFont="1" applyFill="1" applyAlignment="1">
      <alignment vertical="center"/>
      <protection/>
    </xf>
    <xf numFmtId="1" fontId="5" fillId="0" borderId="0" xfId="72" applyNumberFormat="1" applyFont="1" applyFill="1" applyAlignment="1">
      <alignment vertical="center"/>
      <protection/>
    </xf>
    <xf numFmtId="1" fontId="6" fillId="0" borderId="0" xfId="72" applyNumberFormat="1" applyFont="1" applyFill="1" applyAlignment="1">
      <alignment vertical="center"/>
      <protection/>
    </xf>
    <xf numFmtId="3" fontId="5" fillId="0" borderId="0" xfId="72" applyNumberFormat="1" applyFont="1" applyBorder="1" applyAlignment="1">
      <alignment horizontal="center" vertical="center" wrapText="1"/>
      <protection/>
    </xf>
    <xf numFmtId="3" fontId="5" fillId="0" borderId="10" xfId="72" applyNumberFormat="1" applyFont="1" applyFill="1" applyBorder="1" applyAlignment="1" quotePrefix="1">
      <alignment horizontal="center" vertical="center" wrapText="1"/>
      <protection/>
    </xf>
    <xf numFmtId="3" fontId="5" fillId="0" borderId="0" xfId="72" applyNumberFormat="1" applyFont="1" applyFill="1" applyBorder="1" applyAlignment="1">
      <alignment vertical="center" wrapText="1"/>
      <protection/>
    </xf>
    <xf numFmtId="1" fontId="5" fillId="0" borderId="0" xfId="72" applyNumberFormat="1" applyFont="1" applyFill="1" applyAlignment="1">
      <alignment horizontal="right" vertical="center"/>
      <protection/>
    </xf>
    <xf numFmtId="1" fontId="5" fillId="0" borderId="0" xfId="72" applyNumberFormat="1" applyFont="1" applyFill="1" applyAlignment="1">
      <alignment vertical="center" wrapText="1"/>
      <protection/>
    </xf>
    <xf numFmtId="1" fontId="5" fillId="0" borderId="0" xfId="72" applyNumberFormat="1" applyFont="1" applyFill="1" applyAlignment="1">
      <alignment horizontal="center" vertical="center" wrapText="1"/>
      <protection/>
    </xf>
    <xf numFmtId="49" fontId="5" fillId="0" borderId="10" xfId="72" applyNumberFormat="1" applyFont="1" applyFill="1" applyBorder="1" applyAlignment="1" quotePrefix="1">
      <alignment horizontal="center" vertical="center" wrapText="1"/>
      <protection/>
    </xf>
    <xf numFmtId="49" fontId="5" fillId="0" borderId="0" xfId="72" applyNumberFormat="1" applyFont="1" applyFill="1" applyAlignment="1">
      <alignment horizontal="center" vertical="center"/>
      <protection/>
    </xf>
    <xf numFmtId="49" fontId="5" fillId="0" borderId="0" xfId="72" applyNumberFormat="1" applyFont="1" applyFill="1" applyAlignment="1">
      <alignment vertical="center"/>
      <protection/>
    </xf>
    <xf numFmtId="3" fontId="4" fillId="0" borderId="10" xfId="72" applyNumberFormat="1" applyFont="1" applyFill="1" applyBorder="1" applyAlignment="1">
      <alignment horizontal="center" vertical="center" wrapText="1"/>
      <protection/>
    </xf>
    <xf numFmtId="1" fontId="5" fillId="0" borderId="10" xfId="72" applyNumberFormat="1" applyFont="1" applyFill="1" applyBorder="1" applyAlignment="1">
      <alignment horizontal="center" vertical="center" wrapText="1"/>
      <protection/>
    </xf>
    <xf numFmtId="1" fontId="5" fillId="0" borderId="10" xfId="72" applyNumberFormat="1" applyFont="1" applyFill="1" applyBorder="1" applyAlignment="1">
      <alignment horizontal="right" vertical="center"/>
      <protection/>
    </xf>
    <xf numFmtId="1" fontId="5" fillId="0" borderId="10" xfId="72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49" fontId="4" fillId="0" borderId="10" xfId="72" applyNumberFormat="1" applyFont="1" applyFill="1" applyBorder="1" applyAlignment="1">
      <alignment horizontal="center" vertical="center"/>
      <protection/>
    </xf>
    <xf numFmtId="49" fontId="5" fillId="0" borderId="10" xfId="72" applyNumberFormat="1" applyFont="1" applyFill="1" applyBorder="1" applyAlignment="1">
      <alignment horizontal="center" vertical="center"/>
      <protection/>
    </xf>
    <xf numFmtId="3" fontId="4" fillId="0" borderId="10" xfId="72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4" fillId="0" borderId="0" xfId="0" applyFont="1" applyAlignment="1">
      <alignment vertical="center" wrapText="1" readingOrder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54" fillId="0" borderId="0" xfId="0" applyFont="1" applyAlignment="1">
      <alignment/>
    </xf>
    <xf numFmtId="3" fontId="5" fillId="0" borderId="10" xfId="72" applyNumberFormat="1" applyFont="1" applyFill="1" applyBorder="1" applyAlignment="1">
      <alignment horizontal="right" vertical="center"/>
      <protection/>
    </xf>
    <xf numFmtId="3" fontId="4" fillId="0" borderId="10" xfId="72" applyNumberFormat="1" applyFont="1" applyFill="1" applyBorder="1" applyAlignment="1">
      <alignment horizontal="right" vertical="center"/>
      <protection/>
    </xf>
    <xf numFmtId="3" fontId="4" fillId="0" borderId="10" xfId="72" applyNumberFormat="1" applyFont="1" applyFill="1" applyBorder="1" applyAlignment="1" quotePrefix="1">
      <alignment horizontal="right" vertical="center" wrapText="1"/>
      <protection/>
    </xf>
    <xf numFmtId="1" fontId="5" fillId="0" borderId="10" xfId="72" applyNumberFormat="1" applyFont="1" applyFill="1" applyBorder="1" applyAlignment="1">
      <alignment horizontal="left" vertical="center" wrapText="1"/>
      <protection/>
    </xf>
    <xf numFmtId="2" fontId="7" fillId="0" borderId="10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1" fontId="5" fillId="32" borderId="10" xfId="72" applyNumberFormat="1" applyFont="1" applyFill="1" applyBorder="1" applyAlignment="1">
      <alignment horizontal="center" vertical="center" wrapText="1"/>
      <protection/>
    </xf>
    <xf numFmtId="3" fontId="5" fillId="32" borderId="10" xfId="72" applyNumberFormat="1" applyFont="1" applyFill="1" applyBorder="1" applyAlignment="1">
      <alignment horizontal="right" vertical="center"/>
      <protection/>
    </xf>
    <xf numFmtId="1" fontId="5" fillId="32" borderId="0" xfId="72" applyNumberFormat="1" applyFont="1" applyFill="1" applyAlignment="1">
      <alignment vertical="center"/>
      <protection/>
    </xf>
    <xf numFmtId="0" fontId="7" fillId="0" borderId="10" xfId="0" applyFont="1" applyBorder="1" applyAlignment="1">
      <alignment vertical="center" wrapText="1"/>
    </xf>
    <xf numFmtId="3" fontId="5" fillId="0" borderId="10" xfId="72" applyNumberFormat="1" applyFont="1" applyFill="1" applyBorder="1" applyAlignment="1">
      <alignment horizontal="center" vertical="center" wrapText="1"/>
      <protection/>
    </xf>
    <xf numFmtId="182" fontId="4" fillId="0" borderId="10" xfId="72" applyNumberFormat="1" applyFont="1" applyFill="1" applyBorder="1" applyAlignment="1" quotePrefix="1">
      <alignment horizontal="right" vertical="center" wrapText="1"/>
      <protection/>
    </xf>
    <xf numFmtId="182" fontId="4" fillId="0" borderId="10" xfId="72" applyNumberFormat="1" applyFont="1" applyFill="1" applyBorder="1" applyAlignment="1">
      <alignment horizontal="right" vertical="center"/>
      <protection/>
    </xf>
    <xf numFmtId="182" fontId="5" fillId="0" borderId="10" xfId="72" applyNumberFormat="1" applyFont="1" applyFill="1" applyBorder="1" applyAlignment="1">
      <alignment horizontal="right" vertical="center"/>
      <protection/>
    </xf>
    <xf numFmtId="182" fontId="5" fillId="32" borderId="10" xfId="72" applyNumberFormat="1" applyFont="1" applyFill="1" applyBorder="1" applyAlignment="1">
      <alignment horizontal="right" vertical="center"/>
      <protection/>
    </xf>
    <xf numFmtId="182" fontId="5" fillId="0" borderId="10" xfId="72" applyNumberFormat="1" applyFont="1" applyFill="1" applyBorder="1" applyAlignment="1">
      <alignment horizontal="left" vertical="center" wrapText="1"/>
      <protection/>
    </xf>
    <xf numFmtId="182" fontId="5" fillId="0" borderId="10" xfId="72" applyNumberFormat="1" applyFont="1" applyFill="1" applyBorder="1" applyAlignment="1">
      <alignment vertical="center"/>
      <protection/>
    </xf>
    <xf numFmtId="3" fontId="13" fillId="0" borderId="10" xfId="72" applyNumberFormat="1" applyFont="1" applyBorder="1" applyAlignment="1">
      <alignment horizontal="center" vertical="center" wrapText="1"/>
      <protection/>
    </xf>
    <xf numFmtId="3" fontId="13" fillId="0" borderId="10" xfId="72" applyNumberFormat="1" applyFont="1" applyFill="1" applyBorder="1" applyAlignment="1">
      <alignment horizontal="center" vertical="center" wrapText="1"/>
      <protection/>
    </xf>
    <xf numFmtId="1" fontId="4" fillId="0" borderId="10" xfId="72" applyNumberFormat="1" applyFont="1" applyFill="1" applyBorder="1" applyAlignment="1">
      <alignment vertical="center"/>
      <protection/>
    </xf>
    <xf numFmtId="182" fontId="4" fillId="0" borderId="10" xfId="72" applyNumberFormat="1" applyFont="1" applyFill="1" applyBorder="1" applyAlignment="1">
      <alignment vertical="center"/>
      <protection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0" fontId="11" fillId="0" borderId="0" xfId="0" applyNumberFormat="1" applyFont="1" applyAlignment="1">
      <alignment vertical="center" wrapText="1"/>
    </xf>
    <xf numFmtId="0" fontId="55" fillId="0" borderId="0" xfId="0" applyFont="1" applyAlignment="1">
      <alignment/>
    </xf>
    <xf numFmtId="182" fontId="7" fillId="0" borderId="10" xfId="0" applyNumberFormat="1" applyFont="1" applyBorder="1" applyAlignment="1">
      <alignment vertical="center" wrapText="1"/>
    </xf>
    <xf numFmtId="182" fontId="8" fillId="0" borderId="10" xfId="0" applyNumberFormat="1" applyFont="1" applyBorder="1" applyAlignment="1">
      <alignment horizontal="right" vertical="center" wrapText="1"/>
    </xf>
    <xf numFmtId="182" fontId="11" fillId="0" borderId="10" xfId="0" applyNumberFormat="1" applyFont="1" applyBorder="1" applyAlignment="1">
      <alignment vertical="center" wrapText="1"/>
    </xf>
    <xf numFmtId="0" fontId="13" fillId="32" borderId="10" xfId="0" applyFont="1" applyFill="1" applyBorder="1" applyAlignment="1">
      <alignment horizontal="left" vertical="center"/>
    </xf>
    <xf numFmtId="3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left" vertical="center" wrapText="1"/>
    </xf>
    <xf numFmtId="49" fontId="13" fillId="0" borderId="10" xfId="72" applyNumberFormat="1" applyFont="1" applyFill="1" applyBorder="1" applyAlignment="1">
      <alignment horizontal="center" vertical="center"/>
      <protection/>
    </xf>
    <xf numFmtId="3" fontId="13" fillId="0" borderId="10" xfId="72" applyNumberFormat="1" applyFont="1" applyFill="1" applyBorder="1" applyAlignment="1">
      <alignment horizontal="right" vertical="center"/>
      <protection/>
    </xf>
    <xf numFmtId="0" fontId="13" fillId="32" borderId="10" xfId="71" applyFont="1" applyFill="1" applyBorder="1" applyAlignment="1">
      <alignment horizontal="center" vertical="center" wrapText="1"/>
      <protection/>
    </xf>
    <xf numFmtId="0" fontId="5" fillId="32" borderId="10" xfId="71" applyFont="1" applyFill="1" applyBorder="1" applyAlignment="1">
      <alignment horizontal="center" vertical="center" wrapText="1"/>
      <protection/>
    </xf>
    <xf numFmtId="3" fontId="13" fillId="0" borderId="10" xfId="47" applyNumberFormat="1" applyFont="1" applyFill="1" applyBorder="1" applyAlignment="1">
      <alignment horizontal="right" vertical="center"/>
    </xf>
    <xf numFmtId="3" fontId="5" fillId="0" borderId="10" xfId="47" applyNumberFormat="1" applyFont="1" applyFill="1" applyBorder="1" applyAlignment="1">
      <alignment horizontal="right" vertical="center" shrinkToFit="1"/>
    </xf>
    <xf numFmtId="3" fontId="5" fillId="0" borderId="10" xfId="47" applyNumberFormat="1" applyFont="1" applyFill="1" applyBorder="1" applyAlignment="1">
      <alignment horizontal="right" vertical="center"/>
    </xf>
    <xf numFmtId="3" fontId="4" fillId="0" borderId="10" xfId="72" applyNumberFormat="1" applyFont="1" applyFill="1" applyBorder="1" applyAlignment="1">
      <alignment vertical="center"/>
      <protection/>
    </xf>
    <xf numFmtId="3" fontId="5" fillId="32" borderId="10" xfId="72" applyNumberFormat="1" applyFont="1" applyFill="1" applyBorder="1" applyAlignment="1">
      <alignment horizontal="center" vertical="center" wrapText="1"/>
      <protection/>
    </xf>
    <xf numFmtId="1" fontId="5" fillId="32" borderId="11" xfId="72" applyNumberFormat="1" applyFont="1" applyFill="1" applyBorder="1" applyAlignment="1">
      <alignment horizontal="center" vertical="center"/>
      <protection/>
    </xf>
    <xf numFmtId="3" fontId="4" fillId="32" borderId="10" xfId="72" applyNumberFormat="1" applyFont="1" applyFill="1" applyBorder="1" applyAlignment="1" quotePrefix="1">
      <alignment horizontal="right" vertical="center" wrapText="1"/>
      <protection/>
    </xf>
    <xf numFmtId="1" fontId="5" fillId="32" borderId="0" xfId="72" applyNumberFormat="1" applyFont="1" applyFill="1" applyAlignment="1">
      <alignment horizontal="right" vertical="center"/>
      <protection/>
    </xf>
    <xf numFmtId="9" fontId="5" fillId="0" borderId="0" xfId="72" applyNumberFormat="1" applyFont="1" applyFill="1" applyAlignment="1">
      <alignment vertical="center"/>
      <protection/>
    </xf>
    <xf numFmtId="1" fontId="5" fillId="0" borderId="0" xfId="72" applyNumberFormat="1" applyFont="1" applyFill="1" applyAlignment="1" quotePrefix="1">
      <alignment vertical="center"/>
      <protection/>
    </xf>
    <xf numFmtId="3" fontId="13" fillId="32" borderId="10" xfId="72" applyNumberFormat="1" applyFont="1" applyFill="1" applyBorder="1" applyAlignment="1">
      <alignment horizontal="right" vertical="center"/>
      <protection/>
    </xf>
    <xf numFmtId="3" fontId="13" fillId="32" borderId="10" xfId="47" applyNumberFormat="1" applyFont="1" applyFill="1" applyBorder="1" applyAlignment="1">
      <alignment horizontal="right" vertical="center"/>
    </xf>
    <xf numFmtId="3" fontId="4" fillId="32" borderId="10" xfId="72" applyNumberFormat="1" applyFont="1" applyFill="1" applyBorder="1" applyAlignment="1">
      <alignment vertical="center"/>
      <protection/>
    </xf>
    <xf numFmtId="182" fontId="4" fillId="32" borderId="10" xfId="72" applyNumberFormat="1" applyFont="1" applyFill="1" applyBorder="1" applyAlignment="1">
      <alignment vertical="center"/>
      <protection/>
    </xf>
    <xf numFmtId="49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90" fontId="8" fillId="0" borderId="10" xfId="0" applyNumberFormat="1" applyFont="1" applyBorder="1" applyAlignment="1">
      <alignment horizontal="right" vertical="center" wrapText="1"/>
    </xf>
    <xf numFmtId="190" fontId="7" fillId="0" borderId="10" xfId="0" applyNumberFormat="1" applyFont="1" applyBorder="1" applyAlignment="1">
      <alignment horizontal="right" vertical="center" wrapText="1"/>
    </xf>
    <xf numFmtId="0" fontId="13" fillId="32" borderId="10" xfId="7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 quotePrefix="1">
      <alignment horizontal="left" vertical="center" wrapText="1"/>
    </xf>
    <xf numFmtId="3" fontId="13" fillId="0" borderId="10" xfId="47" applyNumberFormat="1" applyFont="1" applyFill="1" applyBorder="1" applyAlignment="1">
      <alignment horizontal="right" vertical="center"/>
    </xf>
    <xf numFmtId="1" fontId="5" fillId="0" borderId="10" xfId="72" applyNumberFormat="1" applyFont="1" applyFill="1" applyBorder="1" applyAlignment="1">
      <alignment horizontal="center" vertical="center"/>
      <protection/>
    </xf>
    <xf numFmtId="1" fontId="5" fillId="32" borderId="11" xfId="72" applyNumberFormat="1" applyFont="1" applyFill="1" applyBorder="1" applyAlignment="1">
      <alignment horizontal="center" vertical="center" wrapText="1"/>
      <protection/>
    </xf>
    <xf numFmtId="3" fontId="7" fillId="33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4" fillId="0" borderId="0" xfId="72" applyNumberFormat="1" applyFont="1" applyFill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3" fontId="4" fillId="0" borderId="14" xfId="72" applyNumberFormat="1" applyFont="1" applyBorder="1" applyAlignment="1">
      <alignment horizontal="center" vertical="center" wrapText="1"/>
      <protection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2" xfId="0" applyFont="1" applyBorder="1" applyAlignment="1">
      <alignment/>
    </xf>
    <xf numFmtId="3" fontId="4" fillId="0" borderId="10" xfId="72" applyNumberFormat="1" applyFont="1" applyFill="1" applyBorder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3" fontId="4" fillId="0" borderId="11" xfId="72" applyNumberFormat="1" applyFont="1" applyFill="1" applyBorder="1" applyAlignment="1">
      <alignment horizontal="center" vertical="center" wrapText="1"/>
      <protection/>
    </xf>
    <xf numFmtId="3" fontId="4" fillId="0" borderId="17" xfId="72" applyNumberFormat="1" applyFont="1" applyFill="1" applyBorder="1" applyAlignment="1">
      <alignment horizontal="center" vertical="center" wrapText="1"/>
      <protection/>
    </xf>
    <xf numFmtId="3" fontId="4" fillId="0" borderId="13" xfId="72" applyNumberFormat="1" applyFont="1" applyFill="1" applyBorder="1" applyAlignment="1">
      <alignment horizontal="center" vertical="center" wrapText="1"/>
      <protection/>
    </xf>
    <xf numFmtId="3" fontId="4" fillId="0" borderId="18" xfId="72" applyNumberFormat="1" applyFont="1" applyFill="1" applyBorder="1" applyAlignment="1">
      <alignment horizontal="center" vertical="center" wrapText="1"/>
      <protection/>
    </xf>
    <xf numFmtId="3" fontId="4" fillId="0" borderId="19" xfId="72" applyNumberFormat="1" applyFont="1" applyFill="1" applyBorder="1" applyAlignment="1">
      <alignment horizontal="center" vertical="center" wrapText="1"/>
      <protection/>
    </xf>
    <xf numFmtId="3" fontId="4" fillId="0" borderId="20" xfId="72" applyNumberFormat="1" applyFont="1" applyFill="1" applyBorder="1" applyAlignment="1">
      <alignment horizontal="center" vertical="center" wrapText="1"/>
      <protection/>
    </xf>
    <xf numFmtId="3" fontId="4" fillId="0" borderId="21" xfId="72" applyNumberFormat="1" applyFont="1" applyBorder="1" applyAlignment="1">
      <alignment horizontal="center" vertical="center" wrapText="1"/>
      <protection/>
    </xf>
    <xf numFmtId="3" fontId="4" fillId="0" borderId="22" xfId="72" applyNumberFormat="1" applyFont="1" applyBorder="1" applyAlignment="1">
      <alignment horizontal="center" vertical="center" wrapText="1"/>
      <protection/>
    </xf>
    <xf numFmtId="3" fontId="4" fillId="0" borderId="23" xfId="72" applyNumberFormat="1" applyFont="1" applyBorder="1" applyAlignment="1">
      <alignment horizontal="center" vertical="center" wrapText="1"/>
      <protection/>
    </xf>
    <xf numFmtId="3" fontId="4" fillId="0" borderId="10" xfId="72" applyNumberFormat="1" applyFont="1" applyBorder="1" applyAlignment="1">
      <alignment horizontal="center" vertical="center" wrapText="1"/>
      <protection/>
    </xf>
    <xf numFmtId="1" fontId="4" fillId="0" borderId="0" xfId="72" applyNumberFormat="1" applyFont="1" applyFill="1" applyAlignment="1">
      <alignment horizontal="center" vertical="center"/>
      <protection/>
    </xf>
    <xf numFmtId="1" fontId="3" fillId="0" borderId="0" xfId="72" applyNumberFormat="1" applyFont="1" applyFill="1" applyAlignment="1">
      <alignment horizontal="center" vertical="center" wrapText="1"/>
      <protection/>
    </xf>
    <xf numFmtId="1" fontId="3" fillId="0" borderId="12" xfId="72" applyNumberFormat="1" applyFont="1" applyFill="1" applyBorder="1" applyAlignment="1">
      <alignment horizontal="right" vertical="center"/>
      <protection/>
    </xf>
    <xf numFmtId="49" fontId="4" fillId="0" borderId="10" xfId="72" applyNumberFormat="1" applyFont="1" applyBorder="1" applyAlignment="1">
      <alignment horizontal="center" vertical="center" wrapText="1"/>
      <protection/>
    </xf>
    <xf numFmtId="3" fontId="4" fillId="32" borderId="10" xfId="72" applyNumberFormat="1" applyFont="1" applyFill="1" applyBorder="1" applyAlignment="1">
      <alignment horizontal="center" vertical="center" wrapText="1"/>
      <protection/>
    </xf>
    <xf numFmtId="0" fontId="14" fillId="32" borderId="10" xfId="63" applyFont="1" applyFill="1" applyBorder="1" applyAlignment="1">
      <alignment horizontal="center" vertical="center" wrapText="1"/>
      <protection/>
    </xf>
    <xf numFmtId="3" fontId="4" fillId="32" borderId="11" xfId="72" applyNumberFormat="1" applyFont="1" applyFill="1" applyBorder="1" applyAlignment="1">
      <alignment horizontal="center" vertical="center" wrapText="1"/>
      <protection/>
    </xf>
    <xf numFmtId="3" fontId="4" fillId="32" borderId="13" xfId="72" applyNumberFormat="1" applyFont="1" applyFill="1" applyBorder="1" applyAlignment="1">
      <alignment horizontal="center" vertical="center" wrapText="1"/>
      <protection/>
    </xf>
    <xf numFmtId="3" fontId="13" fillId="0" borderId="18" xfId="72" applyNumberFormat="1" applyFont="1" applyBorder="1" applyAlignment="1">
      <alignment horizontal="center" vertical="center" wrapText="1"/>
      <protection/>
    </xf>
    <xf numFmtId="3" fontId="13" fillId="0" borderId="20" xfId="72" applyNumberFormat="1" applyFont="1" applyBorder="1" applyAlignment="1">
      <alignment horizontal="center" vertical="center" wrapText="1"/>
      <protection/>
    </xf>
    <xf numFmtId="49" fontId="4" fillId="0" borderId="10" xfId="72" applyNumberFormat="1" applyFont="1" applyFill="1" applyBorder="1" applyAlignment="1">
      <alignment horizontal="center" vertical="center" wrapText="1"/>
      <protection/>
    </xf>
    <xf numFmtId="3" fontId="4" fillId="0" borderId="14" xfId="72" applyNumberFormat="1" applyFont="1" applyFill="1" applyBorder="1" applyAlignment="1">
      <alignment horizontal="center" vertical="center" wrapText="1"/>
      <protection/>
    </xf>
    <xf numFmtId="3" fontId="4" fillId="0" borderId="21" xfId="72" applyNumberFormat="1" applyFont="1" applyFill="1" applyBorder="1" applyAlignment="1">
      <alignment horizontal="center" vertical="center" wrapText="1"/>
      <protection/>
    </xf>
    <xf numFmtId="3" fontId="4" fillId="0" borderId="15" xfId="72" applyNumberFormat="1" applyFont="1" applyFill="1" applyBorder="1" applyAlignment="1">
      <alignment horizontal="center" vertical="center" wrapText="1"/>
      <protection/>
    </xf>
    <xf numFmtId="0" fontId="52" fillId="0" borderId="15" xfId="0" applyFont="1" applyFill="1" applyBorder="1" applyAlignment="1">
      <alignment/>
    </xf>
    <xf numFmtId="3" fontId="4" fillId="0" borderId="22" xfId="72" applyNumberFormat="1" applyFont="1" applyFill="1" applyBorder="1" applyAlignment="1">
      <alignment horizontal="center" vertical="center" wrapText="1"/>
      <protection/>
    </xf>
    <xf numFmtId="3" fontId="4" fillId="0" borderId="23" xfId="72" applyNumberFormat="1" applyFont="1" applyFill="1" applyBorder="1" applyAlignment="1">
      <alignment horizontal="center" vertical="center" wrapText="1"/>
      <protection/>
    </xf>
    <xf numFmtId="3" fontId="4" fillId="0" borderId="12" xfId="72" applyNumberFormat="1" applyFont="1" applyFill="1" applyBorder="1" applyAlignment="1">
      <alignment horizontal="center" vertical="center" wrapText="1"/>
      <protection/>
    </xf>
    <xf numFmtId="0" fontId="52" fillId="0" borderId="16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3" fontId="13" fillId="0" borderId="10" xfId="72" applyNumberFormat="1" applyFont="1" applyFill="1" applyBorder="1" applyAlignment="1">
      <alignment horizontal="center" vertical="center" wrapText="1"/>
      <protection/>
    </xf>
    <xf numFmtId="0" fontId="14" fillId="0" borderId="10" xfId="63" applyFont="1" applyFill="1" applyBorder="1" applyAlignment="1">
      <alignment horizontal="center" vertical="center" wrapText="1"/>
      <protection/>
    </xf>
    <xf numFmtId="3" fontId="5" fillId="0" borderId="10" xfId="72" applyNumberFormat="1" applyFont="1" applyFill="1" applyBorder="1" applyAlignment="1">
      <alignment horizontal="center" vertical="center"/>
      <protection/>
    </xf>
    <xf numFmtId="1" fontId="5" fillId="0" borderId="10" xfId="72" applyNumberFormat="1" applyFont="1" applyFill="1" applyBorder="1" applyAlignment="1">
      <alignment vertical="center"/>
      <protection/>
    </xf>
    <xf numFmtId="3" fontId="5" fillId="0" borderId="11" xfId="72" applyNumberFormat="1" applyFont="1" applyFill="1" applyBorder="1" applyAlignment="1">
      <alignment horizontal="center" vertical="center" wrapText="1"/>
      <protection/>
    </xf>
    <xf numFmtId="3" fontId="5" fillId="0" borderId="17" xfId="72" applyNumberFormat="1" applyFont="1" applyFill="1" applyBorder="1" applyAlignment="1">
      <alignment horizontal="center" vertical="center" wrapText="1"/>
      <protection/>
    </xf>
    <xf numFmtId="3" fontId="5" fillId="0" borderId="13" xfId="72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 2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5" xfId="66"/>
    <cellStyle name="Normal 6" xfId="67"/>
    <cellStyle name="Normal 7" xfId="68"/>
    <cellStyle name="Normal 7 2" xfId="69"/>
    <cellStyle name="Normal 8" xfId="70"/>
    <cellStyle name="Normal 89" xfId="71"/>
    <cellStyle name="Normal_Bieu mau (CV )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"/>
  <sheetViews>
    <sheetView zoomScale="80" zoomScaleNormal="80" zoomScaleSheetLayoutView="70" zoomScalePageLayoutView="0" workbookViewId="0" topLeftCell="A1">
      <selection activeCell="A2" sqref="A2:H2"/>
    </sheetView>
  </sheetViews>
  <sheetFormatPr defaultColWidth="12.28125" defaultRowHeight="15"/>
  <cols>
    <col min="1" max="1" width="6.00390625" style="24" customWidth="1"/>
    <col min="2" max="2" width="44.7109375" style="22" customWidth="1"/>
    <col min="3" max="3" width="13.421875" style="22" customWidth="1"/>
    <col min="4" max="4" width="18.00390625" style="22" customWidth="1"/>
    <col min="5" max="5" width="16.140625" style="22" customWidth="1"/>
    <col min="6" max="7" width="14.140625" style="22" customWidth="1"/>
    <col min="8" max="8" width="21.8515625" style="22" customWidth="1"/>
    <col min="9" max="9" width="9.140625" style="22" customWidth="1"/>
    <col min="10" max="10" width="12.140625" style="22" hidden="1" customWidth="1"/>
    <col min="11" max="11" width="16.00390625" style="22" hidden="1" customWidth="1"/>
    <col min="12" max="12" width="14.00390625" style="22" hidden="1" customWidth="1"/>
    <col min="13" max="13" width="13.57421875" style="22" hidden="1" customWidth="1"/>
    <col min="14" max="243" width="9.140625" style="22" customWidth="1"/>
    <col min="244" max="244" width="6.00390625" style="22" customWidth="1"/>
    <col min="245" max="245" width="41.00390625" style="22" customWidth="1"/>
    <col min="246" max="252" width="12.28125" style="22" customWidth="1"/>
    <col min="253" max="16384" width="12.28125" style="32" customWidth="1"/>
  </cols>
  <sheetData>
    <row r="1" spans="1:35" ht="20.25" customHeight="1">
      <c r="A1" s="103" t="s">
        <v>35</v>
      </c>
      <c r="B1" s="103"/>
      <c r="C1" s="103"/>
      <c r="D1" s="103"/>
      <c r="E1" s="103"/>
      <c r="F1" s="103"/>
      <c r="G1" s="103"/>
      <c r="H1" s="103"/>
      <c r="I1" s="8"/>
      <c r="J1" s="8"/>
      <c r="K1" s="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252" ht="42.75" customHeight="1">
      <c r="A2" s="98" t="s">
        <v>53</v>
      </c>
      <c r="B2" s="98"/>
      <c r="C2" s="98"/>
      <c r="D2" s="98"/>
      <c r="E2" s="98"/>
      <c r="F2" s="98"/>
      <c r="G2" s="98"/>
      <c r="H2" s="9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1:252" ht="18.75">
      <c r="A3" s="104" t="s">
        <v>59</v>
      </c>
      <c r="B3" s="104"/>
      <c r="C3" s="104"/>
      <c r="D3" s="104"/>
      <c r="E3" s="104"/>
      <c r="F3" s="104"/>
      <c r="G3" s="104"/>
      <c r="H3" s="104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10" ht="33" customHeight="1">
      <c r="A4" s="99" t="s">
        <v>1</v>
      </c>
      <c r="B4" s="99"/>
      <c r="C4" s="99"/>
      <c r="D4" s="99"/>
      <c r="E4" s="99"/>
      <c r="F4" s="99"/>
      <c r="G4" s="99"/>
      <c r="H4" s="99"/>
      <c r="I4" s="29"/>
      <c r="J4" s="29"/>
    </row>
    <row r="5" spans="1:252" ht="46.5" customHeight="1">
      <c r="A5" s="100" t="s">
        <v>13</v>
      </c>
      <c r="B5" s="100" t="s">
        <v>11</v>
      </c>
      <c r="C5" s="100" t="s">
        <v>26</v>
      </c>
      <c r="D5" s="100"/>
      <c r="E5" s="100" t="s">
        <v>25</v>
      </c>
      <c r="F5" s="101" t="s">
        <v>28</v>
      </c>
      <c r="G5" s="101" t="s">
        <v>52</v>
      </c>
      <c r="H5" s="100" t="s">
        <v>16</v>
      </c>
      <c r="I5" s="97"/>
      <c r="J5" s="9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</row>
    <row r="6" spans="1:252" ht="79.5" customHeight="1">
      <c r="A6" s="100"/>
      <c r="B6" s="100"/>
      <c r="C6" s="25" t="s">
        <v>12</v>
      </c>
      <c r="D6" s="25" t="s">
        <v>27</v>
      </c>
      <c r="E6" s="100"/>
      <c r="F6" s="102"/>
      <c r="G6" s="102"/>
      <c r="H6" s="100"/>
      <c r="I6" s="30"/>
      <c r="J6" s="30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</row>
    <row r="7" spans="1:8" ht="54" customHeight="1">
      <c r="A7" s="23"/>
      <c r="B7" s="25" t="s">
        <v>3</v>
      </c>
      <c r="C7" s="60">
        <f>C8</f>
        <v>36645</v>
      </c>
      <c r="D7" s="60">
        <f>D8</f>
        <v>36645</v>
      </c>
      <c r="E7" s="60">
        <f>E8</f>
        <v>112496</v>
      </c>
      <c r="F7" s="60">
        <f>F8</f>
        <v>46838</v>
      </c>
      <c r="G7" s="60">
        <f>G8</f>
        <v>46838</v>
      </c>
      <c r="H7" s="37"/>
    </row>
    <row r="8" spans="1:8" ht="54" customHeight="1">
      <c r="A8" s="25">
        <v>1</v>
      </c>
      <c r="B8" s="26" t="s">
        <v>55</v>
      </c>
      <c r="C8" s="60">
        <f>C9+C10</f>
        <v>36645</v>
      </c>
      <c r="D8" s="60">
        <f>D9+D10</f>
        <v>36645</v>
      </c>
      <c r="E8" s="60">
        <f>E9+E10</f>
        <v>112496</v>
      </c>
      <c r="F8" s="60">
        <f>F9+F10</f>
        <v>46838</v>
      </c>
      <c r="G8" s="60">
        <f>G9+G10</f>
        <v>46838</v>
      </c>
      <c r="H8" s="37"/>
    </row>
    <row r="9" spans="1:252" s="58" customFormat="1" ht="60" customHeight="1">
      <c r="A9" s="54" t="s">
        <v>29</v>
      </c>
      <c r="B9" s="55" t="s">
        <v>54</v>
      </c>
      <c r="C9" s="61">
        <f>'B2 NSDP'!F11</f>
        <v>24045</v>
      </c>
      <c r="D9" s="61">
        <f>'B2 NSDP'!J11</f>
        <v>24045</v>
      </c>
      <c r="E9" s="61">
        <f>'B2 NSDP'!N11</f>
        <v>112496</v>
      </c>
      <c r="F9" s="61">
        <f>'B2 NSDP'!R11</f>
        <v>33338</v>
      </c>
      <c r="G9" s="61">
        <f>F9</f>
        <v>33338</v>
      </c>
      <c r="H9" s="56" t="s">
        <v>34</v>
      </c>
      <c r="I9" s="27"/>
      <c r="J9" s="57" t="e">
        <f>#REF!/C9</f>
        <v>#REF!</v>
      </c>
      <c r="K9" s="57" t="e">
        <f>#REF!/C9</f>
        <v>#REF!</v>
      </c>
      <c r="L9" s="27"/>
      <c r="M9" s="38" t="e">
        <f>#REF!</f>
        <v>#REF!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</row>
    <row r="10" spans="1:252" s="58" customFormat="1" ht="44.25" customHeight="1">
      <c r="A10" s="54" t="s">
        <v>30</v>
      </c>
      <c r="B10" s="55" t="s">
        <v>56</v>
      </c>
      <c r="C10" s="61">
        <f>'B3 đấu giá đất'!F10</f>
        <v>12600</v>
      </c>
      <c r="D10" s="61">
        <f>'B3 đấu giá đất'!J10</f>
        <v>12600</v>
      </c>
      <c r="E10" s="61"/>
      <c r="F10" s="61">
        <f>'B3 đấu giá đất'!O10</f>
        <v>13500</v>
      </c>
      <c r="G10" s="61">
        <f>F10</f>
        <v>13500</v>
      </c>
      <c r="H10" s="56" t="s">
        <v>33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</row>
    <row r="11" spans="1:8" ht="33.75" customHeight="1">
      <c r="A11" s="31" t="s">
        <v>22</v>
      </c>
      <c r="B11" s="42" t="s">
        <v>47</v>
      </c>
      <c r="C11" s="59">
        <f>'B3 đấu giá đất'!F11</f>
        <v>10080</v>
      </c>
      <c r="D11" s="59">
        <f>'B3 đấu giá đất'!J11</f>
        <v>10080</v>
      </c>
      <c r="E11" s="59"/>
      <c r="F11" s="59">
        <f>'B3 đấu giá đất'!N11</f>
        <v>10800</v>
      </c>
      <c r="G11" s="59">
        <f>F11</f>
        <v>10800</v>
      </c>
      <c r="H11" s="42"/>
    </row>
    <row r="12" spans="1:8" ht="30" customHeight="1">
      <c r="A12" s="31" t="s">
        <v>22</v>
      </c>
      <c r="B12" s="42" t="s">
        <v>51</v>
      </c>
      <c r="C12" s="59">
        <f>'B3 đấu giá đất'!F28</f>
        <v>2520</v>
      </c>
      <c r="D12" s="59">
        <f>'B3 đấu giá đất'!J28</f>
        <v>2520</v>
      </c>
      <c r="E12" s="59"/>
      <c r="F12" s="59">
        <f>'B3 đấu giá đất'!N28</f>
        <v>2700</v>
      </c>
      <c r="G12" s="59">
        <f>F12</f>
        <v>2700</v>
      </c>
      <c r="H12" s="42"/>
    </row>
  </sheetData>
  <sheetProtection/>
  <mergeCells count="12">
    <mergeCell ref="A1:H1"/>
    <mergeCell ref="A3:H3"/>
    <mergeCell ref="C5:D5"/>
    <mergeCell ref="H5:H6"/>
    <mergeCell ref="G5:G6"/>
    <mergeCell ref="I5:J5"/>
    <mergeCell ref="A2:H2"/>
    <mergeCell ref="A4:H4"/>
    <mergeCell ref="A5:A6"/>
    <mergeCell ref="B5:B6"/>
    <mergeCell ref="E5:E6"/>
    <mergeCell ref="F5:F6"/>
  </mergeCells>
  <printOptions/>
  <pageMargins left="0.3" right="0.2" top="0.3" bottom="0.3" header="0.31496062992126" footer="0.31496062992126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"/>
  <sheetViews>
    <sheetView showZeros="0" view="pageBreakPreview" zoomScale="70" zoomScaleNormal="70" zoomScaleSheetLayoutView="70" zoomScalePageLayoutView="0" workbookViewId="0" topLeftCell="A1">
      <selection activeCell="S10" sqref="S10"/>
    </sheetView>
  </sheetViews>
  <sheetFormatPr defaultColWidth="12.28125" defaultRowHeight="15"/>
  <cols>
    <col min="1" max="1" width="6.00390625" style="24" customWidth="1"/>
    <col min="2" max="2" width="47.8515625" style="22" customWidth="1"/>
    <col min="3" max="3" width="16.00390625" style="22" customWidth="1"/>
    <col min="4" max="5" width="19.7109375" style="22" customWidth="1"/>
    <col min="6" max="6" width="15.140625" style="22" customWidth="1"/>
    <col min="7" max="7" width="16.140625" style="22" customWidth="1"/>
    <col min="8" max="8" width="17.8515625" style="22" customWidth="1"/>
    <col min="9" max="9" width="15.57421875" style="22" customWidth="1"/>
    <col min="10" max="244" width="9.140625" style="22" customWidth="1"/>
    <col min="245" max="245" width="6.00390625" style="22" customWidth="1"/>
    <col min="246" max="246" width="41.00390625" style="22" customWidth="1"/>
    <col min="247" max="253" width="12.28125" style="22" customWidth="1"/>
    <col min="254" max="16384" width="12.28125" style="32" customWidth="1"/>
  </cols>
  <sheetData>
    <row r="1" spans="1:36" ht="20.25" customHeight="1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8"/>
      <c r="K1" s="8"/>
      <c r="L1" s="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253" ht="42.75" customHeight="1">
      <c r="A2" s="98" t="s">
        <v>103</v>
      </c>
      <c r="B2" s="98"/>
      <c r="C2" s="98"/>
      <c r="D2" s="98"/>
      <c r="E2" s="98"/>
      <c r="F2" s="98"/>
      <c r="G2" s="98"/>
      <c r="H2" s="98"/>
      <c r="I2" s="9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1:253" ht="26.25" customHeight="1">
      <c r="A3" s="104" t="s">
        <v>104</v>
      </c>
      <c r="B3" s="104"/>
      <c r="C3" s="104"/>
      <c r="D3" s="104"/>
      <c r="E3" s="104"/>
      <c r="F3" s="104"/>
      <c r="G3" s="104"/>
      <c r="H3" s="104"/>
      <c r="I3" s="10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</row>
    <row r="4" spans="1:11" ht="30.75" customHeight="1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29"/>
      <c r="K4" s="29"/>
    </row>
    <row r="5" spans="1:253" ht="51" customHeight="1">
      <c r="A5" s="100" t="s">
        <v>13</v>
      </c>
      <c r="B5" s="100" t="s">
        <v>11</v>
      </c>
      <c r="C5" s="100" t="s">
        <v>62</v>
      </c>
      <c r="D5" s="100"/>
      <c r="E5" s="100"/>
      <c r="F5" s="101" t="s">
        <v>99</v>
      </c>
      <c r="G5" s="100" t="s">
        <v>25</v>
      </c>
      <c r="H5" s="101" t="s">
        <v>95</v>
      </c>
      <c r="I5" s="100" t="s">
        <v>16</v>
      </c>
      <c r="J5" s="97"/>
      <c r="K5" s="97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ht="84" customHeight="1">
      <c r="A6" s="100"/>
      <c r="B6" s="100"/>
      <c r="C6" s="25" t="s">
        <v>12</v>
      </c>
      <c r="D6" s="25" t="s">
        <v>94</v>
      </c>
      <c r="E6" s="25" t="s">
        <v>63</v>
      </c>
      <c r="F6" s="102"/>
      <c r="G6" s="100"/>
      <c r="H6" s="102"/>
      <c r="I6" s="100"/>
      <c r="J6" s="30"/>
      <c r="K6" s="30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9" ht="43.5" customHeight="1">
      <c r="A7" s="23"/>
      <c r="B7" s="25" t="s">
        <v>3</v>
      </c>
      <c r="C7" s="87">
        <f>C8+C11</f>
        <v>36645</v>
      </c>
      <c r="D7" s="87">
        <f>D8+D11</f>
        <v>9892.395</v>
      </c>
      <c r="E7" s="87">
        <f>E8+E11</f>
        <v>36645</v>
      </c>
      <c r="F7" s="89">
        <f>D7/C7</f>
        <v>0.26995210806385594</v>
      </c>
      <c r="G7" s="87">
        <f>G8+G11</f>
        <v>112496</v>
      </c>
      <c r="H7" s="87">
        <f>H8+H11</f>
        <v>46838</v>
      </c>
      <c r="I7" s="42"/>
    </row>
    <row r="8" spans="1:9" ht="43.5" customHeight="1">
      <c r="A8" s="25">
        <v>1</v>
      </c>
      <c r="B8" s="26" t="s">
        <v>55</v>
      </c>
      <c r="C8" s="87">
        <f>C9+C10</f>
        <v>36645</v>
      </c>
      <c r="D8" s="87">
        <f>D9+D10</f>
        <v>9892.395</v>
      </c>
      <c r="E8" s="87">
        <f>E9+E10</f>
        <v>36645</v>
      </c>
      <c r="F8" s="89">
        <f>D8/C8</f>
        <v>0.26995210806385594</v>
      </c>
      <c r="G8" s="87">
        <f>G9+G10</f>
        <v>112496</v>
      </c>
      <c r="H8" s="87">
        <f>H9+H10</f>
        <v>46838</v>
      </c>
      <c r="I8" s="42"/>
    </row>
    <row r="9" spans="1:9" ht="54" customHeight="1">
      <c r="A9" s="31" t="s">
        <v>22</v>
      </c>
      <c r="B9" s="84" t="s">
        <v>54</v>
      </c>
      <c r="C9" s="85">
        <f>'B2 NSDP'!F10</f>
        <v>24045</v>
      </c>
      <c r="D9" s="85">
        <f>'B2 NSDP'!I10</f>
        <v>9892.395</v>
      </c>
      <c r="E9" s="85">
        <f>'B2 NSDP'!K10</f>
        <v>24045</v>
      </c>
      <c r="F9" s="90">
        <f>D9/C9</f>
        <v>0.4114117280099813</v>
      </c>
      <c r="G9" s="85">
        <f>'B2 NSDP'!N10</f>
        <v>112496</v>
      </c>
      <c r="H9" s="96">
        <f>'B2 NSDP'!R10</f>
        <v>33338</v>
      </c>
      <c r="I9" s="23" t="s">
        <v>97</v>
      </c>
    </row>
    <row r="10" spans="1:9" ht="54" customHeight="1">
      <c r="A10" s="31" t="s">
        <v>22</v>
      </c>
      <c r="B10" s="84" t="s">
        <v>90</v>
      </c>
      <c r="C10" s="88">
        <f>'B3 đấu giá đất'!F10</f>
        <v>12600</v>
      </c>
      <c r="D10" s="88">
        <f>'B3 đấu giá đất'!I10</f>
        <v>0</v>
      </c>
      <c r="E10" s="88">
        <f>'B3 đấu giá đất'!K10</f>
        <v>12600</v>
      </c>
      <c r="F10" s="90">
        <f>D10/C10</f>
        <v>0</v>
      </c>
      <c r="G10" s="88"/>
      <c r="H10" s="88">
        <f>'B3 đấu giá đất'!N10</f>
        <v>13500</v>
      </c>
      <c r="I10" s="23" t="s">
        <v>98</v>
      </c>
    </row>
    <row r="11" spans="1:9" ht="90" customHeight="1">
      <c r="A11" s="25">
        <v>2</v>
      </c>
      <c r="B11" s="86" t="s">
        <v>96</v>
      </c>
      <c r="C11" s="42"/>
      <c r="D11" s="42"/>
      <c r="E11" s="42"/>
      <c r="F11" s="42"/>
      <c r="G11" s="42"/>
      <c r="H11" s="42"/>
      <c r="I11" s="42"/>
    </row>
  </sheetData>
  <sheetProtection/>
  <mergeCells count="12">
    <mergeCell ref="A1:I1"/>
    <mergeCell ref="A2:I2"/>
    <mergeCell ref="A3:I3"/>
    <mergeCell ref="A4:I4"/>
    <mergeCell ref="A5:A6"/>
    <mergeCell ref="B5:B6"/>
    <mergeCell ref="C5:E5"/>
    <mergeCell ref="G5:G6"/>
    <mergeCell ref="H5:H6"/>
    <mergeCell ref="I5:I6"/>
    <mergeCell ref="J5:K5"/>
    <mergeCell ref="F5:F6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81" r:id="rId1"/>
  <colBreaks count="1" manualBreakCount="1">
    <brk id="9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4"/>
  <sheetViews>
    <sheetView showZeros="0" view="pageBreakPreview" zoomScale="70" zoomScaleNormal="55" zoomScaleSheetLayoutView="70" zoomScalePageLayoutView="0" workbookViewId="0" topLeftCell="A9">
      <selection activeCell="AA14" sqref="AA14"/>
    </sheetView>
  </sheetViews>
  <sheetFormatPr defaultColWidth="9.140625" defaultRowHeight="27.75" customHeight="1"/>
  <cols>
    <col min="1" max="1" width="5.140625" style="12" customWidth="1"/>
    <col min="2" max="2" width="44.28125" style="9" customWidth="1"/>
    <col min="3" max="3" width="14.7109375" style="10" customWidth="1"/>
    <col min="4" max="4" width="11.8515625" style="8" customWidth="1"/>
    <col min="5" max="11" width="10.8515625" style="8" customWidth="1"/>
    <col min="12" max="12" width="11.00390625" style="8" customWidth="1"/>
    <col min="13" max="13" width="10.8515625" style="8" customWidth="1"/>
    <col min="14" max="14" width="11.7109375" style="8" customWidth="1"/>
    <col min="15" max="15" width="10.57421875" style="8" customWidth="1"/>
    <col min="16" max="16" width="11.57421875" style="8" customWidth="1"/>
    <col min="17" max="17" width="10.7109375" style="8" customWidth="1"/>
    <col min="18" max="18" width="10.8515625" style="8" customWidth="1"/>
    <col min="19" max="19" width="11.7109375" style="8" customWidth="1"/>
    <col min="20" max="20" width="14.7109375" style="8" customWidth="1"/>
    <col min="21" max="21" width="11.8515625" style="8" customWidth="1"/>
    <col min="22" max="22" width="13.57421875" style="8" customWidth="1"/>
    <col min="23" max="23" width="9.140625" style="3" customWidth="1"/>
    <col min="24" max="24" width="13.7109375" style="3" customWidth="1"/>
    <col min="25" max="16384" width="9.140625" style="3" customWidth="1"/>
  </cols>
  <sheetData>
    <row r="1" spans="1:22" s="1" customFormat="1" ht="27.75" customHeight="1">
      <c r="A1" s="121" t="s">
        <v>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46.5" customHeight="1">
      <c r="A2" s="103" t="s">
        <v>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27.75" customHeight="1">
      <c r="A3" s="122" t="str">
        <f>'B1'!A3:O3</f>
        <v>(Kèm theo Tờ trình số             /TTr-UBND ngày 05 tháng 7 năm 2024 của UBND huyện Tuần Giáo)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s="4" customFormat="1" ht="27.75" customHeight="1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s="5" customFormat="1" ht="27.75" customHeight="1">
      <c r="A5" s="131" t="s">
        <v>14</v>
      </c>
      <c r="B5" s="109" t="s">
        <v>7</v>
      </c>
      <c r="C5" s="109" t="s">
        <v>15</v>
      </c>
      <c r="D5" s="109"/>
      <c r="E5" s="109"/>
      <c r="F5" s="114" t="s">
        <v>62</v>
      </c>
      <c r="G5" s="115"/>
      <c r="H5" s="115"/>
      <c r="I5" s="115"/>
      <c r="J5" s="115"/>
      <c r="K5" s="116"/>
      <c r="L5" s="132" t="s">
        <v>64</v>
      </c>
      <c r="M5" s="133"/>
      <c r="N5" s="134" t="s">
        <v>45</v>
      </c>
      <c r="O5" s="134"/>
      <c r="P5" s="134"/>
      <c r="Q5" s="134"/>
      <c r="R5" s="132" t="s">
        <v>65</v>
      </c>
      <c r="S5" s="135"/>
      <c r="T5" s="135"/>
      <c r="U5" s="135"/>
      <c r="V5" s="109" t="s">
        <v>16</v>
      </c>
    </row>
    <row r="6" spans="1:22" s="5" customFormat="1" ht="63" customHeight="1">
      <c r="A6" s="131"/>
      <c r="B6" s="109"/>
      <c r="C6" s="109" t="s">
        <v>10</v>
      </c>
      <c r="D6" s="109" t="s">
        <v>17</v>
      </c>
      <c r="E6" s="109"/>
      <c r="F6" s="114" t="s">
        <v>12</v>
      </c>
      <c r="G6" s="116"/>
      <c r="H6" s="114" t="s">
        <v>94</v>
      </c>
      <c r="I6" s="116"/>
      <c r="J6" s="114" t="s">
        <v>63</v>
      </c>
      <c r="K6" s="116"/>
      <c r="L6" s="136"/>
      <c r="M6" s="137"/>
      <c r="N6" s="138"/>
      <c r="O6" s="138"/>
      <c r="P6" s="138"/>
      <c r="Q6" s="138"/>
      <c r="R6" s="139"/>
      <c r="S6" s="140"/>
      <c r="T6" s="140"/>
      <c r="U6" s="140"/>
      <c r="V6" s="109"/>
    </row>
    <row r="7" spans="1:22" s="5" customFormat="1" ht="44.25" customHeight="1">
      <c r="A7" s="131"/>
      <c r="B7" s="109"/>
      <c r="C7" s="109"/>
      <c r="D7" s="109" t="s">
        <v>2</v>
      </c>
      <c r="E7" s="111" t="s">
        <v>31</v>
      </c>
      <c r="F7" s="109" t="s">
        <v>2</v>
      </c>
      <c r="G7" s="111" t="s">
        <v>31</v>
      </c>
      <c r="H7" s="109" t="s">
        <v>2</v>
      </c>
      <c r="I7" s="111" t="s">
        <v>31</v>
      </c>
      <c r="J7" s="109" t="s">
        <v>2</v>
      </c>
      <c r="K7" s="111" t="s">
        <v>31</v>
      </c>
      <c r="L7" s="109" t="s">
        <v>2</v>
      </c>
      <c r="M7" s="111" t="s">
        <v>31</v>
      </c>
      <c r="N7" s="109" t="s">
        <v>2</v>
      </c>
      <c r="O7" s="109" t="s">
        <v>31</v>
      </c>
      <c r="P7" s="109"/>
      <c r="Q7" s="109"/>
      <c r="R7" s="109" t="s">
        <v>2</v>
      </c>
      <c r="S7" s="109" t="s">
        <v>31</v>
      </c>
      <c r="T7" s="109"/>
      <c r="U7" s="109"/>
      <c r="V7" s="109"/>
    </row>
    <row r="8" spans="1:22" s="5" customFormat="1" ht="27.75" customHeight="1">
      <c r="A8" s="131"/>
      <c r="B8" s="109"/>
      <c r="C8" s="109"/>
      <c r="D8" s="109"/>
      <c r="E8" s="112"/>
      <c r="F8" s="109"/>
      <c r="G8" s="112"/>
      <c r="H8" s="109"/>
      <c r="I8" s="112"/>
      <c r="J8" s="109"/>
      <c r="K8" s="112"/>
      <c r="L8" s="109"/>
      <c r="M8" s="112"/>
      <c r="N8" s="109"/>
      <c r="O8" s="109" t="s">
        <v>18</v>
      </c>
      <c r="P8" s="109" t="s">
        <v>6</v>
      </c>
      <c r="Q8" s="109"/>
      <c r="R8" s="109"/>
      <c r="S8" s="111" t="s">
        <v>18</v>
      </c>
      <c r="T8" s="141" t="s">
        <v>6</v>
      </c>
      <c r="U8" s="141"/>
      <c r="V8" s="109"/>
    </row>
    <row r="9" spans="1:22" s="5" customFormat="1" ht="99" customHeight="1">
      <c r="A9" s="131"/>
      <c r="B9" s="109"/>
      <c r="C9" s="109"/>
      <c r="D9" s="142"/>
      <c r="E9" s="113"/>
      <c r="F9" s="142"/>
      <c r="G9" s="113"/>
      <c r="H9" s="142"/>
      <c r="I9" s="113"/>
      <c r="J9" s="142"/>
      <c r="K9" s="113"/>
      <c r="L9" s="142"/>
      <c r="M9" s="113"/>
      <c r="N9" s="142"/>
      <c r="O9" s="109"/>
      <c r="P9" s="51" t="s">
        <v>24</v>
      </c>
      <c r="Q9" s="51" t="s">
        <v>23</v>
      </c>
      <c r="R9" s="142"/>
      <c r="S9" s="113"/>
      <c r="T9" s="51" t="s">
        <v>24</v>
      </c>
      <c r="U9" s="51" t="s">
        <v>23</v>
      </c>
      <c r="V9" s="109"/>
    </row>
    <row r="10" spans="1:22" s="7" customFormat="1" ht="42.75" customHeight="1">
      <c r="A10" s="11"/>
      <c r="B10" s="14" t="s">
        <v>3</v>
      </c>
      <c r="C10" s="6"/>
      <c r="D10" s="35">
        <f>D11</f>
        <v>156950</v>
      </c>
      <c r="E10" s="35">
        <f aca="true" t="shared" si="0" ref="E10:S10">E11</f>
        <v>156950</v>
      </c>
      <c r="F10" s="35">
        <f t="shared" si="0"/>
        <v>24045</v>
      </c>
      <c r="G10" s="35">
        <f t="shared" si="0"/>
        <v>24045</v>
      </c>
      <c r="H10" s="35">
        <f t="shared" si="0"/>
        <v>9892.395</v>
      </c>
      <c r="I10" s="35">
        <f t="shared" si="0"/>
        <v>9892.395</v>
      </c>
      <c r="J10" s="35">
        <f t="shared" si="0"/>
        <v>24045</v>
      </c>
      <c r="K10" s="35">
        <f t="shared" si="0"/>
        <v>24045</v>
      </c>
      <c r="L10" s="35">
        <f t="shared" si="0"/>
        <v>79158</v>
      </c>
      <c r="M10" s="35">
        <f t="shared" si="0"/>
        <v>79158</v>
      </c>
      <c r="N10" s="35">
        <f t="shared" si="0"/>
        <v>112496</v>
      </c>
      <c r="O10" s="35">
        <f t="shared" si="0"/>
        <v>112496</v>
      </c>
      <c r="P10" s="35"/>
      <c r="Q10" s="35"/>
      <c r="R10" s="35">
        <f t="shared" si="0"/>
        <v>33338</v>
      </c>
      <c r="S10" s="35">
        <f t="shared" si="0"/>
        <v>33338</v>
      </c>
      <c r="T10" s="35"/>
      <c r="U10" s="35"/>
      <c r="V10" s="35"/>
    </row>
    <row r="11" spans="1:22" ht="33.75" customHeight="1">
      <c r="A11" s="19" t="s">
        <v>46</v>
      </c>
      <c r="B11" s="21" t="s">
        <v>72</v>
      </c>
      <c r="C11" s="15"/>
      <c r="D11" s="34">
        <f>SUM(D12:D19)</f>
        <v>156950</v>
      </c>
      <c r="E11" s="34">
        <f aca="true" t="shared" si="1" ref="E11:S11">SUM(E12:E19)</f>
        <v>156950</v>
      </c>
      <c r="F11" s="34">
        <f t="shared" si="1"/>
        <v>24045</v>
      </c>
      <c r="G11" s="34">
        <f t="shared" si="1"/>
        <v>24045</v>
      </c>
      <c r="H11" s="34">
        <f>SUM(H12:H19)</f>
        <v>9892.395</v>
      </c>
      <c r="I11" s="34">
        <f>SUM(I12:I19)</f>
        <v>9892.395</v>
      </c>
      <c r="J11" s="34">
        <f t="shared" si="1"/>
        <v>24045</v>
      </c>
      <c r="K11" s="34">
        <f t="shared" si="1"/>
        <v>24045</v>
      </c>
      <c r="L11" s="34">
        <f t="shared" si="1"/>
        <v>79158</v>
      </c>
      <c r="M11" s="34">
        <f t="shared" si="1"/>
        <v>79158</v>
      </c>
      <c r="N11" s="34">
        <f t="shared" si="1"/>
        <v>112496</v>
      </c>
      <c r="O11" s="34">
        <f t="shared" si="1"/>
        <v>112496</v>
      </c>
      <c r="P11" s="34"/>
      <c r="Q11" s="34"/>
      <c r="R11" s="34">
        <f t="shared" si="1"/>
        <v>33338</v>
      </c>
      <c r="S11" s="34">
        <f t="shared" si="1"/>
        <v>33338</v>
      </c>
      <c r="T11" s="34"/>
      <c r="U11" s="34"/>
      <c r="V11" s="16"/>
    </row>
    <row r="12" spans="1:22" s="41" customFormat="1" ht="87.75" customHeight="1">
      <c r="A12" s="20" t="s">
        <v>8</v>
      </c>
      <c r="B12" s="17" t="s">
        <v>36</v>
      </c>
      <c r="C12" s="15" t="s">
        <v>37</v>
      </c>
      <c r="D12" s="33">
        <v>40000</v>
      </c>
      <c r="E12" s="33">
        <v>40000</v>
      </c>
      <c r="F12" s="33">
        <v>8020</v>
      </c>
      <c r="G12" s="33">
        <v>8020</v>
      </c>
      <c r="H12" s="33">
        <f>I12</f>
        <v>3867.464</v>
      </c>
      <c r="I12" s="33">
        <v>3867.464</v>
      </c>
      <c r="J12" s="33">
        <v>8020</v>
      </c>
      <c r="K12" s="33">
        <v>8020</v>
      </c>
      <c r="L12" s="33">
        <f>8700+8849+4360+8020</f>
        <v>29929</v>
      </c>
      <c r="M12" s="33">
        <f>8700+8849+4360+8020</f>
        <v>29929</v>
      </c>
      <c r="N12" s="33">
        <v>40000</v>
      </c>
      <c r="O12" s="33">
        <f>N12</f>
        <v>40000</v>
      </c>
      <c r="P12" s="33"/>
      <c r="Q12" s="33"/>
      <c r="R12" s="33">
        <f>N12-M12</f>
        <v>10071</v>
      </c>
      <c r="S12" s="33">
        <f>R12</f>
        <v>10071</v>
      </c>
      <c r="T12" s="33"/>
      <c r="U12" s="33"/>
      <c r="V12" s="143" t="s">
        <v>32</v>
      </c>
    </row>
    <row r="13" spans="1:22" ht="88.5" customHeight="1">
      <c r="A13" s="20" t="s">
        <v>0</v>
      </c>
      <c r="B13" s="17" t="s">
        <v>38</v>
      </c>
      <c r="C13" s="15" t="s">
        <v>39</v>
      </c>
      <c r="D13" s="33">
        <v>18000</v>
      </c>
      <c r="E13" s="33">
        <v>18000</v>
      </c>
      <c r="F13" s="33">
        <v>2966</v>
      </c>
      <c r="G13" s="33">
        <v>2966</v>
      </c>
      <c r="H13" s="33">
        <f>I13</f>
        <v>2725.931</v>
      </c>
      <c r="I13" s="33">
        <v>2725.931</v>
      </c>
      <c r="J13" s="33">
        <v>2966</v>
      </c>
      <c r="K13" s="33">
        <v>2966</v>
      </c>
      <c r="L13" s="33">
        <f>6000+4500+4534+2966</f>
        <v>18000</v>
      </c>
      <c r="M13" s="33">
        <f>L13</f>
        <v>18000</v>
      </c>
      <c r="N13" s="33">
        <v>18000</v>
      </c>
      <c r="O13" s="33">
        <f>N13</f>
        <v>18000</v>
      </c>
      <c r="P13" s="33"/>
      <c r="Q13" s="33"/>
      <c r="R13" s="33">
        <f>N13-M13</f>
        <v>0</v>
      </c>
      <c r="S13" s="33">
        <f aca="true" t="shared" si="2" ref="S13:S19">R13</f>
        <v>0</v>
      </c>
      <c r="T13" s="16"/>
      <c r="U13" s="16"/>
      <c r="V13" s="43" t="s">
        <v>71</v>
      </c>
    </row>
    <row r="14" spans="1:22" s="41" customFormat="1" ht="87.75" customHeight="1">
      <c r="A14" s="20" t="s">
        <v>4</v>
      </c>
      <c r="B14" s="17" t="s">
        <v>40</v>
      </c>
      <c r="C14" s="15" t="s">
        <v>41</v>
      </c>
      <c r="D14" s="33">
        <v>33000</v>
      </c>
      <c r="E14" s="33">
        <v>33000</v>
      </c>
      <c r="F14" s="33">
        <v>7059</v>
      </c>
      <c r="G14" s="33">
        <v>7059</v>
      </c>
      <c r="H14" s="33">
        <f>I14</f>
        <v>3299</v>
      </c>
      <c r="I14" s="33">
        <v>3299</v>
      </c>
      <c r="J14" s="33">
        <v>7059</v>
      </c>
      <c r="K14" s="33">
        <v>7059</v>
      </c>
      <c r="L14" s="33">
        <f>4000+7636+6534+7059</f>
        <v>25229</v>
      </c>
      <c r="M14" s="33">
        <f>4000+7636+6534+7059</f>
        <v>25229</v>
      </c>
      <c r="N14" s="33">
        <v>30603</v>
      </c>
      <c r="O14" s="33">
        <f>N14</f>
        <v>30603</v>
      </c>
      <c r="P14" s="33"/>
      <c r="Q14" s="33"/>
      <c r="R14" s="33">
        <f>O14-M14</f>
        <v>5374</v>
      </c>
      <c r="S14" s="33">
        <f t="shared" si="2"/>
        <v>5374</v>
      </c>
      <c r="T14" s="16"/>
      <c r="U14" s="16"/>
      <c r="V14" s="94" t="s">
        <v>32</v>
      </c>
    </row>
    <row r="15" spans="1:22" ht="83.25" customHeight="1">
      <c r="A15" s="20" t="s">
        <v>5</v>
      </c>
      <c r="B15" s="17" t="s">
        <v>42</v>
      </c>
      <c r="C15" s="15" t="s">
        <v>66</v>
      </c>
      <c r="D15" s="33">
        <v>13500</v>
      </c>
      <c r="E15" s="33">
        <v>13500</v>
      </c>
      <c r="F15" s="33">
        <v>3000</v>
      </c>
      <c r="G15" s="33">
        <v>3000</v>
      </c>
      <c r="H15" s="33"/>
      <c r="I15" s="33"/>
      <c r="J15" s="33">
        <v>3000</v>
      </c>
      <c r="K15" s="33">
        <v>3000</v>
      </c>
      <c r="L15" s="33">
        <v>3000</v>
      </c>
      <c r="M15" s="33">
        <v>3000</v>
      </c>
      <c r="N15" s="33">
        <v>11000</v>
      </c>
      <c r="O15" s="33">
        <f>N15</f>
        <v>11000</v>
      </c>
      <c r="P15" s="33"/>
      <c r="Q15" s="33"/>
      <c r="R15" s="33">
        <f>O15-M15</f>
        <v>8000</v>
      </c>
      <c r="S15" s="33">
        <f t="shared" si="2"/>
        <v>8000</v>
      </c>
      <c r="T15" s="36"/>
      <c r="U15" s="36"/>
      <c r="V15" s="15" t="s">
        <v>44</v>
      </c>
    </row>
    <row r="16" spans="1:22" ht="57.75" customHeight="1">
      <c r="A16" s="20" t="s">
        <v>9</v>
      </c>
      <c r="B16" s="17" t="s">
        <v>43</v>
      </c>
      <c r="C16" s="15"/>
      <c r="D16" s="33">
        <v>14950</v>
      </c>
      <c r="E16" s="33">
        <v>14950</v>
      </c>
      <c r="F16" s="33">
        <v>3000</v>
      </c>
      <c r="G16" s="33">
        <v>3000</v>
      </c>
      <c r="H16" s="33"/>
      <c r="I16" s="33"/>
      <c r="J16" s="33">
        <v>3000</v>
      </c>
      <c r="K16" s="33">
        <v>3000</v>
      </c>
      <c r="L16" s="33">
        <v>3000</v>
      </c>
      <c r="M16" s="33">
        <v>3000</v>
      </c>
      <c r="N16" s="33">
        <v>12000</v>
      </c>
      <c r="O16" s="33">
        <f>N16</f>
        <v>12000</v>
      </c>
      <c r="P16" s="33"/>
      <c r="Q16" s="33"/>
      <c r="R16" s="33">
        <f>O16-M16</f>
        <v>9000</v>
      </c>
      <c r="S16" s="33">
        <f t="shared" si="2"/>
        <v>9000</v>
      </c>
      <c r="T16" s="16"/>
      <c r="U16" s="16"/>
      <c r="V16" s="15" t="s">
        <v>44</v>
      </c>
    </row>
    <row r="17" spans="1:22" s="41" customFormat="1" ht="45.75" customHeight="1">
      <c r="A17" s="20" t="s">
        <v>19</v>
      </c>
      <c r="B17" s="17" t="s">
        <v>67</v>
      </c>
      <c r="C17" s="144"/>
      <c r="D17" s="33">
        <v>14000</v>
      </c>
      <c r="E17" s="33">
        <v>14000</v>
      </c>
      <c r="F17" s="33"/>
      <c r="G17" s="33"/>
      <c r="H17" s="33"/>
      <c r="I17" s="33"/>
      <c r="J17" s="33"/>
      <c r="K17" s="33"/>
      <c r="L17" s="33"/>
      <c r="M17" s="33"/>
      <c r="N17" s="33">
        <v>300</v>
      </c>
      <c r="O17" s="33">
        <v>300</v>
      </c>
      <c r="P17" s="33"/>
      <c r="Q17" s="33"/>
      <c r="R17" s="33">
        <f>O17</f>
        <v>300</v>
      </c>
      <c r="S17" s="33">
        <f t="shared" si="2"/>
        <v>300</v>
      </c>
      <c r="T17" s="33"/>
      <c r="U17" s="33"/>
      <c r="V17" s="145" t="s">
        <v>70</v>
      </c>
    </row>
    <row r="18" spans="1:22" s="41" customFormat="1" ht="42.75" customHeight="1">
      <c r="A18" s="20" t="s">
        <v>20</v>
      </c>
      <c r="B18" s="17" t="s">
        <v>68</v>
      </c>
      <c r="C18" s="144"/>
      <c r="D18" s="33">
        <v>10500</v>
      </c>
      <c r="E18" s="33">
        <v>10500</v>
      </c>
      <c r="F18" s="33"/>
      <c r="G18" s="33"/>
      <c r="H18" s="33"/>
      <c r="I18" s="33"/>
      <c r="J18" s="33"/>
      <c r="K18" s="33"/>
      <c r="L18" s="33"/>
      <c r="M18" s="33"/>
      <c r="N18" s="33">
        <v>300</v>
      </c>
      <c r="O18" s="33">
        <v>300</v>
      </c>
      <c r="P18" s="33"/>
      <c r="Q18" s="33"/>
      <c r="R18" s="33">
        <f>O18</f>
        <v>300</v>
      </c>
      <c r="S18" s="33">
        <f t="shared" si="2"/>
        <v>300</v>
      </c>
      <c r="T18" s="33"/>
      <c r="U18" s="33"/>
      <c r="V18" s="146"/>
    </row>
    <row r="19" spans="1:22" s="41" customFormat="1" ht="52.5" customHeight="1">
      <c r="A19" s="20" t="s">
        <v>21</v>
      </c>
      <c r="B19" s="17" t="s">
        <v>69</v>
      </c>
      <c r="C19" s="144"/>
      <c r="D19" s="33">
        <v>13000</v>
      </c>
      <c r="E19" s="33">
        <v>13000</v>
      </c>
      <c r="F19" s="33"/>
      <c r="G19" s="33"/>
      <c r="H19" s="33"/>
      <c r="I19" s="33"/>
      <c r="J19" s="33"/>
      <c r="K19" s="33"/>
      <c r="L19" s="33"/>
      <c r="M19" s="33"/>
      <c r="N19" s="33">
        <v>293</v>
      </c>
      <c r="O19" s="33">
        <v>293</v>
      </c>
      <c r="P19" s="33"/>
      <c r="Q19" s="33"/>
      <c r="R19" s="33">
        <f>O19</f>
        <v>293</v>
      </c>
      <c r="S19" s="33">
        <f t="shared" si="2"/>
        <v>293</v>
      </c>
      <c r="T19" s="33"/>
      <c r="U19" s="33"/>
      <c r="V19" s="147"/>
    </row>
    <row r="20" spans="1:22" ht="27.7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7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7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7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7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7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7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7.7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7.7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7.7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7.7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27.7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27.7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27.7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27.7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7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27.7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27.7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27.7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27.7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7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27.7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27.7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7.7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7.7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7.7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7.7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27.7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27.7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7.7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7.7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7.7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7.7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7.7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7.7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27.7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27.7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27.7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27.7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27.7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27.7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27.7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27.7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27.7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27.7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27.7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27.7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27.7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27.7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27.7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27.7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27.7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27.7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27.7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27.7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27.7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27.7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27.7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27.7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27.7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27.7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27.7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27.7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27.7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27.7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27.7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27.7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27.7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27.7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27.7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27.7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7.7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27.7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27.7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27.7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27.7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27.7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27.7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27.7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27.7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27.7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27.7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27.7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27.7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27.7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27.7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27.7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27.7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27.7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27.7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27.7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27.7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27.7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27.7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27.7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27.7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27.7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27.7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27.7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27.7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27.7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27.7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27.7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27.7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27.7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27.7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27.7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27.7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27.7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27.7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27.7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27.7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27.7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27.7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27.7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27.7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27.7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27.7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27.7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27.7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27.7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27.7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27.7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27.7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27.7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27.7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27.7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27.7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27.7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27.7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27.7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27.7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27.7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27.7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27.7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27.7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27.7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27.7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27.7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27.7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27.7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27.7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27.7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27.7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27.7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27.7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27.7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27.7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27.7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27.7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27.7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27.7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27.7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27.7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27.7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27.7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27.7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27.7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27.7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27.7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27.7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27.7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27.7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27.7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27.7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27.7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27.7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27.7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27.7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27.7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27.7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27.7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27.7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27.7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27.7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27.7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27.7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27.7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27.7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27.7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27.7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27.7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27.7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27.7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27.7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27.7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27.7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27.7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27.7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27.7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27.7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27.7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27.7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27.7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27.7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27.7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27.7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27.7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27.7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27.7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27.7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27.7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27.7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27.7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27.7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27.7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27.7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27.7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27.7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27.7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27.7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27.7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27.7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27.7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27.7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27.7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27.7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27.7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27.7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27.7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27.7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27.7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27.7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27.7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27.7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27.7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27.7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27.7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27.7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27.7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27.7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27.7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27.7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27.7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27.7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27.7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27.7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27.7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27.7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27.7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27.7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27.7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27.7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27.7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27.7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27.7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27.7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27.7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27.7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27.7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27.7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27.7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27.7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27.7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27.7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27.7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27.7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27.7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27.7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27.7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27.7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27.7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27.7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27.7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27.7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27.7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27.7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27.7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27.7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27.7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27.7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27.7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27.7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27.7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27.7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27.7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27.7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27.7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27.7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27.7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27.7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27.7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27.7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27.7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27.7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27.7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27.7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27.7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27.7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27.7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27.7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27.7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27.7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27.7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27.7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27.7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27.7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27.7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27.7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27.7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27.7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27.7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27.7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27.7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27.7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</sheetData>
  <sheetProtection/>
  <mergeCells count="36">
    <mergeCell ref="V17:V19"/>
    <mergeCell ref="P8:Q8"/>
    <mergeCell ref="O8:O9"/>
    <mergeCell ref="S8:S9"/>
    <mergeCell ref="R7:R9"/>
    <mergeCell ref="S7:U7"/>
    <mergeCell ref="D7:D9"/>
    <mergeCell ref="C5:E5"/>
    <mergeCell ref="G7:G9"/>
    <mergeCell ref="L7:L9"/>
    <mergeCell ref="M7:M9"/>
    <mergeCell ref="E7:E9"/>
    <mergeCell ref="F7:F9"/>
    <mergeCell ref="H6:I6"/>
    <mergeCell ref="H7:H9"/>
    <mergeCell ref="I7:I9"/>
    <mergeCell ref="A1:V1"/>
    <mergeCell ref="A2:V2"/>
    <mergeCell ref="A3:V3"/>
    <mergeCell ref="A4:V4"/>
    <mergeCell ref="A5:A9"/>
    <mergeCell ref="B5:B9"/>
    <mergeCell ref="V5:V9"/>
    <mergeCell ref="C6:C9"/>
    <mergeCell ref="D6:E6"/>
    <mergeCell ref="F6:G6"/>
    <mergeCell ref="N5:Q6"/>
    <mergeCell ref="R5:U6"/>
    <mergeCell ref="J7:J9"/>
    <mergeCell ref="K7:K9"/>
    <mergeCell ref="F5:K5"/>
    <mergeCell ref="L5:M6"/>
    <mergeCell ref="N7:N9"/>
    <mergeCell ref="O7:Q7"/>
    <mergeCell ref="J6:K6"/>
    <mergeCell ref="T8:U8"/>
  </mergeCells>
  <printOptions/>
  <pageMargins left="0.31496062992125984" right="0.1968503937007874" top="0.3937007874015748" bottom="0.31496062992125984" header="0.31496062992125984" footer="0.31496062992125984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0"/>
  <sheetViews>
    <sheetView showZeros="0" tabSelected="1" view="pageBreakPreview" zoomScale="60" zoomScaleNormal="70" zoomScalePageLayoutView="0" workbookViewId="0" topLeftCell="A4">
      <selection activeCell="AE12" sqref="AE12"/>
    </sheetView>
  </sheetViews>
  <sheetFormatPr defaultColWidth="9.140625" defaultRowHeight="15"/>
  <cols>
    <col min="1" max="1" width="6.421875" style="12" customWidth="1"/>
    <col min="2" max="2" width="47.57421875" style="9" customWidth="1"/>
    <col min="3" max="3" width="14.7109375" style="10" customWidth="1"/>
    <col min="4" max="13" width="12.00390625" style="8" customWidth="1"/>
    <col min="14" max="14" width="12.57421875" style="77" customWidth="1"/>
    <col min="15" max="15" width="11.7109375" style="77" customWidth="1"/>
    <col min="16" max="16" width="14.7109375" style="8" customWidth="1"/>
    <col min="17" max="17" width="11.8515625" style="8" customWidth="1"/>
    <col min="18" max="18" width="35.8515625" style="8" customWidth="1"/>
    <col min="19" max="19" width="9.140625" style="3" customWidth="1"/>
    <col min="20" max="20" width="13.7109375" style="3" hidden="1" customWidth="1"/>
    <col min="21" max="24" width="0" style="3" hidden="1" customWidth="1"/>
    <col min="25" max="25" width="9.140625" style="3" customWidth="1"/>
    <col min="26" max="26" width="16.28125" style="3" customWidth="1"/>
    <col min="27" max="16384" width="9.140625" style="3" customWidth="1"/>
  </cols>
  <sheetData>
    <row r="1" spans="1:18" s="1" customFormat="1" ht="27.75" customHeight="1">
      <c r="A1" s="121" t="s">
        <v>33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46.5" customHeight="1">
      <c r="A2" s="103" t="s">
        <v>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7.75" customHeight="1">
      <c r="A3" s="122" t="str">
        <f>'B1'!A3:S3</f>
        <v>(Kèm theo Tờ trình số             /TTr-UBND ngày 05 tháng 7 năm 2024 của UBND huyện Tuần Giáo)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s="4" customFormat="1" ht="27.75" customHeight="1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s="5" customFormat="1" ht="27.75" customHeight="1">
      <c r="A5" s="124" t="s">
        <v>14</v>
      </c>
      <c r="B5" s="120" t="s">
        <v>7</v>
      </c>
      <c r="C5" s="109" t="s">
        <v>15</v>
      </c>
      <c r="D5" s="109"/>
      <c r="E5" s="109"/>
      <c r="F5" s="114" t="s">
        <v>62</v>
      </c>
      <c r="G5" s="115"/>
      <c r="H5" s="115"/>
      <c r="I5" s="115"/>
      <c r="J5" s="115"/>
      <c r="K5" s="116"/>
      <c r="L5" s="105" t="s">
        <v>64</v>
      </c>
      <c r="M5" s="117"/>
      <c r="N5" s="105" t="s">
        <v>65</v>
      </c>
      <c r="O5" s="106"/>
      <c r="P5" s="106"/>
      <c r="Q5" s="106"/>
      <c r="R5" s="120" t="s">
        <v>16</v>
      </c>
    </row>
    <row r="6" spans="1:18" s="5" customFormat="1" ht="63" customHeight="1">
      <c r="A6" s="124"/>
      <c r="B6" s="120"/>
      <c r="C6" s="109" t="s">
        <v>10</v>
      </c>
      <c r="D6" s="109" t="s">
        <v>17</v>
      </c>
      <c r="E6" s="109"/>
      <c r="F6" s="114" t="s">
        <v>12</v>
      </c>
      <c r="G6" s="116"/>
      <c r="H6" s="114" t="s">
        <v>94</v>
      </c>
      <c r="I6" s="116"/>
      <c r="J6" s="114" t="s">
        <v>63</v>
      </c>
      <c r="K6" s="116"/>
      <c r="L6" s="118"/>
      <c r="M6" s="119"/>
      <c r="N6" s="107"/>
      <c r="O6" s="108"/>
      <c r="P6" s="108"/>
      <c r="Q6" s="108"/>
      <c r="R6" s="120"/>
    </row>
    <row r="7" spans="1:18" s="5" customFormat="1" ht="44.25" customHeight="1">
      <c r="A7" s="124"/>
      <c r="B7" s="120"/>
      <c r="C7" s="109"/>
      <c r="D7" s="109" t="s">
        <v>2</v>
      </c>
      <c r="E7" s="111" t="s">
        <v>31</v>
      </c>
      <c r="F7" s="109" t="s">
        <v>2</v>
      </c>
      <c r="G7" s="111" t="s">
        <v>31</v>
      </c>
      <c r="H7" s="109" t="s">
        <v>2</v>
      </c>
      <c r="I7" s="111" t="s">
        <v>31</v>
      </c>
      <c r="J7" s="109" t="s">
        <v>2</v>
      </c>
      <c r="K7" s="111" t="s">
        <v>31</v>
      </c>
      <c r="L7" s="109" t="s">
        <v>2</v>
      </c>
      <c r="M7" s="111" t="s">
        <v>31</v>
      </c>
      <c r="N7" s="125" t="s">
        <v>2</v>
      </c>
      <c r="O7" s="109" t="s">
        <v>31</v>
      </c>
      <c r="P7" s="109"/>
      <c r="Q7" s="109"/>
      <c r="R7" s="120"/>
    </row>
    <row r="8" spans="1:18" s="5" customFormat="1" ht="27.75" customHeight="1">
      <c r="A8" s="124"/>
      <c r="B8" s="120"/>
      <c r="C8" s="109"/>
      <c r="D8" s="109"/>
      <c r="E8" s="112"/>
      <c r="F8" s="109"/>
      <c r="G8" s="112"/>
      <c r="H8" s="109"/>
      <c r="I8" s="112"/>
      <c r="J8" s="109"/>
      <c r="K8" s="112"/>
      <c r="L8" s="109"/>
      <c r="M8" s="112"/>
      <c r="N8" s="125"/>
      <c r="O8" s="127" t="s">
        <v>18</v>
      </c>
      <c r="P8" s="129" t="s">
        <v>6</v>
      </c>
      <c r="Q8" s="130"/>
      <c r="R8" s="120"/>
    </row>
    <row r="9" spans="1:18" s="5" customFormat="1" ht="81.75" customHeight="1">
      <c r="A9" s="124"/>
      <c r="B9" s="120"/>
      <c r="C9" s="109"/>
      <c r="D9" s="110"/>
      <c r="E9" s="113"/>
      <c r="F9" s="110"/>
      <c r="G9" s="113"/>
      <c r="H9" s="110"/>
      <c r="I9" s="113"/>
      <c r="J9" s="110"/>
      <c r="K9" s="113"/>
      <c r="L9" s="110"/>
      <c r="M9" s="113"/>
      <c r="N9" s="126"/>
      <c r="O9" s="128"/>
      <c r="P9" s="51" t="s">
        <v>24</v>
      </c>
      <c r="Q9" s="50" t="s">
        <v>23</v>
      </c>
      <c r="R9" s="120"/>
    </row>
    <row r="10" spans="1:18" s="7" customFormat="1" ht="42.75" customHeight="1">
      <c r="A10" s="11"/>
      <c r="B10" s="14" t="s">
        <v>3</v>
      </c>
      <c r="C10" s="6"/>
      <c r="D10" s="35">
        <f aca="true" t="shared" si="0" ref="D10:O10">D11+D28</f>
        <v>69600</v>
      </c>
      <c r="E10" s="35">
        <f t="shared" si="0"/>
        <v>69600</v>
      </c>
      <c r="F10" s="35">
        <f t="shared" si="0"/>
        <v>12600</v>
      </c>
      <c r="G10" s="35">
        <f t="shared" si="0"/>
        <v>12600</v>
      </c>
      <c r="H10" s="35">
        <f>H11+H28</f>
        <v>0</v>
      </c>
      <c r="I10" s="35">
        <f>I11+I28</f>
        <v>0</v>
      </c>
      <c r="J10" s="35">
        <f t="shared" si="0"/>
        <v>12600</v>
      </c>
      <c r="K10" s="35">
        <f t="shared" si="0"/>
        <v>12600</v>
      </c>
      <c r="L10" s="35">
        <f t="shared" si="0"/>
        <v>14297.594000000001</v>
      </c>
      <c r="M10" s="35">
        <f t="shared" si="0"/>
        <v>14297.594000000001</v>
      </c>
      <c r="N10" s="76">
        <f t="shared" si="0"/>
        <v>13500</v>
      </c>
      <c r="O10" s="76">
        <f t="shared" si="0"/>
        <v>13500</v>
      </c>
      <c r="P10" s="44"/>
      <c r="Q10" s="44"/>
      <c r="R10" s="44"/>
    </row>
    <row r="11" spans="1:25" ht="33.75" customHeight="1">
      <c r="A11" s="19" t="s">
        <v>57</v>
      </c>
      <c r="B11" s="21" t="s">
        <v>87</v>
      </c>
      <c r="C11" s="15"/>
      <c r="D11" s="34">
        <f>D12+D16+D23+D27</f>
        <v>69600</v>
      </c>
      <c r="E11" s="34">
        <f aca="true" t="shared" si="1" ref="E11:O11">E12+E16+E23+E27</f>
        <v>69600</v>
      </c>
      <c r="F11" s="34">
        <f t="shared" si="1"/>
        <v>10080</v>
      </c>
      <c r="G11" s="34">
        <f t="shared" si="1"/>
        <v>10080</v>
      </c>
      <c r="H11" s="34">
        <f t="shared" si="1"/>
        <v>0</v>
      </c>
      <c r="I11" s="34">
        <f t="shared" si="1"/>
        <v>0</v>
      </c>
      <c r="J11" s="34">
        <f t="shared" si="1"/>
        <v>10080</v>
      </c>
      <c r="K11" s="34">
        <f t="shared" si="1"/>
        <v>10080</v>
      </c>
      <c r="L11" s="34">
        <f t="shared" si="1"/>
        <v>14297.594000000001</v>
      </c>
      <c r="M11" s="34">
        <f t="shared" si="1"/>
        <v>14297.594000000001</v>
      </c>
      <c r="N11" s="34">
        <f t="shared" si="1"/>
        <v>10800</v>
      </c>
      <c r="O11" s="34">
        <f t="shared" si="1"/>
        <v>10800</v>
      </c>
      <c r="P11" s="45"/>
      <c r="Q11" s="45"/>
      <c r="R11" s="16"/>
      <c r="T11" s="78" t="s">
        <v>91</v>
      </c>
      <c r="W11" s="33">
        <v>15000</v>
      </c>
      <c r="Y11" s="7"/>
    </row>
    <row r="12" spans="1:23" ht="33.75" customHeight="1">
      <c r="A12" s="66" t="s">
        <v>80</v>
      </c>
      <c r="B12" s="62" t="s">
        <v>73</v>
      </c>
      <c r="C12" s="15"/>
      <c r="D12" s="67">
        <f>SUM(D13:D15)</f>
        <v>11800</v>
      </c>
      <c r="E12" s="67">
        <f aca="true" t="shared" si="2" ref="E12:L12">SUM(E13:E15)</f>
        <v>11800</v>
      </c>
      <c r="F12" s="67">
        <f t="shared" si="2"/>
        <v>3280</v>
      </c>
      <c r="G12" s="67">
        <f t="shared" si="2"/>
        <v>3280</v>
      </c>
      <c r="H12" s="67"/>
      <c r="I12" s="67"/>
      <c r="J12" s="67">
        <f t="shared" si="2"/>
        <v>3280</v>
      </c>
      <c r="K12" s="67">
        <f t="shared" si="2"/>
        <v>3280</v>
      </c>
      <c r="L12" s="67">
        <f t="shared" si="2"/>
        <v>8497.594000000001</v>
      </c>
      <c r="M12" s="67">
        <f>SUM(M13:M15)</f>
        <v>8497.594000000001</v>
      </c>
      <c r="N12" s="80">
        <f>SUM(N13:N15)</f>
        <v>2760</v>
      </c>
      <c r="O12" s="80">
        <f>SUM(O13:O15)</f>
        <v>2760</v>
      </c>
      <c r="P12" s="45"/>
      <c r="Q12" s="45"/>
      <c r="R12" s="16"/>
      <c r="T12" s="79" t="s">
        <v>92</v>
      </c>
      <c r="W12" s="33">
        <f>W11*0.72</f>
        <v>10800</v>
      </c>
    </row>
    <row r="13" spans="1:23" ht="58.5" customHeight="1">
      <c r="A13" s="20" t="s">
        <v>8</v>
      </c>
      <c r="B13" s="63" t="s">
        <v>48</v>
      </c>
      <c r="C13" s="15"/>
      <c r="D13" s="33">
        <v>4600</v>
      </c>
      <c r="E13" s="33">
        <v>4600</v>
      </c>
      <c r="F13" s="33">
        <v>1080</v>
      </c>
      <c r="G13" s="33">
        <v>1080</v>
      </c>
      <c r="H13" s="33"/>
      <c r="I13" s="33"/>
      <c r="J13" s="33">
        <v>1080</v>
      </c>
      <c r="K13" s="33">
        <v>1080</v>
      </c>
      <c r="L13" s="33">
        <f>2287.888+F13</f>
        <v>3367.888</v>
      </c>
      <c r="M13" s="33">
        <f>L13</f>
        <v>3367.888</v>
      </c>
      <c r="N13" s="47">
        <v>1048</v>
      </c>
      <c r="O13" s="47">
        <f>N13</f>
        <v>1048</v>
      </c>
      <c r="P13" s="45"/>
      <c r="Q13" s="45"/>
      <c r="R13" s="94" t="s">
        <v>32</v>
      </c>
      <c r="T13" s="79" t="s">
        <v>93</v>
      </c>
      <c r="W13" s="33">
        <f>W11*0.18</f>
        <v>2700</v>
      </c>
    </row>
    <row r="14" spans="1:23" ht="58.5" customHeight="1">
      <c r="A14" s="20" t="s">
        <v>0</v>
      </c>
      <c r="B14" s="63" t="s">
        <v>49</v>
      </c>
      <c r="C14" s="15"/>
      <c r="D14" s="33">
        <v>3600</v>
      </c>
      <c r="E14" s="33">
        <v>3600</v>
      </c>
      <c r="F14" s="33">
        <v>1200</v>
      </c>
      <c r="G14" s="33">
        <v>1200</v>
      </c>
      <c r="H14" s="33"/>
      <c r="I14" s="33"/>
      <c r="J14" s="33">
        <v>1200</v>
      </c>
      <c r="K14" s="33">
        <v>1200</v>
      </c>
      <c r="L14" s="33">
        <f>1429.706+F14</f>
        <v>2629.706</v>
      </c>
      <c r="M14" s="33">
        <f aca="true" t="shared" si="3" ref="M14:M26">L14</f>
        <v>2629.706</v>
      </c>
      <c r="N14" s="47">
        <v>712</v>
      </c>
      <c r="O14" s="47">
        <f>N14</f>
        <v>712</v>
      </c>
      <c r="P14" s="45"/>
      <c r="Q14" s="45"/>
      <c r="R14" s="94" t="s">
        <v>32</v>
      </c>
      <c r="W14" s="3">
        <f>W12-N11</f>
        <v>0</v>
      </c>
    </row>
    <row r="15" spans="1:18" ht="58.5" customHeight="1">
      <c r="A15" s="20" t="s">
        <v>4</v>
      </c>
      <c r="B15" s="64" t="s">
        <v>50</v>
      </c>
      <c r="C15" s="15"/>
      <c r="D15" s="33">
        <v>3600</v>
      </c>
      <c r="E15" s="33">
        <v>3600</v>
      </c>
      <c r="F15" s="33">
        <v>1000</v>
      </c>
      <c r="G15" s="33">
        <v>1000</v>
      </c>
      <c r="H15" s="33"/>
      <c r="I15" s="33"/>
      <c r="J15" s="33">
        <v>1000</v>
      </c>
      <c r="K15" s="33">
        <v>1000</v>
      </c>
      <c r="L15" s="33">
        <f>1500+F15</f>
        <v>2500</v>
      </c>
      <c r="M15" s="33">
        <f t="shared" si="3"/>
        <v>2500</v>
      </c>
      <c r="N15" s="47">
        <v>1000</v>
      </c>
      <c r="O15" s="47">
        <f>N15</f>
        <v>1000</v>
      </c>
      <c r="P15" s="45"/>
      <c r="Q15" s="45"/>
      <c r="R15" s="94" t="s">
        <v>32</v>
      </c>
    </row>
    <row r="16" spans="1:18" ht="33.75" customHeight="1">
      <c r="A16" s="66" t="s">
        <v>81</v>
      </c>
      <c r="B16" s="62" t="s">
        <v>74</v>
      </c>
      <c r="C16" s="15"/>
      <c r="D16" s="67">
        <f>SUM(D17:D22)</f>
        <v>53300</v>
      </c>
      <c r="E16" s="67">
        <f aca="true" t="shared" si="4" ref="E16:O16">SUM(E17:E22)</f>
        <v>53300</v>
      </c>
      <c r="F16" s="67">
        <f t="shared" si="4"/>
        <v>5200</v>
      </c>
      <c r="G16" s="67">
        <f t="shared" si="4"/>
        <v>5200</v>
      </c>
      <c r="H16" s="67">
        <f t="shared" si="4"/>
        <v>0</v>
      </c>
      <c r="I16" s="67">
        <f t="shared" si="4"/>
        <v>0</v>
      </c>
      <c r="J16" s="67">
        <f t="shared" si="4"/>
        <v>5200</v>
      </c>
      <c r="K16" s="67">
        <f t="shared" si="4"/>
        <v>5200</v>
      </c>
      <c r="L16" s="67">
        <f t="shared" si="4"/>
        <v>5200</v>
      </c>
      <c r="M16" s="67">
        <f t="shared" si="4"/>
        <v>5200</v>
      </c>
      <c r="N16" s="80">
        <f t="shared" si="4"/>
        <v>5040</v>
      </c>
      <c r="O16" s="80">
        <f t="shared" si="4"/>
        <v>5040</v>
      </c>
      <c r="P16" s="45"/>
      <c r="Q16" s="45"/>
      <c r="R16" s="16"/>
    </row>
    <row r="17" spans="1:18" ht="55.5" customHeight="1">
      <c r="A17" s="20" t="s">
        <v>8</v>
      </c>
      <c r="B17" s="65" t="s">
        <v>75</v>
      </c>
      <c r="C17" s="15"/>
      <c r="D17" s="33">
        <v>1600</v>
      </c>
      <c r="E17" s="33">
        <v>1600</v>
      </c>
      <c r="F17" s="33">
        <v>1000</v>
      </c>
      <c r="G17" s="33">
        <v>1000</v>
      </c>
      <c r="H17" s="33"/>
      <c r="I17" s="33"/>
      <c r="J17" s="33">
        <v>1000</v>
      </c>
      <c r="K17" s="33">
        <v>1000</v>
      </c>
      <c r="L17" s="33">
        <f>F17</f>
        <v>1000</v>
      </c>
      <c r="M17" s="33">
        <f t="shared" si="3"/>
        <v>1000</v>
      </c>
      <c r="N17" s="47">
        <v>500</v>
      </c>
      <c r="O17" s="47">
        <f aca="true" t="shared" si="5" ref="O17:O22">N17</f>
        <v>500</v>
      </c>
      <c r="P17" s="45"/>
      <c r="Q17" s="45"/>
      <c r="R17" s="94" t="s">
        <v>44</v>
      </c>
    </row>
    <row r="18" spans="1:18" ht="55.5" customHeight="1">
      <c r="A18" s="20" t="s">
        <v>0</v>
      </c>
      <c r="B18" s="65" t="s">
        <v>76</v>
      </c>
      <c r="C18" s="15"/>
      <c r="D18" s="33">
        <v>350</v>
      </c>
      <c r="E18" s="33">
        <v>350</v>
      </c>
      <c r="F18" s="33">
        <v>200</v>
      </c>
      <c r="G18" s="33">
        <v>200</v>
      </c>
      <c r="H18" s="33"/>
      <c r="I18" s="33"/>
      <c r="J18" s="33">
        <v>200</v>
      </c>
      <c r="K18" s="33">
        <v>200</v>
      </c>
      <c r="L18" s="33">
        <f>F18</f>
        <v>200</v>
      </c>
      <c r="M18" s="33">
        <f t="shared" si="3"/>
        <v>200</v>
      </c>
      <c r="N18" s="47">
        <v>100</v>
      </c>
      <c r="O18" s="47">
        <f t="shared" si="5"/>
        <v>100</v>
      </c>
      <c r="P18" s="45"/>
      <c r="Q18" s="45"/>
      <c r="R18" s="94" t="s">
        <v>44</v>
      </c>
    </row>
    <row r="19" spans="1:18" ht="55.5" customHeight="1">
      <c r="A19" s="20" t="s">
        <v>4</v>
      </c>
      <c r="B19" s="65" t="s">
        <v>77</v>
      </c>
      <c r="C19" s="15"/>
      <c r="D19" s="33">
        <v>1600</v>
      </c>
      <c r="E19" s="33">
        <v>1600</v>
      </c>
      <c r="F19" s="33">
        <v>1000</v>
      </c>
      <c r="G19" s="33">
        <v>1000</v>
      </c>
      <c r="H19" s="33"/>
      <c r="I19" s="33"/>
      <c r="J19" s="33">
        <v>1000</v>
      </c>
      <c r="K19" s="33">
        <v>1000</v>
      </c>
      <c r="L19" s="33">
        <f>F19</f>
        <v>1000</v>
      </c>
      <c r="M19" s="33">
        <f t="shared" si="3"/>
        <v>1000</v>
      </c>
      <c r="N19" s="47">
        <v>500</v>
      </c>
      <c r="O19" s="47">
        <f t="shared" si="5"/>
        <v>500</v>
      </c>
      <c r="P19" s="45"/>
      <c r="Q19" s="45"/>
      <c r="R19" s="94" t="s">
        <v>44</v>
      </c>
    </row>
    <row r="20" spans="1:18" ht="43.5" customHeight="1">
      <c r="A20" s="20" t="s">
        <v>5</v>
      </c>
      <c r="B20" s="65" t="s">
        <v>78</v>
      </c>
      <c r="C20" s="39"/>
      <c r="D20" s="33">
        <v>44500</v>
      </c>
      <c r="E20" s="40">
        <v>44500</v>
      </c>
      <c r="F20" s="40">
        <v>1500</v>
      </c>
      <c r="G20" s="40">
        <v>1500</v>
      </c>
      <c r="H20" s="40"/>
      <c r="I20" s="40"/>
      <c r="J20" s="40">
        <v>1500</v>
      </c>
      <c r="K20" s="40">
        <v>1500</v>
      </c>
      <c r="L20" s="33">
        <f>F20</f>
        <v>1500</v>
      </c>
      <c r="M20" s="33">
        <f t="shared" si="3"/>
        <v>1500</v>
      </c>
      <c r="N20" s="47">
        <v>2290</v>
      </c>
      <c r="O20" s="47">
        <f t="shared" si="5"/>
        <v>2290</v>
      </c>
      <c r="P20" s="45"/>
      <c r="Q20" s="45"/>
      <c r="R20" s="94" t="s">
        <v>44</v>
      </c>
    </row>
    <row r="21" spans="1:18" s="41" customFormat="1" ht="55.5" customHeight="1">
      <c r="A21" s="20" t="s">
        <v>9</v>
      </c>
      <c r="B21" s="65" t="s">
        <v>79</v>
      </c>
      <c r="C21" s="39"/>
      <c r="D21" s="40">
        <v>4100</v>
      </c>
      <c r="E21" s="40">
        <v>4100</v>
      </c>
      <c r="F21" s="40">
        <v>1500</v>
      </c>
      <c r="G21" s="40">
        <v>1500</v>
      </c>
      <c r="H21" s="40"/>
      <c r="I21" s="40"/>
      <c r="J21" s="40">
        <v>1500</v>
      </c>
      <c r="K21" s="40">
        <v>1500</v>
      </c>
      <c r="L21" s="33">
        <f>F21</f>
        <v>1500</v>
      </c>
      <c r="M21" s="33">
        <f t="shared" si="3"/>
        <v>1500</v>
      </c>
      <c r="N21" s="47">
        <v>1500</v>
      </c>
      <c r="O21" s="47">
        <f t="shared" si="5"/>
        <v>1500</v>
      </c>
      <c r="P21" s="47"/>
      <c r="Q21" s="47"/>
      <c r="R21" s="94" t="s">
        <v>44</v>
      </c>
    </row>
    <row r="22" spans="1:18" s="41" customFormat="1" ht="89.25" customHeight="1">
      <c r="A22" s="20" t="s">
        <v>19</v>
      </c>
      <c r="B22" s="65" t="s">
        <v>89</v>
      </c>
      <c r="C22" s="39"/>
      <c r="D22" s="40">
        <v>1150</v>
      </c>
      <c r="E22" s="40">
        <v>1150</v>
      </c>
      <c r="F22" s="40"/>
      <c r="G22" s="40"/>
      <c r="H22" s="40"/>
      <c r="I22" s="40"/>
      <c r="J22" s="40"/>
      <c r="K22" s="40"/>
      <c r="L22" s="33"/>
      <c r="M22" s="33"/>
      <c r="N22" s="47">
        <v>150</v>
      </c>
      <c r="O22" s="47">
        <f t="shared" si="5"/>
        <v>150</v>
      </c>
      <c r="P22" s="47"/>
      <c r="Q22" s="47"/>
      <c r="R22" s="74" t="s">
        <v>44</v>
      </c>
    </row>
    <row r="23" spans="1:18" ht="45.75" customHeight="1">
      <c r="A23" s="68" t="s">
        <v>86</v>
      </c>
      <c r="B23" s="62" t="s">
        <v>82</v>
      </c>
      <c r="C23" s="39"/>
      <c r="D23" s="70">
        <f>SUM(D24:D26)</f>
        <v>4500</v>
      </c>
      <c r="E23" s="70">
        <f aca="true" t="shared" si="6" ref="E23:L23">SUM(E24:E26)</f>
        <v>4500</v>
      </c>
      <c r="F23" s="70">
        <f t="shared" si="6"/>
        <v>600</v>
      </c>
      <c r="G23" s="70">
        <f t="shared" si="6"/>
        <v>600</v>
      </c>
      <c r="H23" s="70">
        <f t="shared" si="6"/>
        <v>0</v>
      </c>
      <c r="I23" s="70">
        <f t="shared" si="6"/>
        <v>0</v>
      </c>
      <c r="J23" s="70">
        <f t="shared" si="6"/>
        <v>600</v>
      </c>
      <c r="K23" s="70">
        <f t="shared" si="6"/>
        <v>600</v>
      </c>
      <c r="L23" s="70">
        <f t="shared" si="6"/>
        <v>600</v>
      </c>
      <c r="M23" s="70">
        <f>SUM(M24:M26)</f>
        <v>600</v>
      </c>
      <c r="N23" s="81">
        <f>SUM(N24:N26)</f>
        <v>3000</v>
      </c>
      <c r="O23" s="81">
        <f>SUM(O24:O26)</f>
        <v>3000</v>
      </c>
      <c r="P23" s="46"/>
      <c r="Q23" s="46"/>
      <c r="R23" s="43"/>
    </row>
    <row r="24" spans="1:18" s="41" customFormat="1" ht="45.75" customHeight="1">
      <c r="A24" s="69">
        <v>1</v>
      </c>
      <c r="B24" s="65" t="s">
        <v>83</v>
      </c>
      <c r="C24" s="39"/>
      <c r="D24" s="71">
        <v>1500</v>
      </c>
      <c r="E24" s="71">
        <v>1500</v>
      </c>
      <c r="F24" s="72">
        <v>200</v>
      </c>
      <c r="G24" s="72">
        <v>200</v>
      </c>
      <c r="H24" s="72"/>
      <c r="I24" s="72"/>
      <c r="J24" s="72">
        <v>200</v>
      </c>
      <c r="K24" s="72">
        <v>200</v>
      </c>
      <c r="L24" s="72">
        <v>200</v>
      </c>
      <c r="M24" s="33">
        <f t="shared" si="3"/>
        <v>200</v>
      </c>
      <c r="N24" s="47">
        <v>1000</v>
      </c>
      <c r="O24" s="47">
        <f>N24</f>
        <v>1000</v>
      </c>
      <c r="P24" s="47"/>
      <c r="Q24" s="47"/>
      <c r="R24" s="75" t="s">
        <v>88</v>
      </c>
    </row>
    <row r="25" spans="1:18" ht="45.75" customHeight="1">
      <c r="A25" s="69">
        <v>2</v>
      </c>
      <c r="B25" s="65" t="s">
        <v>84</v>
      </c>
      <c r="C25" s="39"/>
      <c r="D25" s="71">
        <v>1500</v>
      </c>
      <c r="E25" s="71">
        <v>1500</v>
      </c>
      <c r="F25" s="72">
        <v>200</v>
      </c>
      <c r="G25" s="72">
        <v>200</v>
      </c>
      <c r="H25" s="72"/>
      <c r="I25" s="72"/>
      <c r="J25" s="72">
        <v>200</v>
      </c>
      <c r="K25" s="72">
        <v>200</v>
      </c>
      <c r="L25" s="72">
        <v>200</v>
      </c>
      <c r="M25" s="33">
        <f t="shared" si="3"/>
        <v>200</v>
      </c>
      <c r="N25" s="47">
        <v>1000</v>
      </c>
      <c r="O25" s="47">
        <f>N25</f>
        <v>1000</v>
      </c>
      <c r="P25" s="48"/>
      <c r="Q25" s="48"/>
      <c r="R25" s="75" t="s">
        <v>88</v>
      </c>
    </row>
    <row r="26" spans="1:18" ht="45.75" customHeight="1">
      <c r="A26" s="69">
        <v>3</v>
      </c>
      <c r="B26" s="65" t="s">
        <v>85</v>
      </c>
      <c r="C26" s="39"/>
      <c r="D26" s="71">
        <v>1500</v>
      </c>
      <c r="E26" s="71">
        <v>1500</v>
      </c>
      <c r="F26" s="72">
        <v>200</v>
      </c>
      <c r="G26" s="72">
        <v>200</v>
      </c>
      <c r="H26" s="72"/>
      <c r="I26" s="72"/>
      <c r="J26" s="72">
        <v>200</v>
      </c>
      <c r="K26" s="72">
        <v>200</v>
      </c>
      <c r="L26" s="72">
        <v>200</v>
      </c>
      <c r="M26" s="33">
        <f t="shared" si="3"/>
        <v>200</v>
      </c>
      <c r="N26" s="47">
        <v>1000</v>
      </c>
      <c r="O26" s="47">
        <f>N26</f>
        <v>1000</v>
      </c>
      <c r="P26" s="49"/>
      <c r="Q26" s="49"/>
      <c r="R26" s="75" t="s">
        <v>88</v>
      </c>
    </row>
    <row r="27" spans="1:18" ht="150">
      <c r="A27" s="91" t="s">
        <v>100</v>
      </c>
      <c r="B27" s="92" t="s">
        <v>101</v>
      </c>
      <c r="C27" s="39"/>
      <c r="D27" s="71"/>
      <c r="E27" s="71"/>
      <c r="F27" s="93">
        <v>1000</v>
      </c>
      <c r="G27" s="93">
        <v>1000</v>
      </c>
      <c r="H27" s="72"/>
      <c r="I27" s="72"/>
      <c r="J27" s="93">
        <v>1000</v>
      </c>
      <c r="K27" s="93">
        <v>1000</v>
      </c>
      <c r="L27" s="72"/>
      <c r="M27" s="33"/>
      <c r="N27" s="47"/>
      <c r="O27" s="47"/>
      <c r="P27" s="49"/>
      <c r="Q27" s="49"/>
      <c r="R27" s="95" t="s">
        <v>102</v>
      </c>
    </row>
    <row r="28" spans="1:18" s="2" customFormat="1" ht="37.5" customHeight="1">
      <c r="A28" s="19" t="s">
        <v>58</v>
      </c>
      <c r="B28" s="52" t="s">
        <v>51</v>
      </c>
      <c r="C28" s="52"/>
      <c r="D28" s="52"/>
      <c r="E28" s="52"/>
      <c r="F28" s="73">
        <v>2520</v>
      </c>
      <c r="G28" s="73">
        <v>2520</v>
      </c>
      <c r="H28" s="73"/>
      <c r="I28" s="73"/>
      <c r="J28" s="73">
        <v>2520</v>
      </c>
      <c r="K28" s="73">
        <v>2520</v>
      </c>
      <c r="L28" s="53"/>
      <c r="M28" s="53"/>
      <c r="N28" s="82">
        <v>2700</v>
      </c>
      <c r="O28" s="83">
        <f>N28</f>
        <v>2700</v>
      </c>
      <c r="P28" s="52"/>
      <c r="Q28" s="52"/>
      <c r="R28" s="52"/>
    </row>
    <row r="29" spans="1:18" ht="27.7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1"/>
      <c r="O29" s="41"/>
      <c r="P29" s="3"/>
      <c r="Q29" s="3"/>
      <c r="R29" s="3"/>
    </row>
    <row r="30" spans="1:18" ht="27.7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1"/>
      <c r="O30" s="41"/>
      <c r="P30" s="3"/>
      <c r="Q30" s="3"/>
      <c r="R30" s="3"/>
    </row>
    <row r="31" spans="1:18" ht="27.7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1"/>
      <c r="O31" s="41"/>
      <c r="P31" s="3"/>
      <c r="Q31" s="3"/>
      <c r="R31" s="3"/>
    </row>
    <row r="32" spans="1:18" ht="27.7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1"/>
      <c r="O32" s="41"/>
      <c r="P32" s="3"/>
      <c r="Q32" s="3"/>
      <c r="R32" s="3"/>
    </row>
    <row r="33" spans="1:18" ht="27.7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1"/>
      <c r="O33" s="41"/>
      <c r="P33" s="3"/>
      <c r="Q33" s="3"/>
      <c r="R33" s="3"/>
    </row>
    <row r="34" spans="1:18" ht="27.7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1"/>
      <c r="O34" s="41"/>
      <c r="P34" s="3"/>
      <c r="Q34" s="3"/>
      <c r="R34" s="3"/>
    </row>
    <row r="35" spans="1:18" ht="27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1"/>
      <c r="O35" s="41"/>
      <c r="P35" s="3"/>
      <c r="Q35" s="3"/>
      <c r="R35" s="3"/>
    </row>
    <row r="36" spans="1:18" ht="27.7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1"/>
      <c r="O36" s="41"/>
      <c r="P36" s="3"/>
      <c r="Q36" s="3"/>
      <c r="R36" s="3"/>
    </row>
    <row r="37" spans="1:18" ht="27.7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1"/>
      <c r="O37" s="41"/>
      <c r="P37" s="3"/>
      <c r="Q37" s="3"/>
      <c r="R37" s="3"/>
    </row>
    <row r="38" spans="1:18" ht="27.7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1"/>
      <c r="O38" s="41"/>
      <c r="P38" s="3"/>
      <c r="Q38" s="3"/>
      <c r="R38" s="3"/>
    </row>
    <row r="39" spans="1:18" ht="27.7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1"/>
      <c r="O39" s="41"/>
      <c r="P39" s="3"/>
      <c r="Q39" s="3"/>
      <c r="R39" s="3"/>
    </row>
    <row r="40" spans="1:18" ht="27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1"/>
      <c r="O40" s="41"/>
      <c r="P40" s="3"/>
      <c r="Q40" s="3"/>
      <c r="R40" s="3"/>
    </row>
    <row r="41" spans="1:18" ht="27.7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1"/>
      <c r="O41" s="41"/>
      <c r="P41" s="3"/>
      <c r="Q41" s="3"/>
      <c r="R41" s="3"/>
    </row>
    <row r="42" spans="1:18" ht="27.7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1"/>
      <c r="O42" s="41"/>
      <c r="P42" s="3"/>
      <c r="Q42" s="3"/>
      <c r="R42" s="3"/>
    </row>
    <row r="43" spans="1:18" ht="27.7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1"/>
      <c r="O43" s="41"/>
      <c r="P43" s="3"/>
      <c r="Q43" s="3"/>
      <c r="R43" s="3"/>
    </row>
    <row r="44" spans="1:18" ht="27.7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1"/>
      <c r="O44" s="41"/>
      <c r="P44" s="3"/>
      <c r="Q44" s="3"/>
      <c r="R44" s="3"/>
    </row>
    <row r="45" spans="1:18" ht="27.7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1"/>
      <c r="O45" s="41"/>
      <c r="P45" s="3"/>
      <c r="Q45" s="3"/>
      <c r="R45" s="3"/>
    </row>
    <row r="46" spans="1:18" ht="27.7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1"/>
      <c r="O46" s="41"/>
      <c r="P46" s="3"/>
      <c r="Q46" s="3"/>
      <c r="R46" s="3"/>
    </row>
    <row r="47" spans="1:18" ht="27.7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1"/>
      <c r="O47" s="41"/>
      <c r="P47" s="3"/>
      <c r="Q47" s="3"/>
      <c r="R47" s="3"/>
    </row>
    <row r="48" spans="1:18" ht="27.7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1"/>
      <c r="O48" s="41"/>
      <c r="P48" s="3"/>
      <c r="Q48" s="3"/>
      <c r="R48" s="3"/>
    </row>
    <row r="49" spans="1:18" ht="27.7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1"/>
      <c r="O49" s="41"/>
      <c r="P49" s="3"/>
      <c r="Q49" s="3"/>
      <c r="R49" s="3"/>
    </row>
    <row r="50" spans="1:18" ht="27.7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1"/>
      <c r="O50" s="41"/>
      <c r="P50" s="3"/>
      <c r="Q50" s="3"/>
      <c r="R50" s="3"/>
    </row>
    <row r="51" spans="1:18" ht="27.7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1"/>
      <c r="O51" s="41"/>
      <c r="P51" s="3"/>
      <c r="Q51" s="3"/>
      <c r="R51" s="3"/>
    </row>
    <row r="52" spans="1:18" ht="27.7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1"/>
      <c r="O52" s="41"/>
      <c r="P52" s="3"/>
      <c r="Q52" s="3"/>
      <c r="R52" s="3"/>
    </row>
    <row r="53" spans="1:18" ht="27.7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1"/>
      <c r="O53" s="41"/>
      <c r="P53" s="3"/>
      <c r="Q53" s="3"/>
      <c r="R53" s="3"/>
    </row>
    <row r="54" spans="1:18" ht="27.7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1"/>
      <c r="O54" s="41"/>
      <c r="P54" s="3"/>
      <c r="Q54" s="3"/>
      <c r="R54" s="3"/>
    </row>
    <row r="55" spans="1:18" ht="27.7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1"/>
      <c r="O55" s="41"/>
      <c r="P55" s="3"/>
      <c r="Q55" s="3"/>
      <c r="R55" s="3"/>
    </row>
    <row r="56" spans="1:18" ht="27.7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1"/>
      <c r="O56" s="41"/>
      <c r="P56" s="3"/>
      <c r="Q56" s="3"/>
      <c r="R56" s="3"/>
    </row>
    <row r="57" spans="1:18" ht="27.7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1"/>
      <c r="O57" s="41"/>
      <c r="P57" s="3"/>
      <c r="Q57" s="3"/>
      <c r="R57" s="3"/>
    </row>
    <row r="58" spans="1:18" ht="27.7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1"/>
      <c r="O58" s="41"/>
      <c r="P58" s="3"/>
      <c r="Q58" s="3"/>
      <c r="R58" s="3"/>
    </row>
    <row r="59" spans="1:18" ht="27.7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1"/>
      <c r="O59" s="41"/>
      <c r="P59" s="3"/>
      <c r="Q59" s="3"/>
      <c r="R59" s="3"/>
    </row>
    <row r="60" spans="1:18" ht="27.7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1"/>
      <c r="O60" s="41"/>
      <c r="P60" s="3"/>
      <c r="Q60" s="3"/>
      <c r="R60" s="3"/>
    </row>
    <row r="61" spans="1:18" ht="27.7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1"/>
      <c r="O61" s="41"/>
      <c r="P61" s="3"/>
      <c r="Q61" s="3"/>
      <c r="R61" s="3"/>
    </row>
    <row r="62" spans="1:18" ht="27.7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1"/>
      <c r="O62" s="41"/>
      <c r="P62" s="3"/>
      <c r="Q62" s="3"/>
      <c r="R62" s="3"/>
    </row>
    <row r="63" spans="1:18" ht="27.7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1"/>
      <c r="O63" s="41"/>
      <c r="P63" s="3"/>
      <c r="Q63" s="3"/>
      <c r="R63" s="3"/>
    </row>
    <row r="64" spans="1:18" ht="27.7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1"/>
      <c r="O64" s="41"/>
      <c r="P64" s="3"/>
      <c r="Q64" s="3"/>
      <c r="R64" s="3"/>
    </row>
    <row r="65" spans="1:18" ht="27.7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1"/>
      <c r="O65" s="41"/>
      <c r="P65" s="3"/>
      <c r="Q65" s="3"/>
      <c r="R65" s="3"/>
    </row>
    <row r="66" spans="1:18" ht="27.7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1"/>
      <c r="O66" s="41"/>
      <c r="P66" s="3"/>
      <c r="Q66" s="3"/>
      <c r="R66" s="3"/>
    </row>
    <row r="67" spans="1:18" ht="27.7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1"/>
      <c r="O67" s="41"/>
      <c r="P67" s="3"/>
      <c r="Q67" s="3"/>
      <c r="R67" s="3"/>
    </row>
    <row r="68" spans="1:18" ht="27.7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1"/>
      <c r="O68" s="41"/>
      <c r="P68" s="3"/>
      <c r="Q68" s="3"/>
      <c r="R68" s="3"/>
    </row>
    <row r="69" spans="1:18" ht="27.7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1"/>
      <c r="O69" s="41"/>
      <c r="P69" s="3"/>
      <c r="Q69" s="3"/>
      <c r="R69" s="3"/>
    </row>
    <row r="70" spans="1:18" ht="27.7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1"/>
      <c r="O70" s="41"/>
      <c r="P70" s="3"/>
      <c r="Q70" s="3"/>
      <c r="R70" s="3"/>
    </row>
    <row r="71" spans="1:18" ht="27.7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1"/>
      <c r="O71" s="41"/>
      <c r="P71" s="3"/>
      <c r="Q71" s="3"/>
      <c r="R71" s="3"/>
    </row>
    <row r="72" spans="1:18" ht="27.7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1"/>
      <c r="O72" s="41"/>
      <c r="P72" s="3"/>
      <c r="Q72" s="3"/>
      <c r="R72" s="3"/>
    </row>
    <row r="73" spans="1:18" ht="27.7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1"/>
      <c r="O73" s="41"/>
      <c r="P73" s="3"/>
      <c r="Q73" s="3"/>
      <c r="R73" s="3"/>
    </row>
    <row r="74" spans="1:18" ht="27.7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1"/>
      <c r="O74" s="41"/>
      <c r="P74" s="3"/>
      <c r="Q74" s="3"/>
      <c r="R74" s="3"/>
    </row>
    <row r="75" spans="1:18" ht="27.7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1"/>
      <c r="O75" s="41"/>
      <c r="P75" s="3"/>
      <c r="Q75" s="3"/>
      <c r="R75" s="3"/>
    </row>
    <row r="76" spans="1:18" ht="27.7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1"/>
      <c r="O76" s="41"/>
      <c r="P76" s="3"/>
      <c r="Q76" s="3"/>
      <c r="R76" s="3"/>
    </row>
    <row r="77" spans="1:18" ht="27.7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1"/>
      <c r="O77" s="41"/>
      <c r="P77" s="3"/>
      <c r="Q77" s="3"/>
      <c r="R77" s="3"/>
    </row>
    <row r="78" spans="1:18" ht="27.7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1"/>
      <c r="O78" s="41"/>
      <c r="P78" s="3"/>
      <c r="Q78" s="3"/>
      <c r="R78" s="3"/>
    </row>
    <row r="79" spans="1:18" ht="27.7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1"/>
      <c r="O79" s="41"/>
      <c r="P79" s="3"/>
      <c r="Q79" s="3"/>
      <c r="R79" s="3"/>
    </row>
    <row r="80" spans="1:18" ht="27.7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1"/>
      <c r="O80" s="41"/>
      <c r="P80" s="3"/>
      <c r="Q80" s="3"/>
      <c r="R80" s="3"/>
    </row>
    <row r="81" spans="1:18" ht="27.7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1"/>
      <c r="O81" s="41"/>
      <c r="P81" s="3"/>
      <c r="Q81" s="3"/>
      <c r="R81" s="3"/>
    </row>
    <row r="82" spans="1:18" ht="27.7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1"/>
      <c r="O82" s="41"/>
      <c r="P82" s="3"/>
      <c r="Q82" s="3"/>
      <c r="R82" s="3"/>
    </row>
    <row r="83" spans="1:18" ht="27.7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1"/>
      <c r="O83" s="41"/>
      <c r="P83" s="3"/>
      <c r="Q83" s="3"/>
      <c r="R83" s="3"/>
    </row>
    <row r="84" spans="1:18" ht="27.7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1"/>
      <c r="O84" s="41"/>
      <c r="P84" s="3"/>
      <c r="Q84" s="3"/>
      <c r="R84" s="3"/>
    </row>
    <row r="85" spans="1:18" ht="27.7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1"/>
      <c r="O85" s="41"/>
      <c r="P85" s="3"/>
      <c r="Q85" s="3"/>
      <c r="R85" s="3"/>
    </row>
    <row r="86" spans="1:18" ht="27.7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1"/>
      <c r="O86" s="41"/>
      <c r="P86" s="3"/>
      <c r="Q86" s="3"/>
      <c r="R86" s="3"/>
    </row>
    <row r="87" spans="1:18" ht="27.7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1"/>
      <c r="O87" s="41"/>
      <c r="P87" s="3"/>
      <c r="Q87" s="3"/>
      <c r="R87" s="3"/>
    </row>
    <row r="88" spans="1:18" ht="27.7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1"/>
      <c r="O88" s="41"/>
      <c r="P88" s="3"/>
      <c r="Q88" s="3"/>
      <c r="R88" s="3"/>
    </row>
    <row r="89" spans="1:18" ht="27.7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1"/>
      <c r="O89" s="41"/>
      <c r="P89" s="3"/>
      <c r="Q89" s="3"/>
      <c r="R89" s="3"/>
    </row>
    <row r="90" spans="1:18" ht="27.7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1"/>
      <c r="O90" s="41"/>
      <c r="P90" s="3"/>
      <c r="Q90" s="3"/>
      <c r="R90" s="3"/>
    </row>
    <row r="91" spans="1:18" ht="27.7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1"/>
      <c r="O91" s="41"/>
      <c r="P91" s="3"/>
      <c r="Q91" s="3"/>
      <c r="R91" s="3"/>
    </row>
    <row r="92" spans="1:18" ht="27.7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1"/>
      <c r="O92" s="41"/>
      <c r="P92" s="3"/>
      <c r="Q92" s="3"/>
      <c r="R92" s="3"/>
    </row>
    <row r="93" spans="1:18" ht="27.7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1"/>
      <c r="O93" s="41"/>
      <c r="P93" s="3"/>
      <c r="Q93" s="3"/>
      <c r="R93" s="3"/>
    </row>
    <row r="94" spans="1:18" ht="27.7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1"/>
      <c r="O94" s="41"/>
      <c r="P94" s="3"/>
      <c r="Q94" s="3"/>
      <c r="R94" s="3"/>
    </row>
    <row r="95" spans="1:18" ht="27.7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1"/>
      <c r="O95" s="41"/>
      <c r="P95" s="3"/>
      <c r="Q95" s="3"/>
      <c r="R95" s="3"/>
    </row>
    <row r="96" spans="1:18" ht="27.7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1"/>
      <c r="O96" s="41"/>
      <c r="P96" s="3"/>
      <c r="Q96" s="3"/>
      <c r="R96" s="3"/>
    </row>
    <row r="97" spans="1:18" ht="27.7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1"/>
      <c r="O97" s="41"/>
      <c r="P97" s="3"/>
      <c r="Q97" s="3"/>
      <c r="R97" s="3"/>
    </row>
    <row r="98" spans="1:18" ht="27.7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1"/>
      <c r="O98" s="41"/>
      <c r="P98" s="3"/>
      <c r="Q98" s="3"/>
      <c r="R98" s="3"/>
    </row>
    <row r="99" spans="1:18" ht="27.7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1"/>
      <c r="O99" s="41"/>
      <c r="P99" s="3"/>
      <c r="Q99" s="3"/>
      <c r="R99" s="3"/>
    </row>
    <row r="100" spans="1:18" ht="27.7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1"/>
      <c r="O100" s="41"/>
      <c r="P100" s="3"/>
      <c r="Q100" s="3"/>
      <c r="R100" s="3"/>
    </row>
    <row r="101" spans="1:18" ht="27.7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1"/>
      <c r="O101" s="41"/>
      <c r="P101" s="3"/>
      <c r="Q101" s="3"/>
      <c r="R101" s="3"/>
    </row>
    <row r="102" spans="1:18" ht="27.7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1"/>
      <c r="O102" s="41"/>
      <c r="P102" s="3"/>
      <c r="Q102" s="3"/>
      <c r="R102" s="3"/>
    </row>
    <row r="103" spans="1:18" ht="27.7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1"/>
      <c r="O103" s="41"/>
      <c r="P103" s="3"/>
      <c r="Q103" s="3"/>
      <c r="R103" s="3"/>
    </row>
    <row r="104" spans="1:18" ht="27.7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1"/>
      <c r="O104" s="41"/>
      <c r="P104" s="3"/>
      <c r="Q104" s="3"/>
      <c r="R104" s="3"/>
    </row>
    <row r="105" spans="1:18" ht="27.7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1"/>
      <c r="O105" s="41"/>
      <c r="P105" s="3"/>
      <c r="Q105" s="3"/>
      <c r="R105" s="3"/>
    </row>
    <row r="106" spans="1:18" ht="27.7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1"/>
      <c r="O106" s="41"/>
      <c r="P106" s="3"/>
      <c r="Q106" s="3"/>
      <c r="R106" s="3"/>
    </row>
    <row r="107" spans="1:18" ht="27.7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1"/>
      <c r="O107" s="41"/>
      <c r="P107" s="3"/>
      <c r="Q107" s="3"/>
      <c r="R107" s="3"/>
    </row>
    <row r="108" spans="1:18" ht="27.7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1"/>
      <c r="O108" s="41"/>
      <c r="P108" s="3"/>
      <c r="Q108" s="3"/>
      <c r="R108" s="3"/>
    </row>
    <row r="109" spans="1:18" ht="27.7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1"/>
      <c r="O109" s="41"/>
      <c r="P109" s="3"/>
      <c r="Q109" s="3"/>
      <c r="R109" s="3"/>
    </row>
    <row r="110" spans="1:18" ht="27.7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1"/>
      <c r="O110" s="41"/>
      <c r="P110" s="3"/>
      <c r="Q110" s="3"/>
      <c r="R110" s="3"/>
    </row>
    <row r="111" spans="1:18" ht="27.7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1"/>
      <c r="O111" s="41"/>
      <c r="P111" s="3"/>
      <c r="Q111" s="3"/>
      <c r="R111" s="3"/>
    </row>
    <row r="112" spans="1:18" ht="27.7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1"/>
      <c r="O112" s="41"/>
      <c r="P112" s="3"/>
      <c r="Q112" s="3"/>
      <c r="R112" s="3"/>
    </row>
    <row r="113" spans="1:18" ht="27.7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1"/>
      <c r="O113" s="41"/>
      <c r="P113" s="3"/>
      <c r="Q113" s="3"/>
      <c r="R113" s="3"/>
    </row>
    <row r="114" spans="1:18" ht="27.7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1"/>
      <c r="O114" s="41"/>
      <c r="P114" s="3"/>
      <c r="Q114" s="3"/>
      <c r="R114" s="3"/>
    </row>
    <row r="115" spans="1:18" ht="27.7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1"/>
      <c r="O115" s="41"/>
      <c r="P115" s="3"/>
      <c r="Q115" s="3"/>
      <c r="R115" s="3"/>
    </row>
    <row r="116" spans="1:18" ht="27.7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1"/>
      <c r="O116" s="41"/>
      <c r="P116" s="3"/>
      <c r="Q116" s="3"/>
      <c r="R116" s="3"/>
    </row>
    <row r="117" spans="1:18" ht="27.7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1"/>
      <c r="O117" s="41"/>
      <c r="P117" s="3"/>
      <c r="Q117" s="3"/>
      <c r="R117" s="3"/>
    </row>
    <row r="118" spans="1:18" ht="27.7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1"/>
      <c r="O118" s="41"/>
      <c r="P118" s="3"/>
      <c r="Q118" s="3"/>
      <c r="R118" s="3"/>
    </row>
    <row r="119" spans="1:18" ht="27.7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1"/>
      <c r="O119" s="41"/>
      <c r="P119" s="3"/>
      <c r="Q119" s="3"/>
      <c r="R119" s="3"/>
    </row>
    <row r="120" spans="1:18" ht="27.7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1"/>
      <c r="O120" s="41"/>
      <c r="P120" s="3"/>
      <c r="Q120" s="3"/>
      <c r="R120" s="3"/>
    </row>
    <row r="121" spans="1:18" ht="27.7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1"/>
      <c r="O121" s="41"/>
      <c r="P121" s="3"/>
      <c r="Q121" s="3"/>
      <c r="R121" s="3"/>
    </row>
    <row r="122" spans="1:18" ht="27.7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1"/>
      <c r="O122" s="41"/>
      <c r="P122" s="3"/>
      <c r="Q122" s="3"/>
      <c r="R122" s="3"/>
    </row>
    <row r="123" spans="1:18" ht="27.7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1"/>
      <c r="O123" s="41"/>
      <c r="P123" s="3"/>
      <c r="Q123" s="3"/>
      <c r="R123" s="3"/>
    </row>
    <row r="124" spans="1:18" ht="27.7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1"/>
      <c r="O124" s="41"/>
      <c r="P124" s="3"/>
      <c r="Q124" s="3"/>
      <c r="R124" s="3"/>
    </row>
    <row r="125" spans="1:18" ht="27.7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1"/>
      <c r="O125" s="41"/>
      <c r="P125" s="3"/>
      <c r="Q125" s="3"/>
      <c r="R125" s="3"/>
    </row>
    <row r="126" spans="1:18" ht="27.7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1"/>
      <c r="O126" s="41"/>
      <c r="P126" s="3"/>
      <c r="Q126" s="3"/>
      <c r="R126" s="3"/>
    </row>
    <row r="127" spans="1:18" ht="27.7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1"/>
      <c r="O127" s="41"/>
      <c r="P127" s="3"/>
      <c r="Q127" s="3"/>
      <c r="R127" s="3"/>
    </row>
    <row r="128" spans="1:18" ht="27.7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1"/>
      <c r="O128" s="41"/>
      <c r="P128" s="3"/>
      <c r="Q128" s="3"/>
      <c r="R128" s="3"/>
    </row>
    <row r="129" spans="1:18" ht="27.7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1"/>
      <c r="O129" s="41"/>
      <c r="P129" s="3"/>
      <c r="Q129" s="3"/>
      <c r="R129" s="3"/>
    </row>
    <row r="130" spans="1:18" ht="27.7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1"/>
      <c r="O130" s="41"/>
      <c r="P130" s="3"/>
      <c r="Q130" s="3"/>
      <c r="R130" s="3"/>
    </row>
    <row r="131" spans="1:18" ht="27.7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1"/>
      <c r="O131" s="41"/>
      <c r="P131" s="3"/>
      <c r="Q131" s="3"/>
      <c r="R131" s="3"/>
    </row>
    <row r="132" spans="1:18" ht="27.7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1"/>
      <c r="O132" s="41"/>
      <c r="P132" s="3"/>
      <c r="Q132" s="3"/>
      <c r="R132" s="3"/>
    </row>
    <row r="133" spans="1:18" ht="27.7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1"/>
      <c r="O133" s="41"/>
      <c r="P133" s="3"/>
      <c r="Q133" s="3"/>
      <c r="R133" s="3"/>
    </row>
    <row r="134" spans="1:18" ht="27.7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1"/>
      <c r="O134" s="41"/>
      <c r="P134" s="3"/>
      <c r="Q134" s="3"/>
      <c r="R134" s="3"/>
    </row>
    <row r="135" spans="1:18" ht="27.7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1"/>
      <c r="O135" s="41"/>
      <c r="P135" s="3"/>
      <c r="Q135" s="3"/>
      <c r="R135" s="3"/>
    </row>
    <row r="136" spans="1:18" ht="27.7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1"/>
      <c r="O136" s="41"/>
      <c r="P136" s="3"/>
      <c r="Q136" s="3"/>
      <c r="R136" s="3"/>
    </row>
    <row r="137" spans="1:18" ht="27.7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1"/>
      <c r="O137" s="41"/>
      <c r="P137" s="3"/>
      <c r="Q137" s="3"/>
      <c r="R137" s="3"/>
    </row>
    <row r="138" spans="1:18" ht="27.7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1"/>
      <c r="O138" s="41"/>
      <c r="P138" s="3"/>
      <c r="Q138" s="3"/>
      <c r="R138" s="3"/>
    </row>
    <row r="139" spans="1:18" ht="27.7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1"/>
      <c r="O139" s="41"/>
      <c r="P139" s="3"/>
      <c r="Q139" s="3"/>
      <c r="R139" s="3"/>
    </row>
    <row r="140" spans="1:18" ht="27.7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1"/>
      <c r="O140" s="41"/>
      <c r="P140" s="3"/>
      <c r="Q140" s="3"/>
      <c r="R140" s="3"/>
    </row>
    <row r="141" spans="1:18" ht="27.7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1"/>
      <c r="O141" s="41"/>
      <c r="P141" s="3"/>
      <c r="Q141" s="3"/>
      <c r="R141" s="3"/>
    </row>
    <row r="142" spans="1:18" ht="27.7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1"/>
      <c r="O142" s="41"/>
      <c r="P142" s="3"/>
      <c r="Q142" s="3"/>
      <c r="R142" s="3"/>
    </row>
    <row r="143" spans="1:18" ht="27.7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1"/>
      <c r="O143" s="41"/>
      <c r="P143" s="3"/>
      <c r="Q143" s="3"/>
      <c r="R143" s="3"/>
    </row>
    <row r="144" spans="1:18" ht="27.7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1"/>
      <c r="O144" s="41"/>
      <c r="P144" s="3"/>
      <c r="Q144" s="3"/>
      <c r="R144" s="3"/>
    </row>
    <row r="145" spans="1:18" ht="27.7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1"/>
      <c r="O145" s="41"/>
      <c r="P145" s="3"/>
      <c r="Q145" s="3"/>
      <c r="R145" s="3"/>
    </row>
    <row r="146" spans="1:18" ht="27.7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1"/>
      <c r="O146" s="41"/>
      <c r="P146" s="3"/>
      <c r="Q146" s="3"/>
      <c r="R146" s="3"/>
    </row>
    <row r="147" spans="1:18" ht="27.7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1"/>
      <c r="O147" s="41"/>
      <c r="P147" s="3"/>
      <c r="Q147" s="3"/>
      <c r="R147" s="3"/>
    </row>
    <row r="148" spans="1:18" ht="27.7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1"/>
      <c r="O148" s="41"/>
      <c r="P148" s="3"/>
      <c r="Q148" s="3"/>
      <c r="R148" s="3"/>
    </row>
    <row r="149" spans="1:18" ht="27.7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1"/>
      <c r="O149" s="41"/>
      <c r="P149" s="3"/>
      <c r="Q149" s="3"/>
      <c r="R149" s="3"/>
    </row>
    <row r="150" spans="1:18" ht="27.7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1"/>
      <c r="O150" s="41"/>
      <c r="P150" s="3"/>
      <c r="Q150" s="3"/>
      <c r="R150" s="3"/>
    </row>
    <row r="151" spans="1:18" ht="27.7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1"/>
      <c r="O151" s="41"/>
      <c r="P151" s="3"/>
      <c r="Q151" s="3"/>
      <c r="R151" s="3"/>
    </row>
    <row r="152" spans="1:18" ht="27.7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1"/>
      <c r="O152" s="41"/>
      <c r="P152" s="3"/>
      <c r="Q152" s="3"/>
      <c r="R152" s="3"/>
    </row>
    <row r="153" spans="1:18" ht="27.7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1"/>
      <c r="O153" s="41"/>
      <c r="P153" s="3"/>
      <c r="Q153" s="3"/>
      <c r="R153" s="3"/>
    </row>
    <row r="154" spans="1:18" ht="27.7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1"/>
      <c r="O154" s="41"/>
      <c r="P154" s="3"/>
      <c r="Q154" s="3"/>
      <c r="R154" s="3"/>
    </row>
    <row r="155" spans="1:18" ht="27.7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1"/>
      <c r="O155" s="41"/>
      <c r="P155" s="3"/>
      <c r="Q155" s="3"/>
      <c r="R155" s="3"/>
    </row>
    <row r="156" spans="1:18" ht="27.7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1"/>
      <c r="O156" s="41"/>
      <c r="P156" s="3"/>
      <c r="Q156" s="3"/>
      <c r="R156" s="3"/>
    </row>
    <row r="157" spans="1:18" ht="27.7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1"/>
      <c r="O157" s="41"/>
      <c r="P157" s="3"/>
      <c r="Q157" s="3"/>
      <c r="R157" s="3"/>
    </row>
    <row r="158" spans="1:18" ht="27.7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1"/>
      <c r="O158" s="41"/>
      <c r="P158" s="3"/>
      <c r="Q158" s="3"/>
      <c r="R158" s="3"/>
    </row>
    <row r="159" spans="1:18" ht="27.7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1"/>
      <c r="O159" s="41"/>
      <c r="P159" s="3"/>
      <c r="Q159" s="3"/>
      <c r="R159" s="3"/>
    </row>
    <row r="160" spans="1:18" ht="27.7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1"/>
      <c r="O160" s="41"/>
      <c r="P160" s="3"/>
      <c r="Q160" s="3"/>
      <c r="R160" s="3"/>
    </row>
    <row r="161" spans="1:18" ht="27.7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1"/>
      <c r="O161" s="41"/>
      <c r="P161" s="3"/>
      <c r="Q161" s="3"/>
      <c r="R161" s="3"/>
    </row>
    <row r="162" spans="1:18" ht="27.7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1"/>
      <c r="O162" s="41"/>
      <c r="P162" s="3"/>
      <c r="Q162" s="3"/>
      <c r="R162" s="3"/>
    </row>
    <row r="163" spans="1:18" ht="27.7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1"/>
      <c r="O163" s="41"/>
      <c r="P163" s="3"/>
      <c r="Q163" s="3"/>
      <c r="R163" s="3"/>
    </row>
    <row r="164" spans="1:18" ht="27.7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1"/>
      <c r="O164" s="41"/>
      <c r="P164" s="3"/>
      <c r="Q164" s="3"/>
      <c r="R164" s="3"/>
    </row>
    <row r="165" spans="1:18" ht="27.7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1"/>
      <c r="O165" s="41"/>
      <c r="P165" s="3"/>
      <c r="Q165" s="3"/>
      <c r="R165" s="3"/>
    </row>
    <row r="166" spans="1:18" ht="27.7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1"/>
      <c r="O166" s="41"/>
      <c r="P166" s="3"/>
      <c r="Q166" s="3"/>
      <c r="R166" s="3"/>
    </row>
    <row r="167" spans="1:18" ht="27.7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1"/>
      <c r="O167" s="41"/>
      <c r="P167" s="3"/>
      <c r="Q167" s="3"/>
      <c r="R167" s="3"/>
    </row>
    <row r="168" spans="1:18" ht="27.7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1"/>
      <c r="O168" s="41"/>
      <c r="P168" s="3"/>
      <c r="Q168" s="3"/>
      <c r="R168" s="3"/>
    </row>
    <row r="169" spans="1:18" ht="27.7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1"/>
      <c r="O169" s="41"/>
      <c r="P169" s="3"/>
      <c r="Q169" s="3"/>
      <c r="R169" s="3"/>
    </row>
    <row r="170" spans="1:18" ht="27.7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1"/>
      <c r="O170" s="41"/>
      <c r="P170" s="3"/>
      <c r="Q170" s="3"/>
      <c r="R170" s="3"/>
    </row>
    <row r="171" spans="1:18" ht="27.7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1"/>
      <c r="O171" s="41"/>
      <c r="P171" s="3"/>
      <c r="Q171" s="3"/>
      <c r="R171" s="3"/>
    </row>
    <row r="172" spans="1:18" ht="27.7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1"/>
      <c r="O172" s="41"/>
      <c r="P172" s="3"/>
      <c r="Q172" s="3"/>
      <c r="R172" s="3"/>
    </row>
    <row r="173" spans="1:18" ht="27.7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1"/>
      <c r="O173" s="41"/>
      <c r="P173" s="3"/>
      <c r="Q173" s="3"/>
      <c r="R173" s="3"/>
    </row>
    <row r="174" spans="1:18" ht="27.7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1"/>
      <c r="O174" s="41"/>
      <c r="P174" s="3"/>
      <c r="Q174" s="3"/>
      <c r="R174" s="3"/>
    </row>
    <row r="175" spans="1:18" ht="27.7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1"/>
      <c r="O175" s="41"/>
      <c r="P175" s="3"/>
      <c r="Q175" s="3"/>
      <c r="R175" s="3"/>
    </row>
    <row r="176" spans="1:18" ht="27.7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1"/>
      <c r="O176" s="41"/>
      <c r="P176" s="3"/>
      <c r="Q176" s="3"/>
      <c r="R176" s="3"/>
    </row>
    <row r="177" spans="1:18" ht="27.7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1"/>
      <c r="O177" s="41"/>
      <c r="P177" s="3"/>
      <c r="Q177" s="3"/>
      <c r="R177" s="3"/>
    </row>
    <row r="178" spans="1:18" ht="27.7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1"/>
      <c r="O178" s="41"/>
      <c r="P178" s="3"/>
      <c r="Q178" s="3"/>
      <c r="R178" s="3"/>
    </row>
    <row r="179" spans="1:18" ht="27.7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1"/>
      <c r="O179" s="41"/>
      <c r="P179" s="3"/>
      <c r="Q179" s="3"/>
      <c r="R179" s="3"/>
    </row>
    <row r="180" spans="1:18" ht="27.7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1"/>
      <c r="O180" s="41"/>
      <c r="P180" s="3"/>
      <c r="Q180" s="3"/>
      <c r="R180" s="3"/>
    </row>
    <row r="181" spans="1:18" ht="27.7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1"/>
      <c r="O181" s="41"/>
      <c r="P181" s="3"/>
      <c r="Q181" s="3"/>
      <c r="R181" s="3"/>
    </row>
    <row r="182" spans="1:18" ht="27.7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1"/>
      <c r="O182" s="41"/>
      <c r="P182" s="3"/>
      <c r="Q182" s="3"/>
      <c r="R182" s="3"/>
    </row>
    <row r="183" spans="1:18" ht="27.7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1"/>
      <c r="O183" s="41"/>
      <c r="P183" s="3"/>
      <c r="Q183" s="3"/>
      <c r="R183" s="3"/>
    </row>
    <row r="184" spans="1:18" ht="27.7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1"/>
      <c r="O184" s="41"/>
      <c r="P184" s="3"/>
      <c r="Q184" s="3"/>
      <c r="R184" s="3"/>
    </row>
    <row r="185" spans="1:18" ht="27.7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1"/>
      <c r="O185" s="41"/>
      <c r="P185" s="3"/>
      <c r="Q185" s="3"/>
      <c r="R185" s="3"/>
    </row>
    <row r="186" spans="1:18" ht="27.7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1"/>
      <c r="O186" s="41"/>
      <c r="P186" s="3"/>
      <c r="Q186" s="3"/>
      <c r="R186" s="3"/>
    </row>
    <row r="187" spans="1:18" ht="27.7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1"/>
      <c r="O187" s="41"/>
      <c r="P187" s="3"/>
      <c r="Q187" s="3"/>
      <c r="R187" s="3"/>
    </row>
    <row r="188" spans="1:18" ht="27.7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1"/>
      <c r="O188" s="41"/>
      <c r="P188" s="3"/>
      <c r="Q188" s="3"/>
      <c r="R188" s="3"/>
    </row>
    <row r="189" spans="1:18" ht="27.7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1"/>
      <c r="O189" s="41"/>
      <c r="P189" s="3"/>
      <c r="Q189" s="3"/>
      <c r="R189" s="3"/>
    </row>
    <row r="190" spans="1:18" ht="27.7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1"/>
      <c r="O190" s="41"/>
      <c r="P190" s="3"/>
      <c r="Q190" s="3"/>
      <c r="R190" s="3"/>
    </row>
    <row r="191" spans="1:18" ht="27.7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1"/>
      <c r="O191" s="41"/>
      <c r="P191" s="3"/>
      <c r="Q191" s="3"/>
      <c r="R191" s="3"/>
    </row>
    <row r="192" spans="1:18" ht="27.7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1"/>
      <c r="O192" s="41"/>
      <c r="P192" s="3"/>
      <c r="Q192" s="3"/>
      <c r="R192" s="3"/>
    </row>
    <row r="193" spans="1:18" ht="27.7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1"/>
      <c r="O193" s="41"/>
      <c r="P193" s="3"/>
      <c r="Q193" s="3"/>
      <c r="R193" s="3"/>
    </row>
    <row r="194" spans="1:18" ht="27.7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1"/>
      <c r="O194" s="41"/>
      <c r="P194" s="3"/>
      <c r="Q194" s="3"/>
      <c r="R194" s="3"/>
    </row>
    <row r="195" spans="1:18" ht="27.7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1"/>
      <c r="O195" s="41"/>
      <c r="P195" s="3"/>
      <c r="Q195" s="3"/>
      <c r="R195" s="3"/>
    </row>
    <row r="196" spans="1:18" ht="27.7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1"/>
      <c r="O196" s="41"/>
      <c r="P196" s="3"/>
      <c r="Q196" s="3"/>
      <c r="R196" s="3"/>
    </row>
    <row r="197" spans="1:18" ht="27.7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1"/>
      <c r="O197" s="41"/>
      <c r="P197" s="3"/>
      <c r="Q197" s="3"/>
      <c r="R197" s="3"/>
    </row>
    <row r="198" spans="1:18" ht="27.7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1"/>
      <c r="O198" s="41"/>
      <c r="P198" s="3"/>
      <c r="Q198" s="3"/>
      <c r="R198" s="3"/>
    </row>
    <row r="199" spans="1:18" ht="27.7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1"/>
      <c r="O199" s="41"/>
      <c r="P199" s="3"/>
      <c r="Q199" s="3"/>
      <c r="R199" s="3"/>
    </row>
    <row r="200" spans="1:18" ht="27.7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1"/>
      <c r="O200" s="41"/>
      <c r="P200" s="3"/>
      <c r="Q200" s="3"/>
      <c r="R200" s="3"/>
    </row>
    <row r="201" spans="1:18" ht="27.7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1"/>
      <c r="O201" s="41"/>
      <c r="P201" s="3"/>
      <c r="Q201" s="3"/>
      <c r="R201" s="3"/>
    </row>
    <row r="202" spans="1:18" ht="27.7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1"/>
      <c r="O202" s="41"/>
      <c r="P202" s="3"/>
      <c r="Q202" s="3"/>
      <c r="R202" s="3"/>
    </row>
    <row r="203" spans="1:18" ht="27.7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1"/>
      <c r="O203" s="41"/>
      <c r="P203" s="3"/>
      <c r="Q203" s="3"/>
      <c r="R203" s="3"/>
    </row>
    <row r="204" spans="1:18" ht="27.7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1"/>
      <c r="O204" s="41"/>
      <c r="P204" s="3"/>
      <c r="Q204" s="3"/>
      <c r="R204" s="3"/>
    </row>
    <row r="205" spans="1:18" ht="27.7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1"/>
      <c r="O205" s="41"/>
      <c r="P205" s="3"/>
      <c r="Q205" s="3"/>
      <c r="R205" s="3"/>
    </row>
    <row r="206" spans="1:18" ht="27.7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1"/>
      <c r="O206" s="41"/>
      <c r="P206" s="3"/>
      <c r="Q206" s="3"/>
      <c r="R206" s="3"/>
    </row>
    <row r="207" spans="1:18" ht="27.7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1"/>
      <c r="O207" s="41"/>
      <c r="P207" s="3"/>
      <c r="Q207" s="3"/>
      <c r="R207" s="3"/>
    </row>
    <row r="208" spans="1:18" ht="27.7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1"/>
      <c r="O208" s="41"/>
      <c r="P208" s="3"/>
      <c r="Q208" s="3"/>
      <c r="R208" s="3"/>
    </row>
    <row r="209" spans="1:18" ht="27.7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1"/>
      <c r="O209" s="41"/>
      <c r="P209" s="3"/>
      <c r="Q209" s="3"/>
      <c r="R209" s="3"/>
    </row>
    <row r="210" spans="1:18" ht="27.7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1"/>
      <c r="O210" s="41"/>
      <c r="P210" s="3"/>
      <c r="Q210" s="3"/>
      <c r="R210" s="3"/>
    </row>
    <row r="211" spans="1:18" ht="27.7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1"/>
      <c r="O211" s="41"/>
      <c r="P211" s="3"/>
      <c r="Q211" s="3"/>
      <c r="R211" s="3"/>
    </row>
    <row r="212" spans="1:18" ht="27.7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1"/>
      <c r="O212" s="41"/>
      <c r="P212" s="3"/>
      <c r="Q212" s="3"/>
      <c r="R212" s="3"/>
    </row>
    <row r="213" spans="1:18" ht="27.7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1"/>
      <c r="O213" s="41"/>
      <c r="P213" s="3"/>
      <c r="Q213" s="3"/>
      <c r="R213" s="3"/>
    </row>
    <row r="214" spans="1:18" ht="27.7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1"/>
      <c r="O214" s="41"/>
      <c r="P214" s="3"/>
      <c r="Q214" s="3"/>
      <c r="R214" s="3"/>
    </row>
    <row r="215" spans="1:18" ht="27.7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1"/>
      <c r="O215" s="41"/>
      <c r="P215" s="3"/>
      <c r="Q215" s="3"/>
      <c r="R215" s="3"/>
    </row>
    <row r="216" spans="1:18" ht="27.7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1"/>
      <c r="O216" s="41"/>
      <c r="P216" s="3"/>
      <c r="Q216" s="3"/>
      <c r="R216" s="3"/>
    </row>
    <row r="217" spans="1:18" ht="27.7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1"/>
      <c r="O217" s="41"/>
      <c r="P217" s="3"/>
      <c r="Q217" s="3"/>
      <c r="R217" s="3"/>
    </row>
    <row r="218" spans="1:18" ht="27.7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1"/>
      <c r="O218" s="41"/>
      <c r="P218" s="3"/>
      <c r="Q218" s="3"/>
      <c r="R218" s="3"/>
    </row>
    <row r="219" spans="1:18" ht="27.7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1"/>
      <c r="O219" s="41"/>
      <c r="P219" s="3"/>
      <c r="Q219" s="3"/>
      <c r="R219" s="3"/>
    </row>
    <row r="220" spans="1:18" ht="27.7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1"/>
      <c r="O220" s="41"/>
      <c r="P220" s="3"/>
      <c r="Q220" s="3"/>
      <c r="R220" s="3"/>
    </row>
    <row r="221" spans="1:18" ht="27.7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1"/>
      <c r="O221" s="41"/>
      <c r="P221" s="3"/>
      <c r="Q221" s="3"/>
      <c r="R221" s="3"/>
    </row>
    <row r="222" spans="1:18" ht="27.7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1"/>
      <c r="O222" s="41"/>
      <c r="P222" s="3"/>
      <c r="Q222" s="3"/>
      <c r="R222" s="3"/>
    </row>
    <row r="223" spans="1:18" ht="27.7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1"/>
      <c r="O223" s="41"/>
      <c r="P223" s="3"/>
      <c r="Q223" s="3"/>
      <c r="R223" s="3"/>
    </row>
    <row r="224" spans="1:18" ht="27.7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1"/>
      <c r="O224" s="41"/>
      <c r="P224" s="3"/>
      <c r="Q224" s="3"/>
      <c r="R224" s="3"/>
    </row>
    <row r="225" spans="1:18" ht="27.7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1"/>
      <c r="O225" s="41"/>
      <c r="P225" s="3"/>
      <c r="Q225" s="3"/>
      <c r="R225" s="3"/>
    </row>
    <row r="226" spans="1:18" ht="27.7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1"/>
      <c r="O226" s="41"/>
      <c r="P226" s="3"/>
      <c r="Q226" s="3"/>
      <c r="R226" s="3"/>
    </row>
    <row r="227" spans="1:18" ht="27.7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1"/>
      <c r="O227" s="41"/>
      <c r="P227" s="3"/>
      <c r="Q227" s="3"/>
      <c r="R227" s="3"/>
    </row>
    <row r="228" spans="1:18" ht="27.7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1"/>
      <c r="O228" s="41"/>
      <c r="P228" s="3"/>
      <c r="Q228" s="3"/>
      <c r="R228" s="3"/>
    </row>
    <row r="229" spans="1:18" ht="27.7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1"/>
      <c r="O229" s="41"/>
      <c r="P229" s="3"/>
      <c r="Q229" s="3"/>
      <c r="R229" s="3"/>
    </row>
    <row r="230" spans="1:18" ht="27.7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1"/>
      <c r="O230" s="41"/>
      <c r="P230" s="3"/>
      <c r="Q230" s="3"/>
      <c r="R230" s="3"/>
    </row>
    <row r="231" spans="1:18" ht="27.7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1"/>
      <c r="O231" s="41"/>
      <c r="P231" s="3"/>
      <c r="Q231" s="3"/>
      <c r="R231" s="3"/>
    </row>
    <row r="232" spans="1:18" ht="27.7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1"/>
      <c r="O232" s="41"/>
      <c r="P232" s="3"/>
      <c r="Q232" s="3"/>
      <c r="R232" s="3"/>
    </row>
    <row r="233" spans="1:18" ht="27.7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1"/>
      <c r="O233" s="41"/>
      <c r="P233" s="3"/>
      <c r="Q233" s="3"/>
      <c r="R233" s="3"/>
    </row>
    <row r="234" spans="1:18" ht="27.7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1"/>
      <c r="O234" s="41"/>
      <c r="P234" s="3"/>
      <c r="Q234" s="3"/>
      <c r="R234" s="3"/>
    </row>
    <row r="235" spans="1:18" ht="27.7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1"/>
      <c r="O235" s="41"/>
      <c r="P235" s="3"/>
      <c r="Q235" s="3"/>
      <c r="R235" s="3"/>
    </row>
    <row r="236" spans="1:18" ht="27.7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1"/>
      <c r="O236" s="41"/>
      <c r="P236" s="3"/>
      <c r="Q236" s="3"/>
      <c r="R236" s="3"/>
    </row>
    <row r="237" spans="1:18" ht="27.7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1"/>
      <c r="O237" s="41"/>
      <c r="P237" s="3"/>
      <c r="Q237" s="3"/>
      <c r="R237" s="3"/>
    </row>
    <row r="238" spans="1:18" ht="27.7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1"/>
      <c r="O238" s="41"/>
      <c r="P238" s="3"/>
      <c r="Q238" s="3"/>
      <c r="R238" s="3"/>
    </row>
    <row r="239" spans="1:18" ht="27.7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1"/>
      <c r="O239" s="41"/>
      <c r="P239" s="3"/>
      <c r="Q239" s="3"/>
      <c r="R239" s="3"/>
    </row>
    <row r="240" spans="1:18" ht="27.7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1"/>
      <c r="O240" s="41"/>
      <c r="P240" s="3"/>
      <c r="Q240" s="3"/>
      <c r="R240" s="3"/>
    </row>
    <row r="241" spans="1:18" ht="27.7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1"/>
      <c r="O241" s="41"/>
      <c r="P241" s="3"/>
      <c r="Q241" s="3"/>
      <c r="R241" s="3"/>
    </row>
    <row r="242" spans="1:18" ht="27.7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1"/>
      <c r="O242" s="41"/>
      <c r="P242" s="3"/>
      <c r="Q242" s="3"/>
      <c r="R242" s="3"/>
    </row>
    <row r="243" spans="1:18" ht="27.7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1"/>
      <c r="O243" s="41"/>
      <c r="P243" s="3"/>
      <c r="Q243" s="3"/>
      <c r="R243" s="3"/>
    </row>
    <row r="244" spans="1:18" ht="27.7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1"/>
      <c r="O244" s="41"/>
      <c r="P244" s="3"/>
      <c r="Q244" s="3"/>
      <c r="R244" s="3"/>
    </row>
    <row r="245" spans="1:18" ht="27.7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1"/>
      <c r="O245" s="41"/>
      <c r="P245" s="3"/>
      <c r="Q245" s="3"/>
      <c r="R245" s="3"/>
    </row>
    <row r="246" spans="1:18" ht="27.7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1"/>
      <c r="O246" s="41"/>
      <c r="P246" s="3"/>
      <c r="Q246" s="3"/>
      <c r="R246" s="3"/>
    </row>
    <row r="247" spans="1:18" ht="27.7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1"/>
      <c r="O247" s="41"/>
      <c r="P247" s="3"/>
      <c r="Q247" s="3"/>
      <c r="R247" s="3"/>
    </row>
    <row r="248" spans="1:18" ht="27.7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1"/>
      <c r="O248" s="41"/>
      <c r="P248" s="3"/>
      <c r="Q248" s="3"/>
      <c r="R248" s="3"/>
    </row>
    <row r="249" spans="1:18" ht="27.7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1"/>
      <c r="O249" s="41"/>
      <c r="P249" s="3"/>
      <c r="Q249" s="3"/>
      <c r="R249" s="3"/>
    </row>
    <row r="250" spans="1:18" ht="27.7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1"/>
      <c r="O250" s="41"/>
      <c r="P250" s="3"/>
      <c r="Q250" s="3"/>
      <c r="R250" s="3"/>
    </row>
    <row r="251" spans="1:18" ht="27.7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1"/>
      <c r="O251" s="41"/>
      <c r="P251" s="3"/>
      <c r="Q251" s="3"/>
      <c r="R251" s="3"/>
    </row>
    <row r="252" spans="1:18" ht="27.7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1"/>
      <c r="O252" s="41"/>
      <c r="P252" s="3"/>
      <c r="Q252" s="3"/>
      <c r="R252" s="3"/>
    </row>
    <row r="253" spans="1:18" ht="27.7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1"/>
      <c r="O253" s="41"/>
      <c r="P253" s="3"/>
      <c r="Q253" s="3"/>
      <c r="R253" s="3"/>
    </row>
    <row r="254" spans="1:18" ht="27.7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1"/>
      <c r="O254" s="41"/>
      <c r="P254" s="3"/>
      <c r="Q254" s="3"/>
      <c r="R254" s="3"/>
    </row>
    <row r="255" spans="1:18" ht="27.7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1"/>
      <c r="O255" s="41"/>
      <c r="P255" s="3"/>
      <c r="Q255" s="3"/>
      <c r="R255" s="3"/>
    </row>
    <row r="256" spans="1:18" ht="27.7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1"/>
      <c r="O256" s="41"/>
      <c r="P256" s="3"/>
      <c r="Q256" s="3"/>
      <c r="R256" s="3"/>
    </row>
    <row r="257" spans="1:18" ht="27.7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1"/>
      <c r="O257" s="41"/>
      <c r="P257" s="3"/>
      <c r="Q257" s="3"/>
      <c r="R257" s="3"/>
    </row>
    <row r="258" spans="1:18" ht="27.7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1"/>
      <c r="O258" s="41"/>
      <c r="P258" s="3"/>
      <c r="Q258" s="3"/>
      <c r="R258" s="3"/>
    </row>
    <row r="259" spans="1:18" ht="27.7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1"/>
      <c r="O259" s="41"/>
      <c r="P259" s="3"/>
      <c r="Q259" s="3"/>
      <c r="R259" s="3"/>
    </row>
    <row r="260" spans="1:18" ht="27.7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1"/>
      <c r="O260" s="41"/>
      <c r="P260" s="3"/>
      <c r="Q260" s="3"/>
      <c r="R260" s="3"/>
    </row>
    <row r="261" spans="1:18" ht="27.7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1"/>
      <c r="O261" s="41"/>
      <c r="P261" s="3"/>
      <c r="Q261" s="3"/>
      <c r="R261" s="3"/>
    </row>
    <row r="262" spans="1:18" ht="27.7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1"/>
      <c r="O262" s="41"/>
      <c r="P262" s="3"/>
      <c r="Q262" s="3"/>
      <c r="R262" s="3"/>
    </row>
    <row r="263" spans="1:18" ht="27.7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1"/>
      <c r="O263" s="41"/>
      <c r="P263" s="3"/>
      <c r="Q263" s="3"/>
      <c r="R263" s="3"/>
    </row>
    <row r="264" spans="1:18" ht="27.7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1"/>
      <c r="O264" s="41"/>
      <c r="P264" s="3"/>
      <c r="Q264" s="3"/>
      <c r="R264" s="3"/>
    </row>
    <row r="265" spans="1:18" ht="27.7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1"/>
      <c r="O265" s="41"/>
      <c r="P265" s="3"/>
      <c r="Q265" s="3"/>
      <c r="R265" s="3"/>
    </row>
    <row r="266" spans="1:18" ht="27.7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1"/>
      <c r="O266" s="41"/>
      <c r="P266" s="3"/>
      <c r="Q266" s="3"/>
      <c r="R266" s="3"/>
    </row>
    <row r="267" spans="1:18" ht="27.7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1"/>
      <c r="O267" s="41"/>
      <c r="P267" s="3"/>
      <c r="Q267" s="3"/>
      <c r="R267" s="3"/>
    </row>
    <row r="268" spans="1:18" ht="27.7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1"/>
      <c r="O268" s="41"/>
      <c r="P268" s="3"/>
      <c r="Q268" s="3"/>
      <c r="R268" s="3"/>
    </row>
    <row r="269" spans="1:18" ht="27.7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1"/>
      <c r="O269" s="41"/>
      <c r="P269" s="3"/>
      <c r="Q269" s="3"/>
      <c r="R269" s="3"/>
    </row>
    <row r="270" spans="1:18" ht="27.7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1"/>
      <c r="O270" s="41"/>
      <c r="P270" s="3"/>
      <c r="Q270" s="3"/>
      <c r="R270" s="3"/>
    </row>
    <row r="271" spans="1:18" ht="27.7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1"/>
      <c r="O271" s="41"/>
      <c r="P271" s="3"/>
      <c r="Q271" s="3"/>
      <c r="R271" s="3"/>
    </row>
    <row r="272" spans="1:18" ht="27.7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1"/>
      <c r="O272" s="41"/>
      <c r="P272" s="3"/>
      <c r="Q272" s="3"/>
      <c r="R272" s="3"/>
    </row>
    <row r="273" spans="1:18" ht="27.7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1"/>
      <c r="O273" s="41"/>
      <c r="P273" s="3"/>
      <c r="Q273" s="3"/>
      <c r="R273" s="3"/>
    </row>
    <row r="274" spans="1:18" ht="27.7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1"/>
      <c r="O274" s="41"/>
      <c r="P274" s="3"/>
      <c r="Q274" s="3"/>
      <c r="R274" s="3"/>
    </row>
    <row r="275" spans="1:18" ht="27.7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1"/>
      <c r="O275" s="41"/>
      <c r="P275" s="3"/>
      <c r="Q275" s="3"/>
      <c r="R275" s="3"/>
    </row>
    <row r="276" spans="1:18" ht="27.7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1"/>
      <c r="O276" s="41"/>
      <c r="P276" s="3"/>
      <c r="Q276" s="3"/>
      <c r="R276" s="3"/>
    </row>
    <row r="277" spans="1:18" ht="27.7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1"/>
      <c r="O277" s="41"/>
      <c r="P277" s="3"/>
      <c r="Q277" s="3"/>
      <c r="R277" s="3"/>
    </row>
    <row r="278" spans="1:18" ht="27.7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1"/>
      <c r="O278" s="41"/>
      <c r="P278" s="3"/>
      <c r="Q278" s="3"/>
      <c r="R278" s="3"/>
    </row>
    <row r="279" spans="1:18" ht="27.7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1"/>
      <c r="O279" s="41"/>
      <c r="P279" s="3"/>
      <c r="Q279" s="3"/>
      <c r="R279" s="3"/>
    </row>
    <row r="280" spans="1:18" ht="27.7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1"/>
      <c r="O280" s="41"/>
      <c r="P280" s="3"/>
      <c r="Q280" s="3"/>
      <c r="R280" s="3"/>
    </row>
    <row r="281" spans="1:18" ht="27.7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1"/>
      <c r="O281" s="41"/>
      <c r="P281" s="3"/>
      <c r="Q281" s="3"/>
      <c r="R281" s="3"/>
    </row>
    <row r="282" spans="1:18" ht="27.7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1"/>
      <c r="O282" s="41"/>
      <c r="P282" s="3"/>
      <c r="Q282" s="3"/>
      <c r="R282" s="3"/>
    </row>
    <row r="283" spans="1:18" ht="27.7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1"/>
      <c r="O283" s="41"/>
      <c r="P283" s="3"/>
      <c r="Q283" s="3"/>
      <c r="R283" s="3"/>
    </row>
    <row r="284" spans="1:18" ht="27.7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1"/>
      <c r="O284" s="41"/>
      <c r="P284" s="3"/>
      <c r="Q284" s="3"/>
      <c r="R284" s="3"/>
    </row>
    <row r="285" spans="1:18" ht="27.7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1"/>
      <c r="O285" s="41"/>
      <c r="P285" s="3"/>
      <c r="Q285" s="3"/>
      <c r="R285" s="3"/>
    </row>
    <row r="286" spans="1:18" ht="27.7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1"/>
      <c r="O286" s="41"/>
      <c r="P286" s="3"/>
      <c r="Q286" s="3"/>
      <c r="R286" s="3"/>
    </row>
    <row r="287" spans="1:18" ht="27.7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1"/>
      <c r="O287" s="41"/>
      <c r="P287" s="3"/>
      <c r="Q287" s="3"/>
      <c r="R287" s="3"/>
    </row>
    <row r="288" spans="1:18" ht="27.7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1"/>
      <c r="O288" s="41"/>
      <c r="P288" s="3"/>
      <c r="Q288" s="3"/>
      <c r="R288" s="3"/>
    </row>
    <row r="289" spans="1:18" ht="27.7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1"/>
      <c r="O289" s="41"/>
      <c r="P289" s="3"/>
      <c r="Q289" s="3"/>
      <c r="R289" s="3"/>
    </row>
    <row r="290" spans="1:18" ht="27.7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1"/>
      <c r="O290" s="41"/>
      <c r="P290" s="3"/>
      <c r="Q290" s="3"/>
      <c r="R290" s="3"/>
    </row>
    <row r="291" spans="1:18" ht="27.7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1"/>
      <c r="O291" s="41"/>
      <c r="P291" s="3"/>
      <c r="Q291" s="3"/>
      <c r="R291" s="3"/>
    </row>
    <row r="292" spans="1:18" ht="27.7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1"/>
      <c r="O292" s="41"/>
      <c r="P292" s="3"/>
      <c r="Q292" s="3"/>
      <c r="R292" s="3"/>
    </row>
    <row r="293" spans="1:18" ht="27.7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1"/>
      <c r="O293" s="41"/>
      <c r="P293" s="3"/>
      <c r="Q293" s="3"/>
      <c r="R293" s="3"/>
    </row>
    <row r="294" spans="1:18" ht="27.7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1"/>
      <c r="O294" s="41"/>
      <c r="P294" s="3"/>
      <c r="Q294" s="3"/>
      <c r="R294" s="3"/>
    </row>
    <row r="295" spans="1:18" ht="27.7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1"/>
      <c r="O295" s="41"/>
      <c r="P295" s="3"/>
      <c r="Q295" s="3"/>
      <c r="R295" s="3"/>
    </row>
    <row r="296" spans="1:18" ht="27.7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1"/>
      <c r="O296" s="41"/>
      <c r="P296" s="3"/>
      <c r="Q296" s="3"/>
      <c r="R296" s="3"/>
    </row>
    <row r="297" spans="1:18" ht="27.7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1"/>
      <c r="O297" s="41"/>
      <c r="P297" s="3"/>
      <c r="Q297" s="3"/>
      <c r="R297" s="3"/>
    </row>
    <row r="298" spans="1:18" ht="27.7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1"/>
      <c r="O298" s="41"/>
      <c r="P298" s="3"/>
      <c r="Q298" s="3"/>
      <c r="R298" s="3"/>
    </row>
    <row r="299" spans="1:18" ht="27.7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1"/>
      <c r="O299" s="41"/>
      <c r="P299" s="3"/>
      <c r="Q299" s="3"/>
      <c r="R299" s="3"/>
    </row>
    <row r="300" spans="1:18" ht="27.7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1"/>
      <c r="O300" s="41"/>
      <c r="P300" s="3"/>
      <c r="Q300" s="3"/>
      <c r="R300" s="3"/>
    </row>
    <row r="301" spans="1:18" ht="27.7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1"/>
      <c r="O301" s="41"/>
      <c r="P301" s="3"/>
      <c r="Q301" s="3"/>
      <c r="R301" s="3"/>
    </row>
    <row r="302" spans="1:18" ht="27.7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1"/>
      <c r="O302" s="41"/>
      <c r="P302" s="3"/>
      <c r="Q302" s="3"/>
      <c r="R302" s="3"/>
    </row>
    <row r="303" spans="1:18" ht="27.7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1"/>
      <c r="O303" s="41"/>
      <c r="P303" s="3"/>
      <c r="Q303" s="3"/>
      <c r="R303" s="3"/>
    </row>
    <row r="304" spans="1:18" ht="27.7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1"/>
      <c r="O304" s="41"/>
      <c r="P304" s="3"/>
      <c r="Q304" s="3"/>
      <c r="R304" s="3"/>
    </row>
    <row r="305" spans="1:18" ht="27.7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1"/>
      <c r="O305" s="41"/>
      <c r="P305" s="3"/>
      <c r="Q305" s="3"/>
      <c r="R305" s="3"/>
    </row>
    <row r="306" spans="1:18" ht="27.7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1"/>
      <c r="O306" s="41"/>
      <c r="P306" s="3"/>
      <c r="Q306" s="3"/>
      <c r="R306" s="3"/>
    </row>
    <row r="307" spans="1:18" ht="27.7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1"/>
      <c r="O307" s="41"/>
      <c r="P307" s="3"/>
      <c r="Q307" s="3"/>
      <c r="R307" s="3"/>
    </row>
    <row r="308" spans="1:18" ht="27.7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1"/>
      <c r="O308" s="41"/>
      <c r="P308" s="3"/>
      <c r="Q308" s="3"/>
      <c r="R308" s="3"/>
    </row>
    <row r="309" spans="1:18" ht="27.7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1"/>
      <c r="O309" s="41"/>
      <c r="P309" s="3"/>
      <c r="Q309" s="3"/>
      <c r="R309" s="3"/>
    </row>
    <row r="310" spans="1:18" ht="27.7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1"/>
      <c r="O310" s="41"/>
      <c r="P310" s="3"/>
      <c r="Q310" s="3"/>
      <c r="R310" s="3"/>
    </row>
    <row r="311" spans="1:18" ht="27.7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1"/>
      <c r="O311" s="41"/>
      <c r="P311" s="3"/>
      <c r="Q311" s="3"/>
      <c r="R311" s="3"/>
    </row>
    <row r="312" spans="1:18" ht="27.7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1"/>
      <c r="O312" s="41"/>
      <c r="P312" s="3"/>
      <c r="Q312" s="3"/>
      <c r="R312" s="3"/>
    </row>
    <row r="313" spans="1:18" ht="27.7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1"/>
      <c r="O313" s="41"/>
      <c r="P313" s="3"/>
      <c r="Q313" s="3"/>
      <c r="R313" s="3"/>
    </row>
    <row r="314" spans="1:18" ht="27.7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1"/>
      <c r="O314" s="41"/>
      <c r="P314" s="3"/>
      <c r="Q314" s="3"/>
      <c r="R314" s="3"/>
    </row>
    <row r="315" spans="1:18" ht="27.7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1"/>
      <c r="O315" s="41"/>
      <c r="P315" s="3"/>
      <c r="Q315" s="3"/>
      <c r="R315" s="3"/>
    </row>
    <row r="316" spans="1:18" ht="27.7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1"/>
      <c r="O316" s="41"/>
      <c r="P316" s="3"/>
      <c r="Q316" s="3"/>
      <c r="R316" s="3"/>
    </row>
    <row r="317" spans="1:18" ht="27.7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1"/>
      <c r="O317" s="41"/>
      <c r="P317" s="3"/>
      <c r="Q317" s="3"/>
      <c r="R317" s="3"/>
    </row>
    <row r="318" spans="1:18" ht="27.7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1"/>
      <c r="O318" s="41"/>
      <c r="P318" s="3"/>
      <c r="Q318" s="3"/>
      <c r="R318" s="3"/>
    </row>
    <row r="319" spans="1:18" ht="27.7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1"/>
      <c r="O319" s="41"/>
      <c r="P319" s="3"/>
      <c r="Q319" s="3"/>
      <c r="R319" s="3"/>
    </row>
    <row r="320" spans="1:18" ht="27.7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1"/>
      <c r="O320" s="41"/>
      <c r="P320" s="3"/>
      <c r="Q320" s="3"/>
      <c r="R320" s="3"/>
    </row>
    <row r="321" spans="1:18" ht="27.7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1"/>
      <c r="O321" s="41"/>
      <c r="P321" s="3"/>
      <c r="Q321" s="3"/>
      <c r="R321" s="3"/>
    </row>
    <row r="322" spans="1:18" ht="27.7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1"/>
      <c r="O322" s="41"/>
      <c r="P322" s="3"/>
      <c r="Q322" s="3"/>
      <c r="R322" s="3"/>
    </row>
    <row r="323" spans="1:18" ht="27.7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1"/>
      <c r="O323" s="41"/>
      <c r="P323" s="3"/>
      <c r="Q323" s="3"/>
      <c r="R323" s="3"/>
    </row>
    <row r="324" spans="1:18" ht="27.7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1"/>
      <c r="O324" s="41"/>
      <c r="P324" s="3"/>
      <c r="Q324" s="3"/>
      <c r="R324" s="3"/>
    </row>
    <row r="325" spans="1:18" ht="27.7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1"/>
      <c r="O325" s="41"/>
      <c r="P325" s="3"/>
      <c r="Q325" s="3"/>
      <c r="R325" s="3"/>
    </row>
    <row r="326" spans="1:18" ht="27.7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1"/>
      <c r="O326" s="41"/>
      <c r="P326" s="3"/>
      <c r="Q326" s="3"/>
      <c r="R326" s="3"/>
    </row>
    <row r="327" spans="1:18" ht="27.7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1"/>
      <c r="O327" s="41"/>
      <c r="P327" s="3"/>
      <c r="Q327" s="3"/>
      <c r="R327" s="3"/>
    </row>
    <row r="328" spans="1:18" ht="27.7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1"/>
      <c r="O328" s="41"/>
      <c r="P328" s="3"/>
      <c r="Q328" s="3"/>
      <c r="R328" s="3"/>
    </row>
    <row r="329" spans="1:18" ht="27.7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1"/>
      <c r="O329" s="41"/>
      <c r="P329" s="3"/>
      <c r="Q329" s="3"/>
      <c r="R329" s="3"/>
    </row>
    <row r="330" spans="1:18" ht="27.7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1"/>
      <c r="O330" s="41"/>
      <c r="P330" s="3"/>
      <c r="Q330" s="3"/>
      <c r="R330" s="3"/>
    </row>
    <row r="331" ht="27.75" customHeight="1"/>
  </sheetData>
  <sheetProtection/>
  <mergeCells count="30">
    <mergeCell ref="I7:I9"/>
    <mergeCell ref="R5:R9"/>
    <mergeCell ref="N7:N9"/>
    <mergeCell ref="O7:Q7"/>
    <mergeCell ref="O8:O9"/>
    <mergeCell ref="P8:Q8"/>
    <mergeCell ref="J7:J9"/>
    <mergeCell ref="K7:K9"/>
    <mergeCell ref="L7:L9"/>
    <mergeCell ref="M7:M9"/>
    <mergeCell ref="C6:C9"/>
    <mergeCell ref="D6:E6"/>
    <mergeCell ref="F6:G6"/>
    <mergeCell ref="J6:K6"/>
    <mergeCell ref="D7:D9"/>
    <mergeCell ref="E7:E9"/>
    <mergeCell ref="F7:F9"/>
    <mergeCell ref="G7:G9"/>
    <mergeCell ref="H6:I6"/>
    <mergeCell ref="H7:H9"/>
    <mergeCell ref="A1:R1"/>
    <mergeCell ref="A2:R2"/>
    <mergeCell ref="A3:R3"/>
    <mergeCell ref="A4:R4"/>
    <mergeCell ref="A5:A9"/>
    <mergeCell ref="B5:B9"/>
    <mergeCell ref="C5:E5"/>
    <mergeCell ref="F5:K5"/>
    <mergeCell ref="L5:M6"/>
    <mergeCell ref="N5:Q6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Trung Kien</cp:lastModifiedBy>
  <cp:lastPrinted>2024-07-08T13:46:44Z</cp:lastPrinted>
  <dcterms:created xsi:type="dcterms:W3CDTF">2011-09-23T07:23:18Z</dcterms:created>
  <dcterms:modified xsi:type="dcterms:W3CDTF">2024-07-10T02:34:38Z</dcterms:modified>
  <cp:category/>
  <cp:version/>
  <cp:contentType/>
  <cp:contentStatus/>
</cp:coreProperties>
</file>