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E:\HĐND năm 2024\VĂN BẢN\47.48 Thẩm tra điều chỉnh` Đầu tư công nguồn thu tiền sử dụng đất và tăng thu ngân sách\48. Thẩm tra DT NQ  đầu tư công trung hạn từ nguồn đấu giá đất và tăng thu ngân sách\"/>
    </mc:Choice>
  </mc:AlternateContent>
  <xr:revisionPtr revIDLastSave="0" documentId="13_ncr:1_{B150448A-E95B-4F68-AC7C-CD70F46AC08D}" xr6:coauthVersionLast="47" xr6:coauthVersionMax="47" xr10:uidLastSave="{00000000-0000-0000-0000-000000000000}"/>
  <bookViews>
    <workbookView xWindow="6675" yWindow="765" windowWidth="21600" windowHeight="11385" tabRatio="698" xr2:uid="{00000000-000D-0000-FFFF-FFFF00000000}"/>
  </bookViews>
  <sheets>
    <sheet name="Thu ĐG đất+ Tăng thu 21-25" sheetId="1" r:id="rId1"/>
    <sheet name="ĐC SD đất 2024+tăng thu 2023" sheetId="2" r:id="rId2"/>
  </sheets>
  <definedNames>
    <definedName name="_xlnm.Print_Area" localSheetId="1">'ĐC SD đất 2024+tăng thu 2023'!$A$1:$L$18</definedName>
    <definedName name="_xlnm.Print_Area" localSheetId="0">'Thu ĐG đất+ Tăng thu 21-25'!$A$1:$AM$58</definedName>
    <definedName name="_xlnm.Print_Titles" localSheetId="0">'Thu ĐG đất+ Tăng thu 21-25'!$5:$11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 l="1"/>
  <c r="H12" i="2" l="1"/>
  <c r="I12" i="2"/>
  <c r="J12" i="2"/>
  <c r="G12" i="2"/>
  <c r="I10" i="2"/>
  <c r="J10" i="2"/>
  <c r="H10" i="2"/>
  <c r="K45" i="1" l="1"/>
  <c r="L45" i="1"/>
  <c r="N45" i="1"/>
  <c r="O45" i="1"/>
  <c r="P45" i="1"/>
  <c r="Q45" i="1"/>
  <c r="R45" i="1"/>
  <c r="S45" i="1"/>
  <c r="T45" i="1"/>
  <c r="V45" i="1"/>
  <c r="W45" i="1"/>
  <c r="Y45" i="1"/>
  <c r="AB45" i="1"/>
  <c r="AD45" i="1"/>
  <c r="AE45" i="1"/>
  <c r="AG45" i="1"/>
  <c r="AH45" i="1"/>
  <c r="I45" i="1"/>
  <c r="M26" i="1"/>
  <c r="M27" i="1"/>
  <c r="M28" i="1"/>
  <c r="M29" i="1"/>
  <c r="M30" i="1"/>
  <c r="M31" i="1"/>
  <c r="M32" i="1"/>
  <c r="M33" i="1"/>
  <c r="M34" i="1"/>
  <c r="M35" i="1"/>
  <c r="M36" i="1"/>
  <c r="M37" i="1"/>
  <c r="M38" i="1"/>
  <c r="M39" i="1"/>
  <c r="M40" i="1"/>
  <c r="M41" i="1"/>
  <c r="M43" i="1"/>
  <c r="M42" i="1" s="1"/>
  <c r="M44" i="1"/>
  <c r="M46" i="1"/>
  <c r="M48" i="1"/>
  <c r="M49" i="1"/>
  <c r="M50" i="1"/>
  <c r="M51" i="1"/>
  <c r="M52" i="1"/>
  <c r="M53" i="1"/>
  <c r="M54" i="1"/>
  <c r="M55" i="1"/>
  <c r="M58" i="1"/>
  <c r="M25" i="1"/>
  <c r="H15" i="2" l="1"/>
  <c r="H14" i="2" s="1"/>
  <c r="J15" i="2"/>
  <c r="J14" i="2" s="1"/>
  <c r="G15" i="2"/>
  <c r="G14" i="2" s="1"/>
  <c r="K18" i="2"/>
  <c r="K11" i="2"/>
  <c r="K10" i="2" s="1"/>
  <c r="K13" i="2"/>
  <c r="K12" i="2" s="1"/>
  <c r="H9" i="2"/>
  <c r="H8" i="2" s="1"/>
  <c r="J9" i="2"/>
  <c r="J8" i="2" s="1"/>
  <c r="J7" i="2" s="1"/>
  <c r="I9" i="2"/>
  <c r="I8" i="2" s="1"/>
  <c r="M18" i="2"/>
  <c r="M20" i="2" s="1"/>
  <c r="I17" i="2"/>
  <c r="K17" i="2" s="1"/>
  <c r="I16" i="2"/>
  <c r="I15" i="2" s="1"/>
  <c r="I14" i="2" s="1"/>
  <c r="AC57" i="1"/>
  <c r="M57" i="1" s="1"/>
  <c r="K16" i="2" l="1"/>
  <c r="K15" i="2" s="1"/>
  <c r="K14" i="2" s="1"/>
  <c r="K9" i="2"/>
  <c r="K8" i="2" s="1"/>
  <c r="H7" i="2"/>
  <c r="I7" i="2"/>
  <c r="AC56" i="1"/>
  <c r="AC45" i="1" l="1"/>
  <c r="M56" i="1"/>
  <c r="K7" i="2"/>
  <c r="AF58" i="1" l="1"/>
  <c r="AF56" i="1"/>
  <c r="AD42" i="1"/>
  <c r="AE42" i="1"/>
  <c r="AF42" i="1"/>
  <c r="AG42" i="1"/>
  <c r="AH42" i="1"/>
  <c r="I42" i="1" l="1"/>
  <c r="J42" i="1"/>
  <c r="K42" i="1"/>
  <c r="L42" i="1"/>
  <c r="N42" i="1"/>
  <c r="O42" i="1"/>
  <c r="P42" i="1"/>
  <c r="Q42" i="1"/>
  <c r="R42" i="1"/>
  <c r="S42" i="1"/>
  <c r="T42" i="1"/>
  <c r="U42" i="1"/>
  <c r="V42" i="1"/>
  <c r="W42" i="1"/>
  <c r="X42" i="1"/>
  <c r="Y42" i="1"/>
  <c r="Z42" i="1"/>
  <c r="AA42" i="1"/>
  <c r="AB42" i="1"/>
  <c r="AC42" i="1"/>
  <c r="AL24" i="1"/>
  <c r="AK24" i="1"/>
  <c r="AK23" i="1" s="1"/>
  <c r="AJ24" i="1"/>
  <c r="AJ23" i="1" s="1"/>
  <c r="AI24" i="1"/>
  <c r="AI23" i="1" s="1"/>
  <c r="AH24" i="1"/>
  <c r="AH23" i="1" s="1"/>
  <c r="AG24" i="1"/>
  <c r="AG23" i="1" s="1"/>
  <c r="AF24" i="1"/>
  <c r="AF23" i="1" s="1"/>
  <c r="AE24" i="1"/>
  <c r="AE23" i="1" s="1"/>
  <c r="AD24" i="1"/>
  <c r="AD23" i="1" s="1"/>
  <c r="AB24" i="1"/>
  <c r="Y24" i="1"/>
  <c r="X24" i="1"/>
  <c r="W24" i="1"/>
  <c r="W23" i="1" s="1"/>
  <c r="T24" i="1"/>
  <c r="S24" i="1"/>
  <c r="S23" i="1" s="1"/>
  <c r="R24" i="1"/>
  <c r="Q24" i="1"/>
  <c r="O24" i="1"/>
  <c r="N24" i="1"/>
  <c r="L24" i="1"/>
  <c r="K24" i="1"/>
  <c r="I24" i="1"/>
  <c r="AC24" i="1"/>
  <c r="AA22" i="1"/>
  <c r="Z22" i="1" s="1"/>
  <c r="AA21" i="1"/>
  <c r="Z21" i="1" s="1"/>
  <c r="M21" i="1"/>
  <c r="J21" i="1"/>
  <c r="J49" i="1"/>
  <c r="J50" i="1"/>
  <c r="J51" i="1"/>
  <c r="J52" i="1"/>
  <c r="J53" i="1"/>
  <c r="J54" i="1"/>
  <c r="J55" i="1"/>
  <c r="AI45" i="1"/>
  <c r="AJ45" i="1"/>
  <c r="AK45" i="1"/>
  <c r="AL45" i="1"/>
  <c r="AF51" i="1"/>
  <c r="AF52" i="1"/>
  <c r="AF53" i="1"/>
  <c r="AF54" i="1"/>
  <c r="AF55" i="1"/>
  <c r="AF50" i="1"/>
  <c r="AA49" i="1"/>
  <c r="Z49" i="1" s="1"/>
  <c r="AA48" i="1"/>
  <c r="Z48" i="1" s="1"/>
  <c r="J48" i="1"/>
  <c r="AA47" i="1"/>
  <c r="AA45" i="1" s="1"/>
  <c r="X47" i="1"/>
  <c r="U46" i="1"/>
  <c r="U45" i="1" s="1"/>
  <c r="J46" i="1"/>
  <c r="AA30" i="1"/>
  <c r="AA24" i="1" s="1"/>
  <c r="Q20" i="1"/>
  <c r="P20" i="1" s="1"/>
  <c r="M20" i="1"/>
  <c r="L20" i="1"/>
  <c r="J20" i="1"/>
  <c r="Z27" i="1"/>
  <c r="V33" i="1"/>
  <c r="U33" i="1" s="1"/>
  <c r="J33" i="1"/>
  <c r="J24" i="1" s="1"/>
  <c r="J23" i="1" s="1"/>
  <c r="Z32" i="1"/>
  <c r="U32" i="1"/>
  <c r="Q16" i="1"/>
  <c r="P16" i="1" s="1"/>
  <c r="M16" i="1"/>
  <c r="AL14" i="1"/>
  <c r="AL12" i="1" s="1"/>
  <c r="AK14" i="1"/>
  <c r="AJ14" i="1"/>
  <c r="AI14" i="1"/>
  <c r="AH14" i="1"/>
  <c r="AG14" i="1"/>
  <c r="AG13" i="1" s="1"/>
  <c r="AF14" i="1"/>
  <c r="AF13" i="1" s="1"/>
  <c r="AE14" i="1"/>
  <c r="AD14" i="1"/>
  <c r="AD13" i="1" s="1"/>
  <c r="AC14" i="1"/>
  <c r="AB14" i="1"/>
  <c r="Y14" i="1"/>
  <c r="X14" i="1"/>
  <c r="W14" i="1"/>
  <c r="V14" i="1"/>
  <c r="T14" i="1"/>
  <c r="S14" i="1"/>
  <c r="R14" i="1"/>
  <c r="O14" i="1"/>
  <c r="N14" i="1"/>
  <c r="K14" i="1"/>
  <c r="I14" i="1"/>
  <c r="M22" i="1"/>
  <c r="Y23" i="1" l="1"/>
  <c r="Y13" i="1" s="1"/>
  <c r="Y12" i="1" s="1"/>
  <c r="AC23" i="1"/>
  <c r="AC13" i="1" s="1"/>
  <c r="AC12" i="1" s="1"/>
  <c r="AE13" i="1"/>
  <c r="AE12" i="1" s="1"/>
  <c r="X45" i="1"/>
  <c r="M47" i="1"/>
  <c r="M45" i="1" s="1"/>
  <c r="AF45" i="1"/>
  <c r="J45" i="1"/>
  <c r="S13" i="1"/>
  <c r="AI12" i="1"/>
  <c r="AJ12" i="1"/>
  <c r="O23" i="1"/>
  <c r="O13" i="1" s="1"/>
  <c r="O12" i="1" s="1"/>
  <c r="W13" i="1"/>
  <c r="W12" i="1" s="1"/>
  <c r="AK12" i="1"/>
  <c r="AH13" i="1"/>
  <c r="AH12" i="1" s="1"/>
  <c r="R23" i="1"/>
  <c r="R13" i="1" s="1"/>
  <c r="R12" i="1" s="1"/>
  <c r="I23" i="1"/>
  <c r="I13" i="1" s="1"/>
  <c r="I12" i="1" s="1"/>
  <c r="T23" i="1"/>
  <c r="T13" i="1" s="1"/>
  <c r="T12" i="1" s="1"/>
  <c r="Z47" i="1"/>
  <c r="Z45" i="1" s="1"/>
  <c r="AG12" i="1"/>
  <c r="AB23" i="1"/>
  <c r="AD12" i="1"/>
  <c r="N23" i="1"/>
  <c r="N13" i="1" s="1"/>
  <c r="S12" i="1"/>
  <c r="K23" i="1"/>
  <c r="K13" i="1" s="1"/>
  <c r="Q23" i="1"/>
  <c r="AA23" i="1"/>
  <c r="L23" i="1"/>
  <c r="X23" i="1"/>
  <c r="X13" i="1" s="1"/>
  <c r="V24" i="1"/>
  <c r="V23" i="1" s="1"/>
  <c r="V13" i="1" s="1"/>
  <c r="AA14" i="1"/>
  <c r="AA13" i="1" s="1"/>
  <c r="AF12" i="1"/>
  <c r="Q14" i="1"/>
  <c r="Q13" i="1" s="1"/>
  <c r="U19" i="1"/>
  <c r="M19" i="1"/>
  <c r="L19" i="1"/>
  <c r="AB13" i="1" l="1"/>
  <c r="AB12" i="1" s="1"/>
  <c r="Q12" i="1"/>
  <c r="AA12" i="1"/>
  <c r="K12" i="1"/>
  <c r="V12" i="1"/>
  <c r="X12" i="1"/>
  <c r="P18" i="1"/>
  <c r="M18" i="1"/>
  <c r="L18" i="1"/>
  <c r="J19" i="1" l="1"/>
  <c r="J22" i="1"/>
  <c r="J18" i="1"/>
  <c r="M17" i="1"/>
  <c r="P17" i="1"/>
  <c r="L17" i="1"/>
  <c r="L14" i="1" s="1"/>
  <c r="L13" i="1" s="1"/>
  <c r="M15" i="1"/>
  <c r="J17" i="1"/>
  <c r="L12" i="1" l="1"/>
  <c r="J14" i="1"/>
  <c r="J13" i="1" s="1"/>
  <c r="M14" i="1"/>
  <c r="J12" i="1" l="1"/>
  <c r="M24" i="1"/>
  <c r="M23" i="1" s="1"/>
  <c r="M13" i="1" s="1"/>
  <c r="P27" i="1"/>
  <c r="P24" i="1" s="1"/>
  <c r="P23" i="1" s="1"/>
  <c r="Z26" i="1"/>
  <c r="Z28" i="1"/>
  <c r="Z29" i="1"/>
  <c r="Z30" i="1"/>
  <c r="Z31" i="1"/>
  <c r="Z25" i="1"/>
  <c r="U26" i="1"/>
  <c r="U28" i="1"/>
  <c r="U29" i="1"/>
  <c r="U30" i="1"/>
  <c r="U31" i="1"/>
  <c r="U25" i="1"/>
  <c r="Z15" i="1"/>
  <c r="Z14" i="1" s="1"/>
  <c r="U15" i="1"/>
  <c r="U14" i="1" s="1"/>
  <c r="P15" i="1"/>
  <c r="P14" i="1" s="1"/>
  <c r="P13" i="1" l="1"/>
  <c r="P12" i="1"/>
  <c r="Z24" i="1"/>
  <c r="Z23" i="1" s="1"/>
  <c r="Z13" i="1" s="1"/>
  <c r="U24" i="1"/>
  <c r="U23" i="1" s="1"/>
  <c r="U13" i="1" s="1"/>
  <c r="U12" i="1" l="1"/>
  <c r="Z12" i="1"/>
  <c r="N12" i="1"/>
  <c r="M12" i="1" l="1"/>
</calcChain>
</file>

<file path=xl/sharedStrings.xml><?xml version="1.0" encoding="utf-8"?>
<sst xmlns="http://schemas.openxmlformats.org/spreadsheetml/2006/main" count="277" uniqueCount="156">
  <si>
    <t>STT</t>
  </si>
  <si>
    <t>Danh mục dự án</t>
  </si>
  <si>
    <t>Địa điểm XD</t>
  </si>
  <si>
    <t>Thời gian thực hiện</t>
  </si>
  <si>
    <t>Năng lực thiết kế</t>
  </si>
  <si>
    <t>Quyết định đầu tư</t>
  </si>
  <si>
    <t>Lũy kế vốn bố trí từ khởi công đến hết năm 2020</t>
  </si>
  <si>
    <t>Năm 2021</t>
  </si>
  <si>
    <t>Năm 2022</t>
  </si>
  <si>
    <t>Năm 2023</t>
  </si>
  <si>
    <t>Năm 2024</t>
  </si>
  <si>
    <t>Năm 2025</t>
  </si>
  <si>
    <t>Ghi chú</t>
  </si>
  <si>
    <t>Khởi công
(năm)</t>
  </si>
  <si>
    <t>Hoàn thành
(năm)</t>
  </si>
  <si>
    <t>Số quyết định; ngày, tháng, năm ban hành</t>
  </si>
  <si>
    <t xml:space="preserve">TMĐT </t>
  </si>
  <si>
    <t>Tổng số (tất cả các nguồn vốn)</t>
  </si>
  <si>
    <t>Trong đó: vốn NSĐP</t>
  </si>
  <si>
    <t>Trong đó:</t>
  </si>
  <si>
    <t>Đơn vị tính: Triệu đồng</t>
  </si>
  <si>
    <t>I</t>
  </si>
  <si>
    <t>II</t>
  </si>
  <si>
    <t>Dự án chuyển tiếp từ giai đoạn 2016-2020 sang giai đoạn 2021-2025</t>
  </si>
  <si>
    <t>Dự án khởi công mới trong giai đoạn 2021-2025</t>
  </si>
  <si>
    <t>B</t>
  </si>
  <si>
    <t>C</t>
  </si>
  <si>
    <t>Nhóm dự án</t>
  </si>
  <si>
    <t>a)</t>
  </si>
  <si>
    <t>b)</t>
  </si>
  <si>
    <t>Dự án dự kiến hoàn thành sau năm 2025</t>
  </si>
  <si>
    <t>Dự án hoàn thành và bàn giao đưa vào sử dụng trong giai đoạn 2021-2025</t>
  </si>
  <si>
    <t>xã Quài Tở</t>
  </si>
  <si>
    <t>xã Quài Cang</t>
  </si>
  <si>
    <t>xã Quài Nưa</t>
  </si>
  <si>
    <t>Nâng cấp sửa chữa đường
 bản Củ, bản Bó Giáng xã Quài Nưa</t>
  </si>
  <si>
    <t>Nâng cấp đường nội thị Tân Giang</t>
  </si>
  <si>
    <t>Đường nội bản Nậm Din + Háng Khúa xã Phình Sáng</t>
  </si>
  <si>
    <t>Đèn chiếu sáng, đèn trang trí khu trung tâm thị trấn Tuần Giáo (QL6, QL279 + Đường tránh QL279)</t>
  </si>
  <si>
    <t>Nâng cấp sửa chữa đường
 bản Háng Tàu xã Tỏa Tình</t>
  </si>
  <si>
    <t>Nâng cấp sửa chữa đường
 bản Cản, bản Sáng, bản Sảo</t>
  </si>
  <si>
    <t>Nâng cấp cầu Đồng Tâm + Mặt đường khối Huổi Củ, TT Tuần Giáo</t>
  </si>
  <si>
    <t>Hạ tầng khu đất trụ sở xã Quài Tở (cũ)</t>
  </si>
  <si>
    <t>Cổng chào huyện Tuần Giáo</t>
  </si>
  <si>
    <t>TT Tuần Giáo</t>
  </si>
  <si>
    <t>xã Tỏa Tình</t>
  </si>
  <si>
    <t>xã Phình Sáng</t>
  </si>
  <si>
    <t>0,397 km đường GTNT cấp C</t>
  </si>
  <si>
    <t>Số 42/QĐ-UBND ngày 07/4/2022</t>
  </si>
  <si>
    <t>Số 22/QĐ-UBND ngày 21/3/2022</t>
  </si>
  <si>
    <t>2,023 km đường GTNT cấp C</t>
  </si>
  <si>
    <t>Số 172/QĐ-UBND ngày 18/12/2019</t>
  </si>
  <si>
    <t>Số 18/QĐ-UBND ngày 09/3/2022</t>
  </si>
  <si>
    <t>1,004 km đường GTNT cấp C</t>
  </si>
  <si>
    <t>Số 30/QĐ-UBND ngày 28/3/2022</t>
  </si>
  <si>
    <t>1,014 km đường GTNT cấp C</t>
  </si>
  <si>
    <t>Số 16/QD-UBND ngày 01/3/2022</t>
  </si>
  <si>
    <t>2,242 km đường GTNT cấp C</t>
  </si>
  <si>
    <t>Số 52/QĐ-UBND ngày 18/5/2021</t>
  </si>
  <si>
    <t>Đèn trang trí ngang đường tổng số 12 vị trí</t>
  </si>
  <si>
    <t>Số 39/QĐ-UBND ngày 04/4/2022</t>
  </si>
  <si>
    <t>Số 37/QĐ-UBND ngày 31/3/2022</t>
  </si>
  <si>
    <t>Rộng tim hai cột là 23.6m, cao 9.5m</t>
  </si>
  <si>
    <t>Phá dỡ tường rào, L=100,29m San nền tổng diện tích S = 1.606,52m2</t>
  </si>
  <si>
    <t>Cầu dài 51,09m 
đường vào cầu dài 95m. Mặt đường khối Huổi Củ dài 157,32m</t>
  </si>
  <si>
    <t>Nâng cấp vỉa hè Khối Trường Xuân</t>
  </si>
  <si>
    <t>Vỉa hè dài 1.905,78m</t>
  </si>
  <si>
    <t>Số 165/QĐ-UBND ngày 18/12/2019</t>
  </si>
  <si>
    <t>Đường từ sân vận động - huyện đội - QL6 và trận địa phòng không</t>
  </si>
  <si>
    <t>Vỉa hè khối Tân Thủy</t>
  </si>
  <si>
    <t>Xây dựng cơ sở hạ tầng khu đấu giá QSD đất khu dưỡng lão khối Tân Tiến</t>
  </si>
  <si>
    <t>Xã Chiềng Đông</t>
  </si>
  <si>
    <t>Nâng cấp đường Khối 20/7 - bản Đông</t>
  </si>
  <si>
    <t>Số 171/QĐ-UBND ngày 18/12/2019</t>
  </si>
  <si>
    <t>Nâng cấp cầu đi bản Co Muông xã Nà Tòng</t>
  </si>
  <si>
    <t>Số 67/QĐ-UBND ngày 25/5/2022</t>
  </si>
  <si>
    <t>Xã Nà Tòng</t>
  </si>
  <si>
    <t xml:space="preserve">33,1m cầu </t>
  </si>
  <si>
    <t>250,7m đường GTNT loại C</t>
  </si>
  <si>
    <t>Đường từ bản Co Đứa - TT xã Mường Khong, huyện Tuần Giáo</t>
  </si>
  <si>
    <t>Xã Mường Khong</t>
  </si>
  <si>
    <t>1,84km đường GTNT loại C</t>
  </si>
  <si>
    <t>Số 1334/QĐ-UBND ngày 09/12/2020</t>
  </si>
  <si>
    <t>Công viên cây xanh trung tâm huyện Tuần Giáo</t>
  </si>
  <si>
    <t>Nhà văn hóa bản Bó Giáng, xã Quài Nưa</t>
  </si>
  <si>
    <t>Xã Quài Nưa</t>
  </si>
  <si>
    <t>Trường mầm non Nà Sáy, huyện Tuần Giáo</t>
  </si>
  <si>
    <t>Trường mầm non Khong Hin huyện Tuần Giáo</t>
  </si>
  <si>
    <t>Trường mầm non Sao Mai huyện Tuần Giáo</t>
  </si>
  <si>
    <t>Trường mầm non Tênh Phông huyện Tuần Giáo</t>
  </si>
  <si>
    <t>Đường trung tâm xã Tỏa Tình - bản Hua Sa A, huyện Tuần Giáo</t>
  </si>
  <si>
    <t>Nhà ban giám hiệu và CTPT trường MN Pú Xi, xã Pú Xi huyện tuần Giáo</t>
  </si>
  <si>
    <t>Xã Nà Sáy</t>
  </si>
  <si>
    <t>Xã Tênh Phông</t>
  </si>
  <si>
    <t>Xã Phình Sáng</t>
  </si>
  <si>
    <t>Xã Tỏa Tình</t>
  </si>
  <si>
    <t>Xã Pú Xi</t>
  </si>
  <si>
    <t>LG vốn TPCP</t>
  </si>
  <si>
    <t>LG vốn viện trợ xăng dầu</t>
  </si>
  <si>
    <t>LG vốn CĐNS huyện QL</t>
  </si>
  <si>
    <t>LG vốn đấu giá</t>
  </si>
  <si>
    <t>LG vốn 275; CĐNSĐP tỉnh QL; đấu giá QSD đất</t>
  </si>
  <si>
    <t>Đường nội thị thị trấn Tuần Giáo huyện Tuần Giáo</t>
  </si>
  <si>
    <t>Sửa chữa hệ thống chiếu sáng trục QL6 (Khu vực Quài Cang)</t>
  </si>
  <si>
    <t>Nâng cấp sửa chữa đường bản Pom Ban xã Quài Tở</t>
  </si>
  <si>
    <t>Nhà văn hóa bản Ta xã Quài Tở</t>
  </si>
  <si>
    <t>Sân vận động huyện Tuần Giáo</t>
  </si>
  <si>
    <t>Giải phóng mặt bằng Bến xe khách huyện Tuần Giáo</t>
  </si>
  <si>
    <t>Nhà văn hóa bản Dửn xã Chiềng Sinh</t>
  </si>
  <si>
    <t>Nhà văn hóa bản Phang xã Chiềng Đông</t>
  </si>
  <si>
    <t>Nhà văn hóa bản Che Phai 1 xã Chiềng Sinh</t>
  </si>
  <si>
    <t>Xã Quài Cang</t>
  </si>
  <si>
    <t>Xã Quài Tở</t>
  </si>
  <si>
    <t>Xã Chiềng Sinh</t>
  </si>
  <si>
    <t xml:space="preserve">Kế hoạch 5 năm giai đoạn 2021-2025 </t>
  </si>
  <si>
    <t>TỔNG CỘNG</t>
  </si>
  <si>
    <t>NGUỒN THU TIỀN SỬ DỤNG ĐẤT</t>
  </si>
  <si>
    <t>Giải phóng mặt bằng Trụ sở làm việc Công an các xã: Quài Nưa, Mường Mùn, Pú Nhung, Nà Tòng, Phình Sáng, Chiềng Sinh, Pú Xi, Quài Cang</t>
  </si>
  <si>
    <t>Các xã</t>
  </si>
  <si>
    <t>UBND thị trấn Tuần Giáo</t>
  </si>
  <si>
    <t>Nhiệm vụ chuẩn bị đầu tư (Giai đoạn lập báo cáo đề xuất chủ trương đầu tư) Dự án: Quản lý tổng hợp nguồn nước nhằm phục vụ dân sinh, thích ứng biến đổi khí hậu và phát triển kinh tế xã hội huyện Tuần Giáo, tỉnh Điện Biên</t>
  </si>
  <si>
    <t>Nâng cấp, sửa chữa Trụ sở Ban Chỉ huy Quân sự huyện Tuần Giáo</t>
  </si>
  <si>
    <t>Xây dựng hạ tầng Trường Mầm non Khong Hin, xã Mường Khong</t>
  </si>
  <si>
    <t>Kết dư ngân sách</t>
  </si>
  <si>
    <t>Tăng thu tiền SD đất 854,780444 tr.đ + Kết dư ngân sách 45,219556 tr.đ</t>
  </si>
  <si>
    <t>Kết dư từ thu tiền SD đất 1.294,115321 tr.đ + Kết dư ngân sách 505,884679 tr.đ</t>
  </si>
  <si>
    <t>-</t>
  </si>
  <si>
    <t>Tăng</t>
  </si>
  <si>
    <t>Giảm</t>
  </si>
  <si>
    <t>Kế hoạch vốn năm 2024 sau điều chỉnh, bổ sung</t>
  </si>
  <si>
    <t>Xã Mường Mùn</t>
  </si>
  <si>
    <t>2024</t>
  </si>
  <si>
    <t>2025</t>
  </si>
  <si>
    <t>Tổng</t>
  </si>
  <si>
    <t>Đã lấy</t>
  </si>
  <si>
    <t>Còn lại</t>
  </si>
  <si>
    <t>KH vốn năm 2024 đã giao</t>
  </si>
  <si>
    <t>Kế hoạch điều chỉnh, bổ sung năm 2024</t>
  </si>
  <si>
    <t>Chưa phân bổ chi tiết</t>
  </si>
  <si>
    <t>Tổng mức đầu tư</t>
  </si>
  <si>
    <t>Tiền kết dư</t>
  </si>
  <si>
    <t>Biểu số 01</t>
  </si>
  <si>
    <t>Biểu số 02</t>
  </si>
  <si>
    <t>Đã giao tại QĐ 1926/QĐ-UBND, 20/12/2023</t>
  </si>
  <si>
    <t>NGUỒN TĂNG THU NGÂN SÁCH</t>
  </si>
  <si>
    <t>*</t>
  </si>
  <si>
    <t>Ban Quản lý dự án các công trình (Ban Quản lý dự án và Phát triển quỹ đất)</t>
  </si>
  <si>
    <t>Ban Quản lý dự án và Phát triển quỹ đất</t>
  </si>
  <si>
    <t>KẾ HOẠCH ĐẦU TƯ CÔNG TRUNG HẠN NGUỒN THU TIỀN SỬ DỤNG ĐẤT, TĂNG THU NGÂN SÁCH GIAI ĐOẠN 2021-2025</t>
  </si>
  <si>
    <t>NGUỒN TĂNG THU NGÂN SÁCH NĂM 2023</t>
  </si>
  <si>
    <t>NGUỒN THU TIỀN SỬ DỤNG ĐẤT NĂM 2024</t>
  </si>
  <si>
    <t>Điều chỉnh giảm</t>
  </si>
  <si>
    <t>Điều chỉnh tăng</t>
  </si>
  <si>
    <t>KẾ HOẠCH  ĐIỀU CHỈNH, BỔ SUNG DANH MỤC, PHÂN BỔ KẾ HOẠCH VỐN TỪ NGUỒN THU TIỀN SỬ DỤNG ĐẤT NĂM 2024 VÀ TĂNG THU NGÂN SÁCH NĂM 2023</t>
  </si>
  <si>
    <t>LG vốn NTM</t>
  </si>
  <si>
    <t>(Kèm theo  báo cáo thẩm tra số số 48 /BC-BKTXH ngày  15/9/2024 của Ban KTXH,HĐND huyện Tuần Giáo)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</si>
</sst>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
  </numFmts>
  <fonts count="11" x14ac:knownFonts="1">
    <font>
      <sz val="11"/>
      <color theme="1"/>
      <name val="Calibri"/>
      <family val="2"/>
      <charset val="163"/>
      <scheme val="minor"/>
    </font>
    <font>
      <sz val="10"/>
      <name val="Arial"/>
      <family val="2"/>
    </font>
    <font>
      <sz val="12"/>
      <name val="Times New Roman"/>
      <family val="1"/>
    </font>
    <font>
      <sz val="11"/>
      <name val="Times New Roman"/>
      <family val="1"/>
    </font>
    <font>
      <b/>
      <sz val="12"/>
      <name val="Times New Roman"/>
      <family val="1"/>
    </font>
    <font>
      <b/>
      <sz val="14"/>
      <name val="Times New Roman"/>
      <family val="1"/>
    </font>
    <font>
      <i/>
      <sz val="14"/>
      <name val="Times New Roman"/>
      <family val="1"/>
    </font>
    <font>
      <i/>
      <sz val="12"/>
      <name val="Times New Roman"/>
      <family val="1"/>
    </font>
    <font>
      <b/>
      <u/>
      <sz val="12"/>
      <name val="Times New Roman"/>
      <family val="1"/>
    </font>
    <font>
      <sz val="12"/>
      <color theme="6" tint="0.79998168889431442"/>
      <name val="Times New Roman"/>
      <family val="1"/>
    </font>
    <font>
      <b/>
      <sz val="12"/>
      <color theme="6" tint="0.79998168889431442"/>
      <name val="Times New Roman"/>
      <family val="1"/>
    </font>
  </fonts>
  <fills count="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xf numFmtId="0" fontId="2" fillId="0" borderId="0"/>
    <xf numFmtId="0" fontId="2" fillId="0" borderId="0"/>
  </cellStyleXfs>
  <cellXfs count="66">
    <xf numFmtId="0" fontId="0" fillId="0" borderId="0" xfId="0"/>
    <xf numFmtId="0" fontId="4" fillId="2" borderId="0" xfId="0" applyFont="1" applyFill="1" applyAlignment="1">
      <alignment vertical="center"/>
    </xf>
    <xf numFmtId="3" fontId="2" fillId="0" borderId="1" xfId="0" applyNumberFormat="1" applyFont="1" applyBorder="1" applyAlignment="1">
      <alignment vertical="center" shrinkToFit="1"/>
    </xf>
    <xf numFmtId="3" fontId="4" fillId="0" borderId="1" xfId="0" applyNumberFormat="1" applyFont="1" applyBorder="1" applyAlignment="1">
      <alignment vertical="center" shrinkToFit="1"/>
    </xf>
    <xf numFmtId="0" fontId="2" fillId="0" borderId="0" xfId="0" applyFont="1"/>
    <xf numFmtId="3" fontId="4" fillId="0" borderId="11" xfId="1" applyNumberFormat="1" applyFont="1" applyBorder="1" applyAlignment="1">
      <alignment vertical="center" wrapText="1"/>
    </xf>
    <xf numFmtId="3" fontId="4" fillId="0" borderId="12" xfId="1" applyNumberFormat="1" applyFont="1" applyBorder="1" applyAlignment="1">
      <alignment vertical="center" wrapText="1"/>
    </xf>
    <xf numFmtId="3" fontId="4" fillId="0" borderId="10" xfId="1" applyNumberFormat="1" applyFont="1" applyBorder="1" applyAlignment="1">
      <alignment vertical="center" wrapText="1"/>
    </xf>
    <xf numFmtId="3" fontId="4" fillId="0" borderId="4" xfId="1" applyNumberFormat="1" applyFont="1" applyBorder="1" applyAlignment="1">
      <alignment vertical="center" wrapText="1"/>
    </xf>
    <xf numFmtId="3" fontId="4" fillId="0" borderId="8" xfId="1" applyNumberFormat="1" applyFont="1" applyBorder="1" applyAlignment="1">
      <alignment vertical="center" wrapText="1"/>
    </xf>
    <xf numFmtId="3" fontId="4" fillId="0" borderId="13" xfId="1" applyNumberFormat="1"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vertical="center"/>
    </xf>
    <xf numFmtId="0" fontId="4" fillId="0" borderId="0" xfId="0" applyFont="1" applyAlignment="1">
      <alignment vertical="center"/>
    </xf>
    <xf numFmtId="0" fontId="4"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xf>
    <xf numFmtId="0" fontId="2" fillId="0" borderId="1" xfId="0" applyFont="1" applyBorder="1" applyAlignment="1">
      <alignment vertical="center" shrinkToFit="1"/>
    </xf>
    <xf numFmtId="0" fontId="2" fillId="0" borderId="0" xfId="0" applyFont="1" applyAlignment="1">
      <alignment vertical="center"/>
    </xf>
    <xf numFmtId="0" fontId="4" fillId="0" borderId="1" xfId="0" applyFont="1" applyBorder="1" applyAlignment="1">
      <alignment vertical="center" shrinkToFit="1"/>
    </xf>
    <xf numFmtId="164" fontId="2" fillId="0" borderId="1" xfId="0" applyNumberFormat="1" applyFont="1" applyBorder="1" applyAlignment="1">
      <alignment vertical="center" shrinkToFi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2" fillId="0" borderId="1" xfId="0" quotePrefix="1" applyFont="1" applyBorder="1" applyAlignment="1">
      <alignment vertical="center" wrapText="1"/>
    </xf>
    <xf numFmtId="0" fontId="2" fillId="0" borderId="1" xfId="0" quotePrefix="1" applyFont="1" applyBorder="1" applyAlignment="1">
      <alignment horizontal="left" vertical="center" wrapText="1"/>
    </xf>
    <xf numFmtId="0" fontId="2" fillId="0" borderId="0" xfId="0" applyFont="1" applyAlignment="1">
      <alignment horizontal="center"/>
    </xf>
    <xf numFmtId="3" fontId="4" fillId="0" borderId="1" xfId="1" applyNumberFormat="1" applyFont="1" applyBorder="1" applyAlignment="1">
      <alignment horizontal="center" vertical="center" wrapText="1"/>
    </xf>
    <xf numFmtId="3" fontId="4" fillId="0" borderId="14" xfId="1" applyNumberFormat="1" applyFont="1" applyBorder="1" applyAlignment="1">
      <alignment horizontal="center" vertical="center" wrapText="1"/>
    </xf>
    <xf numFmtId="3" fontId="4" fillId="0" borderId="8" xfId="1" applyNumberFormat="1" applyFont="1" applyBorder="1" applyAlignment="1">
      <alignment horizontal="center" vertical="center" wrapText="1"/>
    </xf>
    <xf numFmtId="165" fontId="2" fillId="0" borderId="0" xfId="0" applyNumberFormat="1" applyFont="1"/>
    <xf numFmtId="0" fontId="2" fillId="0" borderId="1" xfId="0" quotePrefix="1" applyFont="1" applyBorder="1" applyAlignment="1">
      <alignment horizontal="center" vertical="center"/>
    </xf>
    <xf numFmtId="164" fontId="4" fillId="0" borderId="0" xfId="0" applyNumberFormat="1" applyFont="1" applyAlignment="1">
      <alignment vertical="center"/>
    </xf>
    <xf numFmtId="0" fontId="2" fillId="0" borderId="1" xfId="0" applyFont="1" applyBorder="1" applyAlignment="1">
      <alignment horizontal="left" vertical="center" wrapText="1"/>
    </xf>
    <xf numFmtId="164" fontId="4" fillId="0" borderId="1" xfId="0" applyNumberFormat="1" applyFont="1" applyBorder="1" applyAlignment="1">
      <alignment vertical="center" shrinkToFit="1"/>
    </xf>
    <xf numFmtId="164" fontId="4" fillId="0" borderId="1" xfId="0" applyNumberFormat="1" applyFont="1" applyBorder="1" applyAlignment="1">
      <alignment vertical="center"/>
    </xf>
    <xf numFmtId="164" fontId="3" fillId="0" borderId="1" xfId="2" applyNumberFormat="1" applyFont="1" applyBorder="1" applyAlignment="1">
      <alignment vertical="center" shrinkToFit="1"/>
    </xf>
    <xf numFmtId="0" fontId="9" fillId="0" borderId="1" xfId="0" applyFont="1" applyBorder="1" applyAlignment="1">
      <alignment vertical="center" wrapText="1"/>
    </xf>
    <xf numFmtId="0" fontId="4" fillId="3" borderId="0" xfId="0" applyFont="1" applyFill="1" applyAlignment="1">
      <alignment vertical="center"/>
    </xf>
    <xf numFmtId="0" fontId="2" fillId="3" borderId="0" xfId="0" applyFont="1" applyFill="1"/>
    <xf numFmtId="0" fontId="10" fillId="3" borderId="0" xfId="0" applyFont="1" applyFill="1" applyAlignment="1">
      <alignment horizontal="center" vertical="center"/>
    </xf>
    <xf numFmtId="3" fontId="4" fillId="0" borderId="1" xfId="0" applyNumberFormat="1" applyFont="1" applyBorder="1" applyAlignment="1">
      <alignment vertical="center"/>
    </xf>
    <xf numFmtId="0" fontId="4" fillId="0" borderId="1" xfId="0" quotePrefix="1" applyFont="1" applyBorder="1" applyAlignment="1">
      <alignment horizontal="center" vertical="center"/>
    </xf>
    <xf numFmtId="3" fontId="4" fillId="0" borderId="1" xfId="0" applyNumberFormat="1" applyFont="1" applyBorder="1" applyAlignment="1">
      <alignment horizontal="center" vertical="center" shrinkToFit="1"/>
    </xf>
    <xf numFmtId="3" fontId="2" fillId="0" borderId="1" xfId="0" applyNumberFormat="1" applyFont="1" applyBorder="1" applyAlignment="1">
      <alignment horizontal="center" vertical="center" shrinkToFit="1"/>
    </xf>
    <xf numFmtId="3" fontId="4" fillId="0" borderId="2" xfId="1" applyNumberFormat="1" applyFont="1" applyBorder="1" applyAlignment="1">
      <alignment horizontal="center" vertical="center" wrapText="1"/>
    </xf>
    <xf numFmtId="3" fontId="4" fillId="0" borderId="5" xfId="1" applyNumberFormat="1" applyFont="1" applyBorder="1" applyAlignment="1">
      <alignment horizontal="center" vertical="center" wrapText="1"/>
    </xf>
    <xf numFmtId="3" fontId="4" fillId="0" borderId="3" xfId="1" applyNumberFormat="1" applyFont="1" applyBorder="1" applyAlignment="1">
      <alignment horizontal="center" vertical="center" wrapText="1"/>
    </xf>
    <xf numFmtId="3" fontId="4" fillId="0" borderId="14" xfId="1" applyNumberFormat="1" applyFont="1" applyBorder="1" applyAlignment="1">
      <alignment horizontal="center" vertical="center" wrapText="1"/>
    </xf>
    <xf numFmtId="3" fontId="4" fillId="0" borderId="0" xfId="1" applyNumberFormat="1" applyFont="1" applyAlignment="1">
      <alignment horizontal="center" vertical="center" wrapText="1"/>
    </xf>
    <xf numFmtId="3" fontId="4" fillId="0" borderId="15" xfId="1" applyNumberFormat="1" applyFont="1" applyBorder="1" applyAlignment="1">
      <alignment horizontal="center" vertical="center" wrapText="1"/>
    </xf>
    <xf numFmtId="3" fontId="4" fillId="0" borderId="6" xfId="1" applyNumberFormat="1" applyFont="1" applyBorder="1" applyAlignment="1">
      <alignment horizontal="center" vertical="center" wrapText="1"/>
    </xf>
    <xf numFmtId="3" fontId="4" fillId="0" borderId="9" xfId="1" applyNumberFormat="1" applyFont="1" applyBorder="1" applyAlignment="1">
      <alignment horizontal="center" vertical="center" wrapText="1"/>
    </xf>
    <xf numFmtId="3" fontId="4" fillId="0" borderId="7" xfId="1" applyNumberFormat="1" applyFont="1" applyBorder="1" applyAlignment="1">
      <alignment horizontal="center" vertical="center" wrapText="1"/>
    </xf>
    <xf numFmtId="3" fontId="4" fillId="0" borderId="1" xfId="1" applyNumberFormat="1" applyFont="1" applyBorder="1" applyAlignment="1">
      <alignment horizontal="center" vertical="center" wrapText="1"/>
    </xf>
    <xf numFmtId="3" fontId="4" fillId="0" borderId="4" xfId="1" applyNumberFormat="1" applyFont="1" applyBorder="1" applyAlignment="1">
      <alignment horizontal="center" vertical="center" wrapText="1"/>
    </xf>
    <xf numFmtId="3" fontId="4" fillId="0" borderId="8" xfId="1" applyNumberFormat="1" applyFont="1" applyBorder="1" applyAlignment="1">
      <alignment horizontal="center" vertical="center" wrapText="1"/>
    </xf>
    <xf numFmtId="3" fontId="4" fillId="0" borderId="13" xfId="1" applyNumberFormat="1" applyFont="1" applyBorder="1" applyAlignment="1">
      <alignment horizontal="center" vertical="center" wrapText="1"/>
    </xf>
    <xf numFmtId="0" fontId="8"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right"/>
    </xf>
  </cellXfs>
  <cellStyles count="4">
    <cellStyle name="Normal" xfId="0" builtinId="0"/>
    <cellStyle name="Normal 3" xfId="2" xr:uid="{00000000-0005-0000-0000-000001000000}"/>
    <cellStyle name="Normal 89" xfId="3" xr:uid="{00000000-0005-0000-0000-000002000000}"/>
    <cellStyle name="Normal_Bieu mau (CV )"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59"/>
  <sheetViews>
    <sheetView tabSelected="1" view="pageBreakPreview" zoomScale="70" zoomScaleNormal="60" zoomScaleSheetLayoutView="70" workbookViewId="0">
      <pane xSplit="8" ySplit="13" topLeftCell="I14" activePane="bottomRight" state="frozen"/>
      <selection pane="topRight" activeCell="I1" sqref="I1"/>
      <selection pane="bottomLeft" activeCell="A14" sqref="A14"/>
      <selection pane="bottomRight" activeCell="A3" sqref="A3:AM3"/>
    </sheetView>
  </sheetViews>
  <sheetFormatPr defaultColWidth="9.140625" defaultRowHeight="15.75" x14ac:dyDescent="0.25"/>
  <cols>
    <col min="1" max="1" width="5.42578125" style="29" customWidth="1"/>
    <col min="2" max="2" width="43.85546875" style="4" customWidth="1"/>
    <col min="3" max="3" width="9.85546875" style="4" hidden="1" customWidth="1"/>
    <col min="4" max="4" width="17.85546875" style="29" customWidth="1"/>
    <col min="5" max="6" width="9.140625" style="29" customWidth="1"/>
    <col min="7" max="7" width="16.85546875" style="29" customWidth="1"/>
    <col min="8" max="8" width="13.7109375" style="29" customWidth="1"/>
    <col min="9" max="12" width="13" style="4" customWidth="1"/>
    <col min="13" max="13" width="15.42578125" style="4" customWidth="1"/>
    <col min="14" max="14" width="12.28515625" style="4" customWidth="1"/>
    <col min="15" max="17" width="11.5703125" style="4" hidden="1" customWidth="1"/>
    <col min="18" max="18" width="15.140625" style="4" hidden="1" customWidth="1"/>
    <col min="19" max="19" width="13.42578125" style="4" customWidth="1"/>
    <col min="20" max="22" width="11.5703125" style="4" hidden="1" customWidth="1"/>
    <col min="23" max="23" width="15.28515625" style="4" hidden="1" customWidth="1"/>
    <col min="24" max="24" width="12.5703125" style="4" customWidth="1"/>
    <col min="25" max="27" width="11.5703125" style="4" hidden="1" customWidth="1"/>
    <col min="28" max="28" width="13.85546875" style="4" hidden="1" customWidth="1"/>
    <col min="29" max="29" width="12.28515625" style="4" customWidth="1"/>
    <col min="30" max="32" width="11.5703125" style="4" hidden="1" customWidth="1"/>
    <col min="33" max="33" width="14" style="4" hidden="1" customWidth="1"/>
    <col min="34" max="34" width="13.28515625" style="4" customWidth="1"/>
    <col min="35" max="37" width="10.7109375" style="4" hidden="1" customWidth="1"/>
    <col min="38" max="38" width="14.28515625" style="4" hidden="1" customWidth="1"/>
    <col min="39" max="39" width="22.5703125" style="4" customWidth="1"/>
    <col min="40" max="16384" width="9.140625" style="4"/>
  </cols>
  <sheetData>
    <row r="1" spans="1:39" x14ac:dyDescent="0.25">
      <c r="A1" s="61" t="s">
        <v>141</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row>
    <row r="2" spans="1:39" ht="23.25" customHeight="1" x14ac:dyDescent="0.25">
      <c r="A2" s="63" t="s">
        <v>148</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row>
    <row r="3" spans="1:39" ht="18.75" x14ac:dyDescent="0.3">
      <c r="A3" s="62" t="s">
        <v>155</v>
      </c>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row>
    <row r="4" spans="1:39" x14ac:dyDescent="0.25">
      <c r="A4" s="65" t="s">
        <v>20</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row>
    <row r="5" spans="1:39" ht="33.75" customHeight="1" x14ac:dyDescent="0.25">
      <c r="A5" s="57" t="s">
        <v>0</v>
      </c>
      <c r="B5" s="57" t="s">
        <v>1</v>
      </c>
      <c r="C5" s="57" t="s">
        <v>27</v>
      </c>
      <c r="D5" s="57" t="s">
        <v>2</v>
      </c>
      <c r="E5" s="57" t="s">
        <v>3</v>
      </c>
      <c r="F5" s="57"/>
      <c r="G5" s="57" t="s">
        <v>4</v>
      </c>
      <c r="H5" s="57" t="s">
        <v>5</v>
      </c>
      <c r="I5" s="57"/>
      <c r="J5" s="57"/>
      <c r="K5" s="57" t="s">
        <v>6</v>
      </c>
      <c r="L5" s="57"/>
      <c r="M5" s="58" t="s">
        <v>114</v>
      </c>
      <c r="N5" s="57" t="s">
        <v>19</v>
      </c>
      <c r="O5" s="57"/>
      <c r="P5" s="57"/>
      <c r="Q5" s="57"/>
      <c r="R5" s="57"/>
      <c r="S5" s="57"/>
      <c r="T5" s="57"/>
      <c r="U5" s="57"/>
      <c r="V5" s="57"/>
      <c r="W5" s="57"/>
      <c r="X5" s="57"/>
      <c r="Y5" s="57"/>
      <c r="Z5" s="57"/>
      <c r="AA5" s="57"/>
      <c r="AB5" s="57"/>
      <c r="AC5" s="57"/>
      <c r="AD5" s="57"/>
      <c r="AE5" s="57"/>
      <c r="AF5" s="57"/>
      <c r="AG5" s="57"/>
      <c r="AH5" s="57"/>
      <c r="AI5" s="57"/>
      <c r="AJ5" s="57"/>
      <c r="AK5" s="57"/>
      <c r="AL5" s="57"/>
      <c r="AM5" s="57" t="s">
        <v>12</v>
      </c>
    </row>
    <row r="6" spans="1:39" ht="25.5" customHeight="1" x14ac:dyDescent="0.25">
      <c r="A6" s="57"/>
      <c r="B6" s="57"/>
      <c r="C6" s="57"/>
      <c r="D6" s="57"/>
      <c r="E6" s="57"/>
      <c r="F6" s="57"/>
      <c r="G6" s="57"/>
      <c r="H6" s="57"/>
      <c r="I6" s="57"/>
      <c r="J6" s="57"/>
      <c r="K6" s="57"/>
      <c r="L6" s="57"/>
      <c r="M6" s="59"/>
      <c r="N6" s="48" t="s">
        <v>7</v>
      </c>
      <c r="O6" s="49"/>
      <c r="P6" s="49"/>
      <c r="Q6" s="49"/>
      <c r="R6" s="50"/>
      <c r="S6" s="48" t="s">
        <v>8</v>
      </c>
      <c r="T6" s="49"/>
      <c r="U6" s="49"/>
      <c r="V6" s="49"/>
      <c r="W6" s="50"/>
      <c r="X6" s="48" t="s">
        <v>9</v>
      </c>
      <c r="Y6" s="49"/>
      <c r="Z6" s="49"/>
      <c r="AA6" s="49"/>
      <c r="AB6" s="50"/>
      <c r="AC6" s="48" t="s">
        <v>10</v>
      </c>
      <c r="AD6" s="49"/>
      <c r="AE6" s="49"/>
      <c r="AF6" s="49"/>
      <c r="AG6" s="50"/>
      <c r="AH6" s="48" t="s">
        <v>11</v>
      </c>
      <c r="AI6" s="5"/>
      <c r="AJ6" s="5"/>
      <c r="AK6" s="5"/>
      <c r="AL6" s="6"/>
      <c r="AM6" s="57"/>
    </row>
    <row r="7" spans="1:39" ht="23.25" customHeight="1" x14ac:dyDescent="0.25">
      <c r="A7" s="57"/>
      <c r="B7" s="57"/>
      <c r="C7" s="57"/>
      <c r="D7" s="57"/>
      <c r="E7" s="57" t="s">
        <v>13</v>
      </c>
      <c r="F7" s="57" t="s">
        <v>14</v>
      </c>
      <c r="G7" s="57"/>
      <c r="H7" s="57" t="s">
        <v>15</v>
      </c>
      <c r="I7" s="57" t="s">
        <v>16</v>
      </c>
      <c r="J7" s="57"/>
      <c r="K7" s="57" t="s">
        <v>17</v>
      </c>
      <c r="L7" s="57" t="s">
        <v>18</v>
      </c>
      <c r="M7" s="59"/>
      <c r="N7" s="51"/>
      <c r="O7" s="52"/>
      <c r="P7" s="52"/>
      <c r="Q7" s="52"/>
      <c r="R7" s="53"/>
      <c r="S7" s="51"/>
      <c r="T7" s="52"/>
      <c r="U7" s="52"/>
      <c r="V7" s="52"/>
      <c r="W7" s="53"/>
      <c r="X7" s="51"/>
      <c r="Y7" s="52"/>
      <c r="Z7" s="52"/>
      <c r="AA7" s="52"/>
      <c r="AB7" s="53"/>
      <c r="AC7" s="51"/>
      <c r="AD7" s="52"/>
      <c r="AE7" s="52"/>
      <c r="AF7" s="52"/>
      <c r="AG7" s="53"/>
      <c r="AH7" s="51"/>
      <c r="AI7" s="6"/>
      <c r="AJ7" s="7"/>
      <c r="AK7" s="5"/>
      <c r="AL7" s="6"/>
      <c r="AM7" s="57"/>
    </row>
    <row r="8" spans="1:39" ht="15.75" customHeight="1" x14ac:dyDescent="0.25">
      <c r="A8" s="57"/>
      <c r="B8" s="57"/>
      <c r="C8" s="57"/>
      <c r="D8" s="57"/>
      <c r="E8" s="57"/>
      <c r="F8" s="57"/>
      <c r="G8" s="57"/>
      <c r="H8" s="57"/>
      <c r="I8" s="57" t="s">
        <v>17</v>
      </c>
      <c r="J8" s="57" t="s">
        <v>18</v>
      </c>
      <c r="K8" s="57"/>
      <c r="L8" s="57"/>
      <c r="M8" s="59"/>
      <c r="N8" s="51"/>
      <c r="O8" s="52"/>
      <c r="P8" s="52"/>
      <c r="Q8" s="52"/>
      <c r="R8" s="53"/>
      <c r="S8" s="51"/>
      <c r="T8" s="52"/>
      <c r="U8" s="52"/>
      <c r="V8" s="52"/>
      <c r="W8" s="53"/>
      <c r="X8" s="51"/>
      <c r="Y8" s="52"/>
      <c r="Z8" s="52"/>
      <c r="AA8" s="52"/>
      <c r="AB8" s="53"/>
      <c r="AC8" s="51"/>
      <c r="AD8" s="52"/>
      <c r="AE8" s="52"/>
      <c r="AF8" s="52"/>
      <c r="AG8" s="53"/>
      <c r="AH8" s="51"/>
      <c r="AI8" s="8"/>
      <c r="AJ8" s="8"/>
      <c r="AK8" s="7"/>
      <c r="AL8" s="6"/>
      <c r="AM8" s="57"/>
    </row>
    <row r="9" spans="1:39" ht="15.75" customHeight="1" x14ac:dyDescent="0.25">
      <c r="A9" s="57"/>
      <c r="B9" s="57"/>
      <c r="C9" s="57"/>
      <c r="D9" s="57"/>
      <c r="E9" s="57"/>
      <c r="F9" s="57"/>
      <c r="G9" s="57"/>
      <c r="H9" s="57"/>
      <c r="I9" s="57"/>
      <c r="J9" s="57"/>
      <c r="K9" s="57"/>
      <c r="L9" s="57"/>
      <c r="M9" s="59"/>
      <c r="N9" s="51"/>
      <c r="O9" s="52"/>
      <c r="P9" s="52"/>
      <c r="Q9" s="52"/>
      <c r="R9" s="53"/>
      <c r="S9" s="51"/>
      <c r="T9" s="52"/>
      <c r="U9" s="52"/>
      <c r="V9" s="52"/>
      <c r="W9" s="53"/>
      <c r="X9" s="51"/>
      <c r="Y9" s="52"/>
      <c r="Z9" s="52"/>
      <c r="AA9" s="52"/>
      <c r="AB9" s="53"/>
      <c r="AC9" s="51"/>
      <c r="AD9" s="52"/>
      <c r="AE9" s="52"/>
      <c r="AF9" s="52"/>
      <c r="AG9" s="53"/>
      <c r="AH9" s="51"/>
      <c r="AI9" s="9"/>
      <c r="AJ9" s="9"/>
      <c r="AK9" s="8"/>
      <c r="AL9" s="8"/>
      <c r="AM9" s="57"/>
    </row>
    <row r="10" spans="1:39" x14ac:dyDescent="0.25">
      <c r="A10" s="57"/>
      <c r="B10" s="57"/>
      <c r="C10" s="57"/>
      <c r="D10" s="57"/>
      <c r="E10" s="57"/>
      <c r="F10" s="57"/>
      <c r="G10" s="57"/>
      <c r="H10" s="57"/>
      <c r="I10" s="57"/>
      <c r="J10" s="57"/>
      <c r="K10" s="57"/>
      <c r="L10" s="57"/>
      <c r="M10" s="59"/>
      <c r="N10" s="51"/>
      <c r="O10" s="52"/>
      <c r="P10" s="52"/>
      <c r="Q10" s="52"/>
      <c r="R10" s="53"/>
      <c r="S10" s="51"/>
      <c r="T10" s="52"/>
      <c r="U10" s="52"/>
      <c r="V10" s="52"/>
      <c r="W10" s="53"/>
      <c r="X10" s="51"/>
      <c r="Y10" s="52"/>
      <c r="Z10" s="52"/>
      <c r="AA10" s="52"/>
      <c r="AB10" s="53"/>
      <c r="AC10" s="51"/>
      <c r="AD10" s="52"/>
      <c r="AE10" s="52"/>
      <c r="AF10" s="52"/>
      <c r="AG10" s="53"/>
      <c r="AH10" s="51"/>
      <c r="AI10" s="9"/>
      <c r="AJ10" s="9"/>
      <c r="AK10" s="9"/>
      <c r="AL10" s="9"/>
      <c r="AM10" s="57"/>
    </row>
    <row r="11" spans="1:39" ht="51.75" customHeight="1" x14ac:dyDescent="0.25">
      <c r="A11" s="57"/>
      <c r="B11" s="57"/>
      <c r="C11" s="57"/>
      <c r="D11" s="57"/>
      <c r="E11" s="57"/>
      <c r="F11" s="57"/>
      <c r="G11" s="57"/>
      <c r="H11" s="57"/>
      <c r="I11" s="57"/>
      <c r="J11" s="57"/>
      <c r="K11" s="57"/>
      <c r="L11" s="57"/>
      <c r="M11" s="60"/>
      <c r="N11" s="54"/>
      <c r="O11" s="55"/>
      <c r="P11" s="55"/>
      <c r="Q11" s="55"/>
      <c r="R11" s="56"/>
      <c r="S11" s="54"/>
      <c r="T11" s="55"/>
      <c r="U11" s="55"/>
      <c r="V11" s="55"/>
      <c r="W11" s="56"/>
      <c r="X11" s="54"/>
      <c r="Y11" s="55"/>
      <c r="Z11" s="55"/>
      <c r="AA11" s="55"/>
      <c r="AB11" s="56"/>
      <c r="AC11" s="54"/>
      <c r="AD11" s="55"/>
      <c r="AE11" s="55"/>
      <c r="AF11" s="55"/>
      <c r="AG11" s="56"/>
      <c r="AH11" s="54"/>
      <c r="AI11" s="10"/>
      <c r="AJ11" s="10"/>
      <c r="AK11" s="10"/>
      <c r="AL11" s="10"/>
      <c r="AM11" s="57"/>
    </row>
    <row r="12" spans="1:39" s="15" customFormat="1" ht="32.25" customHeight="1" x14ac:dyDescent="0.25">
      <c r="A12" s="11"/>
      <c r="B12" s="12" t="s">
        <v>115</v>
      </c>
      <c r="C12" s="13"/>
      <c r="D12" s="11"/>
      <c r="E12" s="11"/>
      <c r="F12" s="11"/>
      <c r="G12" s="11"/>
      <c r="H12" s="11"/>
      <c r="I12" s="37">
        <f t="shared" ref="I12:AH12" si="0">I13+I45</f>
        <v>197650</v>
      </c>
      <c r="J12" s="37">
        <f t="shared" si="0"/>
        <v>152200</v>
      </c>
      <c r="K12" s="37">
        <f t="shared" si="0"/>
        <v>13917.58</v>
      </c>
      <c r="L12" s="37">
        <f t="shared" si="0"/>
        <v>13917.58</v>
      </c>
      <c r="M12" s="37">
        <f t="shared" si="0"/>
        <v>67583.641000000003</v>
      </c>
      <c r="N12" s="37">
        <f t="shared" si="0"/>
        <v>13788.29</v>
      </c>
      <c r="O12" s="37">
        <f t="shared" si="0"/>
        <v>0</v>
      </c>
      <c r="P12" s="37">
        <f t="shared" si="0"/>
        <v>10548.29</v>
      </c>
      <c r="Q12" s="37">
        <f t="shared" si="0"/>
        <v>10548.29</v>
      </c>
      <c r="R12" s="37">
        <f t="shared" si="0"/>
        <v>0</v>
      </c>
      <c r="S12" s="37">
        <f t="shared" si="0"/>
        <v>8949.2000000000007</v>
      </c>
      <c r="T12" s="37">
        <f t="shared" si="0"/>
        <v>0</v>
      </c>
      <c r="U12" s="37">
        <f t="shared" si="0"/>
        <v>5709.2</v>
      </c>
      <c r="V12" s="37">
        <f t="shared" si="0"/>
        <v>5709.2</v>
      </c>
      <c r="W12" s="37">
        <f t="shared" si="0"/>
        <v>0</v>
      </c>
      <c r="X12" s="37">
        <f t="shared" si="0"/>
        <v>15062.716</v>
      </c>
      <c r="Y12" s="37">
        <f t="shared" si="0"/>
        <v>0</v>
      </c>
      <c r="Z12" s="37">
        <f t="shared" si="0"/>
        <v>12362.716</v>
      </c>
      <c r="AA12" s="37">
        <f t="shared" si="0"/>
        <v>12362.716</v>
      </c>
      <c r="AB12" s="37">
        <f t="shared" si="0"/>
        <v>0</v>
      </c>
      <c r="AC12" s="37">
        <f t="shared" si="0"/>
        <v>16283.434999999999</v>
      </c>
      <c r="AD12" s="37">
        <f t="shared" si="0"/>
        <v>0</v>
      </c>
      <c r="AE12" s="37">
        <f t="shared" si="0"/>
        <v>0</v>
      </c>
      <c r="AF12" s="37">
        <f t="shared" si="0"/>
        <v>2783.4349999999999</v>
      </c>
      <c r="AG12" s="37">
        <f t="shared" si="0"/>
        <v>0</v>
      </c>
      <c r="AH12" s="37">
        <f t="shared" si="0"/>
        <v>13500</v>
      </c>
      <c r="AI12" s="3">
        <f t="shared" ref="AI12:AL12" si="1">AI14+AI23</f>
        <v>0</v>
      </c>
      <c r="AJ12" s="3">
        <f t="shared" si="1"/>
        <v>0</v>
      </c>
      <c r="AK12" s="3">
        <f t="shared" si="1"/>
        <v>0</v>
      </c>
      <c r="AL12" s="3">
        <f t="shared" si="1"/>
        <v>0</v>
      </c>
      <c r="AM12" s="14"/>
    </row>
    <row r="13" spans="1:39" s="15" customFormat="1" ht="32.25" customHeight="1" x14ac:dyDescent="0.25">
      <c r="A13" s="11" t="s">
        <v>21</v>
      </c>
      <c r="B13" s="16" t="s">
        <v>116</v>
      </c>
      <c r="C13" s="13"/>
      <c r="D13" s="11"/>
      <c r="E13" s="11"/>
      <c r="F13" s="11"/>
      <c r="G13" s="11"/>
      <c r="H13" s="11"/>
      <c r="I13" s="37">
        <f>I14+I23+I44</f>
        <v>130620</v>
      </c>
      <c r="J13" s="37">
        <f t="shared" ref="J13:AH13" si="2">J14+J23+J44</f>
        <v>85170</v>
      </c>
      <c r="K13" s="37">
        <f t="shared" si="2"/>
        <v>13917.58</v>
      </c>
      <c r="L13" s="37">
        <f t="shared" si="2"/>
        <v>13917.58</v>
      </c>
      <c r="M13" s="37">
        <f t="shared" si="2"/>
        <v>62450.206000000006</v>
      </c>
      <c r="N13" s="37">
        <f t="shared" si="2"/>
        <v>13788.29</v>
      </c>
      <c r="O13" s="37">
        <f t="shared" si="2"/>
        <v>0</v>
      </c>
      <c r="P13" s="37">
        <f t="shared" si="2"/>
        <v>10548.29</v>
      </c>
      <c r="Q13" s="37">
        <f t="shared" si="2"/>
        <v>10548.29</v>
      </c>
      <c r="R13" s="37">
        <f t="shared" si="2"/>
        <v>0</v>
      </c>
      <c r="S13" s="37">
        <f t="shared" si="2"/>
        <v>8255.2000000000007</v>
      </c>
      <c r="T13" s="37">
        <f t="shared" si="2"/>
        <v>0</v>
      </c>
      <c r="U13" s="37">
        <f t="shared" si="2"/>
        <v>5015.2</v>
      </c>
      <c r="V13" s="37">
        <f t="shared" si="2"/>
        <v>5015.2</v>
      </c>
      <c r="W13" s="37">
        <f t="shared" si="2"/>
        <v>0</v>
      </c>
      <c r="X13" s="37">
        <f t="shared" si="2"/>
        <v>14306.716</v>
      </c>
      <c r="Y13" s="37">
        <f t="shared" si="2"/>
        <v>0</v>
      </c>
      <c r="Z13" s="37">
        <f t="shared" si="2"/>
        <v>11606.716</v>
      </c>
      <c r="AA13" s="37">
        <f t="shared" si="2"/>
        <v>11606.716</v>
      </c>
      <c r="AB13" s="37">
        <f t="shared" si="2"/>
        <v>0</v>
      </c>
      <c r="AC13" s="37">
        <f t="shared" si="2"/>
        <v>12600</v>
      </c>
      <c r="AD13" s="37">
        <f t="shared" si="2"/>
        <v>0</v>
      </c>
      <c r="AE13" s="37">
        <f t="shared" si="2"/>
        <v>0</v>
      </c>
      <c r="AF13" s="37">
        <f t="shared" si="2"/>
        <v>0</v>
      </c>
      <c r="AG13" s="37">
        <f t="shared" si="2"/>
        <v>0</v>
      </c>
      <c r="AH13" s="37">
        <f t="shared" si="2"/>
        <v>13500</v>
      </c>
      <c r="AI13" s="3"/>
      <c r="AJ13" s="3"/>
      <c r="AK13" s="3"/>
      <c r="AL13" s="3"/>
      <c r="AM13" s="14"/>
    </row>
    <row r="14" spans="1:39" s="15" customFormat="1" ht="51" customHeight="1" x14ac:dyDescent="0.25">
      <c r="A14" s="11">
        <v>1</v>
      </c>
      <c r="B14" s="13" t="s">
        <v>23</v>
      </c>
      <c r="C14" s="13"/>
      <c r="D14" s="11"/>
      <c r="E14" s="11"/>
      <c r="F14" s="11"/>
      <c r="G14" s="11"/>
      <c r="H14" s="11"/>
      <c r="I14" s="37">
        <f>SUM(I15:I22)</f>
        <v>59420</v>
      </c>
      <c r="J14" s="37">
        <f>SUM(J15:J22)</f>
        <v>59620</v>
      </c>
      <c r="K14" s="37">
        <f t="shared" ref="K14:AL14" si="3">SUM(K15:K22)</f>
        <v>13917.58</v>
      </c>
      <c r="L14" s="37">
        <f t="shared" si="3"/>
        <v>13917.58</v>
      </c>
      <c r="M14" s="37">
        <f t="shared" si="3"/>
        <v>10226.418000000001</v>
      </c>
      <c r="N14" s="37">
        <f t="shared" si="3"/>
        <v>7819.2900000000009</v>
      </c>
      <c r="O14" s="37">
        <f t="shared" si="3"/>
        <v>0</v>
      </c>
      <c r="P14" s="37">
        <f t="shared" si="3"/>
        <v>7819.2900000000009</v>
      </c>
      <c r="Q14" s="37">
        <f t="shared" si="3"/>
        <v>7819.2900000000009</v>
      </c>
      <c r="R14" s="37">
        <f t="shared" si="3"/>
        <v>0</v>
      </c>
      <c r="S14" s="37">
        <f t="shared" si="3"/>
        <v>277</v>
      </c>
      <c r="T14" s="37">
        <f t="shared" si="3"/>
        <v>0</v>
      </c>
      <c r="U14" s="37">
        <f t="shared" si="3"/>
        <v>277</v>
      </c>
      <c r="V14" s="37">
        <f t="shared" si="3"/>
        <v>277</v>
      </c>
      <c r="W14" s="37">
        <f t="shared" si="3"/>
        <v>0</v>
      </c>
      <c r="X14" s="37">
        <f t="shared" si="3"/>
        <v>2130.1280000000002</v>
      </c>
      <c r="Y14" s="37">
        <f t="shared" si="3"/>
        <v>0</v>
      </c>
      <c r="Z14" s="37">
        <f t="shared" si="3"/>
        <v>2130.1280000000002</v>
      </c>
      <c r="AA14" s="37">
        <f t="shared" si="3"/>
        <v>2130.1280000000002</v>
      </c>
      <c r="AB14" s="37">
        <f t="shared" si="3"/>
        <v>0</v>
      </c>
      <c r="AC14" s="37">
        <f t="shared" si="3"/>
        <v>0</v>
      </c>
      <c r="AD14" s="37">
        <f t="shared" si="3"/>
        <v>0</v>
      </c>
      <c r="AE14" s="37">
        <f t="shared" si="3"/>
        <v>0</v>
      </c>
      <c r="AF14" s="37">
        <f t="shared" si="3"/>
        <v>0</v>
      </c>
      <c r="AG14" s="37">
        <f t="shared" si="3"/>
        <v>0</v>
      </c>
      <c r="AH14" s="37">
        <f t="shared" si="3"/>
        <v>0</v>
      </c>
      <c r="AI14" s="3">
        <f t="shared" si="3"/>
        <v>0</v>
      </c>
      <c r="AJ14" s="3">
        <f t="shared" si="3"/>
        <v>0</v>
      </c>
      <c r="AK14" s="3">
        <f t="shared" si="3"/>
        <v>0</v>
      </c>
      <c r="AL14" s="3">
        <f t="shared" si="3"/>
        <v>0</v>
      </c>
      <c r="AM14" s="14"/>
    </row>
    <row r="15" spans="1:39" s="22" customFormat="1" ht="61.5" customHeight="1" x14ac:dyDescent="0.25">
      <c r="A15" s="34" t="s">
        <v>126</v>
      </c>
      <c r="B15" s="18" t="s">
        <v>36</v>
      </c>
      <c r="C15" s="19" t="s">
        <v>26</v>
      </c>
      <c r="D15" s="17" t="s">
        <v>44</v>
      </c>
      <c r="E15" s="17">
        <v>2019</v>
      </c>
      <c r="F15" s="17">
        <v>2024</v>
      </c>
      <c r="G15" s="19" t="s">
        <v>47</v>
      </c>
      <c r="H15" s="19" t="s">
        <v>51</v>
      </c>
      <c r="I15" s="24">
        <v>5200</v>
      </c>
      <c r="J15" s="24">
        <v>5200</v>
      </c>
      <c r="K15" s="24"/>
      <c r="L15" s="24"/>
      <c r="M15" s="24">
        <f t="shared" ref="M15:M22" si="4">N15+S15+X15</f>
        <v>3752</v>
      </c>
      <c r="N15" s="24">
        <v>3050</v>
      </c>
      <c r="O15" s="24"/>
      <c r="P15" s="24">
        <f>+Q15+R15</f>
        <v>3050</v>
      </c>
      <c r="Q15" s="24">
        <v>3050</v>
      </c>
      <c r="R15" s="24"/>
      <c r="S15" s="24">
        <v>202</v>
      </c>
      <c r="T15" s="24"/>
      <c r="U15" s="24">
        <f>+V15+W15</f>
        <v>202</v>
      </c>
      <c r="V15" s="24">
        <v>202</v>
      </c>
      <c r="W15" s="24"/>
      <c r="X15" s="24">
        <v>500</v>
      </c>
      <c r="Y15" s="24"/>
      <c r="Z15" s="24">
        <f>+AA15+AB15</f>
        <v>500</v>
      </c>
      <c r="AA15" s="24">
        <v>500</v>
      </c>
      <c r="AB15" s="24"/>
      <c r="AC15" s="24"/>
      <c r="AD15" s="24"/>
      <c r="AE15" s="24"/>
      <c r="AF15" s="24"/>
      <c r="AG15" s="24"/>
      <c r="AH15" s="24"/>
      <c r="AI15" s="21"/>
      <c r="AJ15" s="21"/>
      <c r="AK15" s="21"/>
      <c r="AL15" s="21"/>
      <c r="AM15" s="20"/>
    </row>
    <row r="16" spans="1:39" s="22" customFormat="1" ht="61.5" customHeight="1" x14ac:dyDescent="0.25">
      <c r="A16" s="34" t="s">
        <v>126</v>
      </c>
      <c r="B16" s="18" t="s">
        <v>72</v>
      </c>
      <c r="C16" s="19" t="s">
        <v>26</v>
      </c>
      <c r="D16" s="17" t="s">
        <v>44</v>
      </c>
      <c r="E16" s="17">
        <v>2019</v>
      </c>
      <c r="F16" s="17">
        <v>2024</v>
      </c>
      <c r="G16" s="19" t="s">
        <v>78</v>
      </c>
      <c r="H16" s="19" t="s">
        <v>73</v>
      </c>
      <c r="I16" s="24">
        <v>5000</v>
      </c>
      <c r="J16" s="24">
        <v>5200</v>
      </c>
      <c r="K16" s="24"/>
      <c r="L16" s="24"/>
      <c r="M16" s="24">
        <f t="shared" si="4"/>
        <v>304.64600000000002</v>
      </c>
      <c r="N16" s="24">
        <v>304.64600000000002</v>
      </c>
      <c r="O16" s="24"/>
      <c r="P16" s="24">
        <f>+Q16+R16</f>
        <v>304.64600000000002</v>
      </c>
      <c r="Q16" s="24">
        <f>N16</f>
        <v>304.64600000000002</v>
      </c>
      <c r="R16" s="24"/>
      <c r="S16" s="24"/>
      <c r="T16" s="24"/>
      <c r="U16" s="24"/>
      <c r="V16" s="24"/>
      <c r="W16" s="24"/>
      <c r="X16" s="24"/>
      <c r="Y16" s="24"/>
      <c r="Z16" s="24"/>
      <c r="AA16" s="24"/>
      <c r="AB16" s="24"/>
      <c r="AC16" s="24"/>
      <c r="AD16" s="24"/>
      <c r="AE16" s="24"/>
      <c r="AF16" s="24"/>
      <c r="AG16" s="24"/>
      <c r="AH16" s="24"/>
      <c r="AI16" s="21"/>
      <c r="AJ16" s="21"/>
      <c r="AK16" s="21"/>
      <c r="AL16" s="21"/>
      <c r="AM16" s="20"/>
    </row>
    <row r="17" spans="1:39" s="22" customFormat="1" ht="61.5" customHeight="1" x14ac:dyDescent="0.25">
      <c r="A17" s="34" t="s">
        <v>126</v>
      </c>
      <c r="B17" s="18" t="s">
        <v>65</v>
      </c>
      <c r="C17" s="19" t="s">
        <v>26</v>
      </c>
      <c r="D17" s="17" t="s">
        <v>44</v>
      </c>
      <c r="E17" s="17">
        <v>2020</v>
      </c>
      <c r="F17" s="17">
        <v>2021</v>
      </c>
      <c r="G17" s="19" t="s">
        <v>66</v>
      </c>
      <c r="H17" s="19" t="s">
        <v>67</v>
      </c>
      <c r="I17" s="24">
        <v>9500</v>
      </c>
      <c r="J17" s="24">
        <f>I17</f>
        <v>9500</v>
      </c>
      <c r="K17" s="24">
        <v>5000</v>
      </c>
      <c r="L17" s="24">
        <f>K17</f>
        <v>5000</v>
      </c>
      <c r="M17" s="24">
        <f t="shared" si="4"/>
        <v>3870</v>
      </c>
      <c r="N17" s="24">
        <v>3870</v>
      </c>
      <c r="O17" s="24"/>
      <c r="P17" s="24">
        <f>+Q17+R17</f>
        <v>3870</v>
      </c>
      <c r="Q17" s="24">
        <v>3870</v>
      </c>
      <c r="R17" s="24"/>
      <c r="S17" s="24"/>
      <c r="T17" s="24"/>
      <c r="U17" s="24"/>
      <c r="V17" s="24"/>
      <c r="W17" s="24"/>
      <c r="X17" s="24"/>
      <c r="Y17" s="24"/>
      <c r="Z17" s="24"/>
      <c r="AA17" s="24"/>
      <c r="AB17" s="24"/>
      <c r="AC17" s="24"/>
      <c r="AD17" s="24"/>
      <c r="AE17" s="24"/>
      <c r="AF17" s="24"/>
      <c r="AG17" s="24"/>
      <c r="AH17" s="24"/>
      <c r="AI17" s="21"/>
      <c r="AJ17" s="21"/>
      <c r="AK17" s="21"/>
      <c r="AL17" s="21"/>
      <c r="AM17" s="20"/>
    </row>
    <row r="18" spans="1:39" s="22" customFormat="1" ht="61.5" customHeight="1" x14ac:dyDescent="0.25">
      <c r="A18" s="34" t="s">
        <v>126</v>
      </c>
      <c r="B18" s="18" t="s">
        <v>68</v>
      </c>
      <c r="C18" s="19" t="s">
        <v>26</v>
      </c>
      <c r="D18" s="17" t="s">
        <v>44</v>
      </c>
      <c r="E18" s="17"/>
      <c r="F18" s="17"/>
      <c r="G18" s="19"/>
      <c r="H18" s="19"/>
      <c r="I18" s="24">
        <v>5050</v>
      </c>
      <c r="J18" s="24">
        <f>I18</f>
        <v>5050</v>
      </c>
      <c r="K18" s="24">
        <v>2507</v>
      </c>
      <c r="L18" s="24">
        <f>K18</f>
        <v>2507</v>
      </c>
      <c r="M18" s="24">
        <f t="shared" si="4"/>
        <v>440</v>
      </c>
      <c r="N18" s="24">
        <v>440</v>
      </c>
      <c r="O18" s="24"/>
      <c r="P18" s="24">
        <f>+Q18+R18</f>
        <v>440</v>
      </c>
      <c r="Q18" s="24">
        <v>440</v>
      </c>
      <c r="R18" s="24"/>
      <c r="S18" s="24"/>
      <c r="T18" s="24"/>
      <c r="U18" s="24"/>
      <c r="V18" s="24"/>
      <c r="W18" s="24"/>
      <c r="X18" s="24"/>
      <c r="Y18" s="24"/>
      <c r="Z18" s="24"/>
      <c r="AA18" s="24"/>
      <c r="AB18" s="24"/>
      <c r="AC18" s="24"/>
      <c r="AD18" s="24"/>
      <c r="AE18" s="24"/>
      <c r="AF18" s="24"/>
      <c r="AG18" s="24"/>
      <c r="AH18" s="24"/>
      <c r="AI18" s="21"/>
      <c r="AJ18" s="21"/>
      <c r="AK18" s="21"/>
      <c r="AL18" s="21"/>
      <c r="AM18" s="20"/>
    </row>
    <row r="19" spans="1:39" s="22" customFormat="1" ht="61.5" customHeight="1" x14ac:dyDescent="0.25">
      <c r="A19" s="34" t="s">
        <v>126</v>
      </c>
      <c r="B19" s="18" t="s">
        <v>69</v>
      </c>
      <c r="C19" s="19" t="s">
        <v>26</v>
      </c>
      <c r="D19" s="17" t="s">
        <v>44</v>
      </c>
      <c r="E19" s="17"/>
      <c r="F19" s="17"/>
      <c r="G19" s="19"/>
      <c r="H19" s="19"/>
      <c r="I19" s="24">
        <v>6600</v>
      </c>
      <c r="J19" s="24">
        <f t="shared" ref="J19:J22" si="5">I19</f>
        <v>6600</v>
      </c>
      <c r="K19" s="24">
        <v>6400.2349999999997</v>
      </c>
      <c r="L19" s="24">
        <f>K19</f>
        <v>6400.2349999999997</v>
      </c>
      <c r="M19" s="24">
        <f t="shared" si="4"/>
        <v>75</v>
      </c>
      <c r="N19" s="24"/>
      <c r="O19" s="24"/>
      <c r="P19" s="24"/>
      <c r="Q19" s="24"/>
      <c r="R19" s="24"/>
      <c r="S19" s="24">
        <v>75</v>
      </c>
      <c r="T19" s="24"/>
      <c r="U19" s="24">
        <f>+V19+W19</f>
        <v>75</v>
      </c>
      <c r="V19" s="24">
        <v>75</v>
      </c>
      <c r="W19" s="24"/>
      <c r="X19" s="24"/>
      <c r="Y19" s="24"/>
      <c r="Z19" s="24"/>
      <c r="AA19" s="24"/>
      <c r="AB19" s="24"/>
      <c r="AC19" s="24"/>
      <c r="AD19" s="24"/>
      <c r="AE19" s="24"/>
      <c r="AF19" s="24"/>
      <c r="AG19" s="24"/>
      <c r="AH19" s="24"/>
      <c r="AI19" s="21"/>
      <c r="AJ19" s="21"/>
      <c r="AK19" s="21"/>
      <c r="AL19" s="21"/>
      <c r="AM19" s="20"/>
    </row>
    <row r="20" spans="1:39" s="22" customFormat="1" ht="61.5" customHeight="1" x14ac:dyDescent="0.25">
      <c r="A20" s="34" t="s">
        <v>126</v>
      </c>
      <c r="B20" s="18" t="s">
        <v>70</v>
      </c>
      <c r="C20" s="19" t="s">
        <v>26</v>
      </c>
      <c r="D20" s="17" t="s">
        <v>44</v>
      </c>
      <c r="E20" s="17"/>
      <c r="F20" s="17"/>
      <c r="G20" s="19"/>
      <c r="H20" s="19"/>
      <c r="I20" s="24">
        <v>170</v>
      </c>
      <c r="J20" s="24">
        <f t="shared" si="5"/>
        <v>170</v>
      </c>
      <c r="K20" s="24">
        <v>10.345000000000001</v>
      </c>
      <c r="L20" s="24">
        <f>K20</f>
        <v>10.345000000000001</v>
      </c>
      <c r="M20" s="24">
        <f t="shared" si="4"/>
        <v>154.64400000000001</v>
      </c>
      <c r="N20" s="24">
        <v>154.64400000000001</v>
      </c>
      <c r="O20" s="24"/>
      <c r="P20" s="24">
        <f>+Q20+R20</f>
        <v>154.64400000000001</v>
      </c>
      <c r="Q20" s="24">
        <f>N20</f>
        <v>154.64400000000001</v>
      </c>
      <c r="R20" s="24"/>
      <c r="S20" s="24"/>
      <c r="T20" s="24"/>
      <c r="U20" s="24"/>
      <c r="V20" s="24"/>
      <c r="W20" s="24"/>
      <c r="X20" s="24"/>
      <c r="Y20" s="24"/>
      <c r="Z20" s="24"/>
      <c r="AA20" s="24"/>
      <c r="AB20" s="24"/>
      <c r="AC20" s="24"/>
      <c r="AD20" s="24"/>
      <c r="AE20" s="24"/>
      <c r="AF20" s="24"/>
      <c r="AG20" s="24"/>
      <c r="AH20" s="24"/>
      <c r="AI20" s="21"/>
      <c r="AJ20" s="21"/>
      <c r="AK20" s="21"/>
      <c r="AL20" s="21"/>
      <c r="AM20" s="20"/>
    </row>
    <row r="21" spans="1:39" s="22" customFormat="1" ht="60.75" customHeight="1" x14ac:dyDescent="0.25">
      <c r="A21" s="34" t="s">
        <v>126</v>
      </c>
      <c r="B21" s="18" t="s">
        <v>102</v>
      </c>
      <c r="C21" s="19" t="s">
        <v>26</v>
      </c>
      <c r="D21" s="17" t="s">
        <v>44</v>
      </c>
      <c r="E21" s="17"/>
      <c r="F21" s="17"/>
      <c r="G21" s="19"/>
      <c r="H21" s="19"/>
      <c r="I21" s="24">
        <v>20400</v>
      </c>
      <c r="J21" s="24">
        <f t="shared" si="5"/>
        <v>20400</v>
      </c>
      <c r="K21" s="24"/>
      <c r="L21" s="24"/>
      <c r="M21" s="24">
        <f t="shared" si="4"/>
        <v>29.128</v>
      </c>
      <c r="N21" s="24"/>
      <c r="O21" s="24"/>
      <c r="P21" s="24"/>
      <c r="Q21" s="24"/>
      <c r="R21" s="24"/>
      <c r="S21" s="24"/>
      <c r="T21" s="24"/>
      <c r="U21" s="24"/>
      <c r="V21" s="24"/>
      <c r="W21" s="24"/>
      <c r="X21" s="24">
        <v>29.128</v>
      </c>
      <c r="Y21" s="24"/>
      <c r="Z21" s="24">
        <f>+AA21+AB21</f>
        <v>29.128</v>
      </c>
      <c r="AA21" s="24">
        <f>X21</f>
        <v>29.128</v>
      </c>
      <c r="AB21" s="24"/>
      <c r="AC21" s="24"/>
      <c r="AD21" s="24"/>
      <c r="AE21" s="24"/>
      <c r="AF21" s="24"/>
      <c r="AG21" s="24"/>
      <c r="AH21" s="24"/>
      <c r="AI21" s="21"/>
      <c r="AJ21" s="21"/>
      <c r="AK21" s="21"/>
      <c r="AL21" s="21"/>
      <c r="AM21" s="20"/>
    </row>
    <row r="22" spans="1:39" s="22" customFormat="1" ht="65.25" customHeight="1" x14ac:dyDescent="0.25">
      <c r="A22" s="34" t="s">
        <v>126</v>
      </c>
      <c r="B22" s="18" t="s">
        <v>79</v>
      </c>
      <c r="C22" s="19" t="s">
        <v>26</v>
      </c>
      <c r="D22" s="19" t="s">
        <v>80</v>
      </c>
      <c r="E22" s="17">
        <v>2020</v>
      </c>
      <c r="F22" s="17">
        <v>2023</v>
      </c>
      <c r="G22" s="19" t="s">
        <v>81</v>
      </c>
      <c r="H22" s="19" t="s">
        <v>82</v>
      </c>
      <c r="I22" s="24">
        <v>7500</v>
      </c>
      <c r="J22" s="24">
        <f t="shared" si="5"/>
        <v>7500</v>
      </c>
      <c r="K22" s="24"/>
      <c r="L22" s="24"/>
      <c r="M22" s="24">
        <f t="shared" si="4"/>
        <v>1601</v>
      </c>
      <c r="N22" s="24"/>
      <c r="O22" s="24"/>
      <c r="P22" s="24"/>
      <c r="Q22" s="24"/>
      <c r="R22" s="24"/>
      <c r="S22" s="24"/>
      <c r="T22" s="24"/>
      <c r="U22" s="24"/>
      <c r="V22" s="24"/>
      <c r="W22" s="24"/>
      <c r="X22" s="24">
        <v>1601</v>
      </c>
      <c r="Y22" s="24"/>
      <c r="Z22" s="24">
        <f>+AA22+AB22</f>
        <v>1601</v>
      </c>
      <c r="AA22" s="24">
        <f>X22</f>
        <v>1601</v>
      </c>
      <c r="AB22" s="24"/>
      <c r="AC22" s="24"/>
      <c r="AD22" s="24"/>
      <c r="AE22" s="24"/>
      <c r="AF22" s="24"/>
      <c r="AG22" s="24"/>
      <c r="AH22" s="24"/>
      <c r="AI22" s="21"/>
      <c r="AJ22" s="21"/>
      <c r="AK22" s="21"/>
      <c r="AL22" s="21"/>
      <c r="AM22" s="20"/>
    </row>
    <row r="23" spans="1:39" s="15" customFormat="1" ht="31.5" x14ac:dyDescent="0.25">
      <c r="A23" s="11">
        <v>2</v>
      </c>
      <c r="B23" s="13" t="s">
        <v>24</v>
      </c>
      <c r="C23" s="12"/>
      <c r="D23" s="11"/>
      <c r="E23" s="11"/>
      <c r="F23" s="11"/>
      <c r="G23" s="11"/>
      <c r="H23" s="11"/>
      <c r="I23" s="37">
        <f>I24+I42</f>
        <v>71200</v>
      </c>
      <c r="J23" s="37">
        <f t="shared" ref="J23:AK23" si="6">J24+J42</f>
        <v>25550</v>
      </c>
      <c r="K23" s="37">
        <f t="shared" si="6"/>
        <v>0</v>
      </c>
      <c r="L23" s="37">
        <f t="shared" si="6"/>
        <v>0</v>
      </c>
      <c r="M23" s="37">
        <f t="shared" si="6"/>
        <v>37823.788</v>
      </c>
      <c r="N23" s="37">
        <f t="shared" si="6"/>
        <v>2729</v>
      </c>
      <c r="O23" s="37">
        <f t="shared" si="6"/>
        <v>0</v>
      </c>
      <c r="P23" s="37">
        <f t="shared" si="6"/>
        <v>2729</v>
      </c>
      <c r="Q23" s="37">
        <f t="shared" si="6"/>
        <v>2729</v>
      </c>
      <c r="R23" s="37">
        <f t="shared" si="6"/>
        <v>0</v>
      </c>
      <c r="S23" s="37">
        <f t="shared" si="6"/>
        <v>4738.2</v>
      </c>
      <c r="T23" s="37">
        <f t="shared" si="6"/>
        <v>0</v>
      </c>
      <c r="U23" s="37">
        <f t="shared" si="6"/>
        <v>4738.2</v>
      </c>
      <c r="V23" s="37">
        <f t="shared" si="6"/>
        <v>4738.2</v>
      </c>
      <c r="W23" s="37">
        <f t="shared" si="6"/>
        <v>0</v>
      </c>
      <c r="X23" s="37">
        <f t="shared" si="6"/>
        <v>9476.5879999999997</v>
      </c>
      <c r="Y23" s="37">
        <f t="shared" si="6"/>
        <v>0</v>
      </c>
      <c r="Z23" s="37">
        <f t="shared" si="6"/>
        <v>9476.5879999999997</v>
      </c>
      <c r="AA23" s="37">
        <f t="shared" si="6"/>
        <v>9476.5879999999997</v>
      </c>
      <c r="AB23" s="37">
        <f t="shared" si="6"/>
        <v>0</v>
      </c>
      <c r="AC23" s="37">
        <f t="shared" si="6"/>
        <v>10080</v>
      </c>
      <c r="AD23" s="37">
        <f t="shared" si="6"/>
        <v>0</v>
      </c>
      <c r="AE23" s="37">
        <f t="shared" si="6"/>
        <v>0</v>
      </c>
      <c r="AF23" s="37">
        <f t="shared" si="6"/>
        <v>0</v>
      </c>
      <c r="AG23" s="37">
        <f t="shared" si="6"/>
        <v>0</v>
      </c>
      <c r="AH23" s="37">
        <f t="shared" si="6"/>
        <v>10800</v>
      </c>
      <c r="AI23" s="3">
        <f t="shared" si="6"/>
        <v>0</v>
      </c>
      <c r="AJ23" s="3">
        <f t="shared" si="6"/>
        <v>0</v>
      </c>
      <c r="AK23" s="3">
        <f t="shared" si="6"/>
        <v>0</v>
      </c>
      <c r="AL23" s="23"/>
      <c r="AM23" s="14"/>
    </row>
    <row r="24" spans="1:39" s="15" customFormat="1" ht="61.5" customHeight="1" x14ac:dyDescent="0.25">
      <c r="A24" s="11" t="s">
        <v>28</v>
      </c>
      <c r="B24" s="13" t="s">
        <v>31</v>
      </c>
      <c r="C24" s="12"/>
      <c r="D24" s="11"/>
      <c r="E24" s="11"/>
      <c r="F24" s="11"/>
      <c r="G24" s="11"/>
      <c r="H24" s="11"/>
      <c r="I24" s="37">
        <f t="shared" ref="I24:AB24" si="7">SUM(I25:I41)</f>
        <v>26700</v>
      </c>
      <c r="J24" s="37">
        <f t="shared" si="7"/>
        <v>25550</v>
      </c>
      <c r="K24" s="37">
        <f t="shared" si="7"/>
        <v>0</v>
      </c>
      <c r="L24" s="37">
        <f t="shared" si="7"/>
        <v>0</v>
      </c>
      <c r="M24" s="37">
        <f t="shared" si="7"/>
        <v>34033.788</v>
      </c>
      <c r="N24" s="37">
        <f t="shared" si="7"/>
        <v>2729</v>
      </c>
      <c r="O24" s="37">
        <f t="shared" si="7"/>
        <v>0</v>
      </c>
      <c r="P24" s="37">
        <f t="shared" si="7"/>
        <v>2729</v>
      </c>
      <c r="Q24" s="37">
        <f t="shared" si="7"/>
        <v>2729</v>
      </c>
      <c r="R24" s="37">
        <f t="shared" si="7"/>
        <v>0</v>
      </c>
      <c r="S24" s="37">
        <f t="shared" si="7"/>
        <v>4738.2</v>
      </c>
      <c r="T24" s="37">
        <f t="shared" si="7"/>
        <v>0</v>
      </c>
      <c r="U24" s="37">
        <f t="shared" si="7"/>
        <v>4738.2</v>
      </c>
      <c r="V24" s="37">
        <f t="shared" si="7"/>
        <v>4738.2</v>
      </c>
      <c r="W24" s="37">
        <f t="shared" si="7"/>
        <v>0</v>
      </c>
      <c r="X24" s="37">
        <f t="shared" si="7"/>
        <v>9476.5879999999997</v>
      </c>
      <c r="Y24" s="37">
        <f t="shared" si="7"/>
        <v>0</v>
      </c>
      <c r="Z24" s="37">
        <f t="shared" si="7"/>
        <v>9476.5879999999997</v>
      </c>
      <c r="AA24" s="37">
        <f t="shared" si="7"/>
        <v>9476.5879999999997</v>
      </c>
      <c r="AB24" s="37">
        <f t="shared" si="7"/>
        <v>0</v>
      </c>
      <c r="AC24" s="37">
        <f>SUM(AC25:AC41)</f>
        <v>8580</v>
      </c>
      <c r="AD24" s="37">
        <f t="shared" ref="AD24:AL24" si="8">SUM(AD25:AD41)</f>
        <v>0</v>
      </c>
      <c r="AE24" s="37">
        <f t="shared" si="8"/>
        <v>0</v>
      </c>
      <c r="AF24" s="37">
        <f t="shared" si="8"/>
        <v>0</v>
      </c>
      <c r="AG24" s="37">
        <f t="shared" si="8"/>
        <v>0</v>
      </c>
      <c r="AH24" s="37">
        <f t="shared" si="8"/>
        <v>8510</v>
      </c>
      <c r="AI24" s="3">
        <f t="shared" si="8"/>
        <v>0</v>
      </c>
      <c r="AJ24" s="3">
        <f t="shared" si="8"/>
        <v>0</v>
      </c>
      <c r="AK24" s="3">
        <f t="shared" si="8"/>
        <v>0</v>
      </c>
      <c r="AL24" s="3">
        <f t="shared" si="8"/>
        <v>0</v>
      </c>
      <c r="AM24" s="14"/>
    </row>
    <row r="25" spans="1:39" s="22" customFormat="1" ht="62.25" customHeight="1" x14ac:dyDescent="0.25">
      <c r="A25" s="34" t="s">
        <v>126</v>
      </c>
      <c r="B25" s="18" t="s">
        <v>35</v>
      </c>
      <c r="C25" s="19" t="s">
        <v>26</v>
      </c>
      <c r="D25" s="17" t="s">
        <v>34</v>
      </c>
      <c r="E25" s="17">
        <v>2022</v>
      </c>
      <c r="F25" s="17">
        <v>2024</v>
      </c>
      <c r="G25" s="19" t="s">
        <v>57</v>
      </c>
      <c r="H25" s="19" t="s">
        <v>56</v>
      </c>
      <c r="I25" s="24">
        <v>3600</v>
      </c>
      <c r="J25" s="24">
        <v>3600</v>
      </c>
      <c r="K25" s="24"/>
      <c r="L25" s="24"/>
      <c r="M25" s="24">
        <f>(N25+S25+X25+AC25+AH25)</f>
        <v>3341.7</v>
      </c>
      <c r="N25" s="24"/>
      <c r="O25" s="24"/>
      <c r="P25" s="24"/>
      <c r="Q25" s="24"/>
      <c r="R25" s="24"/>
      <c r="S25" s="24">
        <v>229.7</v>
      </c>
      <c r="T25" s="24"/>
      <c r="U25" s="24">
        <f>+V25+W25</f>
        <v>229.7</v>
      </c>
      <c r="V25" s="24">
        <v>229.7</v>
      </c>
      <c r="W25" s="24"/>
      <c r="X25" s="24">
        <v>1200</v>
      </c>
      <c r="Y25" s="24"/>
      <c r="Z25" s="24">
        <f>+AA25+AB25</f>
        <v>1200</v>
      </c>
      <c r="AA25" s="24">
        <v>1200</v>
      </c>
      <c r="AB25" s="24"/>
      <c r="AC25" s="24">
        <v>1200</v>
      </c>
      <c r="AD25" s="24"/>
      <c r="AE25" s="24"/>
      <c r="AF25" s="24"/>
      <c r="AG25" s="24"/>
      <c r="AH25" s="24">
        <v>712</v>
      </c>
      <c r="AI25" s="21"/>
      <c r="AJ25" s="21"/>
      <c r="AK25" s="21"/>
      <c r="AL25" s="21"/>
      <c r="AM25" s="18"/>
    </row>
    <row r="26" spans="1:39" s="22" customFormat="1" ht="62.25" customHeight="1" x14ac:dyDescent="0.25">
      <c r="A26" s="34" t="s">
        <v>126</v>
      </c>
      <c r="B26" s="18" t="s">
        <v>37</v>
      </c>
      <c r="C26" s="19" t="s">
        <v>26</v>
      </c>
      <c r="D26" s="17" t="s">
        <v>46</v>
      </c>
      <c r="E26" s="17">
        <v>2022</v>
      </c>
      <c r="F26" s="17">
        <v>2024</v>
      </c>
      <c r="G26" s="19" t="s">
        <v>55</v>
      </c>
      <c r="H26" s="19" t="s">
        <v>54</v>
      </c>
      <c r="I26" s="24">
        <v>3600</v>
      </c>
      <c r="J26" s="24">
        <v>3600</v>
      </c>
      <c r="K26" s="24"/>
      <c r="L26" s="24"/>
      <c r="M26" s="24">
        <f t="shared" ref="M26:M58" si="9">(N26+S26+X26+AC26+AH26)</f>
        <v>3500</v>
      </c>
      <c r="N26" s="24"/>
      <c r="O26" s="24"/>
      <c r="P26" s="24"/>
      <c r="Q26" s="24"/>
      <c r="R26" s="24"/>
      <c r="S26" s="24"/>
      <c r="T26" s="24"/>
      <c r="U26" s="24">
        <f t="shared" ref="U26:U33" si="10">+V26+W26</f>
        <v>0</v>
      </c>
      <c r="V26" s="24"/>
      <c r="W26" s="24"/>
      <c r="X26" s="24">
        <v>1500</v>
      </c>
      <c r="Y26" s="24"/>
      <c r="Z26" s="24">
        <f t="shared" ref="Z26:Z32" si="11">+AA26+AB26</f>
        <v>1500</v>
      </c>
      <c r="AA26" s="24">
        <v>1500</v>
      </c>
      <c r="AB26" s="24"/>
      <c r="AC26" s="24">
        <v>1000</v>
      </c>
      <c r="AD26" s="24"/>
      <c r="AE26" s="24"/>
      <c r="AF26" s="24"/>
      <c r="AG26" s="24"/>
      <c r="AH26" s="24">
        <v>1000</v>
      </c>
      <c r="AI26" s="21"/>
      <c r="AJ26" s="21"/>
      <c r="AK26" s="21"/>
      <c r="AL26" s="21"/>
      <c r="AM26" s="18"/>
    </row>
    <row r="27" spans="1:39" s="22" customFormat="1" ht="62.25" customHeight="1" x14ac:dyDescent="0.25">
      <c r="A27" s="34" t="s">
        <v>126</v>
      </c>
      <c r="B27" s="18" t="s">
        <v>38</v>
      </c>
      <c r="C27" s="19" t="s">
        <v>26</v>
      </c>
      <c r="D27" s="17" t="s">
        <v>44</v>
      </c>
      <c r="E27" s="17">
        <v>2021</v>
      </c>
      <c r="F27" s="17">
        <v>2022</v>
      </c>
      <c r="G27" s="19" t="s">
        <v>59</v>
      </c>
      <c r="H27" s="19" t="s">
        <v>58</v>
      </c>
      <c r="I27" s="24">
        <v>4800</v>
      </c>
      <c r="J27" s="24">
        <v>4800</v>
      </c>
      <c r="K27" s="24"/>
      <c r="L27" s="24"/>
      <c r="M27" s="24">
        <f t="shared" si="9"/>
        <v>4479</v>
      </c>
      <c r="N27" s="24">
        <v>2729</v>
      </c>
      <c r="O27" s="24"/>
      <c r="P27" s="24">
        <f>+Q27+R27</f>
        <v>2729</v>
      </c>
      <c r="Q27" s="24">
        <v>2729</v>
      </c>
      <c r="R27" s="24"/>
      <c r="S27" s="24"/>
      <c r="T27" s="24"/>
      <c r="U27" s="24"/>
      <c r="V27" s="24"/>
      <c r="W27" s="24"/>
      <c r="X27" s="24">
        <v>1750</v>
      </c>
      <c r="Y27" s="24"/>
      <c r="Z27" s="24">
        <f t="shared" si="11"/>
        <v>1750</v>
      </c>
      <c r="AA27" s="24">
        <v>1750</v>
      </c>
      <c r="AB27" s="24"/>
      <c r="AC27" s="24"/>
      <c r="AD27" s="24"/>
      <c r="AE27" s="24"/>
      <c r="AF27" s="24"/>
      <c r="AG27" s="24"/>
      <c r="AH27" s="24"/>
      <c r="AI27" s="21"/>
      <c r="AJ27" s="21"/>
      <c r="AK27" s="21"/>
      <c r="AL27" s="21"/>
      <c r="AM27" s="20"/>
    </row>
    <row r="28" spans="1:39" s="22" customFormat="1" ht="62.25" customHeight="1" x14ac:dyDescent="0.25">
      <c r="A28" s="34" t="s">
        <v>126</v>
      </c>
      <c r="B28" s="18" t="s">
        <v>39</v>
      </c>
      <c r="C28" s="19" t="s">
        <v>26</v>
      </c>
      <c r="D28" s="17" t="s">
        <v>45</v>
      </c>
      <c r="E28" s="17">
        <v>2022</v>
      </c>
      <c r="F28" s="17">
        <v>2024</v>
      </c>
      <c r="G28" s="19" t="s">
        <v>53</v>
      </c>
      <c r="H28" s="19" t="s">
        <v>52</v>
      </c>
      <c r="I28" s="24">
        <v>2100</v>
      </c>
      <c r="J28" s="24">
        <v>2100</v>
      </c>
      <c r="K28" s="24"/>
      <c r="L28" s="24"/>
      <c r="M28" s="24">
        <f t="shared" si="9"/>
        <v>1842.3999999999999</v>
      </c>
      <c r="N28" s="24"/>
      <c r="O28" s="24"/>
      <c r="P28" s="24"/>
      <c r="Q28" s="24"/>
      <c r="R28" s="24"/>
      <c r="S28" s="24">
        <v>1088.5999999999999</v>
      </c>
      <c r="T28" s="24"/>
      <c r="U28" s="24">
        <f t="shared" si="10"/>
        <v>1088.5999999999999</v>
      </c>
      <c r="V28" s="24">
        <v>1088.5999999999999</v>
      </c>
      <c r="W28" s="24"/>
      <c r="X28" s="24">
        <v>753.8</v>
      </c>
      <c r="Y28" s="24"/>
      <c r="Z28" s="24">
        <f t="shared" si="11"/>
        <v>753.8</v>
      </c>
      <c r="AA28" s="24">
        <v>753.8</v>
      </c>
      <c r="AB28" s="24"/>
      <c r="AC28" s="24"/>
      <c r="AD28" s="24"/>
      <c r="AE28" s="24"/>
      <c r="AF28" s="24"/>
      <c r="AG28" s="24"/>
      <c r="AH28" s="24"/>
      <c r="AI28" s="21"/>
      <c r="AJ28" s="21"/>
      <c r="AK28" s="21"/>
      <c r="AL28" s="21"/>
      <c r="AM28" s="20"/>
    </row>
    <row r="29" spans="1:39" s="22" customFormat="1" ht="62.25" customHeight="1" x14ac:dyDescent="0.25">
      <c r="A29" s="34" t="s">
        <v>126</v>
      </c>
      <c r="B29" s="18" t="s">
        <v>40</v>
      </c>
      <c r="C29" s="19" t="s">
        <v>26</v>
      </c>
      <c r="D29" s="17" t="s">
        <v>33</v>
      </c>
      <c r="E29" s="17">
        <v>2022</v>
      </c>
      <c r="F29" s="17">
        <v>2024</v>
      </c>
      <c r="G29" s="19" t="s">
        <v>50</v>
      </c>
      <c r="H29" s="19" t="s">
        <v>49</v>
      </c>
      <c r="I29" s="24">
        <v>3000</v>
      </c>
      <c r="J29" s="24">
        <v>3000</v>
      </c>
      <c r="K29" s="24"/>
      <c r="L29" s="24"/>
      <c r="M29" s="24">
        <f t="shared" si="9"/>
        <v>2703</v>
      </c>
      <c r="N29" s="24"/>
      <c r="O29" s="24"/>
      <c r="P29" s="24"/>
      <c r="Q29" s="24"/>
      <c r="R29" s="24"/>
      <c r="S29" s="24">
        <v>203</v>
      </c>
      <c r="T29" s="24"/>
      <c r="U29" s="24">
        <f t="shared" si="10"/>
        <v>203</v>
      </c>
      <c r="V29" s="24">
        <v>203</v>
      </c>
      <c r="W29" s="24"/>
      <c r="X29" s="24">
        <v>2500</v>
      </c>
      <c r="Y29" s="24"/>
      <c r="Z29" s="24">
        <f t="shared" si="11"/>
        <v>2500</v>
      </c>
      <c r="AA29" s="24">
        <v>2500</v>
      </c>
      <c r="AB29" s="24"/>
      <c r="AC29" s="24"/>
      <c r="AD29" s="24"/>
      <c r="AE29" s="24"/>
      <c r="AF29" s="24"/>
      <c r="AG29" s="24"/>
      <c r="AH29" s="24"/>
      <c r="AI29" s="21"/>
      <c r="AJ29" s="21"/>
      <c r="AK29" s="21"/>
      <c r="AL29" s="21"/>
      <c r="AM29" s="20"/>
    </row>
    <row r="30" spans="1:39" s="22" customFormat="1" ht="88.5" customHeight="1" x14ac:dyDescent="0.25">
      <c r="A30" s="34" t="s">
        <v>126</v>
      </c>
      <c r="B30" s="18" t="s">
        <v>41</v>
      </c>
      <c r="C30" s="19" t="s">
        <v>26</v>
      </c>
      <c r="D30" s="17" t="s">
        <v>44</v>
      </c>
      <c r="E30" s="17">
        <v>2022</v>
      </c>
      <c r="F30" s="17">
        <v>2024</v>
      </c>
      <c r="G30" s="19" t="s">
        <v>64</v>
      </c>
      <c r="H30" s="19" t="s">
        <v>48</v>
      </c>
      <c r="I30" s="24">
        <v>4600</v>
      </c>
      <c r="J30" s="24">
        <v>4600</v>
      </c>
      <c r="K30" s="24"/>
      <c r="L30" s="24"/>
      <c r="M30" s="24">
        <f t="shared" si="9"/>
        <v>4415.8879999999999</v>
      </c>
      <c r="N30" s="24"/>
      <c r="O30" s="24"/>
      <c r="P30" s="24"/>
      <c r="Q30" s="24"/>
      <c r="R30" s="24"/>
      <c r="S30" s="24">
        <v>929</v>
      </c>
      <c r="T30" s="24"/>
      <c r="U30" s="24">
        <f t="shared" si="10"/>
        <v>929</v>
      </c>
      <c r="V30" s="24">
        <v>929</v>
      </c>
      <c r="W30" s="24"/>
      <c r="X30" s="24">
        <v>1358.8879999999999</v>
      </c>
      <c r="Y30" s="24"/>
      <c r="Z30" s="24">
        <f t="shared" si="11"/>
        <v>1358.8879999999999</v>
      </c>
      <c r="AA30" s="24">
        <f>X30</f>
        <v>1358.8879999999999</v>
      </c>
      <c r="AB30" s="24"/>
      <c r="AC30" s="24">
        <v>1080</v>
      </c>
      <c r="AD30" s="24"/>
      <c r="AE30" s="24"/>
      <c r="AF30" s="24"/>
      <c r="AG30" s="24"/>
      <c r="AH30" s="24">
        <v>1048</v>
      </c>
      <c r="AI30" s="21"/>
      <c r="AJ30" s="21"/>
      <c r="AK30" s="21"/>
      <c r="AL30" s="21"/>
      <c r="AM30" s="18"/>
    </row>
    <row r="31" spans="1:39" s="22" customFormat="1" ht="82.5" customHeight="1" x14ac:dyDescent="0.25">
      <c r="A31" s="34" t="s">
        <v>126</v>
      </c>
      <c r="B31" s="18" t="s">
        <v>42</v>
      </c>
      <c r="C31" s="19" t="s">
        <v>26</v>
      </c>
      <c r="D31" s="17" t="s">
        <v>32</v>
      </c>
      <c r="E31" s="17">
        <v>2022</v>
      </c>
      <c r="F31" s="17">
        <v>2023</v>
      </c>
      <c r="G31" s="19" t="s">
        <v>63</v>
      </c>
      <c r="H31" s="19" t="s">
        <v>61</v>
      </c>
      <c r="I31" s="24">
        <v>1050</v>
      </c>
      <c r="J31" s="24">
        <v>1050</v>
      </c>
      <c r="K31" s="24"/>
      <c r="L31" s="24"/>
      <c r="M31" s="24">
        <f t="shared" si="9"/>
        <v>773.7</v>
      </c>
      <c r="N31" s="24"/>
      <c r="O31" s="24"/>
      <c r="P31" s="24"/>
      <c r="Q31" s="24"/>
      <c r="R31" s="24"/>
      <c r="S31" s="24">
        <v>675.2</v>
      </c>
      <c r="T31" s="24"/>
      <c r="U31" s="24">
        <f t="shared" si="10"/>
        <v>675.2</v>
      </c>
      <c r="V31" s="24">
        <v>675.2</v>
      </c>
      <c r="W31" s="24"/>
      <c r="X31" s="24">
        <v>98.5</v>
      </c>
      <c r="Y31" s="24"/>
      <c r="Z31" s="24">
        <f t="shared" si="11"/>
        <v>98.5</v>
      </c>
      <c r="AA31" s="24">
        <v>98.5</v>
      </c>
      <c r="AB31" s="24"/>
      <c r="AC31" s="24"/>
      <c r="AD31" s="24"/>
      <c r="AE31" s="24"/>
      <c r="AF31" s="24"/>
      <c r="AG31" s="24"/>
      <c r="AH31" s="24"/>
      <c r="AI31" s="21"/>
      <c r="AJ31" s="21"/>
      <c r="AK31" s="21"/>
      <c r="AL31" s="21"/>
      <c r="AM31" s="20"/>
    </row>
    <row r="32" spans="1:39" s="22" customFormat="1" ht="62.25" customHeight="1" x14ac:dyDescent="0.25">
      <c r="A32" s="34" t="s">
        <v>126</v>
      </c>
      <c r="B32" s="18" t="s">
        <v>43</v>
      </c>
      <c r="C32" s="19" t="s">
        <v>26</v>
      </c>
      <c r="D32" s="17" t="s">
        <v>32</v>
      </c>
      <c r="E32" s="17">
        <v>2022</v>
      </c>
      <c r="F32" s="17">
        <v>2022</v>
      </c>
      <c r="G32" s="25" t="s">
        <v>62</v>
      </c>
      <c r="H32" s="19" t="s">
        <v>60</v>
      </c>
      <c r="I32" s="24">
        <v>1800</v>
      </c>
      <c r="J32" s="24">
        <v>1800</v>
      </c>
      <c r="K32" s="24"/>
      <c r="L32" s="24"/>
      <c r="M32" s="24">
        <f t="shared" si="9"/>
        <v>1708.1</v>
      </c>
      <c r="N32" s="24"/>
      <c r="O32" s="24"/>
      <c r="P32" s="24"/>
      <c r="Q32" s="24"/>
      <c r="R32" s="24"/>
      <c r="S32" s="24">
        <v>1392.7</v>
      </c>
      <c r="T32" s="24"/>
      <c r="U32" s="24">
        <f t="shared" si="10"/>
        <v>1392.7</v>
      </c>
      <c r="V32" s="24">
        <v>1392.7</v>
      </c>
      <c r="W32" s="24"/>
      <c r="X32" s="24">
        <v>315.39999999999998</v>
      </c>
      <c r="Y32" s="24"/>
      <c r="Z32" s="24">
        <f t="shared" si="11"/>
        <v>315.39999999999998</v>
      </c>
      <c r="AA32" s="24">
        <v>315.39999999999998</v>
      </c>
      <c r="AB32" s="24"/>
      <c r="AC32" s="24"/>
      <c r="AD32" s="24"/>
      <c r="AE32" s="24"/>
      <c r="AF32" s="24"/>
      <c r="AG32" s="24"/>
      <c r="AH32" s="24"/>
      <c r="AI32" s="21"/>
      <c r="AJ32" s="21"/>
      <c r="AK32" s="21"/>
      <c r="AL32" s="21"/>
      <c r="AM32" s="20"/>
    </row>
    <row r="33" spans="1:39" s="22" customFormat="1" ht="62.25" customHeight="1" x14ac:dyDescent="0.25">
      <c r="A33" s="34" t="s">
        <v>126</v>
      </c>
      <c r="B33" s="18" t="s">
        <v>74</v>
      </c>
      <c r="C33" s="19" t="s">
        <v>26</v>
      </c>
      <c r="D33" s="17" t="s">
        <v>76</v>
      </c>
      <c r="E33" s="17">
        <v>2022</v>
      </c>
      <c r="F33" s="17">
        <v>2024</v>
      </c>
      <c r="G33" s="26" t="s">
        <v>77</v>
      </c>
      <c r="H33" s="19" t="s">
        <v>75</v>
      </c>
      <c r="I33" s="24">
        <v>1000</v>
      </c>
      <c r="J33" s="24">
        <f>I33</f>
        <v>1000</v>
      </c>
      <c r="K33" s="24"/>
      <c r="L33" s="24"/>
      <c r="M33" s="24">
        <f t="shared" si="9"/>
        <v>220</v>
      </c>
      <c r="N33" s="24"/>
      <c r="O33" s="24"/>
      <c r="P33" s="24"/>
      <c r="Q33" s="24"/>
      <c r="R33" s="24"/>
      <c r="S33" s="24">
        <v>220</v>
      </c>
      <c r="T33" s="24"/>
      <c r="U33" s="24">
        <f t="shared" si="10"/>
        <v>220</v>
      </c>
      <c r="V33" s="24">
        <f>S33</f>
        <v>220</v>
      </c>
      <c r="W33" s="24"/>
      <c r="X33" s="24"/>
      <c r="Y33" s="24"/>
      <c r="Z33" s="24"/>
      <c r="AA33" s="24"/>
      <c r="AB33" s="24"/>
      <c r="AC33" s="24"/>
      <c r="AD33" s="24"/>
      <c r="AE33" s="24"/>
      <c r="AF33" s="24"/>
      <c r="AG33" s="24"/>
      <c r="AH33" s="24"/>
      <c r="AI33" s="21"/>
      <c r="AJ33" s="21"/>
      <c r="AK33" s="21"/>
      <c r="AL33" s="21"/>
      <c r="AM33" s="20"/>
    </row>
    <row r="34" spans="1:39" s="22" customFormat="1" ht="54.75" customHeight="1" x14ac:dyDescent="0.25">
      <c r="A34" s="34" t="s">
        <v>126</v>
      </c>
      <c r="B34" s="18" t="s">
        <v>103</v>
      </c>
      <c r="C34" s="19" t="s">
        <v>26</v>
      </c>
      <c r="D34" s="17" t="s">
        <v>111</v>
      </c>
      <c r="E34" s="17"/>
      <c r="F34" s="17"/>
      <c r="G34" s="26"/>
      <c r="H34" s="19"/>
      <c r="I34" s="24"/>
      <c r="J34" s="24"/>
      <c r="K34" s="24"/>
      <c r="L34" s="24"/>
      <c r="M34" s="24">
        <f t="shared" si="9"/>
        <v>1500</v>
      </c>
      <c r="N34" s="24"/>
      <c r="O34" s="24"/>
      <c r="P34" s="24"/>
      <c r="Q34" s="24"/>
      <c r="R34" s="24"/>
      <c r="S34" s="24"/>
      <c r="T34" s="24"/>
      <c r="U34" s="24"/>
      <c r="V34" s="24"/>
      <c r="W34" s="24"/>
      <c r="X34" s="24"/>
      <c r="Y34" s="24"/>
      <c r="Z34" s="24"/>
      <c r="AA34" s="24"/>
      <c r="AB34" s="24"/>
      <c r="AC34" s="24">
        <v>1000</v>
      </c>
      <c r="AD34" s="24"/>
      <c r="AE34" s="24"/>
      <c r="AF34" s="24"/>
      <c r="AG34" s="24"/>
      <c r="AH34" s="24">
        <v>500</v>
      </c>
      <c r="AI34" s="21"/>
      <c r="AJ34" s="21"/>
      <c r="AK34" s="21"/>
      <c r="AL34" s="21"/>
      <c r="AM34" s="18"/>
    </row>
    <row r="35" spans="1:39" s="22" customFormat="1" ht="54.75" customHeight="1" x14ac:dyDescent="0.25">
      <c r="A35" s="34" t="s">
        <v>126</v>
      </c>
      <c r="B35" s="18" t="s">
        <v>104</v>
      </c>
      <c r="C35" s="19" t="s">
        <v>26</v>
      </c>
      <c r="D35" s="17" t="s">
        <v>112</v>
      </c>
      <c r="E35" s="17"/>
      <c r="F35" s="17"/>
      <c r="G35" s="26"/>
      <c r="H35" s="19"/>
      <c r="I35" s="24"/>
      <c r="J35" s="24"/>
      <c r="K35" s="24"/>
      <c r="L35" s="24"/>
      <c r="M35" s="24">
        <f t="shared" si="9"/>
        <v>300</v>
      </c>
      <c r="N35" s="24"/>
      <c r="O35" s="24"/>
      <c r="P35" s="24"/>
      <c r="Q35" s="24"/>
      <c r="R35" s="24"/>
      <c r="S35" s="24"/>
      <c r="T35" s="24"/>
      <c r="U35" s="24"/>
      <c r="V35" s="24"/>
      <c r="W35" s="24"/>
      <c r="X35" s="24"/>
      <c r="Y35" s="24"/>
      <c r="Z35" s="24"/>
      <c r="AA35" s="24"/>
      <c r="AB35" s="24"/>
      <c r="AC35" s="24">
        <v>200</v>
      </c>
      <c r="AD35" s="24"/>
      <c r="AE35" s="24"/>
      <c r="AF35" s="24"/>
      <c r="AG35" s="24"/>
      <c r="AH35" s="24">
        <v>100</v>
      </c>
      <c r="AI35" s="21"/>
      <c r="AJ35" s="21"/>
      <c r="AK35" s="21"/>
      <c r="AL35" s="21"/>
      <c r="AM35" s="18"/>
    </row>
    <row r="36" spans="1:39" s="22" customFormat="1" ht="54.75" customHeight="1" x14ac:dyDescent="0.25">
      <c r="A36" s="34" t="s">
        <v>126</v>
      </c>
      <c r="B36" s="18" t="s">
        <v>105</v>
      </c>
      <c r="C36" s="19" t="s">
        <v>26</v>
      </c>
      <c r="D36" s="17" t="s">
        <v>112</v>
      </c>
      <c r="E36" s="17"/>
      <c r="F36" s="17"/>
      <c r="G36" s="26"/>
      <c r="H36" s="19"/>
      <c r="I36" s="24"/>
      <c r="J36" s="24"/>
      <c r="K36" s="24"/>
      <c r="L36" s="24"/>
      <c r="M36" s="24">
        <f t="shared" si="9"/>
        <v>1500</v>
      </c>
      <c r="N36" s="24"/>
      <c r="O36" s="24"/>
      <c r="P36" s="24"/>
      <c r="Q36" s="24"/>
      <c r="R36" s="24"/>
      <c r="S36" s="24"/>
      <c r="T36" s="24"/>
      <c r="U36" s="24"/>
      <c r="V36" s="24"/>
      <c r="W36" s="24"/>
      <c r="X36" s="24"/>
      <c r="Y36" s="24"/>
      <c r="Z36" s="24"/>
      <c r="AA36" s="24"/>
      <c r="AB36" s="24"/>
      <c r="AC36" s="24">
        <v>1000</v>
      </c>
      <c r="AD36" s="24"/>
      <c r="AE36" s="24"/>
      <c r="AF36" s="24"/>
      <c r="AG36" s="24"/>
      <c r="AH36" s="24">
        <v>500</v>
      </c>
      <c r="AI36" s="21"/>
      <c r="AJ36" s="21"/>
      <c r="AK36" s="21"/>
      <c r="AL36" s="21"/>
      <c r="AM36" s="18"/>
    </row>
    <row r="37" spans="1:39" s="22" customFormat="1" ht="54.75" customHeight="1" x14ac:dyDescent="0.25">
      <c r="A37" s="34" t="s">
        <v>126</v>
      </c>
      <c r="B37" s="18" t="s">
        <v>107</v>
      </c>
      <c r="C37" s="19" t="s">
        <v>26</v>
      </c>
      <c r="D37" s="17" t="s">
        <v>44</v>
      </c>
      <c r="E37" s="17"/>
      <c r="F37" s="17"/>
      <c r="G37" s="26"/>
      <c r="H37" s="19"/>
      <c r="I37" s="24"/>
      <c r="J37" s="24"/>
      <c r="K37" s="24"/>
      <c r="L37" s="24"/>
      <c r="M37" s="24">
        <f t="shared" si="9"/>
        <v>3000</v>
      </c>
      <c r="N37" s="24"/>
      <c r="O37" s="24"/>
      <c r="P37" s="24"/>
      <c r="Q37" s="24"/>
      <c r="R37" s="24"/>
      <c r="S37" s="24"/>
      <c r="T37" s="24"/>
      <c r="U37" s="24"/>
      <c r="V37" s="24"/>
      <c r="W37" s="24"/>
      <c r="X37" s="24"/>
      <c r="Y37" s="24"/>
      <c r="Z37" s="24"/>
      <c r="AA37" s="24"/>
      <c r="AB37" s="24"/>
      <c r="AC37" s="24">
        <v>1500</v>
      </c>
      <c r="AD37" s="24"/>
      <c r="AE37" s="24"/>
      <c r="AF37" s="24"/>
      <c r="AG37" s="24"/>
      <c r="AH37" s="24">
        <v>1500</v>
      </c>
      <c r="AI37" s="21"/>
      <c r="AJ37" s="21"/>
      <c r="AK37" s="21"/>
      <c r="AL37" s="21"/>
      <c r="AM37" s="18"/>
    </row>
    <row r="38" spans="1:39" s="22" customFormat="1" ht="54.75" customHeight="1" x14ac:dyDescent="0.25">
      <c r="A38" s="34" t="s">
        <v>126</v>
      </c>
      <c r="B38" s="18" t="s">
        <v>108</v>
      </c>
      <c r="C38" s="19" t="s">
        <v>26</v>
      </c>
      <c r="D38" s="17" t="s">
        <v>113</v>
      </c>
      <c r="E38" s="17"/>
      <c r="F38" s="17"/>
      <c r="G38" s="26"/>
      <c r="H38" s="19"/>
      <c r="I38" s="24"/>
      <c r="J38" s="24"/>
      <c r="K38" s="24"/>
      <c r="L38" s="24"/>
      <c r="M38" s="24">
        <f t="shared" si="9"/>
        <v>1200</v>
      </c>
      <c r="N38" s="24"/>
      <c r="O38" s="24"/>
      <c r="P38" s="24"/>
      <c r="Q38" s="24"/>
      <c r="R38" s="24"/>
      <c r="S38" s="24"/>
      <c r="T38" s="24"/>
      <c r="U38" s="24"/>
      <c r="V38" s="24"/>
      <c r="W38" s="24"/>
      <c r="X38" s="24"/>
      <c r="Y38" s="24"/>
      <c r="Z38" s="24"/>
      <c r="AA38" s="24"/>
      <c r="AB38" s="24"/>
      <c r="AC38" s="24">
        <v>200</v>
      </c>
      <c r="AD38" s="24"/>
      <c r="AE38" s="24"/>
      <c r="AF38" s="24"/>
      <c r="AG38" s="24"/>
      <c r="AH38" s="24">
        <v>1000</v>
      </c>
      <c r="AI38" s="21"/>
      <c r="AJ38" s="21"/>
      <c r="AK38" s="21"/>
      <c r="AL38" s="21"/>
      <c r="AM38" s="18"/>
    </row>
    <row r="39" spans="1:39" s="22" customFormat="1" ht="54.75" customHeight="1" x14ac:dyDescent="0.25">
      <c r="A39" s="34" t="s">
        <v>126</v>
      </c>
      <c r="B39" s="18" t="s">
        <v>109</v>
      </c>
      <c r="C39" s="19" t="s">
        <v>26</v>
      </c>
      <c r="D39" s="17" t="s">
        <v>71</v>
      </c>
      <c r="E39" s="17"/>
      <c r="F39" s="17"/>
      <c r="G39" s="26"/>
      <c r="H39" s="19"/>
      <c r="I39" s="24"/>
      <c r="J39" s="24"/>
      <c r="K39" s="24"/>
      <c r="L39" s="24"/>
      <c r="M39" s="24">
        <f t="shared" si="9"/>
        <v>1200</v>
      </c>
      <c r="N39" s="24"/>
      <c r="O39" s="24"/>
      <c r="P39" s="24"/>
      <c r="Q39" s="24"/>
      <c r="R39" s="24"/>
      <c r="S39" s="24"/>
      <c r="T39" s="24"/>
      <c r="U39" s="24"/>
      <c r="V39" s="24"/>
      <c r="W39" s="24"/>
      <c r="X39" s="24"/>
      <c r="Y39" s="24"/>
      <c r="Z39" s="24"/>
      <c r="AA39" s="24"/>
      <c r="AB39" s="24"/>
      <c r="AC39" s="24">
        <v>200</v>
      </c>
      <c r="AD39" s="24"/>
      <c r="AE39" s="24"/>
      <c r="AF39" s="24"/>
      <c r="AG39" s="24"/>
      <c r="AH39" s="24">
        <v>1000</v>
      </c>
      <c r="AI39" s="21"/>
      <c r="AJ39" s="21"/>
      <c r="AK39" s="21"/>
      <c r="AL39" s="21"/>
      <c r="AM39" s="18"/>
    </row>
    <row r="40" spans="1:39" s="22" customFormat="1" ht="54.75" customHeight="1" x14ac:dyDescent="0.25">
      <c r="A40" s="34" t="s">
        <v>126</v>
      </c>
      <c r="B40" s="18" t="s">
        <v>110</v>
      </c>
      <c r="C40" s="19" t="s">
        <v>26</v>
      </c>
      <c r="D40" s="17" t="s">
        <v>113</v>
      </c>
      <c r="E40" s="17"/>
      <c r="F40" s="17"/>
      <c r="G40" s="26"/>
      <c r="H40" s="19"/>
      <c r="I40" s="24"/>
      <c r="J40" s="24"/>
      <c r="K40" s="24"/>
      <c r="L40" s="24"/>
      <c r="M40" s="24">
        <f t="shared" si="9"/>
        <v>1200</v>
      </c>
      <c r="N40" s="24"/>
      <c r="O40" s="24"/>
      <c r="P40" s="24"/>
      <c r="Q40" s="24"/>
      <c r="R40" s="24"/>
      <c r="S40" s="24"/>
      <c r="T40" s="24"/>
      <c r="U40" s="24"/>
      <c r="V40" s="24"/>
      <c r="W40" s="24"/>
      <c r="X40" s="24"/>
      <c r="Y40" s="24"/>
      <c r="Z40" s="24"/>
      <c r="AA40" s="24"/>
      <c r="AB40" s="24"/>
      <c r="AC40" s="24">
        <v>200</v>
      </c>
      <c r="AD40" s="24"/>
      <c r="AE40" s="24"/>
      <c r="AF40" s="24"/>
      <c r="AG40" s="24"/>
      <c r="AH40" s="24">
        <v>1000</v>
      </c>
      <c r="AI40" s="21"/>
      <c r="AJ40" s="21"/>
      <c r="AK40" s="21"/>
      <c r="AL40" s="21"/>
      <c r="AM40" s="18"/>
    </row>
    <row r="41" spans="1:39" s="22" customFormat="1" ht="79.5" customHeight="1" x14ac:dyDescent="0.25">
      <c r="A41" s="34" t="s">
        <v>126</v>
      </c>
      <c r="B41" s="27" t="s">
        <v>117</v>
      </c>
      <c r="C41" s="19"/>
      <c r="D41" s="17" t="s">
        <v>118</v>
      </c>
      <c r="E41" s="17"/>
      <c r="F41" s="17"/>
      <c r="G41" s="26"/>
      <c r="H41" s="19"/>
      <c r="I41" s="24">
        <v>1150</v>
      </c>
      <c r="J41" s="24"/>
      <c r="K41" s="24"/>
      <c r="L41" s="24"/>
      <c r="M41" s="24">
        <f t="shared" si="9"/>
        <v>1150</v>
      </c>
      <c r="N41" s="24"/>
      <c r="O41" s="24"/>
      <c r="P41" s="24"/>
      <c r="Q41" s="24"/>
      <c r="R41" s="24"/>
      <c r="S41" s="24"/>
      <c r="T41" s="24"/>
      <c r="U41" s="24"/>
      <c r="V41" s="24"/>
      <c r="W41" s="24"/>
      <c r="X41" s="24"/>
      <c r="Y41" s="24"/>
      <c r="Z41" s="24"/>
      <c r="AA41" s="24"/>
      <c r="AB41" s="24"/>
      <c r="AC41" s="24">
        <v>1000</v>
      </c>
      <c r="AD41" s="24"/>
      <c r="AE41" s="24"/>
      <c r="AF41" s="24"/>
      <c r="AG41" s="24"/>
      <c r="AH41" s="24">
        <v>150</v>
      </c>
      <c r="AI41" s="21"/>
      <c r="AJ41" s="21"/>
      <c r="AK41" s="21"/>
      <c r="AL41" s="21"/>
      <c r="AM41" s="18"/>
    </row>
    <row r="42" spans="1:39" s="15" customFormat="1" ht="36.75" customHeight="1" x14ac:dyDescent="0.25">
      <c r="A42" s="11" t="s">
        <v>29</v>
      </c>
      <c r="B42" s="13" t="s">
        <v>30</v>
      </c>
      <c r="C42" s="13"/>
      <c r="D42" s="17"/>
      <c r="E42" s="11"/>
      <c r="F42" s="11"/>
      <c r="G42" s="11"/>
      <c r="H42" s="46"/>
      <c r="I42" s="37">
        <f t="shared" ref="I42:AH42" si="12">I43</f>
        <v>44500</v>
      </c>
      <c r="J42" s="37">
        <f t="shared" si="12"/>
        <v>0</v>
      </c>
      <c r="K42" s="37">
        <f t="shared" si="12"/>
        <v>0</v>
      </c>
      <c r="L42" s="37">
        <f t="shared" si="12"/>
        <v>0</v>
      </c>
      <c r="M42" s="37">
        <f t="shared" si="12"/>
        <v>3790</v>
      </c>
      <c r="N42" s="37">
        <f t="shared" si="12"/>
        <v>0</v>
      </c>
      <c r="O42" s="37">
        <f t="shared" si="12"/>
        <v>0</v>
      </c>
      <c r="P42" s="37">
        <f t="shared" si="12"/>
        <v>0</v>
      </c>
      <c r="Q42" s="37">
        <f t="shared" si="12"/>
        <v>0</v>
      </c>
      <c r="R42" s="37">
        <f t="shared" si="12"/>
        <v>0</v>
      </c>
      <c r="S42" s="37">
        <f t="shared" si="12"/>
        <v>0</v>
      </c>
      <c r="T42" s="37">
        <f t="shared" si="12"/>
        <v>0</v>
      </c>
      <c r="U42" s="37">
        <f t="shared" si="12"/>
        <v>0</v>
      </c>
      <c r="V42" s="37">
        <f t="shared" si="12"/>
        <v>0</v>
      </c>
      <c r="W42" s="37">
        <f t="shared" si="12"/>
        <v>0</v>
      </c>
      <c r="X42" s="37">
        <f t="shared" si="12"/>
        <v>0</v>
      </c>
      <c r="Y42" s="37">
        <f t="shared" si="12"/>
        <v>0</v>
      </c>
      <c r="Z42" s="37">
        <f t="shared" si="12"/>
        <v>0</v>
      </c>
      <c r="AA42" s="37">
        <f t="shared" si="12"/>
        <v>0</v>
      </c>
      <c r="AB42" s="37">
        <f t="shared" si="12"/>
        <v>0</v>
      </c>
      <c r="AC42" s="37">
        <f t="shared" si="12"/>
        <v>1500</v>
      </c>
      <c r="AD42" s="37">
        <f t="shared" si="12"/>
        <v>0</v>
      </c>
      <c r="AE42" s="37">
        <f t="shared" si="12"/>
        <v>0</v>
      </c>
      <c r="AF42" s="37">
        <f t="shared" si="12"/>
        <v>0</v>
      </c>
      <c r="AG42" s="37">
        <f t="shared" si="12"/>
        <v>0</v>
      </c>
      <c r="AH42" s="37">
        <f t="shared" si="12"/>
        <v>2290</v>
      </c>
      <c r="AI42" s="14"/>
      <c r="AJ42" s="14"/>
      <c r="AK42" s="14"/>
      <c r="AL42" s="14"/>
      <c r="AM42" s="14"/>
    </row>
    <row r="43" spans="1:39" s="22" customFormat="1" ht="39.75" customHeight="1" x14ac:dyDescent="0.25">
      <c r="A43" s="34" t="s">
        <v>126</v>
      </c>
      <c r="B43" s="28" t="s">
        <v>106</v>
      </c>
      <c r="C43" s="19" t="s">
        <v>25</v>
      </c>
      <c r="D43" s="17" t="s">
        <v>44</v>
      </c>
      <c r="E43" s="17"/>
      <c r="F43" s="17"/>
      <c r="G43" s="26"/>
      <c r="H43" s="47"/>
      <c r="I43" s="24">
        <v>44500</v>
      </c>
      <c r="J43" s="24"/>
      <c r="K43" s="24"/>
      <c r="L43" s="24"/>
      <c r="M43" s="24">
        <f t="shared" si="9"/>
        <v>3790</v>
      </c>
      <c r="N43" s="24"/>
      <c r="O43" s="24"/>
      <c r="P43" s="24"/>
      <c r="Q43" s="24"/>
      <c r="R43" s="24"/>
      <c r="S43" s="24"/>
      <c r="T43" s="24"/>
      <c r="U43" s="24"/>
      <c r="V43" s="24"/>
      <c r="W43" s="24"/>
      <c r="X43" s="24"/>
      <c r="Y43" s="24"/>
      <c r="Z43" s="24"/>
      <c r="AA43" s="24"/>
      <c r="AB43" s="24"/>
      <c r="AC43" s="24">
        <v>1500</v>
      </c>
      <c r="AD43" s="24"/>
      <c r="AE43" s="24"/>
      <c r="AF43" s="24"/>
      <c r="AG43" s="24"/>
      <c r="AH43" s="24">
        <v>2290</v>
      </c>
      <c r="AI43" s="21"/>
      <c r="AJ43" s="21"/>
      <c r="AK43" s="21"/>
      <c r="AL43" s="21"/>
      <c r="AM43" s="18"/>
    </row>
    <row r="44" spans="1:39" s="15" customFormat="1" ht="33" customHeight="1" x14ac:dyDescent="0.25">
      <c r="A44" s="11">
        <v>3</v>
      </c>
      <c r="B44" s="13" t="s">
        <v>119</v>
      </c>
      <c r="C44" s="13"/>
      <c r="D44" s="11"/>
      <c r="E44" s="11"/>
      <c r="F44" s="11"/>
      <c r="G44" s="11"/>
      <c r="H44" s="11"/>
      <c r="I44" s="38"/>
      <c r="J44" s="37"/>
      <c r="K44" s="37"/>
      <c r="L44" s="37"/>
      <c r="M44" s="37">
        <f t="shared" si="9"/>
        <v>14400</v>
      </c>
      <c r="N44" s="37">
        <v>3240</v>
      </c>
      <c r="O44" s="37"/>
      <c r="P44" s="37"/>
      <c r="Q44" s="37"/>
      <c r="R44" s="37"/>
      <c r="S44" s="37">
        <v>3240</v>
      </c>
      <c r="T44" s="37"/>
      <c r="U44" s="37"/>
      <c r="V44" s="37"/>
      <c r="W44" s="37"/>
      <c r="X44" s="37">
        <v>2700</v>
      </c>
      <c r="Y44" s="37"/>
      <c r="Z44" s="37"/>
      <c r="AA44" s="37"/>
      <c r="AB44" s="37"/>
      <c r="AC44" s="37">
        <v>2520</v>
      </c>
      <c r="AD44" s="37"/>
      <c r="AE44" s="37"/>
      <c r="AF44" s="37"/>
      <c r="AG44" s="37"/>
      <c r="AH44" s="37">
        <v>2700</v>
      </c>
      <c r="AI44" s="14"/>
      <c r="AJ44" s="14"/>
      <c r="AK44" s="14"/>
      <c r="AL44" s="14"/>
      <c r="AM44" s="14"/>
    </row>
    <row r="45" spans="1:39" s="15" customFormat="1" ht="44.25" customHeight="1" x14ac:dyDescent="0.25">
      <c r="A45" s="11" t="s">
        <v>22</v>
      </c>
      <c r="B45" s="13" t="s">
        <v>144</v>
      </c>
      <c r="C45" s="13"/>
      <c r="D45" s="11"/>
      <c r="E45" s="11"/>
      <c r="F45" s="11"/>
      <c r="G45" s="11"/>
      <c r="H45" s="11"/>
      <c r="I45" s="37">
        <f>SUM(I46:I58)</f>
        <v>67030</v>
      </c>
      <c r="J45" s="37">
        <f t="shared" ref="J45:AH45" si="13">SUM(J46:J58)</f>
        <v>67030</v>
      </c>
      <c r="K45" s="37">
        <f t="shared" si="13"/>
        <v>0</v>
      </c>
      <c r="L45" s="37">
        <f t="shared" si="13"/>
        <v>0</v>
      </c>
      <c r="M45" s="37">
        <f t="shared" si="13"/>
        <v>5133.4350000000004</v>
      </c>
      <c r="N45" s="37">
        <f t="shared" si="13"/>
        <v>0</v>
      </c>
      <c r="O45" s="37">
        <f t="shared" si="13"/>
        <v>0</v>
      </c>
      <c r="P45" s="37">
        <f t="shared" si="13"/>
        <v>0</v>
      </c>
      <c r="Q45" s="37">
        <f t="shared" si="13"/>
        <v>0</v>
      </c>
      <c r="R45" s="37">
        <f t="shared" si="13"/>
        <v>0</v>
      </c>
      <c r="S45" s="37">
        <f t="shared" si="13"/>
        <v>694</v>
      </c>
      <c r="T45" s="37">
        <f t="shared" si="13"/>
        <v>0</v>
      </c>
      <c r="U45" s="37">
        <f t="shared" si="13"/>
        <v>694</v>
      </c>
      <c r="V45" s="37">
        <f t="shared" si="13"/>
        <v>694</v>
      </c>
      <c r="W45" s="37">
        <f t="shared" si="13"/>
        <v>0</v>
      </c>
      <c r="X45" s="37">
        <f t="shared" si="13"/>
        <v>756.00000000000023</v>
      </c>
      <c r="Y45" s="37">
        <f t="shared" si="13"/>
        <v>0</v>
      </c>
      <c r="Z45" s="37">
        <f t="shared" si="13"/>
        <v>756.00000000000023</v>
      </c>
      <c r="AA45" s="37">
        <f t="shared" si="13"/>
        <v>756.00000000000023</v>
      </c>
      <c r="AB45" s="37">
        <f t="shared" si="13"/>
        <v>0</v>
      </c>
      <c r="AC45" s="37">
        <f t="shared" si="13"/>
        <v>3683.4349999999999</v>
      </c>
      <c r="AD45" s="37">
        <f t="shared" si="13"/>
        <v>0</v>
      </c>
      <c r="AE45" s="37">
        <f t="shared" si="13"/>
        <v>0</v>
      </c>
      <c r="AF45" s="37">
        <f t="shared" si="13"/>
        <v>2783.4349999999999</v>
      </c>
      <c r="AG45" s="37">
        <f t="shared" si="13"/>
        <v>0</v>
      </c>
      <c r="AH45" s="37">
        <f t="shared" si="13"/>
        <v>0</v>
      </c>
      <c r="AI45" s="3">
        <f t="shared" ref="AI45:AL45" si="14">SUM(AI46:AI55)</f>
        <v>0</v>
      </c>
      <c r="AJ45" s="3">
        <f t="shared" si="14"/>
        <v>0</v>
      </c>
      <c r="AK45" s="3">
        <f t="shared" si="14"/>
        <v>0</v>
      </c>
      <c r="AL45" s="3">
        <f t="shared" si="14"/>
        <v>0</v>
      </c>
      <c r="AM45" s="14"/>
    </row>
    <row r="46" spans="1:39" s="22" customFormat="1" ht="60" customHeight="1" x14ac:dyDescent="0.25">
      <c r="A46" s="17">
        <v>1</v>
      </c>
      <c r="B46" s="18" t="s">
        <v>79</v>
      </c>
      <c r="C46" s="19" t="s">
        <v>26</v>
      </c>
      <c r="D46" s="19" t="s">
        <v>80</v>
      </c>
      <c r="E46" s="17">
        <v>2020</v>
      </c>
      <c r="F46" s="17">
        <v>2023</v>
      </c>
      <c r="G46" s="19" t="s">
        <v>81</v>
      </c>
      <c r="H46" s="19" t="s">
        <v>82</v>
      </c>
      <c r="I46" s="24">
        <v>7500</v>
      </c>
      <c r="J46" s="24">
        <f t="shared" ref="J46" si="15">I46</f>
        <v>7500</v>
      </c>
      <c r="K46" s="24"/>
      <c r="L46" s="24"/>
      <c r="M46" s="24">
        <f t="shared" si="9"/>
        <v>694</v>
      </c>
      <c r="N46" s="24"/>
      <c r="O46" s="24"/>
      <c r="P46" s="24"/>
      <c r="Q46" s="24"/>
      <c r="R46" s="24"/>
      <c r="S46" s="24">
        <v>694</v>
      </c>
      <c r="T46" s="24"/>
      <c r="U46" s="24">
        <f>+V46+W46</f>
        <v>694</v>
      </c>
      <c r="V46" s="24">
        <v>694</v>
      </c>
      <c r="W46" s="24"/>
      <c r="X46" s="24"/>
      <c r="Y46" s="24"/>
      <c r="Z46" s="24"/>
      <c r="AA46" s="24"/>
      <c r="AB46" s="24"/>
      <c r="AC46" s="24"/>
      <c r="AD46" s="24"/>
      <c r="AE46" s="24"/>
      <c r="AF46" s="24"/>
      <c r="AG46" s="24"/>
      <c r="AH46" s="24"/>
      <c r="AI46" s="21"/>
      <c r="AJ46" s="21"/>
      <c r="AK46" s="21"/>
      <c r="AL46" s="21"/>
      <c r="AM46" s="18" t="s">
        <v>101</v>
      </c>
    </row>
    <row r="47" spans="1:39" s="22" customFormat="1" ht="60" customHeight="1" x14ac:dyDescent="0.25">
      <c r="A47" s="17">
        <v>2</v>
      </c>
      <c r="B47" s="18" t="s">
        <v>40</v>
      </c>
      <c r="C47" s="19" t="s">
        <v>26</v>
      </c>
      <c r="D47" s="17" t="s">
        <v>33</v>
      </c>
      <c r="E47" s="17">
        <v>2022</v>
      </c>
      <c r="F47" s="17">
        <v>2024</v>
      </c>
      <c r="G47" s="19" t="s">
        <v>50</v>
      </c>
      <c r="H47" s="19" t="s">
        <v>49</v>
      </c>
      <c r="I47" s="24">
        <v>3000</v>
      </c>
      <c r="J47" s="24">
        <v>3000</v>
      </c>
      <c r="K47" s="24"/>
      <c r="L47" s="24"/>
      <c r="M47" s="24">
        <f t="shared" si="9"/>
        <v>179.30000000000018</v>
      </c>
      <c r="N47" s="24"/>
      <c r="O47" s="24"/>
      <c r="P47" s="24"/>
      <c r="Q47" s="24"/>
      <c r="R47" s="24"/>
      <c r="S47" s="24"/>
      <c r="T47" s="24"/>
      <c r="U47" s="24"/>
      <c r="V47" s="24"/>
      <c r="W47" s="24"/>
      <c r="X47" s="24">
        <f>2679.3-2500</f>
        <v>179.30000000000018</v>
      </c>
      <c r="Y47" s="24"/>
      <c r="Z47" s="24">
        <f t="shared" ref="Z47" si="16">+AA47+AB47</f>
        <v>179.30000000000018</v>
      </c>
      <c r="AA47" s="24">
        <f>2679.3-2500</f>
        <v>179.30000000000018</v>
      </c>
      <c r="AB47" s="24"/>
      <c r="AC47" s="24"/>
      <c r="AD47" s="24"/>
      <c r="AE47" s="24"/>
      <c r="AF47" s="24"/>
      <c r="AG47" s="24"/>
      <c r="AH47" s="24"/>
      <c r="AI47" s="21"/>
      <c r="AJ47" s="21"/>
      <c r="AK47" s="21"/>
      <c r="AL47" s="21"/>
      <c r="AM47" s="18" t="s">
        <v>100</v>
      </c>
    </row>
    <row r="48" spans="1:39" s="15" customFormat="1" ht="31.5" x14ac:dyDescent="0.25">
      <c r="A48" s="17">
        <v>3</v>
      </c>
      <c r="B48" s="18" t="s">
        <v>83</v>
      </c>
      <c r="C48" s="19" t="s">
        <v>26</v>
      </c>
      <c r="D48" s="17" t="s">
        <v>44</v>
      </c>
      <c r="E48" s="11"/>
      <c r="F48" s="11"/>
      <c r="G48" s="11"/>
      <c r="H48" s="11"/>
      <c r="I48" s="24">
        <v>33000</v>
      </c>
      <c r="J48" s="24">
        <f>I48</f>
        <v>33000</v>
      </c>
      <c r="K48" s="37"/>
      <c r="L48" s="37"/>
      <c r="M48" s="24">
        <f t="shared" si="9"/>
        <v>422.38400000000001</v>
      </c>
      <c r="N48" s="37"/>
      <c r="O48" s="37"/>
      <c r="P48" s="37"/>
      <c r="Q48" s="37"/>
      <c r="R48" s="37"/>
      <c r="S48" s="37"/>
      <c r="T48" s="37"/>
      <c r="U48" s="37"/>
      <c r="V48" s="37"/>
      <c r="W48" s="37"/>
      <c r="X48" s="24">
        <v>422.38400000000001</v>
      </c>
      <c r="Y48" s="37"/>
      <c r="Z48" s="24">
        <f t="shared" ref="Z48" si="17">+AA48+AB48</f>
        <v>422.38400000000001</v>
      </c>
      <c r="AA48" s="24">
        <f>X48</f>
        <v>422.38400000000001</v>
      </c>
      <c r="AB48" s="37"/>
      <c r="AC48" s="37"/>
      <c r="AD48" s="37"/>
      <c r="AE48" s="37"/>
      <c r="AF48" s="37"/>
      <c r="AG48" s="37"/>
      <c r="AH48" s="37"/>
      <c r="AI48" s="3"/>
      <c r="AJ48" s="3"/>
      <c r="AK48" s="3"/>
      <c r="AL48" s="3"/>
      <c r="AM48" s="18" t="s">
        <v>99</v>
      </c>
    </row>
    <row r="49" spans="1:40" s="15" customFormat="1" ht="37.5" customHeight="1" x14ac:dyDescent="0.25">
      <c r="A49" s="17">
        <v>4</v>
      </c>
      <c r="B49" s="18" t="s">
        <v>84</v>
      </c>
      <c r="C49" s="19" t="s">
        <v>26</v>
      </c>
      <c r="D49" s="17" t="s">
        <v>85</v>
      </c>
      <c r="E49" s="11"/>
      <c r="F49" s="11"/>
      <c r="G49" s="11"/>
      <c r="H49" s="11"/>
      <c r="I49" s="24">
        <v>950</v>
      </c>
      <c r="J49" s="24">
        <f t="shared" ref="J49:J55" si="18">I49</f>
        <v>950</v>
      </c>
      <c r="K49" s="37"/>
      <c r="L49" s="37"/>
      <c r="M49" s="24">
        <f t="shared" si="9"/>
        <v>154.316</v>
      </c>
      <c r="N49" s="37"/>
      <c r="O49" s="37"/>
      <c r="P49" s="37"/>
      <c r="Q49" s="37"/>
      <c r="R49" s="37"/>
      <c r="S49" s="37"/>
      <c r="T49" s="37"/>
      <c r="U49" s="37"/>
      <c r="V49" s="37"/>
      <c r="W49" s="37"/>
      <c r="X49" s="24">
        <v>154.316</v>
      </c>
      <c r="Y49" s="37"/>
      <c r="Z49" s="24">
        <f t="shared" ref="Z49" si="19">+AA49+AB49</f>
        <v>154.316</v>
      </c>
      <c r="AA49" s="24">
        <f>X49</f>
        <v>154.316</v>
      </c>
      <c r="AB49" s="37"/>
      <c r="AC49" s="37"/>
      <c r="AD49" s="37"/>
      <c r="AE49" s="37"/>
      <c r="AF49" s="37"/>
      <c r="AG49" s="37"/>
      <c r="AH49" s="37"/>
      <c r="AI49" s="3"/>
      <c r="AJ49" s="3"/>
      <c r="AK49" s="3"/>
      <c r="AL49" s="3"/>
      <c r="AM49" s="18" t="s">
        <v>98</v>
      </c>
    </row>
    <row r="50" spans="1:40" s="15" customFormat="1" ht="37.5" customHeight="1" x14ac:dyDescent="0.25">
      <c r="A50" s="17">
        <v>5</v>
      </c>
      <c r="B50" s="18" t="s">
        <v>86</v>
      </c>
      <c r="C50" s="19" t="s">
        <v>26</v>
      </c>
      <c r="D50" s="17" t="s">
        <v>92</v>
      </c>
      <c r="E50" s="17"/>
      <c r="F50" s="17"/>
      <c r="G50" s="17"/>
      <c r="H50" s="17"/>
      <c r="I50" s="39">
        <v>3100</v>
      </c>
      <c r="J50" s="24">
        <f t="shared" si="18"/>
        <v>3100</v>
      </c>
      <c r="K50" s="24"/>
      <c r="L50" s="24"/>
      <c r="M50" s="24">
        <f t="shared" si="9"/>
        <v>77.040999999999997</v>
      </c>
      <c r="N50" s="24"/>
      <c r="O50" s="24"/>
      <c r="P50" s="24"/>
      <c r="Q50" s="24"/>
      <c r="R50" s="24"/>
      <c r="S50" s="24"/>
      <c r="T50" s="24"/>
      <c r="U50" s="24"/>
      <c r="V50" s="24"/>
      <c r="W50" s="24"/>
      <c r="X50" s="24"/>
      <c r="Y50" s="24"/>
      <c r="Z50" s="24"/>
      <c r="AA50" s="24"/>
      <c r="AB50" s="24"/>
      <c r="AC50" s="24">
        <v>77.040999999999997</v>
      </c>
      <c r="AD50" s="24"/>
      <c r="AE50" s="24"/>
      <c r="AF50" s="24">
        <f>AC50</f>
        <v>77.040999999999997</v>
      </c>
      <c r="AG50" s="24"/>
      <c r="AH50" s="24"/>
      <c r="AI50" s="2"/>
      <c r="AJ50" s="2"/>
      <c r="AK50" s="2"/>
      <c r="AL50" s="2"/>
      <c r="AM50" s="18" t="s">
        <v>97</v>
      </c>
    </row>
    <row r="51" spans="1:40" s="15" customFormat="1" ht="37.5" customHeight="1" x14ac:dyDescent="0.25">
      <c r="A51" s="17">
        <v>6</v>
      </c>
      <c r="B51" s="18" t="s">
        <v>87</v>
      </c>
      <c r="C51" s="19" t="s">
        <v>26</v>
      </c>
      <c r="D51" s="17" t="s">
        <v>92</v>
      </c>
      <c r="E51" s="17"/>
      <c r="F51" s="17"/>
      <c r="G51" s="17"/>
      <c r="H51" s="17"/>
      <c r="I51" s="39">
        <v>5010</v>
      </c>
      <c r="J51" s="24">
        <f t="shared" si="18"/>
        <v>5010</v>
      </c>
      <c r="K51" s="24"/>
      <c r="L51" s="24"/>
      <c r="M51" s="24">
        <f t="shared" si="9"/>
        <v>119.54</v>
      </c>
      <c r="N51" s="24"/>
      <c r="O51" s="24"/>
      <c r="P51" s="24"/>
      <c r="Q51" s="24"/>
      <c r="R51" s="24"/>
      <c r="S51" s="24"/>
      <c r="T51" s="24"/>
      <c r="U51" s="24"/>
      <c r="V51" s="24"/>
      <c r="W51" s="24"/>
      <c r="X51" s="24"/>
      <c r="Y51" s="24"/>
      <c r="Z51" s="24"/>
      <c r="AA51" s="24"/>
      <c r="AB51" s="24"/>
      <c r="AC51" s="24">
        <v>119.54</v>
      </c>
      <c r="AD51" s="24"/>
      <c r="AE51" s="24"/>
      <c r="AF51" s="24">
        <f t="shared" ref="AF51:AF56" si="20">AC51</f>
        <v>119.54</v>
      </c>
      <c r="AG51" s="24"/>
      <c r="AH51" s="24"/>
      <c r="AI51" s="2"/>
      <c r="AJ51" s="2"/>
      <c r="AK51" s="2"/>
      <c r="AL51" s="2"/>
      <c r="AM51" s="18" t="s">
        <v>97</v>
      </c>
    </row>
    <row r="52" spans="1:40" s="15" customFormat="1" ht="37.5" customHeight="1" x14ac:dyDescent="0.25">
      <c r="A52" s="17">
        <v>7</v>
      </c>
      <c r="B52" s="18" t="s">
        <v>88</v>
      </c>
      <c r="C52" s="19" t="s">
        <v>26</v>
      </c>
      <c r="D52" s="17" t="s">
        <v>94</v>
      </c>
      <c r="E52" s="17"/>
      <c r="F52" s="17"/>
      <c r="G52" s="17"/>
      <c r="H52" s="17"/>
      <c r="I52" s="39">
        <v>3750</v>
      </c>
      <c r="J52" s="24">
        <f t="shared" si="18"/>
        <v>3750</v>
      </c>
      <c r="K52" s="24"/>
      <c r="L52" s="24"/>
      <c r="M52" s="24">
        <f t="shared" si="9"/>
        <v>25.446999999999999</v>
      </c>
      <c r="N52" s="24"/>
      <c r="O52" s="24"/>
      <c r="P52" s="24"/>
      <c r="Q52" s="24"/>
      <c r="R52" s="24"/>
      <c r="S52" s="24"/>
      <c r="T52" s="24"/>
      <c r="U52" s="24"/>
      <c r="V52" s="24"/>
      <c r="W52" s="24"/>
      <c r="X52" s="24"/>
      <c r="Y52" s="24"/>
      <c r="Z52" s="24"/>
      <c r="AA52" s="24"/>
      <c r="AB52" s="24"/>
      <c r="AC52" s="24">
        <v>25.446999999999999</v>
      </c>
      <c r="AD52" s="24"/>
      <c r="AE52" s="24"/>
      <c r="AF52" s="24">
        <f t="shared" si="20"/>
        <v>25.446999999999999</v>
      </c>
      <c r="AG52" s="24"/>
      <c r="AH52" s="24"/>
      <c r="AI52" s="2"/>
      <c r="AJ52" s="2"/>
      <c r="AK52" s="2"/>
      <c r="AL52" s="2"/>
      <c r="AM52" s="18" t="s">
        <v>97</v>
      </c>
    </row>
    <row r="53" spans="1:40" s="15" customFormat="1" ht="37.5" customHeight="1" x14ac:dyDescent="0.25">
      <c r="A53" s="17">
        <v>8</v>
      </c>
      <c r="B53" s="18" t="s">
        <v>89</v>
      </c>
      <c r="C53" s="19" t="s">
        <v>26</v>
      </c>
      <c r="D53" s="17" t="s">
        <v>93</v>
      </c>
      <c r="E53" s="17"/>
      <c r="F53" s="17"/>
      <c r="G53" s="17"/>
      <c r="H53" s="17"/>
      <c r="I53" s="39">
        <v>3920</v>
      </c>
      <c r="J53" s="24">
        <f t="shared" si="18"/>
        <v>3920</v>
      </c>
      <c r="K53" s="24"/>
      <c r="L53" s="24"/>
      <c r="M53" s="24">
        <f t="shared" si="9"/>
        <v>68.873000000000005</v>
      </c>
      <c r="N53" s="24"/>
      <c r="O53" s="24"/>
      <c r="P53" s="24"/>
      <c r="Q53" s="24"/>
      <c r="R53" s="24"/>
      <c r="S53" s="24"/>
      <c r="T53" s="24"/>
      <c r="U53" s="24"/>
      <c r="V53" s="24"/>
      <c r="W53" s="24"/>
      <c r="X53" s="24"/>
      <c r="Y53" s="24"/>
      <c r="Z53" s="24"/>
      <c r="AA53" s="24"/>
      <c r="AB53" s="24"/>
      <c r="AC53" s="24">
        <v>68.873000000000005</v>
      </c>
      <c r="AD53" s="24"/>
      <c r="AE53" s="24"/>
      <c r="AF53" s="24">
        <f t="shared" si="20"/>
        <v>68.873000000000005</v>
      </c>
      <c r="AG53" s="24"/>
      <c r="AH53" s="24"/>
      <c r="AI53" s="2"/>
      <c r="AJ53" s="2"/>
      <c r="AK53" s="2"/>
      <c r="AL53" s="2"/>
      <c r="AM53" s="18" t="s">
        <v>97</v>
      </c>
    </row>
    <row r="54" spans="1:40" s="15" customFormat="1" ht="37.5" customHeight="1" x14ac:dyDescent="0.25">
      <c r="A54" s="17">
        <v>9</v>
      </c>
      <c r="B54" s="18" t="s">
        <v>90</v>
      </c>
      <c r="C54" s="19" t="s">
        <v>26</v>
      </c>
      <c r="D54" s="17" t="s">
        <v>95</v>
      </c>
      <c r="E54" s="17"/>
      <c r="F54" s="17"/>
      <c r="G54" s="17"/>
      <c r="H54" s="17"/>
      <c r="I54" s="39">
        <v>2800</v>
      </c>
      <c r="J54" s="24">
        <f t="shared" si="18"/>
        <v>2800</v>
      </c>
      <c r="K54" s="24"/>
      <c r="L54" s="24"/>
      <c r="M54" s="24">
        <f t="shared" si="9"/>
        <v>107.747</v>
      </c>
      <c r="N54" s="24"/>
      <c r="O54" s="24"/>
      <c r="P54" s="24"/>
      <c r="Q54" s="24"/>
      <c r="R54" s="24"/>
      <c r="S54" s="24"/>
      <c r="T54" s="24"/>
      <c r="U54" s="24"/>
      <c r="V54" s="24"/>
      <c r="W54" s="24"/>
      <c r="X54" s="24"/>
      <c r="Y54" s="24"/>
      <c r="Z54" s="24"/>
      <c r="AA54" s="24"/>
      <c r="AB54" s="24"/>
      <c r="AC54" s="24">
        <v>107.747</v>
      </c>
      <c r="AD54" s="24"/>
      <c r="AE54" s="24"/>
      <c r="AF54" s="24">
        <f t="shared" si="20"/>
        <v>107.747</v>
      </c>
      <c r="AG54" s="24"/>
      <c r="AH54" s="24"/>
      <c r="AI54" s="2"/>
      <c r="AJ54" s="2"/>
      <c r="AK54" s="2"/>
      <c r="AL54" s="2"/>
      <c r="AM54" s="18" t="s">
        <v>97</v>
      </c>
    </row>
    <row r="55" spans="1:40" s="15" customFormat="1" ht="52.5" customHeight="1" x14ac:dyDescent="0.25">
      <c r="A55" s="17">
        <v>10</v>
      </c>
      <c r="B55" s="18" t="s">
        <v>91</v>
      </c>
      <c r="C55" s="19" t="s">
        <v>26</v>
      </c>
      <c r="D55" s="17" t="s">
        <v>96</v>
      </c>
      <c r="E55" s="17"/>
      <c r="F55" s="17"/>
      <c r="G55" s="17"/>
      <c r="H55" s="17"/>
      <c r="I55" s="39">
        <v>4000</v>
      </c>
      <c r="J55" s="24">
        <f t="shared" si="18"/>
        <v>4000</v>
      </c>
      <c r="K55" s="24"/>
      <c r="L55" s="24"/>
      <c r="M55" s="24">
        <f t="shared" si="9"/>
        <v>44.786999999999999</v>
      </c>
      <c r="N55" s="24"/>
      <c r="O55" s="24"/>
      <c r="P55" s="24"/>
      <c r="Q55" s="24"/>
      <c r="R55" s="24"/>
      <c r="S55" s="24"/>
      <c r="T55" s="24"/>
      <c r="U55" s="24"/>
      <c r="V55" s="24"/>
      <c r="W55" s="24"/>
      <c r="X55" s="24"/>
      <c r="Y55" s="24"/>
      <c r="Z55" s="24"/>
      <c r="AA55" s="24"/>
      <c r="AB55" s="24"/>
      <c r="AC55" s="24">
        <v>44.786999999999999</v>
      </c>
      <c r="AD55" s="24"/>
      <c r="AE55" s="24"/>
      <c r="AF55" s="24">
        <f t="shared" si="20"/>
        <v>44.786999999999999</v>
      </c>
      <c r="AG55" s="24"/>
      <c r="AH55" s="24"/>
      <c r="AI55" s="2"/>
      <c r="AJ55" s="2"/>
      <c r="AK55" s="2"/>
      <c r="AL55" s="2"/>
      <c r="AM55" s="18" t="s">
        <v>154</v>
      </c>
    </row>
    <row r="56" spans="1:40" s="1" customFormat="1" ht="47.25" customHeight="1" x14ac:dyDescent="0.25">
      <c r="A56" s="17">
        <v>11</v>
      </c>
      <c r="B56" s="18" t="s">
        <v>122</v>
      </c>
      <c r="C56" s="19"/>
      <c r="D56" s="17" t="s">
        <v>80</v>
      </c>
      <c r="E56" s="17"/>
      <c r="F56" s="17"/>
      <c r="G56" s="17"/>
      <c r="H56" s="17"/>
      <c r="I56" s="39"/>
      <c r="J56" s="24"/>
      <c r="K56" s="24"/>
      <c r="L56" s="24"/>
      <c r="M56" s="24">
        <f t="shared" si="9"/>
        <v>1800</v>
      </c>
      <c r="N56" s="24"/>
      <c r="O56" s="24"/>
      <c r="P56" s="24"/>
      <c r="Q56" s="24"/>
      <c r="R56" s="24"/>
      <c r="S56" s="24"/>
      <c r="T56" s="24"/>
      <c r="U56" s="24"/>
      <c r="V56" s="24"/>
      <c r="W56" s="24"/>
      <c r="X56" s="24"/>
      <c r="Y56" s="24"/>
      <c r="Z56" s="24"/>
      <c r="AA56" s="24"/>
      <c r="AB56" s="24"/>
      <c r="AC56" s="24">
        <f>1294.115321+505.884679</f>
        <v>1800</v>
      </c>
      <c r="AD56" s="24"/>
      <c r="AE56" s="24"/>
      <c r="AF56" s="24">
        <f t="shared" si="20"/>
        <v>1800</v>
      </c>
      <c r="AG56" s="24"/>
      <c r="AH56" s="24"/>
      <c r="AI56" s="2"/>
      <c r="AJ56" s="2"/>
      <c r="AK56" s="2"/>
      <c r="AL56" s="2"/>
      <c r="AM56" s="40" t="s">
        <v>125</v>
      </c>
      <c r="AN56" s="15"/>
    </row>
    <row r="57" spans="1:40" s="1" customFormat="1" ht="48.75" customHeight="1" x14ac:dyDescent="0.25">
      <c r="A57" s="17">
        <v>12</v>
      </c>
      <c r="B57" s="18" t="s">
        <v>121</v>
      </c>
      <c r="C57" s="19"/>
      <c r="D57" s="17" t="s">
        <v>44</v>
      </c>
      <c r="E57" s="17"/>
      <c r="F57" s="17"/>
      <c r="G57" s="17"/>
      <c r="H57" s="17"/>
      <c r="I57" s="39"/>
      <c r="J57" s="24"/>
      <c r="K57" s="24"/>
      <c r="L57" s="24"/>
      <c r="M57" s="24">
        <f t="shared" si="9"/>
        <v>900</v>
      </c>
      <c r="N57" s="24"/>
      <c r="O57" s="24"/>
      <c r="P57" s="24"/>
      <c r="Q57" s="24"/>
      <c r="R57" s="24"/>
      <c r="S57" s="24"/>
      <c r="T57" s="24"/>
      <c r="U57" s="24"/>
      <c r="V57" s="24"/>
      <c r="W57" s="24"/>
      <c r="X57" s="24"/>
      <c r="Y57" s="24"/>
      <c r="Z57" s="24"/>
      <c r="AA57" s="24"/>
      <c r="AB57" s="24"/>
      <c r="AC57" s="24">
        <f>854.780444+45.219556</f>
        <v>900</v>
      </c>
      <c r="AD57" s="24"/>
      <c r="AE57" s="24"/>
      <c r="AF57" s="24"/>
      <c r="AG57" s="24"/>
      <c r="AH57" s="24"/>
      <c r="AI57" s="2"/>
      <c r="AJ57" s="2"/>
      <c r="AK57" s="2"/>
      <c r="AL57" s="2"/>
      <c r="AM57" s="40" t="s">
        <v>124</v>
      </c>
      <c r="AN57" s="15"/>
    </row>
    <row r="58" spans="1:40" s="1" customFormat="1" ht="109.5" customHeight="1" x14ac:dyDescent="0.25">
      <c r="A58" s="17">
        <v>13</v>
      </c>
      <c r="B58" s="18" t="s">
        <v>120</v>
      </c>
      <c r="C58" s="19"/>
      <c r="D58" s="17" t="s">
        <v>130</v>
      </c>
      <c r="E58" s="17"/>
      <c r="F58" s="17"/>
      <c r="G58" s="17"/>
      <c r="H58" s="17"/>
      <c r="I58" s="39"/>
      <c r="J58" s="24"/>
      <c r="K58" s="24"/>
      <c r="L58" s="24"/>
      <c r="M58" s="24">
        <f t="shared" si="9"/>
        <v>540</v>
      </c>
      <c r="N58" s="24"/>
      <c r="O58" s="24"/>
      <c r="P58" s="24"/>
      <c r="Q58" s="24"/>
      <c r="R58" s="24"/>
      <c r="S58" s="24"/>
      <c r="T58" s="24"/>
      <c r="U58" s="24"/>
      <c r="V58" s="24"/>
      <c r="W58" s="24"/>
      <c r="X58" s="24"/>
      <c r="Y58" s="24"/>
      <c r="Z58" s="24"/>
      <c r="AA58" s="24"/>
      <c r="AB58" s="24"/>
      <c r="AC58" s="24">
        <v>540</v>
      </c>
      <c r="AD58" s="24"/>
      <c r="AE58" s="24"/>
      <c r="AF58" s="24">
        <f t="shared" ref="AF58" si="21">AC58</f>
        <v>540</v>
      </c>
      <c r="AG58" s="24"/>
      <c r="AH58" s="24"/>
      <c r="AI58" s="2"/>
      <c r="AJ58" s="2"/>
      <c r="AK58" s="2"/>
      <c r="AL58" s="2"/>
      <c r="AM58" s="40" t="s">
        <v>123</v>
      </c>
      <c r="AN58" s="35"/>
    </row>
    <row r="59" spans="1:40" x14ac:dyDescent="0.25">
      <c r="S59" s="33"/>
    </row>
  </sheetData>
  <mergeCells count="28">
    <mergeCell ref="A1:AM1"/>
    <mergeCell ref="I7:J7"/>
    <mergeCell ref="AM5:AM11"/>
    <mergeCell ref="K7:K11"/>
    <mergeCell ref="L7:L11"/>
    <mergeCell ref="K5:L6"/>
    <mergeCell ref="I8:I11"/>
    <mergeCell ref="J8:J11"/>
    <mergeCell ref="N6:R11"/>
    <mergeCell ref="S6:W11"/>
    <mergeCell ref="N5:AL5"/>
    <mergeCell ref="AH6:AH11"/>
    <mergeCell ref="A3:AM3"/>
    <mergeCell ref="A2:AM2"/>
    <mergeCell ref="A4:AM4"/>
    <mergeCell ref="A5:A11"/>
    <mergeCell ref="B5:B11"/>
    <mergeCell ref="D5:D11"/>
    <mergeCell ref="E5:F6"/>
    <mergeCell ref="G5:G11"/>
    <mergeCell ref="C5:C11"/>
    <mergeCell ref="X6:AB11"/>
    <mergeCell ref="AC6:AG11"/>
    <mergeCell ref="H5:J6"/>
    <mergeCell ref="E7:E11"/>
    <mergeCell ref="F7:F11"/>
    <mergeCell ref="H7:H11"/>
    <mergeCell ref="M5:M11"/>
  </mergeCells>
  <pageMargins left="0.39370078740157499" right="0.196850393700787" top="0.47244094488188998" bottom="0.143700787" header="0.31496062992126" footer="0.31496062992126"/>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0"/>
  <sheetViews>
    <sheetView view="pageBreakPreview" zoomScale="70" zoomScaleNormal="55" zoomScaleSheetLayoutView="70" workbookViewId="0">
      <selection activeCell="A4" sqref="A4:L4"/>
    </sheetView>
  </sheetViews>
  <sheetFormatPr defaultColWidth="9.140625" defaultRowHeight="15.75" x14ac:dyDescent="0.25"/>
  <cols>
    <col min="1" max="1" width="5.42578125" style="29" customWidth="1"/>
    <col min="2" max="2" width="55.28515625" style="4" customWidth="1"/>
    <col min="3" max="3" width="9.85546875" style="4" hidden="1" customWidth="1"/>
    <col min="4" max="4" width="20.28515625" style="4" customWidth="1"/>
    <col min="5" max="6" width="12.42578125" style="29" customWidth="1"/>
    <col min="7" max="7" width="14" style="4" customWidth="1"/>
    <col min="8" max="8" width="16.42578125" style="4" customWidth="1"/>
    <col min="9" max="10" width="12.28515625" style="4" customWidth="1"/>
    <col min="11" max="11" width="18" style="4" customWidth="1"/>
    <col min="12" max="12" width="31.140625" style="4" customWidth="1"/>
    <col min="13" max="13" width="20.140625" style="4" customWidth="1"/>
    <col min="14" max="14" width="13.85546875" style="4" customWidth="1"/>
    <col min="15" max="16384" width="9.140625" style="4"/>
  </cols>
  <sheetData>
    <row r="1" spans="1:14" ht="21.75" customHeight="1" x14ac:dyDescent="0.25">
      <c r="A1" s="61" t="s">
        <v>142</v>
      </c>
      <c r="B1" s="61"/>
      <c r="C1" s="61"/>
      <c r="D1" s="61"/>
      <c r="E1" s="61"/>
      <c r="F1" s="61"/>
      <c r="G1" s="61"/>
      <c r="H1" s="61"/>
      <c r="I1" s="61"/>
      <c r="J1" s="61"/>
      <c r="K1" s="61"/>
      <c r="L1" s="61"/>
    </row>
    <row r="2" spans="1:14" ht="23.25" customHeight="1" x14ac:dyDescent="0.25">
      <c r="A2" s="63" t="s">
        <v>153</v>
      </c>
      <c r="B2" s="64"/>
      <c r="C2" s="64"/>
      <c r="D2" s="64"/>
      <c r="E2" s="64"/>
      <c r="F2" s="64"/>
      <c r="G2" s="64"/>
      <c r="H2" s="64"/>
      <c r="I2" s="64"/>
      <c r="J2" s="64"/>
      <c r="K2" s="64"/>
      <c r="L2" s="64"/>
    </row>
    <row r="3" spans="1:14" ht="18.75" x14ac:dyDescent="0.3">
      <c r="A3" s="62" t="str">
        <f>'Thu ĐG đất+ Tăng thu 21-25'!A3:AM3</f>
        <v>(Kèm theo  báo cáo thẩm tra số số 48 /BC-BKTXH ngày  15/9/2024 của Ban KTXH,HĐND huyện Tuần Giáo)</v>
      </c>
      <c r="B3" s="62"/>
      <c r="C3" s="62"/>
      <c r="D3" s="62"/>
      <c r="E3" s="62"/>
      <c r="F3" s="62"/>
      <c r="G3" s="62"/>
      <c r="H3" s="62"/>
      <c r="I3" s="62"/>
      <c r="J3" s="62"/>
      <c r="K3" s="62"/>
      <c r="L3" s="62"/>
    </row>
    <row r="4" spans="1:14" x14ac:dyDescent="0.25">
      <c r="A4" s="65" t="s">
        <v>20</v>
      </c>
      <c r="B4" s="65"/>
      <c r="C4" s="65"/>
      <c r="D4" s="65"/>
      <c r="E4" s="65"/>
      <c r="F4" s="65"/>
      <c r="G4" s="65"/>
      <c r="H4" s="65"/>
      <c r="I4" s="65"/>
      <c r="J4" s="65"/>
      <c r="K4" s="65"/>
      <c r="L4" s="65"/>
    </row>
    <row r="5" spans="1:14" ht="41.25" customHeight="1" x14ac:dyDescent="0.25">
      <c r="A5" s="57" t="s">
        <v>0</v>
      </c>
      <c r="B5" s="57" t="s">
        <v>1</v>
      </c>
      <c r="C5" s="57" t="s">
        <v>27</v>
      </c>
      <c r="D5" s="57" t="s">
        <v>2</v>
      </c>
      <c r="E5" s="57" t="s">
        <v>3</v>
      </c>
      <c r="F5" s="57"/>
      <c r="G5" s="58" t="s">
        <v>139</v>
      </c>
      <c r="H5" s="58" t="s">
        <v>136</v>
      </c>
      <c r="I5" s="57" t="s">
        <v>137</v>
      </c>
      <c r="J5" s="57"/>
      <c r="K5" s="57" t="s">
        <v>129</v>
      </c>
      <c r="L5" s="57" t="s">
        <v>12</v>
      </c>
    </row>
    <row r="6" spans="1:14" ht="104.25" customHeight="1" x14ac:dyDescent="0.25">
      <c r="A6" s="57"/>
      <c r="B6" s="57"/>
      <c r="C6" s="57"/>
      <c r="D6" s="57"/>
      <c r="E6" s="30" t="s">
        <v>13</v>
      </c>
      <c r="F6" s="30" t="s">
        <v>14</v>
      </c>
      <c r="G6" s="60"/>
      <c r="H6" s="60"/>
      <c r="I6" s="32" t="s">
        <v>127</v>
      </c>
      <c r="J6" s="31" t="s">
        <v>128</v>
      </c>
      <c r="K6" s="57"/>
      <c r="L6" s="57"/>
    </row>
    <row r="7" spans="1:14" s="15" customFormat="1" ht="32.25" customHeight="1" x14ac:dyDescent="0.25">
      <c r="A7" s="11"/>
      <c r="B7" s="12" t="s">
        <v>115</v>
      </c>
      <c r="C7" s="13"/>
      <c r="D7" s="14"/>
      <c r="E7" s="11"/>
      <c r="F7" s="11"/>
      <c r="G7" s="14"/>
      <c r="H7" s="3">
        <f>H8+H15</f>
        <v>1000</v>
      </c>
      <c r="I7" s="3">
        <f>I8+I15</f>
        <v>4240</v>
      </c>
      <c r="J7" s="3">
        <f>J8+J15</f>
        <v>1000</v>
      </c>
      <c r="K7" s="3">
        <f>K8+K15</f>
        <v>4240</v>
      </c>
      <c r="L7" s="14"/>
    </row>
    <row r="8" spans="1:14" s="15" customFormat="1" ht="32.25" customHeight="1" x14ac:dyDescent="0.25">
      <c r="A8" s="11" t="s">
        <v>21</v>
      </c>
      <c r="B8" s="16" t="s">
        <v>150</v>
      </c>
      <c r="C8" s="13"/>
      <c r="D8" s="14"/>
      <c r="E8" s="11"/>
      <c r="F8" s="11"/>
      <c r="G8" s="14"/>
      <c r="H8" s="3">
        <f>H9</f>
        <v>1000</v>
      </c>
      <c r="I8" s="3">
        <f>I9</f>
        <v>1000</v>
      </c>
      <c r="J8" s="3">
        <f>J9</f>
        <v>1000</v>
      </c>
      <c r="K8" s="3">
        <f>K9</f>
        <v>1000</v>
      </c>
      <c r="L8" s="14"/>
    </row>
    <row r="9" spans="1:14" s="15" customFormat="1" ht="44.25" customHeight="1" x14ac:dyDescent="0.25">
      <c r="A9" s="11" t="s">
        <v>145</v>
      </c>
      <c r="B9" s="16" t="s">
        <v>146</v>
      </c>
      <c r="C9" s="13"/>
      <c r="D9" s="14"/>
      <c r="E9" s="11"/>
      <c r="F9" s="11"/>
      <c r="G9" s="14"/>
      <c r="H9" s="3">
        <f>H11+H13</f>
        <v>1000</v>
      </c>
      <c r="I9" s="3">
        <f>I11+I13</f>
        <v>1000</v>
      </c>
      <c r="J9" s="3">
        <f>J11+J13</f>
        <v>1000</v>
      </c>
      <c r="K9" s="3">
        <f>K11+K13</f>
        <v>1000</v>
      </c>
      <c r="L9" s="14"/>
    </row>
    <row r="10" spans="1:14" s="15" customFormat="1" ht="44.25" customHeight="1" x14ac:dyDescent="0.25">
      <c r="A10" s="45" t="s">
        <v>126</v>
      </c>
      <c r="B10" s="16" t="s">
        <v>151</v>
      </c>
      <c r="C10" s="13"/>
      <c r="D10" s="14"/>
      <c r="E10" s="11"/>
      <c r="F10" s="11"/>
      <c r="G10" s="14"/>
      <c r="H10" s="3">
        <f>H11</f>
        <v>1000</v>
      </c>
      <c r="I10" s="3">
        <f t="shared" ref="I10:K10" si="0">I11</f>
        <v>0</v>
      </c>
      <c r="J10" s="3">
        <f t="shared" si="0"/>
        <v>1000</v>
      </c>
      <c r="K10" s="3">
        <f t="shared" si="0"/>
        <v>0</v>
      </c>
      <c r="L10" s="14"/>
    </row>
    <row r="11" spans="1:14" s="22" customFormat="1" ht="39.75" customHeight="1" x14ac:dyDescent="0.25">
      <c r="A11" s="17"/>
      <c r="B11" s="36" t="s">
        <v>138</v>
      </c>
      <c r="C11" s="18"/>
      <c r="D11" s="20"/>
      <c r="E11" s="17"/>
      <c r="F11" s="17"/>
      <c r="G11" s="20"/>
      <c r="H11" s="2">
        <v>1000</v>
      </c>
      <c r="I11" s="2"/>
      <c r="J11" s="2">
        <v>1000</v>
      </c>
      <c r="K11" s="2">
        <f>H11+I11-J11</f>
        <v>0</v>
      </c>
      <c r="L11" s="18" t="s">
        <v>143</v>
      </c>
    </row>
    <row r="12" spans="1:14" s="15" customFormat="1" ht="39.75" customHeight="1" x14ac:dyDescent="0.25">
      <c r="A12" s="45" t="s">
        <v>126</v>
      </c>
      <c r="B12" s="16" t="s">
        <v>152</v>
      </c>
      <c r="C12" s="13"/>
      <c r="D12" s="14"/>
      <c r="E12" s="11"/>
      <c r="F12" s="11"/>
      <c r="G12" s="44">
        <f>G13</f>
        <v>1150</v>
      </c>
      <c r="H12" s="44">
        <f t="shared" ref="H12:K12" si="1">H13</f>
        <v>0</v>
      </c>
      <c r="I12" s="44">
        <f t="shared" si="1"/>
        <v>1000</v>
      </c>
      <c r="J12" s="44">
        <f t="shared" si="1"/>
        <v>0</v>
      </c>
      <c r="K12" s="44">
        <f t="shared" si="1"/>
        <v>1000</v>
      </c>
      <c r="L12" s="13"/>
    </row>
    <row r="13" spans="1:14" s="22" customFormat="1" ht="66" customHeight="1" x14ac:dyDescent="0.25">
      <c r="A13" s="34"/>
      <c r="B13" s="27" t="s">
        <v>117</v>
      </c>
      <c r="C13" s="19"/>
      <c r="D13" s="20" t="s">
        <v>118</v>
      </c>
      <c r="E13" s="34" t="s">
        <v>131</v>
      </c>
      <c r="F13" s="34" t="s">
        <v>132</v>
      </c>
      <c r="G13" s="2">
        <v>1150</v>
      </c>
      <c r="H13" s="26"/>
      <c r="I13" s="2">
        <v>1000</v>
      </c>
      <c r="J13" s="2"/>
      <c r="K13" s="2">
        <f>H13+I13-J13</f>
        <v>1000</v>
      </c>
      <c r="L13" s="18"/>
    </row>
    <row r="14" spans="1:14" s="15" customFormat="1" ht="39" customHeight="1" x14ac:dyDescent="0.25">
      <c r="A14" s="11" t="s">
        <v>22</v>
      </c>
      <c r="B14" s="13" t="s">
        <v>149</v>
      </c>
      <c r="C14" s="13"/>
      <c r="D14" s="14"/>
      <c r="E14" s="11"/>
      <c r="F14" s="11"/>
      <c r="G14" s="38">
        <f>G15</f>
        <v>3690</v>
      </c>
      <c r="H14" s="38">
        <f t="shared" ref="H14:K14" si="2">H15</f>
        <v>0</v>
      </c>
      <c r="I14" s="38">
        <f t="shared" si="2"/>
        <v>3240</v>
      </c>
      <c r="J14" s="38">
        <f t="shared" si="2"/>
        <v>0</v>
      </c>
      <c r="K14" s="38">
        <f t="shared" si="2"/>
        <v>3240</v>
      </c>
      <c r="L14" s="14"/>
    </row>
    <row r="15" spans="1:14" s="15" customFormat="1" ht="37.5" customHeight="1" x14ac:dyDescent="0.25">
      <c r="A15" s="11" t="s">
        <v>145</v>
      </c>
      <c r="B15" s="16" t="s">
        <v>147</v>
      </c>
      <c r="C15" s="13"/>
      <c r="D15" s="14"/>
      <c r="E15" s="11"/>
      <c r="F15" s="11"/>
      <c r="G15" s="37">
        <f>SUM(G16:G18)</f>
        <v>3690</v>
      </c>
      <c r="H15" s="37">
        <f>SUM(H16:H18)</f>
        <v>0</v>
      </c>
      <c r="I15" s="37">
        <f>SUM(I16:I18)</f>
        <v>3240</v>
      </c>
      <c r="J15" s="37">
        <f>SUM(J16:J18)</f>
        <v>0</v>
      </c>
      <c r="K15" s="37">
        <f>SUM(K16:K18)</f>
        <v>3240</v>
      </c>
      <c r="L15" s="14"/>
    </row>
    <row r="16" spans="1:14" s="15" customFormat="1" ht="57.75" customHeight="1" x14ac:dyDescent="0.25">
      <c r="A16" s="17">
        <v>1</v>
      </c>
      <c r="B16" s="18" t="s">
        <v>122</v>
      </c>
      <c r="C16" s="19"/>
      <c r="D16" s="20" t="s">
        <v>80</v>
      </c>
      <c r="E16" s="34" t="s">
        <v>131</v>
      </c>
      <c r="F16" s="34" t="s">
        <v>132</v>
      </c>
      <c r="G16" s="24">
        <v>2000</v>
      </c>
      <c r="H16" s="20"/>
      <c r="I16" s="24">
        <f>1294.115321+505.884679</f>
        <v>1800</v>
      </c>
      <c r="J16" s="24"/>
      <c r="K16" s="24">
        <f>H16+I16-J16</f>
        <v>1800</v>
      </c>
      <c r="L16" s="40" t="s">
        <v>125</v>
      </c>
      <c r="M16" s="43" t="s">
        <v>140</v>
      </c>
      <c r="N16" s="41"/>
    </row>
    <row r="17" spans="1:14" s="15" customFormat="1" ht="57.75" customHeight="1" x14ac:dyDescent="0.25">
      <c r="A17" s="17">
        <v>2</v>
      </c>
      <c r="B17" s="18" t="s">
        <v>121</v>
      </c>
      <c r="C17" s="19"/>
      <c r="D17" s="20" t="s">
        <v>44</v>
      </c>
      <c r="E17" s="34" t="s">
        <v>131</v>
      </c>
      <c r="F17" s="34" t="s">
        <v>132</v>
      </c>
      <c r="G17" s="24">
        <v>1150</v>
      </c>
      <c r="H17" s="20"/>
      <c r="I17" s="24">
        <f>854.780444+45.219556</f>
        <v>900</v>
      </c>
      <c r="J17" s="24"/>
      <c r="K17" s="24">
        <f t="shared" ref="K17:K18" si="3">H17+I17-J17</f>
        <v>900</v>
      </c>
      <c r="L17" s="40" t="s">
        <v>124</v>
      </c>
      <c r="M17" s="43">
        <v>2149.8031719999999</v>
      </c>
      <c r="N17" s="43" t="s">
        <v>133</v>
      </c>
    </row>
    <row r="18" spans="1:14" s="15" customFormat="1" ht="88.5" customHeight="1" x14ac:dyDescent="0.25">
      <c r="A18" s="17">
        <v>3</v>
      </c>
      <c r="B18" s="18" t="s">
        <v>120</v>
      </c>
      <c r="C18" s="19"/>
      <c r="D18" s="20" t="s">
        <v>130</v>
      </c>
      <c r="E18" s="34" t="s">
        <v>131</v>
      </c>
      <c r="F18" s="34" t="s">
        <v>132</v>
      </c>
      <c r="G18" s="24">
        <v>540</v>
      </c>
      <c r="H18" s="20"/>
      <c r="I18" s="24">
        <v>540</v>
      </c>
      <c r="J18" s="24"/>
      <c r="K18" s="24">
        <f t="shared" si="3"/>
        <v>540</v>
      </c>
      <c r="L18" s="40" t="s">
        <v>123</v>
      </c>
      <c r="M18" s="43">
        <f>2149.803172-I18-505.884679-45.219556</f>
        <v>1058.6989369999999</v>
      </c>
      <c r="N18" s="43" t="s">
        <v>135</v>
      </c>
    </row>
    <row r="19" spans="1:14" x14ac:dyDescent="0.25">
      <c r="M19" s="42"/>
      <c r="N19" s="42"/>
    </row>
    <row r="20" spans="1:14" x14ac:dyDescent="0.25">
      <c r="M20" s="43">
        <f>M17-M18</f>
        <v>1091.104235</v>
      </c>
      <c r="N20" s="43" t="s">
        <v>134</v>
      </c>
    </row>
  </sheetData>
  <mergeCells count="14">
    <mergeCell ref="A1:L1"/>
    <mergeCell ref="A2:L2"/>
    <mergeCell ref="A3:L3"/>
    <mergeCell ref="A4:L4"/>
    <mergeCell ref="A5:A6"/>
    <mergeCell ref="B5:B6"/>
    <mergeCell ref="C5:C6"/>
    <mergeCell ref="D5:D6"/>
    <mergeCell ref="E5:F5"/>
    <mergeCell ref="K5:K6"/>
    <mergeCell ref="I5:J5"/>
    <mergeCell ref="H5:H6"/>
    <mergeCell ref="G5:G6"/>
    <mergeCell ref="L5:L6"/>
  </mergeCells>
  <pageMargins left="0.39370078740157483" right="0.27559055118110237" top="0.51" bottom="0.38" header="0.31496062992125984" footer="0.31496062992125984"/>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Thu ĐG đất+ Tăng thu 21-25</vt:lpstr>
      <vt:lpstr>ĐC SD đất 2024+tăng thu 2023</vt:lpstr>
      <vt:lpstr>'ĐC SD đất 2024+tăng thu 2023'!Print_Area</vt:lpstr>
      <vt:lpstr>'Thu ĐG đất+ Tăng thu 21-25'!Print_Area</vt:lpstr>
      <vt:lpstr>'Thu ĐG đất+ Tăng thu 21-25'!Print_Titles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NGA-PC1</cp:lastModifiedBy>
  <cp:lastPrinted>2024-09-10T07:13:01Z</cp:lastPrinted>
  <dcterms:created xsi:type="dcterms:W3CDTF">2023-04-11T09:43:04Z</dcterms:created>
  <dcterms:modified xsi:type="dcterms:W3CDTF">2024-09-15T08:52:21Z</dcterms:modified>
</cp:coreProperties>
</file>