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50" windowHeight="8115" tabRatio="640" activeTab="0"/>
  </bookViews>
  <sheets>
    <sheet name="PL15" sheetId="1" r:id="rId1"/>
    <sheet name="PL16" sheetId="2" r:id="rId2"/>
    <sheet name="PL17" sheetId="3" r:id="rId3"/>
    <sheet name="PL30" sheetId="4" r:id="rId4"/>
    <sheet name="PL32-NSX" sheetId="5" r:id="rId5"/>
    <sheet name="PL33" sheetId="6" r:id="rId6"/>
    <sheet name="PL34" sheetId="7" r:id="rId7"/>
    <sheet name="PL35" sheetId="8" r:id="rId8"/>
    <sheet name="PL36" sheetId="9" r:id="rId9"/>
    <sheet name="PL37" sheetId="10" r:id="rId10"/>
    <sheet name="PL39-NSX" sheetId="11" r:id="rId11"/>
    <sheet name="PL41-NSX" sheetId="12" r:id="rId12"/>
    <sheet name="PL46-Đầu tư" sheetId="13" r:id="rId13"/>
  </sheets>
  <externalReferences>
    <externalReference r:id="rId16"/>
    <externalReference r:id="rId17"/>
  </externalReferences>
  <definedNames>
    <definedName name="ADP">#REF!</definedName>
    <definedName name="AKHAC">#REF!</definedName>
    <definedName name="ALTINH">#REF!</definedName>
    <definedName name="ANN">#REF!</definedName>
    <definedName name="ANQD">#REF!</definedName>
    <definedName name="ANQQH" localSheetId="0">'[2]Dt 2001'!#REF!</definedName>
    <definedName name="ANQQH" localSheetId="2">'[2]Dt 2001'!#REF!</definedName>
    <definedName name="ANQQH" localSheetId="5">'[2]Dt 2001'!#REF!</definedName>
    <definedName name="ANQQH" localSheetId="6">'[2]Dt 2001'!#REF!</definedName>
    <definedName name="ANQQH" localSheetId="7">'[2]Dt 2001'!#REF!</definedName>
    <definedName name="ANQQH" localSheetId="8">'[2]Dt 2001'!#REF!</definedName>
    <definedName name="ANQQH" localSheetId="9">'[2]Dt 2001'!#REF!</definedName>
    <definedName name="ANQQH" localSheetId="12">'[2]Dt 2001'!#REF!</definedName>
    <definedName name="ANQQH">'[2]Dt 2001'!#REF!</definedName>
    <definedName name="ANSNN" localSheetId="0">'[2]Dt 2001'!#REF!</definedName>
    <definedName name="ANSNN" localSheetId="2">'[2]Dt 2001'!#REF!</definedName>
    <definedName name="ANSNN" localSheetId="5">'[2]Dt 2001'!#REF!</definedName>
    <definedName name="ANSNN" localSheetId="6">'[2]Dt 2001'!#REF!</definedName>
    <definedName name="ANSNN" localSheetId="7">'[2]Dt 2001'!#REF!</definedName>
    <definedName name="ANSNN" localSheetId="8">'[2]Dt 2001'!#REF!</definedName>
    <definedName name="ANSNN" localSheetId="9">'[2]Dt 2001'!#REF!</definedName>
    <definedName name="ANSNN" localSheetId="12">'[2]Dt 2001'!#REF!</definedName>
    <definedName name="ANSNN">'[2]Dt 2001'!#REF!</definedName>
    <definedName name="ANSNNxnk" localSheetId="0">'[2]Dt 2001'!#REF!</definedName>
    <definedName name="ANSNNxnk" localSheetId="2">'[2]Dt 2001'!#REF!</definedName>
    <definedName name="ANSNNxnk" localSheetId="5">'[2]Dt 2001'!#REF!</definedName>
    <definedName name="ANSNNxnk" localSheetId="6">'[2]Dt 2001'!#REF!</definedName>
    <definedName name="ANSNNxnk" localSheetId="7">'[2]Dt 2001'!#REF!</definedName>
    <definedName name="ANSNNxnk" localSheetId="8">'[2]Dt 2001'!#REF!</definedName>
    <definedName name="ANSNNxnk" localSheetId="9">'[2]Dt 2001'!#REF!</definedName>
    <definedName name="ANSNNxnk" localSheetId="12">'[2]Dt 2001'!#REF!</definedName>
    <definedName name="ANSNNxnk">'[2]Dt 2001'!#REF!</definedName>
    <definedName name="Anguon" localSheetId="0">'[2]Dt 2001'!#REF!</definedName>
    <definedName name="Anguon" localSheetId="2">'[2]Dt 2001'!#REF!</definedName>
    <definedName name="Anguon" localSheetId="5">'[2]Dt 2001'!#REF!</definedName>
    <definedName name="Anguon" localSheetId="6">'[2]Dt 2001'!#REF!</definedName>
    <definedName name="Anguon" localSheetId="7">'[2]Dt 2001'!#REF!</definedName>
    <definedName name="Anguon" localSheetId="8">'[2]Dt 2001'!#REF!</definedName>
    <definedName name="Anguon" localSheetId="9">'[2]Dt 2001'!#REF!</definedName>
    <definedName name="Anguon" localSheetId="12">'[2]Dt 2001'!#REF!</definedName>
    <definedName name="Anguon">'[2]Dt 2001'!#REF!</definedName>
    <definedName name="APC" localSheetId="0">'[2]Dt 2001'!#REF!</definedName>
    <definedName name="APC" localSheetId="2">'[2]Dt 2001'!#REF!</definedName>
    <definedName name="APC" localSheetId="5">'[2]Dt 2001'!#REF!</definedName>
    <definedName name="APC" localSheetId="6">'[2]Dt 2001'!#REF!</definedName>
    <definedName name="APC" localSheetId="7">'[2]Dt 2001'!#REF!</definedName>
    <definedName name="APC" localSheetId="8">'[2]Dt 2001'!#REF!</definedName>
    <definedName name="APC" localSheetId="9">'[2]Dt 2001'!#REF!</definedName>
    <definedName name="APC" localSheetId="12">'[2]Dt 2001'!#REF!</definedName>
    <definedName name="APC">'[2]Dt 2001'!#REF!</definedName>
    <definedName name="ATW">#REF!</definedName>
    <definedName name="Can_doi">#REF!</definedName>
    <definedName name="DNNN">#REF!</definedName>
    <definedName name="Khac">#REF!</definedName>
    <definedName name="Khong_can_doi">#REF!</definedName>
    <definedName name="NQD">#REF!</definedName>
    <definedName name="NQQH" localSheetId="0">'[2]Dt 2001'!#REF!</definedName>
    <definedName name="NQQH" localSheetId="2">'[2]Dt 2001'!#REF!</definedName>
    <definedName name="NQQH" localSheetId="5">'[2]Dt 2001'!#REF!</definedName>
    <definedName name="NQQH" localSheetId="6">'[2]Dt 2001'!#REF!</definedName>
    <definedName name="NQQH" localSheetId="7">'[2]Dt 2001'!#REF!</definedName>
    <definedName name="NQQH" localSheetId="8">'[2]Dt 2001'!#REF!</definedName>
    <definedName name="NQQH" localSheetId="9">'[2]Dt 2001'!#REF!</definedName>
    <definedName name="NQQH" localSheetId="12">'[2]Dt 2001'!#REF!</definedName>
    <definedName name="NQQH">'[2]Dt 2001'!#REF!</definedName>
    <definedName name="NSNN" localSheetId="0">'[2]Dt 2001'!#REF!</definedName>
    <definedName name="NSNN" localSheetId="2">'[2]Dt 2001'!#REF!</definedName>
    <definedName name="NSNN" localSheetId="5">'[2]Dt 2001'!#REF!</definedName>
    <definedName name="NSNN" localSheetId="6">'[2]Dt 2001'!#REF!</definedName>
    <definedName name="NSNN" localSheetId="7">'[2]Dt 2001'!#REF!</definedName>
    <definedName name="NSNN" localSheetId="8">'[2]Dt 2001'!#REF!</definedName>
    <definedName name="NSNN" localSheetId="9">'[2]Dt 2001'!#REF!</definedName>
    <definedName name="NSNN" localSheetId="12">'[2]Dt 2001'!#REF!</definedName>
    <definedName name="NSNN">'[2]Dt 2001'!#REF!</definedName>
    <definedName name="PC" localSheetId="0">'[2]Dt 2001'!#REF!</definedName>
    <definedName name="PC" localSheetId="2">'[2]Dt 2001'!#REF!</definedName>
    <definedName name="PC" localSheetId="5">'[2]Dt 2001'!#REF!</definedName>
    <definedName name="PC" localSheetId="6">'[2]Dt 2001'!#REF!</definedName>
    <definedName name="PC" localSheetId="7">'[2]Dt 2001'!#REF!</definedName>
    <definedName name="PC" localSheetId="8">'[2]Dt 2001'!#REF!</definedName>
    <definedName name="PC" localSheetId="9">'[2]Dt 2001'!#REF!</definedName>
    <definedName name="PC" localSheetId="12">'[2]Dt 2001'!#REF!</definedName>
    <definedName name="PC">'[2]Dt 2001'!#REF!</definedName>
    <definedName name="_xlnm.Print_Area" localSheetId="0">'PL15'!$A$1:$G$28</definedName>
    <definedName name="_xlnm.Print_Area" localSheetId="3">'PL30'!$A$1:$G$38</definedName>
    <definedName name="_xlnm.Print_Area" localSheetId="4">'PL32-NSX'!$A$1:$J$28</definedName>
    <definedName name="_xlnm.Print_Area" localSheetId="5">'PL33'!$A$1:$O$58</definedName>
    <definedName name="_xlnm.Print_Area" localSheetId="6">'PL34'!$A$1:$M$43</definedName>
    <definedName name="_xlnm.Print_Area" localSheetId="7">'PL35'!$A$1:$O$43</definedName>
    <definedName name="_xlnm.Print_Area" localSheetId="8">'PL36'!$A$1:$U$28</definedName>
    <definedName name="_xlnm.Print_Area" localSheetId="9">'PL37'!$A$1:$S$48</definedName>
    <definedName name="_xlnm.Print_Area" localSheetId="10">'PL39-NSX'!$A$1:$M$64</definedName>
    <definedName name="_xlnm.Print_Area" localSheetId="12">'PL46-Đầu tư'!$A$1:$V$12</definedName>
    <definedName name="PRINT_AREA_MI" localSheetId="0">#REF!</definedName>
    <definedName name="PRINT_AREA_MI" localSheetId="2">#REF!</definedName>
    <definedName name="PRINT_AREA_MI" localSheetId="5">#REF!</definedName>
    <definedName name="PRINT_AREA_MI" localSheetId="6">#REF!</definedName>
    <definedName name="PRINT_AREA_MI" localSheetId="7">#REF!</definedName>
    <definedName name="PRINT_AREA_MI" localSheetId="8">#REF!</definedName>
    <definedName name="PRINT_AREA_MI" localSheetId="9">#REF!</definedName>
    <definedName name="PRINT_AREA_MI" localSheetId="12">#REF!</definedName>
    <definedName name="PRINT_AREA_MI">#REF!</definedName>
    <definedName name="_xlnm.Print_Titles" localSheetId="0">'PL15'!$5:$7</definedName>
    <definedName name="_xlnm.Print_Titles" localSheetId="2">'PL17'!$5:$7</definedName>
    <definedName name="_xlnm.Print_Titles" localSheetId="3">'PL30'!$7:$9</definedName>
    <definedName name="_xlnm.Print_Titles" localSheetId="5">'PL33'!$6:$7</definedName>
    <definedName name="_xlnm.Print_Titles" localSheetId="6">'PL34'!$5:$7</definedName>
    <definedName name="_xlnm.Print_Titles" localSheetId="7">'PL35'!$5:$8</definedName>
    <definedName name="_xlnm.Print_Titles" localSheetId="8">'PL36'!$6:$9</definedName>
    <definedName name="_xlnm.Print_Titles" localSheetId="9">'PL37'!$6:$9</definedName>
    <definedName name="Phan_cap">#REF!</definedName>
    <definedName name="Phi_le_phi">#REF!</definedName>
    <definedName name="TW">#REF!</definedName>
  </definedNames>
  <calcPr fullCalcOnLoad="1"/>
</workbook>
</file>

<file path=xl/comments4.xml><?xml version="1.0" encoding="utf-8"?>
<comments xmlns="http://schemas.openxmlformats.org/spreadsheetml/2006/main">
  <authors>
    <author>Admin</author>
  </authors>
  <commentList>
    <comment ref="J13" authorId="0">
      <text>
        <r>
          <rPr>
            <b/>
            <sz val="9"/>
            <rFont val="Tahoma"/>
            <family val="2"/>
          </rPr>
          <t>Tabmis 12/12</t>
        </r>
        <r>
          <rPr>
            <sz val="9"/>
            <rFont val="Tahoma"/>
            <family val="2"/>
          </rPr>
          <t xml:space="preserve">
</t>
        </r>
      </text>
    </comment>
    <comment ref="D23" authorId="0">
      <text>
        <r>
          <rPr>
            <b/>
            <sz val="9"/>
            <rFont val="Tahoma"/>
            <family val="2"/>
          </rPr>
          <t>Tabmis 12/12</t>
        </r>
        <r>
          <rPr>
            <sz val="9"/>
            <rFont val="Tahoma"/>
            <family val="2"/>
          </rPr>
          <t xml:space="preserve">
</t>
        </r>
      </text>
    </comment>
    <comment ref="J16" authorId="0">
      <text>
        <r>
          <rPr>
            <b/>
            <sz val="9"/>
            <rFont val="Tahoma"/>
            <family val="2"/>
          </rPr>
          <t>Tabmis 12/12</t>
        </r>
        <r>
          <rPr>
            <sz val="9"/>
            <rFont val="Tahoma"/>
            <family val="2"/>
          </rPr>
          <t xml:space="preserve">
</t>
        </r>
      </text>
    </comment>
  </commentList>
</comments>
</file>

<file path=xl/sharedStrings.xml><?xml version="1.0" encoding="utf-8"?>
<sst xmlns="http://schemas.openxmlformats.org/spreadsheetml/2006/main" count="718" uniqueCount="344">
  <si>
    <t>Nguồn thu ngân sách</t>
  </si>
  <si>
    <t>Chi bổ sung cân đối ngân sách</t>
  </si>
  <si>
    <t>Nguồn  thu ngân sách</t>
  </si>
  <si>
    <t xml:space="preserve">Thu từ khu vực kinh tế ngoài quốc doanh </t>
  </si>
  <si>
    <t>Nội dung</t>
  </si>
  <si>
    <t>Dự toán</t>
  </si>
  <si>
    <t>A</t>
  </si>
  <si>
    <t>B</t>
  </si>
  <si>
    <t>Thu nội địa</t>
  </si>
  <si>
    <t>Lệ phí trước bạ</t>
  </si>
  <si>
    <t>Thuế sử dụng đất nông nghiệp</t>
  </si>
  <si>
    <t>Thuế sử dụng đất phi nông nghiệp</t>
  </si>
  <si>
    <t>Thuế thu nhập cá nhân</t>
  </si>
  <si>
    <t>Thuế bảo vệ môi trường</t>
  </si>
  <si>
    <t xml:space="preserve">Thu phí, lệ phí </t>
  </si>
  <si>
    <t>-</t>
  </si>
  <si>
    <t>Thu tiền sử dụng đất</t>
  </si>
  <si>
    <t>Thu tiền cấp quyền khai thác khoáng sản</t>
  </si>
  <si>
    <t>Thu khác ngân sách</t>
  </si>
  <si>
    <t>I</t>
  </si>
  <si>
    <t>II</t>
  </si>
  <si>
    <t>III</t>
  </si>
  <si>
    <t>IV</t>
  </si>
  <si>
    <t>V</t>
  </si>
  <si>
    <t>C</t>
  </si>
  <si>
    <t>Chi đầu tư phát triển</t>
  </si>
  <si>
    <t>Chi đầu tư từ nguồn thu tiền sử dụng đất</t>
  </si>
  <si>
    <t>Chi thường xuyên</t>
  </si>
  <si>
    <t>Chi đảm bảo xã hội</t>
  </si>
  <si>
    <t>Chi bổ sung quỹ dự trữ tài chính</t>
  </si>
  <si>
    <t>Dự phòng ngân sách</t>
  </si>
  <si>
    <t>TỔNG SỐ</t>
  </si>
  <si>
    <t>Tên đơn vị</t>
  </si>
  <si>
    <t>Trong đó</t>
  </si>
  <si>
    <t>Tiền cho thuê đất, thuê mặt nước</t>
  </si>
  <si>
    <t>Tiền cho thuê và tiền bán nhà ở thuộc sở hữu nhà nước</t>
  </si>
  <si>
    <t>Sự nghiệp khoa học và công nghệ</t>
  </si>
  <si>
    <t>Quốc phòng</t>
  </si>
  <si>
    <t>An ninh và trật tự an toàn xã hội</t>
  </si>
  <si>
    <t>Sự nghiệp y tế, dân số và gia đình</t>
  </si>
  <si>
    <t>Sự nghiệp văn hóa thông tin</t>
  </si>
  <si>
    <t>Sự nghiệp phát thanh, truyền hình</t>
  </si>
  <si>
    <t>Sự nghiệp thể dục thể thao</t>
  </si>
  <si>
    <t>Sự nghiệp bảo vệ môi trường</t>
  </si>
  <si>
    <t>Các khoản chi khác theo quy định của pháp luật</t>
  </si>
  <si>
    <t xml:space="preserve">Chi đầu tư phát triển </t>
  </si>
  <si>
    <t>Thu kết dư</t>
  </si>
  <si>
    <t>Tổng chi cân đối ngân sách địa phương</t>
  </si>
  <si>
    <t>Đơn vị: Triệu đồng.</t>
  </si>
  <si>
    <t>(Dùng cho ngân sách các cấp chính quyền địa phương)</t>
  </si>
  <si>
    <t>Thu bổ sung từ ngân sách cấp trên</t>
  </si>
  <si>
    <t>Bao gồm</t>
  </si>
  <si>
    <t>1=2+3</t>
  </si>
  <si>
    <t xml:space="preserve"> Chi khoa học và công nghệ</t>
  </si>
  <si>
    <t>Thu viện trợ</t>
  </si>
  <si>
    <t>Chi ngân sách</t>
  </si>
  <si>
    <t>Thu ngân sách được hưởng theo phân cấp</t>
  </si>
  <si>
    <t>Chia ra</t>
  </si>
  <si>
    <t>Tổng thu NSNN trên địa bàn</t>
  </si>
  <si>
    <t>Thu NSĐP được hưởng theo phân cấp</t>
  </si>
  <si>
    <t>Thu NSĐP hưởng 100%</t>
  </si>
  <si>
    <t>Số bổ sung cân đối từ ngân sách cấp trên</t>
  </si>
  <si>
    <t>Tổng chi cân đối NSĐP</t>
  </si>
  <si>
    <t xml:space="preserve">DỰ TOÁN THU NGÂN SÁCH NHÀ NƯỚC TRÊN ĐỊA BÀN </t>
  </si>
  <si>
    <t>STT</t>
  </si>
  <si>
    <t>So sánh</t>
  </si>
  <si>
    <t>…</t>
  </si>
  <si>
    <t>Chia theo nguồn vốn</t>
  </si>
  <si>
    <t>Chi chương trình mục tiêu</t>
  </si>
  <si>
    <t>5=3/1</t>
  </si>
  <si>
    <t>6=4/2</t>
  </si>
  <si>
    <t xml:space="preserve"> Chi giáo dục - đào tạo và dạy nghề</t>
  </si>
  <si>
    <t>Chi chuyển nguồn sang năm sau</t>
  </si>
  <si>
    <t>Thu phân chia</t>
  </si>
  <si>
    <t>Tổng  số</t>
  </si>
  <si>
    <t>Thu chuyển nguồn từ năm trước chuyển sang</t>
  </si>
  <si>
    <t>Thu từ quỹ đất công ích, hoa lợi công sản khác</t>
  </si>
  <si>
    <t>Chi đầu tư cho các dự án</t>
  </si>
  <si>
    <t>Chi tạo nguồn, điều chỉnh tiền lương</t>
  </si>
  <si>
    <t>Chi bổ sung cho ngân sách cấp dưới</t>
  </si>
  <si>
    <t>Thu bổ sung cân đối ngân sách</t>
  </si>
  <si>
    <t>Số bổ sung thực hiện cải cách tiền lương</t>
  </si>
  <si>
    <t>Tổng số</t>
  </si>
  <si>
    <t>Chi khoa học và công nghệ</t>
  </si>
  <si>
    <t>Thu bổ sung có mục tiêu</t>
  </si>
  <si>
    <t>Chi bổ sung có mục tiêu</t>
  </si>
  <si>
    <t>Đơn vị: Triệu đồng</t>
  </si>
  <si>
    <t>Tuyệt đối</t>
  </si>
  <si>
    <t>3=2-1</t>
  </si>
  <si>
    <t>4=2/1</t>
  </si>
  <si>
    <t>So sánh (%)</t>
  </si>
  <si>
    <t xml:space="preserve">Chi dự phòng ngân sách </t>
  </si>
  <si>
    <t>Chi chuyển nguồn sang ngân sách năm sau</t>
  </si>
  <si>
    <t>Chi giáo dục, đào tạo và dạy nghề</t>
  </si>
  <si>
    <t>Bổ sung có mục tiêu</t>
  </si>
  <si>
    <t xml:space="preserve">CHI CHUYỂN NGUỒN SANG NĂM SAU </t>
  </si>
  <si>
    <t>Ngân sách trung ương</t>
  </si>
  <si>
    <t>TỔNG CHI NSĐP</t>
  </si>
  <si>
    <t>Địa điểm xây dựng</t>
  </si>
  <si>
    <t>Năng lực thiết kế</t>
  </si>
  <si>
    <t>Thời gian khởi công - hoàn thành</t>
  </si>
  <si>
    <t>Quyết định đầu tư</t>
  </si>
  <si>
    <t>Số Quyết định, ngày, tháng, năm ban hành</t>
  </si>
  <si>
    <t>Danh mục dự án</t>
  </si>
  <si>
    <t>S TT</t>
  </si>
  <si>
    <t>TỔNG NGUỒN THU NSĐP</t>
  </si>
  <si>
    <t>Chi các chương trình mục tiêu</t>
  </si>
  <si>
    <t>Chi các chương trình mục tiêu quốc gia</t>
  </si>
  <si>
    <t>Chi các chương trình mục tiêu, nhiệm vụ</t>
  </si>
  <si>
    <t>TỔNG THU NSNN</t>
  </si>
  <si>
    <t>CHI CÂN ĐỐI NSĐP</t>
  </si>
  <si>
    <t>CHI CÁC CHƯƠNG TRÌNH MỤC TIÊU</t>
  </si>
  <si>
    <t xml:space="preserve">Chi quốc phòng </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</si>
  <si>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</si>
  <si>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</si>
  <si>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</si>
  <si>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</si>
  <si>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</si>
  <si>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</si>
  <si>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</si>
  <si>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</si>
  <si>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</si>
  <si>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</si>
  <si>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thường xuyên khác</t>
  </si>
  <si>
    <t>Chi chương trình MTQG</t>
  </si>
  <si>
    <t>CÁC CƠ QUAN, TỔ CHỨC</t>
  </si>
  <si>
    <t>CHI CHUYỂN NGUỒN SANG NGÂN SÁCH NĂM SAU</t>
  </si>
  <si>
    <t>Chi giao thông</t>
  </si>
  <si>
    <t>Chi nông nghiệp, lâm nghiệp, thủy lợi, thủy sản</t>
  </si>
  <si>
    <t>Chi đầu tư từ nguồn vốn trong nước</t>
  </si>
  <si>
    <t xml:space="preserve">TỔNG CHI NSĐP </t>
  </si>
  <si>
    <t>CHI DỰ PHÒNG NGÂN SÁCH</t>
  </si>
  <si>
    <t>CHI TẠO NGUỒN, ĐIỀU CHỈNH TIỀN LƯƠNG</t>
  </si>
  <si>
    <t>Trong đó: Phần NSĐP được hưởng</t>
  </si>
  <si>
    <t>2=3+5</t>
  </si>
  <si>
    <t xml:space="preserve">DỰ TOÁN THU, CHI NGÂN SÁCH ĐỊA PHƯƠNG VÀ SỐ BỔ SUNG CÂN ĐỐI </t>
  </si>
  <si>
    <t>Bổ sung vốn sự nghiệp thực hiện các chế độ, chính sách</t>
  </si>
  <si>
    <t>Bổ sung vốn đầu tư để thực hiện các chương trình mục tiêu, nhiệm vụ</t>
  </si>
  <si>
    <t>Bổ sung thực hiện các chương trình mục tiêu quốc gia</t>
  </si>
  <si>
    <t>3=6+7+8</t>
  </si>
  <si>
    <t>2=3+9+12+13+14</t>
  </si>
  <si>
    <t>15=16+17+18</t>
  </si>
  <si>
    <t>1=2+15+19</t>
  </si>
  <si>
    <t>Biểu mẫu số 46</t>
  </si>
  <si>
    <t>Tổng mức đầu tư được duyệt</t>
  </si>
  <si>
    <t>Ngoài nước</t>
  </si>
  <si>
    <t>Chi giáo dục - đào tạo và dạy nghề</t>
  </si>
  <si>
    <t>Thu NSĐP hưởng từ các khoản thu phân chia</t>
  </si>
  <si>
    <t>Chi đầu tư phát triển khác</t>
  </si>
  <si>
    <t>Trong đó: Chia theo lĩnh vực</t>
  </si>
  <si>
    <t>Trong đó: Chia theo nguồn vốn</t>
  </si>
  <si>
    <t>Tương đối (%)</t>
  </si>
  <si>
    <t>Chi khoa học và công nghệ (2)</t>
  </si>
  <si>
    <t>CÂN ĐỐI NGUỒN THU, CHI DỰ TOÁN NGÂN SÁCH CẤP HUYỆN</t>
  </si>
  <si>
    <t>NGÂN SÁCH CẤP HUYỆN</t>
  </si>
  <si>
    <t>Chi thuộc nhiệm vụ của ngân sách cấp huyện</t>
  </si>
  <si>
    <t>NGÂN SÁCH XÃ</t>
  </si>
  <si>
    <t>Chi thuộc nhiệm vụ của ngân sách cấp xã</t>
  </si>
  <si>
    <t>I- Thu nội địa</t>
  </si>
  <si>
    <t>DỰ TOÁN CHI NGÂN SÁCH ĐỊA PHƯƠNG, CHI NGÂN SÁCH CẤP HUYỆN</t>
  </si>
  <si>
    <t>DỰ TOÁN CHI ĐẦU TƯ PHÁT TRIỂN CỦA NGÂN SÁCH CẤP HUYỆN</t>
  </si>
  <si>
    <t>DỰ TOÁN CHI THƯỜNG XUYÊN CỦA NGÂN SÁCH CẤP HUYỆN</t>
  </si>
  <si>
    <t>Ngân sách cấp huyện</t>
  </si>
  <si>
    <t>Ngân sách xã</t>
  </si>
  <si>
    <r>
      <t>Tổng số</t>
    </r>
    <r>
      <rPr>
        <sz val="11"/>
        <rFont val="Times New Roman"/>
        <family val="1"/>
      </rPr>
      <t xml:space="preserve"> (tất cả các nguồn vốn)</t>
    </r>
  </si>
  <si>
    <t>Phòng Văn hóa-TT</t>
  </si>
  <si>
    <t>Văn phòng HĐND-UBND</t>
  </si>
  <si>
    <t>Huyện ủy</t>
  </si>
  <si>
    <t>Khối đoàn thể</t>
  </si>
  <si>
    <t>Phòng Nông nghiệp</t>
  </si>
  <si>
    <t>Thanh tra</t>
  </si>
  <si>
    <t>Phòng Tư pháp</t>
  </si>
  <si>
    <t>Phòng Kinh tế và Hạ tầng</t>
  </si>
  <si>
    <t>Phòng Y tế</t>
  </si>
  <si>
    <t>Phòng Nội vụ</t>
  </si>
  <si>
    <t>Phòng LĐTBXH</t>
  </si>
  <si>
    <t>Phòng Dân tộc</t>
  </si>
  <si>
    <t>Nhà khách</t>
  </si>
  <si>
    <t>Công an huyện</t>
  </si>
  <si>
    <t>Ban quản lý dự án</t>
  </si>
  <si>
    <t>Các khoản chi từ ngân sách</t>
  </si>
  <si>
    <t>Tổng chi xã</t>
  </si>
  <si>
    <t>Thu trên địa bàn</t>
  </si>
  <si>
    <t>CTMTQG</t>
  </si>
  <si>
    <t>MT khác</t>
  </si>
  <si>
    <t>BSCĐ</t>
  </si>
  <si>
    <t>BS có MT</t>
  </si>
  <si>
    <t>Chương trình MTQG</t>
  </si>
  <si>
    <t>Một số mục tiêu NV khác</t>
  </si>
  <si>
    <t>Biểu số 39 - NĐ 31/2017/NĐ-CP</t>
  </si>
  <si>
    <t>Biểu số 37 - NĐ 31/2017/NĐ-CP</t>
  </si>
  <si>
    <t>Biểu số 36 - NĐ 31/2017/NĐ-CP</t>
  </si>
  <si>
    <t>Biểu số 35 - NĐ 31/2017/NĐ-CP</t>
  </si>
  <si>
    <t>Biểu số 34 - NĐ 31/2017/NĐ-CP</t>
  </si>
  <si>
    <t>Biểu số 33 - NĐ 31/2017/NĐ-CP</t>
  </si>
  <si>
    <t>Biểu số 32 - NĐ 31/2017/NĐ-CP</t>
  </si>
  <si>
    <t>Biểu số 30 - NĐ 31/2017/NĐ-CP</t>
  </si>
  <si>
    <t xml:space="preserve">CHI BS CHO NGÂN SÁCH CẤP DƯỚI </t>
  </si>
  <si>
    <t>Chi thường xuyên cân đối</t>
  </si>
  <si>
    <t>Chi thường xuyên từ CTMTQG</t>
  </si>
  <si>
    <t>Chi thường xuyên từ MT, NV khác</t>
  </si>
  <si>
    <t>Chi từ ngân sách</t>
  </si>
  <si>
    <t>CHI NGÂN SÁCH CẤP HUYỆN THEO LĨNH VỰC</t>
  </si>
  <si>
    <t xml:space="preserve">CHI BỔ SUNG CHO NGÂN SÁCH CẤP DƯỚI </t>
  </si>
  <si>
    <t>Bổ sung cân đối</t>
  </si>
  <si>
    <t>Sự nghiệp Giáo dục &amp; Đào tạo</t>
  </si>
  <si>
    <t>Chương trình giảm nghèo bền vững</t>
  </si>
  <si>
    <t>Chương trình xây dựng nông thôn mới</t>
  </si>
  <si>
    <t>Vốn đầu tư</t>
  </si>
  <si>
    <t>Chương trình MT tái cơ cấu KTNN và phòng chống giảm nhẹ thiên tai, ổn định đời sống dân cư (CT theo QĐ 1776)</t>
  </si>
  <si>
    <t>Vốn sự nghiệp</t>
  </si>
  <si>
    <t>CTMT đảm bảo trật tự ATGT, phòng cháy chữa cháy, phòng chống tội phạm và ma túy</t>
  </si>
  <si>
    <t>Kinh phí thực hiện đảm bảo trật tự ATGT</t>
  </si>
  <si>
    <t>CTMT phát triển lâm nghiệp bền vững</t>
  </si>
  <si>
    <t>Chương trình MT tái cơ cấu KTNN và phòng chống giảm nhẹ thiên tai, ổn định đời sống dân cư (HT di chuyển xắp xếp ổn định dân cư xen ghép vùng có nguy cơ thiên tai cao trên địa bàn huyện)</t>
  </si>
  <si>
    <t>CTMT Giáo dục nghề nghiệp - việc làm và an toàn lao động (DA phát triển thị trường lao động và việc làm)</t>
  </si>
  <si>
    <t>Chi quốc phòng</t>
  </si>
  <si>
    <t>Ngân sách huyện</t>
  </si>
  <si>
    <t>Hoạt động của các cơ quan quản lý hành chính, tổ chức chính trị</t>
  </si>
  <si>
    <t>Vốn viện trợ của tổ chức Tầm nhìn thế giới</t>
  </si>
  <si>
    <t>Thuế giá trị gia tăng</t>
  </si>
  <si>
    <t>Thuế thu nhập doanh nghiệp</t>
  </si>
  <si>
    <t>Thuế tài nguyên</t>
  </si>
  <si>
    <t>Thu cấp tiền sử dụng đất</t>
  </si>
  <si>
    <t>Trong đó: + Trên địa bàn các phường và thị trấn</t>
  </si>
  <si>
    <t xml:space="preserve">                 + Trên địa bàn các xã</t>
  </si>
  <si>
    <t>Thu đấu giá đất</t>
  </si>
  <si>
    <t>Thu khác (cân đối ngân sách huyện)</t>
  </si>
  <si>
    <t>1.1</t>
  </si>
  <si>
    <t xml:space="preserve"> - Chương trình 135</t>
  </si>
  <si>
    <t>1.2</t>
  </si>
  <si>
    <t xml:space="preserve"> * Dự án 1: Chương trình 293</t>
  </si>
  <si>
    <t xml:space="preserve"> * Dự án 2: Chương trình 135</t>
  </si>
  <si>
    <t xml:space="preserve"> * Dự án 4: Truyền thông và giảm nghèo về thông tin</t>
  </si>
  <si>
    <t xml:space="preserve"> * Dự án 5: Nâng cao năng lực và giám sát, đánh giá thực hiện CT</t>
  </si>
  <si>
    <t>2.1</t>
  </si>
  <si>
    <t>2.2</t>
  </si>
  <si>
    <t xml:space="preserve"> - Hỗ trợ trực tiếp cho các xã</t>
  </si>
  <si>
    <t>Chi các chương trình mục tiêu, nhiệm vụ khác</t>
  </si>
  <si>
    <t>Biểu số 17 - NĐ 31/2017/NĐ-CP</t>
  </si>
  <si>
    <t>Biểu số 16 - NĐ 31/2017/NĐ-CP</t>
  </si>
  <si>
    <t>Quài tở</t>
  </si>
  <si>
    <t>Mường thín</t>
  </si>
  <si>
    <t>Chiềng sinh</t>
  </si>
  <si>
    <t>Quài cang</t>
  </si>
  <si>
    <t>Mùn chung</t>
  </si>
  <si>
    <t>Thị trấn TG</t>
  </si>
  <si>
    <t>Mường mùn</t>
  </si>
  <si>
    <t>Phình sáng</t>
  </si>
  <si>
    <t>Chiềng đông</t>
  </si>
  <si>
    <t>Mường khong</t>
  </si>
  <si>
    <t>Rạng đông</t>
  </si>
  <si>
    <t>Nà tòng</t>
  </si>
  <si>
    <t>Tama</t>
  </si>
  <si>
    <t>Tỏa tình</t>
  </si>
  <si>
    <t>Pú xi</t>
  </si>
  <si>
    <t>Tênh phông</t>
  </si>
  <si>
    <t>Pú nhung</t>
  </si>
  <si>
    <t>Quài nưa</t>
  </si>
  <si>
    <t>Nà sáy</t>
  </si>
  <si>
    <t xml:space="preserve">1. Lệ phí trước bạ </t>
  </si>
  <si>
    <t>2.Thuế sử dụng đất phi nông nghiệp</t>
  </si>
  <si>
    <t>3. Phí và lệ phí</t>
  </si>
  <si>
    <t>4.Thu từ tiền sử dụng đất</t>
  </si>
  <si>
    <t>5.Thu khác ngân sách</t>
  </si>
  <si>
    <t>6. Thu từ quỹ đất công ích và đất công</t>
  </si>
  <si>
    <t>Biểu số 41 - NĐ 31/2017/NĐ-CP</t>
  </si>
  <si>
    <t xml:space="preserve">So sánh </t>
  </si>
  <si>
    <t>Biểu số 15 - NĐ 31/2017/NĐ-CP</t>
  </si>
  <si>
    <t>Sự nghiệp kinh tế</t>
  </si>
  <si>
    <t>Trung tâm GDNN-GDTX</t>
  </si>
  <si>
    <r>
      <t xml:space="preserve">Chi đầu tư từ nguồn thu XSKT </t>
    </r>
    <r>
      <rPr>
        <sz val="12"/>
        <rFont val="Times New Roman"/>
        <family val="1"/>
      </rPr>
      <t>(nếu có)</t>
    </r>
  </si>
  <si>
    <t>DANH MỤC CÁC CHƯƠNG TRÌNH, DỰ ÁN SỬ DỤNG VỐN NGÂN SÁCH NHÀ NƯỚC NĂM 2019</t>
  </si>
  <si>
    <t>Kế hoạch vốn năm 2019</t>
  </si>
  <si>
    <t>Lũy kế vốn đã bố trí đến 31/12/2018</t>
  </si>
  <si>
    <t>Giá trị khối lượng thực hiện từ khởi công đến 31/12/2018</t>
  </si>
  <si>
    <t>Chi nộp trả ngân sách cấp trên</t>
  </si>
  <si>
    <t>Thu ngân sách trung ương, tỉnh hưởng</t>
  </si>
  <si>
    <t xml:space="preserve"> - Tiểu DA1: Hỗ trợ đầu tư cơ sở hạ tầng các huyện nghèo (Duy tu, bảo dưỡng)</t>
  </si>
  <si>
    <t xml:space="preserve"> - Tiểu DA3: HT phát triển SX, đa dạng hóa sinh kế và nhân rộng mô hình giảm nghèo</t>
  </si>
  <si>
    <t xml:space="preserve"> - Tiểu DA4: HT lao động thuộc hộ nghèo, hộ cận nghèo, hộ đồng bào DTTS đi làm việc có thời hạn ở nước ngoài</t>
  </si>
  <si>
    <t xml:space="preserve"> - Tiểu DA1: Hỗ trợ đầu tư CSHT cho các xã ĐBKK, xã biên giới; các thôn bản ĐBKK (Duy tu, bảo dưỡng)</t>
  </si>
  <si>
    <t xml:space="preserve"> - Tiểu DA2: Hỗ trợ phát triển sản xuất, đa dạng hóa sinh kế và nhân rộng mô hình giảm nghèo các xã ĐBKK, xã biên giới; các thôn, bản ĐBKK</t>
  </si>
  <si>
    <t>CTMT phát triển hệ thống trợ giúp xã hội (DA phát triển hệ thống bảo vệ trẻ em+ bình đẳng giới)</t>
  </si>
  <si>
    <t>Tổng chi ngân sách địa phương</t>
  </si>
  <si>
    <t>VÀ CHI NGÂN SÁCH XÃ THEO CƠ CẤU CHI NĂM 2021</t>
  </si>
  <si>
    <t>(Kèm theo Nghị quyết số         /NQ-HĐND ngày      /12/2020 của HĐND huyện)</t>
  </si>
  <si>
    <t>Đầu tư XDCB vốn trong nước</t>
  </si>
  <si>
    <t>Đầu tư từ nguồn thu tiền sử dụng đất</t>
  </si>
  <si>
    <t>Chi Hoạt động của các cơ quan QLHC, tổ chức chính trị</t>
  </si>
  <si>
    <t>DỰ TOÁN CHI NGÂN SÁCH CẤP HUYỆN THEO LĨNH VỰC NĂM 2021</t>
  </si>
  <si>
    <t>(Kèm theo Nghị quyết số            /NQ-HĐND ngày        /12/2020 của HĐND huyện)</t>
  </si>
  <si>
    <t>DỰ TOÁN CHI NGÂN SÁCH CẤP HUYỆN CHO TỪNG CƠ QUAN, TỔ CHỨC THEO LĨNH VỰC NĂM 2021</t>
  </si>
  <si>
    <t>Ngân sách địa phương</t>
  </si>
  <si>
    <r>
      <t>Chi đầu tư phát triển</t>
    </r>
    <r>
      <rPr>
        <sz val="12"/>
        <rFont val="Times New Roman"/>
        <family val="1"/>
      </rPr>
      <t xml:space="preserve"> (Không kể chương trình MTQG)</t>
    </r>
  </si>
  <si>
    <r>
      <t>Chi thường xuyên</t>
    </r>
    <r>
      <rPr>
        <sz val="12"/>
        <rFont val="Times New Roman"/>
        <family val="1"/>
      </rPr>
      <t xml:space="preserve"> (Không kể chương trình MTQG)</t>
    </r>
  </si>
  <si>
    <t>Phòng Nông nghiệp và PTNT</t>
  </si>
  <si>
    <t>Phòng Tài chính - Kế hoạch</t>
  </si>
  <si>
    <t>Phòng Tài nguyên và MT</t>
  </si>
  <si>
    <t>Trung tâm chính trị</t>
  </si>
  <si>
    <t>Phòng Giáo dục và Đào tạo</t>
  </si>
  <si>
    <t>Phòng Văn hóa và Thông tin</t>
  </si>
  <si>
    <t>Phòng Lao động thương binh và xã hội</t>
  </si>
  <si>
    <t>Trung tâm dịch vụ nông nghiệp</t>
  </si>
  <si>
    <t>Trung tâm quản lý đất đai</t>
  </si>
  <si>
    <t>Trung tâm văn hóa truyền thanh truyền hình</t>
  </si>
  <si>
    <t>Ban chỉ huy quân sự huyện</t>
  </si>
  <si>
    <t>Ban quản lý dự án các công trình</t>
  </si>
  <si>
    <t>CHO TỪNG CƠ QUAN, TỔ CHỨC THEO LĨNH VỰC NĂM 2021</t>
  </si>
  <si>
    <t>Chi các hoạt động kinh tế khác</t>
  </si>
  <si>
    <t>Ban quản lý dự án CCT</t>
  </si>
  <si>
    <t>CHO  TỪNG CƠ QUAN, TỔ CHỨC THEO LĨNH VỰC NĂM 2021</t>
  </si>
  <si>
    <t>7=2+6</t>
  </si>
  <si>
    <t>(Kèm theo Nghị quyết số       /NQ-HĐND ngày     /12/2020 của HĐND huyện Tuần Giáo)</t>
  </si>
  <si>
    <t>Tổng thu NSNN</t>
  </si>
  <si>
    <t>Thu NSĐP</t>
  </si>
  <si>
    <t>DỰ TOÁN CHI NGÂN SÁCH ĐỊA PHƯƠNG THEO CƠ CẤU CHI NĂM 2021</t>
  </si>
  <si>
    <t>Dự toán năm 2021</t>
  </si>
  <si>
    <t>Dự toán năm 2020</t>
  </si>
  <si>
    <t xml:space="preserve"> - Chương trình 275</t>
  </si>
  <si>
    <t>Chương trình MT tái cơ cấu kinh tế nông nghiệp và phòng chống giảm nhẹ thiên tai, ổn định đời sống dân cư</t>
  </si>
  <si>
    <t>Sự nghiệp Giáo dục - Đào tạo và dạy nghề</t>
  </si>
  <si>
    <t xml:space="preserve"> - Ưu tiên phân bổ xã đạt chuẩn NTM</t>
  </si>
  <si>
    <t xml:space="preserve"> - HT dự án PTSX liên kết chuỗi GT gắn SX với tiêu thụ</t>
  </si>
  <si>
    <t xml:space="preserve"> - HT đào tạo nghề cho LĐNT</t>
  </si>
  <si>
    <t xml:space="preserve"> - Chi phí quản lý</t>
  </si>
  <si>
    <t xml:space="preserve"> - Chương trình MT đảm bảo trật tự ATGT, phòng cháy chữa cháy, phòng chống tội phạm và ma túy</t>
  </si>
  <si>
    <t xml:space="preserve"> - Kinh phí thực hiện đảm bảo trật tự ATGT</t>
  </si>
  <si>
    <t xml:space="preserve"> - Chương trình MT phát triển lâm nghiệp bền vững</t>
  </si>
  <si>
    <t xml:space="preserve"> - Chương trình MT tái cơ cấu kinh tế nông nghiệp và phòng chống giảm nhẹ thiên tai, ổn định đời sống dân cư (QĐ 1776)</t>
  </si>
  <si>
    <t xml:space="preserve"> - Chương trình MT phát triển hệ thống trợ giúp XH</t>
  </si>
  <si>
    <t xml:space="preserve"> - Chương trình MT Giáo dục nghề nghiệp - việc làm và ATLĐ</t>
  </si>
  <si>
    <t xml:space="preserve"> - Vốn viện trợ của Tổ chức Tầm nhìn thế giới</t>
  </si>
  <si>
    <t>VÀ NGÂN SÁCH XÃ NĂM 2021</t>
  </si>
  <si>
    <t>Ước thực hiện năm 2020</t>
  </si>
  <si>
    <t>DỰ TOÁN THU NGÂN SÁCH NHÀ NƯỚC THEO LĨNH VỰC NĂM 2021</t>
  </si>
  <si>
    <t>Thu từ ngân sách cấp dưới nộp lên</t>
  </si>
  <si>
    <t>Thu chuyển nguồn</t>
  </si>
  <si>
    <t xml:space="preserve"> CÂN ĐỐI NGÂN SÁCH ĐỊA PHƯƠNG NĂM 2021</t>
  </si>
  <si>
    <t>4=3-2</t>
  </si>
  <si>
    <t>5=3/2</t>
  </si>
  <si>
    <t>TỪNG  XÃ THEO LĨNH VỰC NĂM 2021</t>
  </si>
  <si>
    <t>TỪ NGÂN SÁCH CẤP TRÊN CHO NGÂN SÁCH CẤP DƯỚI NĂM 2021</t>
  </si>
  <si>
    <t>DỰ TOÁN CHI NGÂN SÁCH ĐỊA PHƯƠNG TỪNG XÃ NĂM 2021</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</si>
</sst>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0.0"/>
    <numFmt numFmtId="189" formatCode="#,##0;[Red]\-#,##0;&quot;&quot;;@"/>
    <numFmt numFmtId="190" formatCode="&quot;Yes&quot;;&quot;Yes&quot;;&quot;No&quot;"/>
    <numFmt numFmtId="191" formatCode="&quot;True&quot;;&quot;True&quot;;&quot;False&quot;"/>
    <numFmt numFmtId="192" formatCode="&quot;On&quot;;&quot;On&quot;;&quot;Off&quot;"/>
    <numFmt numFmtId="193" formatCode="[$€-2]\ #,##0.00_);[Red]\([$€-2]\ #,##0.00\)"/>
    <numFmt numFmtId="194" formatCode="#,###;[Red]\-#,###"/>
    <numFmt numFmtId="195" formatCode="#,###.0;[Red]\-#,###.0"/>
    <numFmt numFmtId="196" formatCode="#,###;\-#,###;&quot;&quot;;_(@_)"/>
    <numFmt numFmtId="197" formatCode="###,###,###"/>
    <numFmt numFmtId="198" formatCode="###,###"/>
    <numFmt numFmtId="199" formatCode="&quot;$&quot;#,##0;\-&quot;$&quot;#,##0"/>
    <numFmt numFmtId="200" formatCode="_(* #,##0_);_(* \(#,##0\);_(* &quot;-&quot;??_);_(@_)"/>
    <numFmt numFmtId="201" formatCode="0.0%"/>
    <numFmt numFmtId="202" formatCode="#,##0.000"/>
    <numFmt numFmtId="203" formatCode="#,##0.0000"/>
    <numFmt numFmtId="204" formatCode="_(* #,##0.0_);_(* \(#,##0.0\);_(* &quot;-&quot;??_);_(@_)"/>
    <numFmt numFmtId="205" formatCode="0.0"/>
    <numFmt numFmtId="206" formatCode="_(* #,##0.000_);_(* \(#,##0.000\);_(* &quot;-&quot;??_);_(@_)"/>
    <numFmt numFmtId="207" formatCode="_(* #,##0.000_);_(* \(#,##0.000\);_(* &quot;-&quot;???_);_(@_)"/>
    <numFmt numFmtId="208" formatCode="_(* #,##0.0_);_(* \(#,##0.0\);_(* &quot;-&quot;?_);_(@_)"/>
    <numFmt numFmtId="209" formatCode="_(* #,##0.0000_);_(* \(#,##0.0000\);_(* &quot;-&quot;??_);_(@_)"/>
    <numFmt numFmtId="210" formatCode="_(* #,##0.00000_);_(* \(#,##0.00000\);_(* &quot;-&quot;??_);_(@_)"/>
    <numFmt numFmtId="211" formatCode="_-* #,##0_-;\-* #,##0_-;_-* &quot;-&quot;??_-;_-@_-"/>
    <numFmt numFmtId="212" formatCode="_-* #,##0.0\ _₫_-;\-* #,##0.0\ _₫_-;_-* &quot;-&quot;?\ _₫_-;_-@_-"/>
    <numFmt numFmtId="213" formatCode="_-* #,##0.000\ _₫_-;\-* #,##0.000\ _₫_-;_-* &quot;-&quot;???\ _₫_-;_-@_-"/>
  </numFmts>
  <fonts count="98">
    <font>
      <sz val="12"/>
      <name val=".VnTime"/>
      <family val="0"/>
    </font>
    <font>
      <b/>
      <sz val="12"/>
      <name val=".VnTime"/>
      <family val="0"/>
    </font>
    <font>
      <i/>
      <sz val="12"/>
      <name val=".VnTime"/>
      <family val="0"/>
    </font>
    <font>
      <b/>
      <i/>
      <sz val="12"/>
      <name val=".VnTime"/>
      <family val="0"/>
    </font>
    <font>
      <u val="single"/>
      <sz val="9.6"/>
      <color indexed="12"/>
      <name val=".VnTime"/>
      <family val="2"/>
    </font>
    <font>
      <u val="single"/>
      <sz val="9.6"/>
      <color indexed="36"/>
      <name val=".VnTime"/>
      <family val="2"/>
    </font>
    <font>
      <b/>
      <sz val="12"/>
      <name val="Times New Roman"/>
      <family val="1"/>
    </font>
    <font>
      <sz val="12"/>
      <name val="Times New Roman"/>
      <family val="1"/>
    </font>
    <font>
      <b/>
      <sz val="14"/>
      <name val="Times New Roman"/>
      <family val="1"/>
    </font>
    <font>
      <sz val="16"/>
      <name val="Times New Roman"/>
      <family val="1"/>
    </font>
    <font>
      <i/>
      <sz val="14"/>
      <name val="Times New Roman"/>
      <family val="1"/>
    </font>
    <font>
      <sz val="14"/>
      <name val="Times New Roman"/>
      <family val="1"/>
    </font>
    <font>
      <b/>
      <sz val="13"/>
      <name val="Times New Roman"/>
      <family val="1"/>
    </font>
    <font>
      <sz val="13"/>
      <name val="Times New Roman"/>
      <family val="1"/>
    </font>
    <font>
      <b/>
      <sz val="11"/>
      <name val="Times New Roman"/>
      <family val="1"/>
    </font>
    <font>
      <sz val="12"/>
      <name val=".VnArial Narrow"/>
      <family val="2"/>
    </font>
    <font>
      <i/>
      <sz val="12"/>
      <name val="Times New Roman"/>
      <family val="1"/>
    </font>
    <font>
      <sz val="13"/>
      <name val=".VnTime"/>
      <family val="2"/>
    </font>
    <font>
      <sz val="14"/>
      <name val=".VnTime"/>
      <family val="2"/>
    </font>
    <font>
      <sz val="9"/>
      <name val="Arial"/>
      <family val="2"/>
    </font>
    <font>
      <sz val="10"/>
      <name val="Arial"/>
      <family val="2"/>
    </font>
    <font>
      <i/>
      <sz val="18"/>
      <name val="Times New Roman"/>
      <family val="1"/>
    </font>
    <font>
      <sz val="18"/>
      <name val="Times New Roman"/>
      <family val="1"/>
    </font>
    <font>
      <b/>
      <i/>
      <sz val="18"/>
      <color indexed="8"/>
      <name val="Times New Roman"/>
      <family val="1"/>
    </font>
    <font>
      <sz val="18"/>
      <color indexed="9"/>
      <name val="Times New Roman"/>
      <family val="1"/>
    </font>
    <font>
      <sz val="13"/>
      <name val="VnTime"/>
      <family val="0"/>
    </font>
    <font>
      <sz val="8"/>
      <name val=".VnTime"/>
      <family val="2"/>
    </font>
    <font>
      <sz val="11"/>
      <name val="Times New Roman"/>
      <family val="1"/>
    </font>
    <font>
      <b/>
      <sz val="12"/>
      <name val="Times New Romanh"/>
      <family val="0"/>
    </font>
    <font>
      <b/>
      <u val="single"/>
      <sz val="12"/>
      <name val="Times New Roman"/>
      <family val="1"/>
    </font>
    <font>
      <sz val="8"/>
      <name val="Times New Roman"/>
      <family val="1"/>
    </font>
    <font>
      <sz val="10"/>
      <name val="Times New Roman"/>
      <family val="1"/>
    </font>
    <font>
      <b/>
      <u val="single"/>
      <sz val="13"/>
      <name val="Times New Roman"/>
      <family val="1"/>
    </font>
    <font>
      <u val="single"/>
      <sz val="14"/>
      <name val="Times New Roman"/>
      <family val="1"/>
    </font>
    <font>
      <b/>
      <sz val="12"/>
      <color indexed="8"/>
      <name val="Times New Roman"/>
      <family val="1"/>
    </font>
    <font>
      <sz val="12"/>
      <color indexed="8"/>
      <name val="Times New Roman"/>
      <family val="1"/>
    </font>
    <font>
      <b/>
      <sz val="14"/>
      <color indexed="8"/>
      <name val="Times New Roman"/>
      <family val="1"/>
    </font>
    <font>
      <sz val="16"/>
      <color indexed="8"/>
      <name val="Times New Roman"/>
      <family val="1"/>
    </font>
    <font>
      <sz val="14"/>
      <color indexed="8"/>
      <name val="Times New Roman"/>
      <family val="1"/>
    </font>
    <font>
      <i/>
      <sz val="14"/>
      <color indexed="8"/>
      <name val="Times New Roman"/>
      <family val="1"/>
    </font>
    <font>
      <b/>
      <sz val="11"/>
      <color indexed="8"/>
      <name val="Times New Roman"/>
      <family val="1"/>
    </font>
    <font>
      <sz val="13"/>
      <color indexed="8"/>
      <name val="Times New Roman"/>
      <family val="1"/>
    </font>
    <font>
      <sz val="14"/>
      <color indexed="12"/>
      <name val="Times New Roman"/>
      <family val="1"/>
    </font>
    <font>
      <i/>
      <sz val="12"/>
      <color indexed="8"/>
      <name val="Times New Roman"/>
      <family val="1"/>
    </font>
    <font>
      <b/>
      <sz val="10"/>
      <color indexed="8"/>
      <name val="Times New Roman"/>
      <family val="1"/>
    </font>
    <font>
      <sz val="10"/>
      <color indexed="8"/>
      <name val="Times New Roman"/>
      <family val="1"/>
    </font>
    <font>
      <u val="single"/>
      <sz val="12"/>
      <name val="Times New Roman"/>
      <family val="1"/>
    </font>
    <font>
      <b/>
      <sz val="12"/>
      <name val="Times New Roman h"/>
      <family val="0"/>
    </font>
    <font>
      <b/>
      <sz val="13"/>
      <color indexed="8"/>
      <name val="Times New Roman"/>
      <family val="1"/>
    </font>
    <font>
      <sz val="11"/>
      <color indexed="8"/>
      <name val="Calibri"/>
      <family val="2"/>
    </font>
    <font>
      <b/>
      <sz val="12"/>
      <color indexed="12"/>
      <name val="Times New Roman"/>
      <family val="1"/>
    </font>
    <font>
      <b/>
      <u val="single"/>
      <sz val="12"/>
      <color indexed="12"/>
      <name val="Times New Roman"/>
      <family val="1"/>
    </font>
    <font>
      <b/>
      <sz val="9"/>
      <name val="Tahoma"/>
      <family val="2"/>
    </font>
    <font>
      <sz val="9"/>
      <name val="Tahoma"/>
      <family val="2"/>
    </font>
    <font>
      <b/>
      <i/>
      <sz val="14"/>
      <color indexed="8"/>
      <name val="Times New Roman"/>
      <family val="1"/>
    </font>
    <font>
      <b/>
      <sz val="14"/>
      <color indexed="8"/>
      <name val="Times New Roman h"/>
      <family val="0"/>
    </font>
    <font>
      <b/>
      <sz val="12.5"/>
      <name val="Times New Roman"/>
      <family val="1"/>
    </font>
    <font>
      <sz val="7"/>
      <name val="Times New Roman"/>
      <family val="1"/>
    </font>
    <font>
      <i/>
      <sz val="13"/>
      <color indexed="8"/>
      <name val="Times New Roman"/>
      <family val="1"/>
    </font>
    <font>
      <b/>
      <i/>
      <sz val="13"/>
      <color indexed="8"/>
      <name val="Times New Roman"/>
      <family val="1"/>
    </font>
    <font>
      <b/>
      <sz val="14"/>
      <name val="Times New Romanh"/>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4"/>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rgb="FFFF0000"/>
      <name val="Times New Roman"/>
      <family val="1"/>
    </font>
    <font>
      <b/>
      <sz val="8"/>
      <name val=".VnTime"/>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color indexed="63"/>
      </left>
      <right>
        <color indexed="63"/>
      </right>
      <top>
        <color indexed="63"/>
      </top>
      <bottom style="medium"/>
    </border>
    <border>
      <left>
        <color indexed="63"/>
      </left>
      <right style="thin"/>
      <top style="thin"/>
      <bottom style="thin"/>
    </border>
    <border>
      <left style="thin"/>
      <right style="thin"/>
      <top style="thin"/>
      <bottom style="hair"/>
    </border>
    <border>
      <left style="thin"/>
      <right style="thin"/>
      <top style="hair"/>
      <bottom style="thin"/>
    </border>
    <border>
      <left>
        <color indexed="63"/>
      </left>
      <right style="thin"/>
      <top style="hair"/>
      <bottom style="hair"/>
    </border>
    <border>
      <left>
        <color indexed="63"/>
      </left>
      <right style="thin"/>
      <top style="thin"/>
      <bottom style="hair"/>
    </border>
    <border>
      <left style="medium"/>
      <right style="thin"/>
      <top style="thin"/>
      <bottom style="thin"/>
    </border>
    <border>
      <left style="thin"/>
      <right style="medium"/>
      <top style="thin"/>
      <bottom style="thin"/>
    </border>
    <border>
      <left style="thin"/>
      <right style="thin"/>
      <top style="hair"/>
      <bottom>
        <color indexed="63"/>
      </bottom>
    </border>
    <border>
      <left>
        <color indexed="63"/>
      </left>
      <right style="thin"/>
      <top style="hair"/>
      <bottom>
        <color indexed="63"/>
      </bottom>
    </border>
    <border>
      <left>
        <color indexed="63"/>
      </left>
      <right style="thin"/>
      <top>
        <color indexed="63"/>
      </top>
      <bottom style="hair"/>
    </border>
    <border>
      <left style="thin"/>
      <right style="thin"/>
      <top>
        <color indexed="63"/>
      </top>
      <bottom style="hair"/>
    </border>
    <border>
      <left style="thin"/>
      <right>
        <color indexed="63"/>
      </right>
      <top>
        <color indexed="63"/>
      </top>
      <bottom>
        <color indexed="63"/>
      </bottom>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style="thin"/>
      <right>
        <color indexed="63"/>
      </right>
      <top>
        <color indexed="63"/>
      </top>
      <bottom style="hair"/>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style="thin"/>
    </border>
    <border>
      <left style="thin"/>
      <right>
        <color indexed="63"/>
      </right>
      <top style="thin"/>
      <bottom style="thin"/>
    </border>
    <border>
      <left>
        <color indexed="63"/>
      </left>
      <right>
        <color indexed="63"/>
      </right>
      <top style="thin"/>
      <bottom style="thin"/>
    </border>
    <border>
      <left style="medium"/>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color indexed="63"/>
      </left>
      <right style="medium"/>
      <top>
        <color indexed="63"/>
      </top>
      <bottom style="thin"/>
    </border>
    <border>
      <left>
        <color indexed="63"/>
      </left>
      <right style="medium"/>
      <top style="thin"/>
      <bottom style="thin"/>
    </border>
    <border>
      <left style="thin"/>
      <right style="medium"/>
      <top>
        <color indexed="63"/>
      </top>
      <bottom>
        <color indexed="63"/>
      </bottom>
    </border>
    <border>
      <left style="thin"/>
      <right style="medium"/>
      <top>
        <color indexed="63"/>
      </top>
      <bottom style="thin"/>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0"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80" fillId="25" borderId="0" applyNumberFormat="0" applyBorder="0" applyAlignment="0" applyProtection="0"/>
    <xf numFmtId="0" fontId="81" fillId="26"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99" fontId="19" fillId="0" borderId="0" applyProtection="0">
      <alignment/>
    </xf>
    <xf numFmtId="170" fontId="0" fillId="0" borderId="0" applyFont="0" applyFill="0" applyBorder="0" applyAlignment="0" applyProtection="0"/>
    <xf numFmtId="168" fontId="0" fillId="0" borderId="0" applyFont="0" applyFill="0" applyBorder="0" applyAlignment="0" applyProtection="0"/>
    <xf numFmtId="0" fontId="82" fillId="27" borderId="2" applyNumberFormat="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84" fillId="28" borderId="0" applyNumberFormat="0" applyBorder="0" applyAlignment="0" applyProtection="0"/>
    <xf numFmtId="196" fontId="17" fillId="0" borderId="0" applyFont="0" applyFill="0" applyBorder="0" applyAlignment="0" applyProtection="0"/>
    <xf numFmtId="0" fontId="85" fillId="0" borderId="3" applyNumberFormat="0" applyFill="0" applyAlignment="0" applyProtection="0"/>
    <xf numFmtId="0" fontId="86" fillId="0" borderId="4" applyNumberFormat="0" applyFill="0" applyAlignment="0" applyProtection="0"/>
    <xf numFmtId="0" fontId="87" fillId="0" borderId="5" applyNumberFormat="0" applyFill="0" applyAlignment="0" applyProtection="0"/>
    <xf numFmtId="0" fontId="87" fillId="0" borderId="0" applyNumberFormat="0" applyFill="0" applyBorder="0" applyAlignment="0" applyProtection="0"/>
    <xf numFmtId="0" fontId="4" fillId="0" borderId="0" applyNumberFormat="0" applyFill="0" applyBorder="0" applyAlignment="0" applyProtection="0"/>
    <xf numFmtId="0" fontId="88" fillId="29" borderId="1" applyNumberFormat="0" applyAlignment="0" applyProtection="0"/>
    <xf numFmtId="0" fontId="89" fillId="0" borderId="6" applyNumberFormat="0" applyFill="0" applyAlignment="0" applyProtection="0"/>
    <xf numFmtId="0" fontId="90" fillId="30" borderId="0" applyNumberFormat="0" applyBorder="0" applyAlignment="0" applyProtection="0"/>
    <xf numFmtId="0" fontId="78" fillId="0" borderId="0">
      <alignment/>
      <protection/>
    </xf>
    <xf numFmtId="0" fontId="19" fillId="0" borderId="0">
      <alignment/>
      <protection/>
    </xf>
    <xf numFmtId="0" fontId="0" fillId="0" borderId="0">
      <alignment/>
      <protection/>
    </xf>
    <xf numFmtId="0" fontId="31" fillId="0" borderId="0">
      <alignment/>
      <protection/>
    </xf>
    <xf numFmtId="0" fontId="91" fillId="0" borderId="0">
      <alignment/>
      <protection/>
    </xf>
    <xf numFmtId="0" fontId="18" fillId="0" borderId="0" applyProtection="0">
      <alignment/>
    </xf>
    <xf numFmtId="0" fontId="15" fillId="0" borderId="0">
      <alignment/>
      <protection/>
    </xf>
    <xf numFmtId="0" fontId="78" fillId="0" borderId="0">
      <alignment/>
      <protection/>
    </xf>
    <xf numFmtId="0" fontId="20" fillId="0" borderId="0">
      <alignment/>
      <protection/>
    </xf>
    <xf numFmtId="0" fontId="25" fillId="0" borderId="0">
      <alignment/>
      <protection/>
    </xf>
    <xf numFmtId="0" fontId="0" fillId="31" borderId="7" applyNumberFormat="0" applyFont="0" applyAlignment="0" applyProtection="0"/>
    <xf numFmtId="0" fontId="92" fillId="26" borderId="8" applyNumberFormat="0" applyAlignment="0" applyProtection="0"/>
    <xf numFmtId="9" fontId="0" fillId="0" borderId="0" applyFont="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497">
    <xf numFmtId="0" fontId="0" fillId="0" borderId="0" xfId="0" applyAlignment="1">
      <alignment/>
    </xf>
    <xf numFmtId="0" fontId="6" fillId="0" borderId="0" xfId="0" applyFont="1" applyAlignment="1">
      <alignment horizontal="centerContinuous"/>
    </xf>
    <xf numFmtId="0" fontId="7" fillId="0" borderId="0" xfId="0" applyFont="1" applyAlignment="1">
      <alignment horizontal="centerContinuous"/>
    </xf>
    <xf numFmtId="0" fontId="8" fillId="0" borderId="0" xfId="0" applyFont="1" applyAlignment="1">
      <alignment horizontal="centerContinuous"/>
    </xf>
    <xf numFmtId="0" fontId="7" fillId="0" borderId="0" xfId="0" applyFont="1" applyAlignment="1">
      <alignment/>
    </xf>
    <xf numFmtId="0" fontId="9" fillId="0" borderId="0" xfId="0" applyFont="1" applyAlignment="1">
      <alignment horizontal="centerContinuous"/>
    </xf>
    <xf numFmtId="0" fontId="10" fillId="0" borderId="0" xfId="0" applyFont="1" applyAlignment="1">
      <alignment horizontal="left"/>
    </xf>
    <xf numFmtId="0" fontId="11" fillId="0" borderId="0" xfId="0" applyFont="1" applyAlignment="1">
      <alignment/>
    </xf>
    <xf numFmtId="0" fontId="13" fillId="0" borderId="0" xfId="0" applyFont="1" applyAlignment="1">
      <alignment/>
    </xf>
    <xf numFmtId="0" fontId="10" fillId="0" borderId="0" xfId="0" applyFont="1" applyAlignment="1">
      <alignment/>
    </xf>
    <xf numFmtId="0" fontId="11" fillId="0" borderId="10" xfId="0" applyFont="1" applyBorder="1" applyAlignment="1">
      <alignment/>
    </xf>
    <xf numFmtId="0" fontId="8" fillId="0" borderId="0" xfId="0" applyFont="1" applyAlignment="1">
      <alignment/>
    </xf>
    <xf numFmtId="0" fontId="14" fillId="0" borderId="11" xfId="0" applyFont="1" applyBorder="1" applyAlignment="1">
      <alignment horizontal="center" vertical="center"/>
    </xf>
    <xf numFmtId="0" fontId="14" fillId="0" borderId="11" xfId="0" applyFont="1" applyBorder="1" applyAlignment="1" quotePrefix="1">
      <alignment horizontal="center" vertical="center"/>
    </xf>
    <xf numFmtId="0" fontId="14" fillId="0" borderId="0" xfId="0" applyFont="1" applyAlignment="1">
      <alignment vertical="center"/>
    </xf>
    <xf numFmtId="0" fontId="10" fillId="0" borderId="0" xfId="0" applyFont="1" applyAlignment="1">
      <alignment horizontal="right"/>
    </xf>
    <xf numFmtId="0" fontId="8" fillId="0" borderId="0" xfId="0" applyFont="1" applyAlignment="1">
      <alignment horizontal="right"/>
    </xf>
    <xf numFmtId="0" fontId="10" fillId="0" borderId="0" xfId="0" applyFont="1" applyBorder="1" applyAlignment="1">
      <alignment horizontal="center"/>
    </xf>
    <xf numFmtId="0" fontId="11" fillId="0" borderId="0" xfId="61" applyFont="1">
      <alignment/>
      <protection/>
    </xf>
    <xf numFmtId="0" fontId="11" fillId="0" borderId="0" xfId="0" applyFont="1" applyFill="1" applyAlignment="1">
      <alignment/>
    </xf>
    <xf numFmtId="0" fontId="7" fillId="0" borderId="0" xfId="0" applyFont="1" applyFill="1" applyAlignment="1">
      <alignment/>
    </xf>
    <xf numFmtId="0" fontId="10" fillId="0" borderId="0" xfId="0" applyFont="1" applyAlignment="1" quotePrefix="1">
      <alignment horizontal="left"/>
    </xf>
    <xf numFmtId="0" fontId="7" fillId="0" borderId="0" xfId="0" applyFont="1" applyAlignment="1">
      <alignment horizontal="right"/>
    </xf>
    <xf numFmtId="0" fontId="11" fillId="0" borderId="0" xfId="0" applyFont="1" applyAlignment="1">
      <alignment horizontal="right"/>
    </xf>
    <xf numFmtId="0" fontId="16" fillId="0" borderId="0" xfId="0" applyFont="1" applyAlignment="1">
      <alignment/>
    </xf>
    <xf numFmtId="0" fontId="8" fillId="0" borderId="0" xfId="0" applyFont="1" applyAlignment="1">
      <alignment/>
    </xf>
    <xf numFmtId="1" fontId="21" fillId="0" borderId="0" xfId="67" applyNumberFormat="1" applyFont="1" applyFill="1" applyAlignment="1">
      <alignment vertical="center"/>
      <protection/>
    </xf>
    <xf numFmtId="1" fontId="22" fillId="0" borderId="0" xfId="67" applyNumberFormat="1" applyFont="1" applyFill="1" applyAlignment="1">
      <alignment vertical="center"/>
      <protection/>
    </xf>
    <xf numFmtId="0" fontId="23" fillId="0" borderId="0" xfId="59" applyFont="1" applyFill="1" applyAlignment="1">
      <alignment vertical="center" wrapText="1"/>
      <protection/>
    </xf>
    <xf numFmtId="1" fontId="24" fillId="0" borderId="0" xfId="67" applyNumberFormat="1" applyFont="1" applyFill="1" applyAlignment="1">
      <alignment vertical="center"/>
      <protection/>
    </xf>
    <xf numFmtId="3" fontId="11" fillId="0" borderId="0" xfId="67" applyNumberFormat="1" applyFont="1" applyFill="1" applyBorder="1" applyAlignment="1">
      <alignment vertical="center" wrapText="1"/>
      <protection/>
    </xf>
    <xf numFmtId="1" fontId="11" fillId="0" borderId="0" xfId="67" applyNumberFormat="1" applyFont="1" applyFill="1" applyAlignment="1">
      <alignment vertical="center"/>
      <protection/>
    </xf>
    <xf numFmtId="1" fontId="11" fillId="0" borderId="0" xfId="67" applyNumberFormat="1" applyFont="1" applyFill="1" applyAlignment="1">
      <alignment vertical="center" wrapText="1"/>
      <protection/>
    </xf>
    <xf numFmtId="1" fontId="11" fillId="0" borderId="0" xfId="67" applyNumberFormat="1" applyFont="1" applyFill="1" applyAlignment="1">
      <alignment horizontal="center" vertical="center" wrapText="1"/>
      <protection/>
    </xf>
    <xf numFmtId="1" fontId="11" fillId="0" borderId="0" xfId="67" applyNumberFormat="1" applyFont="1" applyFill="1" applyAlignment="1">
      <alignment horizontal="right" vertical="center"/>
      <protection/>
    </xf>
    <xf numFmtId="1" fontId="7" fillId="0" borderId="0" xfId="67" applyNumberFormat="1" applyFont="1" applyFill="1" applyAlignment="1">
      <alignment vertical="center"/>
      <protection/>
    </xf>
    <xf numFmtId="3" fontId="8" fillId="0" borderId="0" xfId="67" applyNumberFormat="1" applyFont="1" applyBorder="1" applyAlignment="1">
      <alignment horizontal="center" vertical="center" wrapText="1"/>
      <protection/>
    </xf>
    <xf numFmtId="3" fontId="8" fillId="0" borderId="12" xfId="67" applyNumberFormat="1" applyFont="1" applyFill="1" applyBorder="1" applyAlignment="1">
      <alignment horizontal="center" vertical="center" wrapText="1"/>
      <protection/>
    </xf>
    <xf numFmtId="0" fontId="10" fillId="0" borderId="0" xfId="0" applyFont="1" applyBorder="1" applyAlignment="1">
      <alignment horizontal="right"/>
    </xf>
    <xf numFmtId="3" fontId="11" fillId="0" borderId="12" xfId="67" applyNumberFormat="1" applyFont="1" applyFill="1" applyBorder="1" applyAlignment="1" quotePrefix="1">
      <alignment horizontal="center" vertical="center" wrapText="1"/>
      <protection/>
    </xf>
    <xf numFmtId="3" fontId="11" fillId="0" borderId="13" xfId="67" applyNumberFormat="1" applyFont="1" applyFill="1" applyBorder="1" applyAlignment="1" quotePrefix="1">
      <alignment horizontal="center" vertical="center" wrapText="1"/>
      <protection/>
    </xf>
    <xf numFmtId="1" fontId="6" fillId="0" borderId="0" xfId="67" applyNumberFormat="1" applyFont="1" applyFill="1" applyAlignment="1">
      <alignment vertical="center"/>
      <protection/>
    </xf>
    <xf numFmtId="49" fontId="6" fillId="0" borderId="14" xfId="67" applyNumberFormat="1" applyFont="1" applyFill="1" applyBorder="1" applyAlignment="1" quotePrefix="1">
      <alignment horizontal="center" vertical="center" wrapText="1"/>
      <protection/>
    </xf>
    <xf numFmtId="49" fontId="6" fillId="0" borderId="0" xfId="67" applyNumberFormat="1" applyFont="1" applyFill="1" applyAlignment="1">
      <alignment horizontal="center" vertical="center"/>
      <protection/>
    </xf>
    <xf numFmtId="49" fontId="6" fillId="0" borderId="0" xfId="67" applyNumberFormat="1" applyFont="1" applyFill="1" applyAlignment="1">
      <alignment vertical="center"/>
      <protection/>
    </xf>
    <xf numFmtId="1" fontId="10" fillId="0" borderId="15" xfId="67" applyNumberFormat="1" applyFont="1" applyFill="1" applyBorder="1" applyAlignment="1">
      <alignment vertical="center"/>
      <protection/>
    </xf>
    <xf numFmtId="1" fontId="10" fillId="0" borderId="15" xfId="67" applyNumberFormat="1" applyFont="1" applyFill="1" applyBorder="1" applyAlignment="1">
      <alignment horizontal="right" vertical="center"/>
      <protection/>
    </xf>
    <xf numFmtId="0" fontId="7" fillId="0" borderId="0" xfId="0" applyFont="1" applyAlignment="1">
      <alignment horizontal="right" vertical="top"/>
    </xf>
    <xf numFmtId="0" fontId="27" fillId="0" borderId="16" xfId="0" applyFont="1" applyBorder="1" applyAlignment="1">
      <alignment horizontal="center" vertical="center"/>
    </xf>
    <xf numFmtId="0" fontId="27" fillId="0" borderId="11" xfId="0" applyFont="1" applyBorder="1" applyAlignment="1">
      <alignment horizontal="center" vertical="center"/>
    </xf>
    <xf numFmtId="0" fontId="27" fillId="0" borderId="0" xfId="0" applyFont="1" applyAlignment="1">
      <alignment vertical="center"/>
    </xf>
    <xf numFmtId="0" fontId="8" fillId="0" borderId="10" xfId="0" applyFont="1" applyBorder="1" applyAlignment="1">
      <alignment horizontal="center"/>
    </xf>
    <xf numFmtId="0" fontId="8" fillId="0" borderId="10" xfId="0" applyFont="1" applyBorder="1" applyAlignment="1">
      <alignment/>
    </xf>
    <xf numFmtId="0" fontId="11" fillId="0" borderId="10" xfId="0" applyFont="1" applyBorder="1" applyAlignment="1" quotePrefix="1">
      <alignment horizontal="center"/>
    </xf>
    <xf numFmtId="3" fontId="11" fillId="0" borderId="10" xfId="0" applyNumberFormat="1" applyFont="1" applyBorder="1" applyAlignment="1">
      <alignment/>
    </xf>
    <xf numFmtId="0" fontId="11" fillId="0" borderId="10" xfId="0" applyFont="1" applyBorder="1" applyAlignment="1">
      <alignment horizontal="center"/>
    </xf>
    <xf numFmtId="0" fontId="6" fillId="0" borderId="17" xfId="0" applyFont="1" applyBorder="1" applyAlignment="1">
      <alignment horizontal="center"/>
    </xf>
    <xf numFmtId="0" fontId="6" fillId="0" borderId="17" xfId="0" applyFont="1" applyBorder="1" applyAlignment="1">
      <alignment/>
    </xf>
    <xf numFmtId="0" fontId="6" fillId="0" borderId="10" xfId="0" applyFont="1" applyBorder="1" applyAlignment="1">
      <alignment horizontal="center"/>
    </xf>
    <xf numFmtId="0" fontId="6" fillId="0" borderId="10" xfId="0" applyFont="1" applyBorder="1" applyAlignment="1">
      <alignment/>
    </xf>
    <xf numFmtId="0" fontId="7" fillId="0" borderId="10" xfId="0" applyFont="1" applyBorder="1" applyAlignment="1">
      <alignment horizontal="center"/>
    </xf>
    <xf numFmtId="0" fontId="7" fillId="0" borderId="10" xfId="0" applyFont="1" applyBorder="1" applyAlignment="1">
      <alignment/>
    </xf>
    <xf numFmtId="0" fontId="16" fillId="0" borderId="10" xfId="0" applyFont="1" applyBorder="1" applyAlignment="1" quotePrefix="1">
      <alignment horizontal="center"/>
    </xf>
    <xf numFmtId="0" fontId="16" fillId="0" borderId="10" xfId="0" applyFont="1" applyBorder="1" applyAlignment="1">
      <alignment/>
    </xf>
    <xf numFmtId="0" fontId="7" fillId="0" borderId="10" xfId="0" applyFont="1" applyBorder="1" applyAlignment="1" quotePrefix="1">
      <alignment horizontal="center"/>
    </xf>
    <xf numFmtId="0" fontId="7" fillId="0" borderId="18" xfId="0" applyFont="1" applyBorder="1" applyAlignment="1">
      <alignment/>
    </xf>
    <xf numFmtId="0" fontId="8" fillId="0" borderId="18" xfId="0" applyFont="1" applyBorder="1" applyAlignment="1">
      <alignment horizontal="center"/>
    </xf>
    <xf numFmtId="0" fontId="28" fillId="0" borderId="17" xfId="0" applyFont="1" applyBorder="1" applyAlignment="1">
      <alignment/>
    </xf>
    <xf numFmtId="3" fontId="7" fillId="0" borderId="17" xfId="0" applyNumberFormat="1" applyFont="1" applyBorder="1" applyAlignment="1">
      <alignment/>
    </xf>
    <xf numFmtId="0" fontId="28" fillId="0" borderId="10" xfId="0" applyFont="1" applyBorder="1" applyAlignment="1">
      <alignment/>
    </xf>
    <xf numFmtId="3" fontId="7" fillId="0" borderId="10" xfId="0" applyNumberFormat="1" applyFont="1" applyBorder="1" applyAlignment="1">
      <alignment/>
    </xf>
    <xf numFmtId="3" fontId="29" fillId="0" borderId="10" xfId="0" applyNumberFormat="1" applyFont="1" applyBorder="1" applyAlignment="1">
      <alignment/>
    </xf>
    <xf numFmtId="0" fontId="11" fillId="0" borderId="19" xfId="0" applyFont="1" applyBorder="1" applyAlignment="1">
      <alignment/>
    </xf>
    <xf numFmtId="0" fontId="6" fillId="0" borderId="20" xfId="0" applyFont="1" applyBorder="1" applyAlignment="1">
      <alignment/>
    </xf>
    <xf numFmtId="0" fontId="7" fillId="0" borderId="21" xfId="67" applyNumberFormat="1" applyFont="1" applyFill="1" applyBorder="1" applyAlignment="1">
      <alignment horizontal="center" vertical="center" wrapText="1"/>
      <protection/>
    </xf>
    <xf numFmtId="3" fontId="27" fillId="0" borderId="11" xfId="67" applyNumberFormat="1" applyFont="1" applyFill="1" applyBorder="1" applyAlignment="1">
      <alignment horizontal="center" vertical="center" wrapText="1"/>
      <protection/>
    </xf>
    <xf numFmtId="0" fontId="27" fillId="0" borderId="11" xfId="67" applyNumberFormat="1" applyFont="1" applyFill="1" applyBorder="1" applyAlignment="1">
      <alignment horizontal="center" vertical="center" wrapText="1"/>
      <protection/>
    </xf>
    <xf numFmtId="0" fontId="27" fillId="0" borderId="22" xfId="67" applyNumberFormat="1" applyFont="1" applyFill="1" applyBorder="1" applyAlignment="1">
      <alignment horizontal="center" vertical="center" wrapText="1"/>
      <protection/>
    </xf>
    <xf numFmtId="3" fontId="27" fillId="0" borderId="0" xfId="67" applyNumberFormat="1" applyFont="1" applyFill="1" applyBorder="1" applyAlignment="1">
      <alignment horizontal="center" vertical="center" wrapText="1"/>
      <protection/>
    </xf>
    <xf numFmtId="3" fontId="13" fillId="0" borderId="10" xfId="0" applyNumberFormat="1" applyFont="1" applyBorder="1" applyAlignment="1">
      <alignment/>
    </xf>
    <xf numFmtId="0" fontId="27" fillId="0" borderId="11" xfId="0" applyFont="1" applyBorder="1" applyAlignment="1" quotePrefix="1">
      <alignment horizontal="center" vertical="center"/>
    </xf>
    <xf numFmtId="0" fontId="32" fillId="0" borderId="20" xfId="0" applyFont="1" applyBorder="1" applyAlignment="1">
      <alignment/>
    </xf>
    <xf numFmtId="3" fontId="32" fillId="0" borderId="17" xfId="0" applyNumberFormat="1" applyFont="1" applyBorder="1" applyAlignment="1">
      <alignment/>
    </xf>
    <xf numFmtId="0" fontId="33" fillId="0" borderId="0" xfId="0" applyFont="1" applyAlignment="1">
      <alignment/>
    </xf>
    <xf numFmtId="3" fontId="12" fillId="0" borderId="10" xfId="0" applyNumberFormat="1" applyFont="1" applyBorder="1" applyAlignment="1">
      <alignment/>
    </xf>
    <xf numFmtId="3" fontId="11" fillId="0" borderId="0" xfId="0" applyNumberFormat="1" applyFont="1" applyAlignment="1">
      <alignment/>
    </xf>
    <xf numFmtId="204" fontId="31" fillId="0" borderId="0" xfId="41" applyNumberFormat="1" applyFont="1" applyAlignment="1">
      <alignment/>
    </xf>
    <xf numFmtId="188" fontId="8" fillId="0" borderId="10" xfId="0" applyNumberFormat="1" applyFont="1" applyBorder="1" applyAlignment="1">
      <alignment/>
    </xf>
    <xf numFmtId="188" fontId="11" fillId="0" borderId="0" xfId="0" applyNumberFormat="1" applyFont="1" applyAlignment="1">
      <alignment/>
    </xf>
    <xf numFmtId="2" fontId="11" fillId="0" borderId="0" xfId="0" applyNumberFormat="1" applyFont="1" applyAlignment="1">
      <alignment/>
    </xf>
    <xf numFmtId="0" fontId="34" fillId="0" borderId="0" xfId="0" applyFont="1" applyAlignment="1">
      <alignment horizontal="centerContinuous"/>
    </xf>
    <xf numFmtId="0" fontId="35" fillId="0" borderId="0" xfId="0" applyFont="1" applyAlignment="1">
      <alignment horizontal="centerContinuous"/>
    </xf>
    <xf numFmtId="0" fontId="36" fillId="0" borderId="0" xfId="0" applyFont="1" applyAlignment="1">
      <alignment horizontal="centerContinuous"/>
    </xf>
    <xf numFmtId="0" fontId="35" fillId="0" borderId="0" xfId="0" applyFont="1" applyAlignment="1">
      <alignment/>
    </xf>
    <xf numFmtId="0" fontId="39" fillId="0" borderId="0" xfId="0" applyFont="1" applyAlignment="1">
      <alignment horizontal="left"/>
    </xf>
    <xf numFmtId="0" fontId="38" fillId="0" borderId="0" xfId="0" applyFont="1" applyAlignment="1">
      <alignment/>
    </xf>
    <xf numFmtId="0" fontId="39" fillId="0" borderId="0" xfId="0" applyFont="1" applyBorder="1" applyAlignment="1">
      <alignment horizontal="center"/>
    </xf>
    <xf numFmtId="0" fontId="39" fillId="0" borderId="0" xfId="0" applyFont="1" applyBorder="1" applyAlignment="1">
      <alignment horizontal="right"/>
    </xf>
    <xf numFmtId="0" fontId="41" fillId="0" borderId="0" xfId="0" applyFont="1" applyAlignment="1">
      <alignment/>
    </xf>
    <xf numFmtId="0" fontId="40" fillId="0" borderId="16" xfId="0" applyFont="1" applyBorder="1" applyAlignment="1">
      <alignment horizontal="center" vertical="center"/>
    </xf>
    <xf numFmtId="0" fontId="40" fillId="0" borderId="11" xfId="0" applyFont="1" applyBorder="1" applyAlignment="1">
      <alignment horizontal="center" vertical="center"/>
    </xf>
    <xf numFmtId="0" fontId="40" fillId="0" borderId="11" xfId="0" applyFont="1" applyBorder="1" applyAlignment="1" quotePrefix="1">
      <alignment horizontal="center" vertical="center"/>
    </xf>
    <xf numFmtId="0" fontId="40" fillId="0" borderId="0" xfId="0" applyFont="1" applyAlignment="1">
      <alignment vertical="center"/>
    </xf>
    <xf numFmtId="0" fontId="38" fillId="0" borderId="19" xfId="0" applyFont="1" applyBorder="1" applyAlignment="1">
      <alignment/>
    </xf>
    <xf numFmtId="3" fontId="38" fillId="0" borderId="10" xfId="0" applyNumberFormat="1" applyFont="1" applyBorder="1" applyAlignment="1">
      <alignment/>
    </xf>
    <xf numFmtId="3" fontId="38" fillId="0" borderId="23" xfId="0" applyNumberFormat="1" applyFont="1" applyBorder="1" applyAlignment="1">
      <alignment/>
    </xf>
    <xf numFmtId="0" fontId="39" fillId="0" borderId="0" xfId="0" applyFont="1" applyAlignment="1">
      <alignment/>
    </xf>
    <xf numFmtId="0" fontId="6" fillId="0" borderId="0" xfId="0" applyFont="1" applyAlignment="1">
      <alignment horizontal="right"/>
    </xf>
    <xf numFmtId="0" fontId="36" fillId="0" borderId="24" xfId="0" applyFont="1" applyBorder="1" applyAlignment="1">
      <alignment/>
    </xf>
    <xf numFmtId="0" fontId="36" fillId="0" borderId="0" xfId="0" applyFont="1" applyAlignment="1">
      <alignment/>
    </xf>
    <xf numFmtId="3" fontId="11" fillId="0" borderId="23" xfId="0" applyNumberFormat="1" applyFont="1" applyBorder="1" applyAlignment="1">
      <alignment/>
    </xf>
    <xf numFmtId="188" fontId="11" fillId="0" borderId="10" xfId="0" applyNumberFormat="1" applyFont="1" applyBorder="1" applyAlignment="1">
      <alignment/>
    </xf>
    <xf numFmtId="0" fontId="14" fillId="0" borderId="0" xfId="0" applyFont="1" applyAlignment="1">
      <alignment/>
    </xf>
    <xf numFmtId="0" fontId="14" fillId="0" borderId="0" xfId="0" applyFont="1" applyAlignment="1">
      <alignment horizontal="right"/>
    </xf>
    <xf numFmtId="0" fontId="10" fillId="0" borderId="0" xfId="0" applyFont="1" applyAlignment="1">
      <alignment horizontal="centerContinuous"/>
    </xf>
    <xf numFmtId="3" fontId="13" fillId="0" borderId="23" xfId="0" applyNumberFormat="1" applyFont="1" applyBorder="1" applyAlignment="1">
      <alignment/>
    </xf>
    <xf numFmtId="0" fontId="12" fillId="0" borderId="10" xfId="0" applyFont="1" applyBorder="1" applyAlignment="1">
      <alignment/>
    </xf>
    <xf numFmtId="0" fontId="13" fillId="0" borderId="10" xfId="0" applyFont="1" applyBorder="1" applyAlignment="1">
      <alignment/>
    </xf>
    <xf numFmtId="0" fontId="12" fillId="0" borderId="25" xfId="0" applyFont="1" applyBorder="1" applyAlignment="1">
      <alignment/>
    </xf>
    <xf numFmtId="3" fontId="12" fillId="0" borderId="26" xfId="0" applyNumberFormat="1" applyFont="1" applyBorder="1" applyAlignment="1">
      <alignment/>
    </xf>
    <xf numFmtId="0" fontId="7" fillId="0" borderId="0" xfId="0" applyFont="1" applyFill="1" applyAlignment="1">
      <alignment horizontal="centerContinuous"/>
    </xf>
    <xf numFmtId="0" fontId="27" fillId="0" borderId="11" xfId="0" applyFont="1" applyFill="1" applyBorder="1" applyAlignment="1">
      <alignment horizontal="center" vertical="center"/>
    </xf>
    <xf numFmtId="3" fontId="32" fillId="0" borderId="17" xfId="0" applyNumberFormat="1" applyFont="1" applyFill="1" applyBorder="1" applyAlignment="1">
      <alignment/>
    </xf>
    <xf numFmtId="3" fontId="12" fillId="0" borderId="26" xfId="0" applyNumberFormat="1" applyFont="1" applyFill="1" applyBorder="1" applyAlignment="1">
      <alignment/>
    </xf>
    <xf numFmtId="3" fontId="12" fillId="0" borderId="10" xfId="0" applyNumberFormat="1" applyFont="1" applyFill="1" applyBorder="1" applyAlignment="1">
      <alignment/>
    </xf>
    <xf numFmtId="0" fontId="8" fillId="0" borderId="18" xfId="0" applyFont="1" applyBorder="1" applyAlignment="1">
      <alignment/>
    </xf>
    <xf numFmtId="3" fontId="6" fillId="0" borderId="10" xfId="0" applyNumberFormat="1" applyFont="1" applyBorder="1" applyAlignment="1">
      <alignment/>
    </xf>
    <xf numFmtId="188" fontId="6" fillId="0" borderId="10" xfId="0" applyNumberFormat="1" applyFont="1" applyBorder="1" applyAlignment="1">
      <alignment/>
    </xf>
    <xf numFmtId="188" fontId="7" fillId="0" borderId="10" xfId="0" applyNumberFormat="1" applyFont="1" applyBorder="1" applyAlignment="1">
      <alignment/>
    </xf>
    <xf numFmtId="3" fontId="16" fillId="0" borderId="10" xfId="0" applyNumberFormat="1" applyFont="1" applyBorder="1" applyAlignment="1">
      <alignment/>
    </xf>
    <xf numFmtId="188" fontId="16" fillId="0" borderId="10" xfId="0" applyNumberFormat="1" applyFont="1" applyBorder="1" applyAlignment="1">
      <alignment/>
    </xf>
    <xf numFmtId="3" fontId="7" fillId="0" borderId="10" xfId="0" applyNumberFormat="1" applyFont="1" applyFill="1" applyBorder="1" applyAlignment="1">
      <alignment/>
    </xf>
    <xf numFmtId="188" fontId="7" fillId="0" borderId="10" xfId="0" applyNumberFormat="1" applyFont="1" applyFill="1" applyBorder="1" applyAlignment="1">
      <alignment/>
    </xf>
    <xf numFmtId="3" fontId="16" fillId="0" borderId="10" xfId="0" applyNumberFormat="1" applyFont="1" applyFill="1" applyBorder="1" applyAlignment="1">
      <alignment/>
    </xf>
    <xf numFmtId="0" fontId="6" fillId="0" borderId="0" xfId="0" applyFont="1" applyFill="1" applyAlignment="1">
      <alignment horizontal="right"/>
    </xf>
    <xf numFmtId="0" fontId="6" fillId="0" borderId="0" xfId="61" applyFont="1" applyFill="1" applyAlignment="1">
      <alignment horizontal="centerContinuous"/>
      <protection/>
    </xf>
    <xf numFmtId="0" fontId="7" fillId="0" borderId="0" xfId="61" applyFont="1" applyFill="1" applyAlignment="1">
      <alignment horizontal="centerContinuous"/>
      <protection/>
    </xf>
    <xf numFmtId="0" fontId="7" fillId="0" borderId="0" xfId="61" applyFont="1" applyFill="1">
      <alignment/>
      <protection/>
    </xf>
    <xf numFmtId="0" fontId="10" fillId="0" borderId="0" xfId="61" applyFont="1" applyFill="1" applyAlignment="1">
      <alignment horizontal="left"/>
      <protection/>
    </xf>
    <xf numFmtId="0" fontId="11" fillId="0" borderId="0" xfId="61" applyFont="1" applyFill="1">
      <alignment/>
      <protection/>
    </xf>
    <xf numFmtId="0" fontId="10" fillId="0" borderId="0" xfId="0" applyFont="1" applyFill="1" applyAlignment="1">
      <alignment/>
    </xf>
    <xf numFmtId="0" fontId="34" fillId="0" borderId="0" xfId="0" applyFont="1" applyFill="1" applyAlignment="1">
      <alignment horizontal="centerContinuous"/>
    </xf>
    <xf numFmtId="0" fontId="35" fillId="0" borderId="0" xfId="0" applyFont="1" applyFill="1" applyAlignment="1">
      <alignment horizontal="centerContinuous"/>
    </xf>
    <xf numFmtId="0" fontId="36" fillId="0" borderId="0" xfId="0" applyFont="1" applyFill="1" applyAlignment="1">
      <alignment horizontal="centerContinuous"/>
    </xf>
    <xf numFmtId="0" fontId="35" fillId="0" borderId="0" xfId="0" applyFont="1" applyFill="1" applyAlignment="1">
      <alignment/>
    </xf>
    <xf numFmtId="0" fontId="37" fillId="0" borderId="0" xfId="0" applyFont="1" applyFill="1" applyAlignment="1">
      <alignment horizontal="centerContinuous"/>
    </xf>
    <xf numFmtId="0" fontId="39" fillId="0" borderId="0" xfId="0" applyFont="1" applyFill="1" applyAlignment="1">
      <alignment horizontal="left"/>
    </xf>
    <xf numFmtId="0" fontId="38" fillId="0" borderId="0" xfId="0" applyFont="1" applyFill="1" applyAlignment="1">
      <alignment/>
    </xf>
    <xf numFmtId="0" fontId="43" fillId="0" borderId="0" xfId="0" applyFont="1" applyFill="1" applyAlignment="1">
      <alignment horizontal="centerContinuous"/>
    </xf>
    <xf numFmtId="3" fontId="46" fillId="0" borderId="10" xfId="0" applyNumberFormat="1" applyFont="1" applyBorder="1" applyAlignment="1">
      <alignment/>
    </xf>
    <xf numFmtId="0" fontId="6" fillId="0" borderId="10" xfId="0" applyFont="1" applyFill="1" applyBorder="1" applyAlignment="1">
      <alignment horizontal="center"/>
    </xf>
    <xf numFmtId="0" fontId="28" fillId="0" borderId="10" xfId="0" applyFont="1" applyFill="1" applyBorder="1" applyAlignment="1">
      <alignment/>
    </xf>
    <xf numFmtId="0" fontId="7" fillId="0" borderId="10" xfId="0" applyFont="1" applyFill="1" applyBorder="1" applyAlignment="1">
      <alignment horizontal="center"/>
    </xf>
    <xf numFmtId="0" fontId="7" fillId="0" borderId="10" xfId="0" applyFont="1" applyFill="1" applyBorder="1" applyAlignment="1">
      <alignment/>
    </xf>
    <xf numFmtId="200" fontId="7" fillId="0" borderId="10" xfId="41" applyNumberFormat="1" applyFont="1" applyFill="1" applyBorder="1" applyAlignment="1">
      <alignment/>
    </xf>
    <xf numFmtId="204" fontId="7" fillId="0" borderId="10" xfId="41" applyNumberFormat="1" applyFont="1" applyFill="1" applyBorder="1" applyAlignment="1">
      <alignment/>
    </xf>
    <xf numFmtId="0" fontId="7" fillId="0" borderId="10" xfId="0" applyFont="1" applyFill="1" applyBorder="1" applyAlignment="1" quotePrefix="1">
      <alignment horizontal="center"/>
    </xf>
    <xf numFmtId="4" fontId="7" fillId="0" borderId="10" xfId="0" applyNumberFormat="1" applyFont="1" applyFill="1" applyBorder="1" applyAlignment="1">
      <alignment/>
    </xf>
    <xf numFmtId="0" fontId="12" fillId="0" borderId="0" xfId="0" applyFont="1" applyAlignment="1">
      <alignment horizontal="centerContinuous"/>
    </xf>
    <xf numFmtId="0" fontId="13" fillId="0" borderId="0" xfId="0" applyFont="1" applyAlignment="1">
      <alignment horizontal="centerContinuous"/>
    </xf>
    <xf numFmtId="0" fontId="6" fillId="0" borderId="26" xfId="0" applyFont="1" applyBorder="1" applyAlignment="1">
      <alignment horizontal="center"/>
    </xf>
    <xf numFmtId="0" fontId="6" fillId="0" borderId="26" xfId="0" applyFont="1" applyBorder="1" applyAlignment="1">
      <alignment/>
    </xf>
    <xf numFmtId="3" fontId="6" fillId="0" borderId="26" xfId="0" applyNumberFormat="1" applyFont="1" applyBorder="1" applyAlignment="1">
      <alignment/>
    </xf>
    <xf numFmtId="0" fontId="7" fillId="0" borderId="10" xfId="0" applyFont="1" applyBorder="1" applyAlignment="1">
      <alignment horizontal="left" vertical="center" wrapText="1"/>
    </xf>
    <xf numFmtId="0" fontId="47" fillId="0" borderId="10" xfId="0" applyFont="1" applyBorder="1" applyAlignment="1">
      <alignment/>
    </xf>
    <xf numFmtId="0" fontId="6" fillId="0" borderId="10" xfId="0" applyFont="1" applyBorder="1" applyAlignment="1">
      <alignment horizontal="left"/>
    </xf>
    <xf numFmtId="0" fontId="6" fillId="0" borderId="18" xfId="0" applyFont="1" applyBorder="1" applyAlignment="1">
      <alignment horizontal="center"/>
    </xf>
    <xf numFmtId="0" fontId="6" fillId="0" borderId="18" xfId="0" applyFont="1" applyBorder="1" applyAlignment="1">
      <alignment/>
    </xf>
    <xf numFmtId="3" fontId="29" fillId="0" borderId="18" xfId="0" applyNumberFormat="1" applyFont="1" applyBorder="1" applyAlignment="1">
      <alignment/>
    </xf>
    <xf numFmtId="0" fontId="7" fillId="0" borderId="10" xfId="0" applyNumberFormat="1" applyFont="1" applyBorder="1" applyAlignment="1">
      <alignment horizontal="left" wrapText="1"/>
    </xf>
    <xf numFmtId="0" fontId="16" fillId="0" borderId="0" xfId="0" applyFont="1" applyAlignment="1">
      <alignment horizontal="centerContinuous"/>
    </xf>
    <xf numFmtId="0" fontId="6" fillId="0" borderId="0" xfId="0" applyFont="1" applyAlignment="1">
      <alignment vertical="center"/>
    </xf>
    <xf numFmtId="0" fontId="6" fillId="0" borderId="19" xfId="0" applyFont="1" applyBorder="1" applyAlignment="1">
      <alignment/>
    </xf>
    <xf numFmtId="0" fontId="7" fillId="0" borderId="19" xfId="0" applyFont="1" applyBorder="1" applyAlignment="1">
      <alignment/>
    </xf>
    <xf numFmtId="3" fontId="16" fillId="0" borderId="0" xfId="0" applyNumberFormat="1" applyFont="1" applyAlignment="1">
      <alignment/>
    </xf>
    <xf numFmtId="0" fontId="48" fillId="0" borderId="0" xfId="0" applyFont="1" applyAlignment="1">
      <alignment horizontal="centerContinuous"/>
    </xf>
    <xf numFmtId="0" fontId="41" fillId="0" borderId="0" xfId="0" applyFont="1" applyAlignment="1">
      <alignment horizontal="centerContinuous"/>
    </xf>
    <xf numFmtId="0" fontId="11" fillId="0" borderId="0" xfId="0" applyFont="1" applyFill="1" applyAlignment="1">
      <alignment horizontal="centerContinuous"/>
    </xf>
    <xf numFmtId="0" fontId="11" fillId="0" borderId="0" xfId="0" applyFont="1" applyAlignment="1">
      <alignment horizontal="centerContinuous"/>
    </xf>
    <xf numFmtId="0" fontId="6" fillId="0" borderId="0" xfId="0" applyFont="1" applyAlignment="1" quotePrefix="1">
      <alignment horizontal="centerContinuous"/>
    </xf>
    <xf numFmtId="0" fontId="12" fillId="0" borderId="0" xfId="61" applyFont="1" applyFill="1" applyAlignment="1">
      <alignment horizontal="centerContinuous"/>
      <protection/>
    </xf>
    <xf numFmtId="0" fontId="13" fillId="0" borderId="0" xfId="61" applyFont="1" applyFill="1" applyAlignment="1">
      <alignment horizontal="centerContinuous"/>
      <protection/>
    </xf>
    <xf numFmtId="0" fontId="13" fillId="0" borderId="0" xfId="61" applyFont="1" applyFill="1">
      <alignment/>
      <protection/>
    </xf>
    <xf numFmtId="3" fontId="35" fillId="0" borderId="10" xfId="0" applyNumberFormat="1" applyFont="1" applyFill="1" applyBorder="1" applyAlignment="1">
      <alignment horizontal="center"/>
    </xf>
    <xf numFmtId="3" fontId="35" fillId="0" borderId="10" xfId="0" applyNumberFormat="1" applyFont="1" applyFill="1" applyBorder="1" applyAlignment="1">
      <alignment/>
    </xf>
    <xf numFmtId="3" fontId="35" fillId="0" borderId="18" xfId="0" applyNumberFormat="1" applyFont="1" applyFill="1" applyBorder="1" applyAlignment="1">
      <alignment horizontal="center"/>
    </xf>
    <xf numFmtId="3" fontId="35" fillId="0" borderId="18" xfId="0" applyNumberFormat="1" applyFont="1" applyFill="1" applyBorder="1" applyAlignment="1">
      <alignment/>
    </xf>
    <xf numFmtId="200" fontId="35" fillId="0" borderId="10" xfId="41" applyNumberFormat="1" applyFont="1" applyFill="1" applyBorder="1" applyAlignment="1">
      <alignment/>
    </xf>
    <xf numFmtId="200" fontId="35" fillId="0" borderId="10" xfId="41" applyNumberFormat="1" applyFont="1" applyFill="1" applyBorder="1" applyAlignment="1">
      <alignment horizontal="center"/>
    </xf>
    <xf numFmtId="200" fontId="35" fillId="0" borderId="18" xfId="41" applyNumberFormat="1" applyFont="1" applyFill="1" applyBorder="1" applyAlignment="1">
      <alignment/>
    </xf>
    <xf numFmtId="0" fontId="6" fillId="0" borderId="0" xfId="61" applyFont="1" applyFill="1" applyAlignment="1">
      <alignment horizontal="right"/>
      <protection/>
    </xf>
    <xf numFmtId="3" fontId="6" fillId="0" borderId="18" xfId="0" applyNumberFormat="1" applyFont="1" applyBorder="1" applyAlignment="1">
      <alignment/>
    </xf>
    <xf numFmtId="0" fontId="10" fillId="0" borderId="27" xfId="0" applyFont="1" applyBorder="1" applyAlignment="1">
      <alignment/>
    </xf>
    <xf numFmtId="3" fontId="29" fillId="0" borderId="17" xfId="0" applyNumberFormat="1" applyFont="1" applyBorder="1" applyAlignment="1">
      <alignment/>
    </xf>
    <xf numFmtId="3" fontId="8" fillId="0" borderId="18" xfId="0" applyNumberFormat="1" applyFont="1" applyFill="1" applyBorder="1" applyAlignment="1">
      <alignment/>
    </xf>
    <xf numFmtId="3" fontId="11" fillId="0" borderId="0" xfId="0" applyNumberFormat="1" applyFont="1" applyFill="1" applyAlignment="1">
      <alignment/>
    </xf>
    <xf numFmtId="200" fontId="38" fillId="0" borderId="0" xfId="0" applyNumberFormat="1" applyFont="1" applyFill="1" applyAlignment="1">
      <alignment/>
    </xf>
    <xf numFmtId="3" fontId="36" fillId="0" borderId="23" xfId="0" applyNumberFormat="1" applyFont="1" applyBorder="1" applyAlignment="1">
      <alignment/>
    </xf>
    <xf numFmtId="0" fontId="6" fillId="0" borderId="0" xfId="0" applyFont="1" applyAlignment="1">
      <alignment/>
    </xf>
    <xf numFmtId="3" fontId="7" fillId="0" borderId="28" xfId="0" applyNumberFormat="1" applyFont="1" applyBorder="1" applyAlignment="1">
      <alignment/>
    </xf>
    <xf numFmtId="0" fontId="7" fillId="0" borderId="24" xfId="0" applyFont="1" applyBorder="1" applyAlignment="1">
      <alignment/>
    </xf>
    <xf numFmtId="3" fontId="6" fillId="0" borderId="28" xfId="0" applyNumberFormat="1" applyFont="1" applyBorder="1" applyAlignment="1">
      <alignment/>
    </xf>
    <xf numFmtId="0" fontId="34" fillId="0" borderId="0" xfId="0" applyFont="1" applyFill="1" applyAlignment="1">
      <alignment horizontal="right"/>
    </xf>
    <xf numFmtId="0" fontId="6" fillId="0" borderId="0" xfId="0" applyFont="1" applyFill="1" applyAlignment="1">
      <alignment horizontal="centerContinuous"/>
    </xf>
    <xf numFmtId="0" fontId="8" fillId="0" borderId="0" xfId="0" applyFont="1" applyFill="1" applyAlignment="1">
      <alignment horizontal="centerContinuous"/>
    </xf>
    <xf numFmtId="0" fontId="8" fillId="0" borderId="0" xfId="0" applyFont="1" applyFill="1" applyAlignment="1">
      <alignment horizontal="right"/>
    </xf>
    <xf numFmtId="0" fontId="8" fillId="0" borderId="0" xfId="0" applyFont="1" applyFill="1" applyAlignment="1">
      <alignment horizontal="left"/>
    </xf>
    <xf numFmtId="0" fontId="13" fillId="0" borderId="0" xfId="0" applyFont="1" applyFill="1" applyAlignment="1">
      <alignment/>
    </xf>
    <xf numFmtId="0" fontId="8" fillId="0" borderId="0" xfId="0" applyFont="1" applyFill="1" applyAlignment="1" quotePrefix="1">
      <alignment horizontal="centerContinuous"/>
    </xf>
    <xf numFmtId="0" fontId="10" fillId="0" borderId="0" xfId="0" applyFont="1" applyFill="1" applyAlignment="1">
      <alignment horizontal="left"/>
    </xf>
    <xf numFmtId="0" fontId="10" fillId="0" borderId="0" xfId="0" applyFont="1" applyFill="1" applyBorder="1" applyAlignment="1">
      <alignment horizontal="center"/>
    </xf>
    <xf numFmtId="0" fontId="27" fillId="0" borderId="0" xfId="0" applyFont="1" applyFill="1" applyAlignment="1">
      <alignment vertical="center"/>
    </xf>
    <xf numFmtId="3" fontId="27" fillId="0" borderId="10" xfId="0" applyNumberFormat="1" applyFont="1" applyFill="1" applyBorder="1" applyAlignment="1">
      <alignment/>
    </xf>
    <xf numFmtId="200" fontId="27" fillId="0" borderId="10" xfId="41" applyNumberFormat="1" applyFont="1" applyFill="1" applyBorder="1" applyAlignment="1">
      <alignment/>
    </xf>
    <xf numFmtId="171" fontId="27" fillId="0" borderId="10" xfId="41" applyFont="1" applyFill="1" applyBorder="1" applyAlignment="1">
      <alignment/>
    </xf>
    <xf numFmtId="0" fontId="8" fillId="0" borderId="23" xfId="0" applyFont="1" applyBorder="1" applyAlignment="1">
      <alignment horizontal="center"/>
    </xf>
    <xf numFmtId="0" fontId="8" fillId="0" borderId="23" xfId="0" applyFont="1" applyBorder="1" applyAlignment="1">
      <alignment/>
    </xf>
    <xf numFmtId="188" fontId="8" fillId="0" borderId="23" xfId="0" applyNumberFormat="1" applyFont="1" applyBorder="1" applyAlignment="1">
      <alignment/>
    </xf>
    <xf numFmtId="0" fontId="40" fillId="0" borderId="11" xfId="0" applyFont="1" applyFill="1" applyBorder="1" applyAlignment="1">
      <alignment horizontal="center" vertical="center"/>
    </xf>
    <xf numFmtId="3" fontId="38" fillId="0" borderId="10" xfId="0" applyNumberFormat="1" applyFont="1" applyFill="1" applyBorder="1" applyAlignment="1">
      <alignment/>
    </xf>
    <xf numFmtId="3" fontId="38" fillId="0" borderId="10" xfId="0" applyNumberFormat="1" applyFont="1" applyFill="1" applyBorder="1" applyAlignment="1">
      <alignment wrapText="1"/>
    </xf>
    <xf numFmtId="0" fontId="9" fillId="0" borderId="0" xfId="0" applyFont="1" applyFill="1" applyAlignment="1">
      <alignment horizontal="centerContinuous"/>
    </xf>
    <xf numFmtId="3" fontId="7" fillId="0" borderId="17" xfId="0" applyNumberFormat="1" applyFont="1" applyFill="1" applyBorder="1" applyAlignment="1">
      <alignment/>
    </xf>
    <xf numFmtId="3" fontId="6" fillId="0" borderId="10" xfId="0" applyNumberFormat="1" applyFont="1" applyFill="1" applyBorder="1" applyAlignment="1">
      <alignment/>
    </xf>
    <xf numFmtId="3" fontId="6" fillId="0" borderId="10" xfId="0" applyNumberFormat="1" applyFont="1" applyBorder="1" applyAlignment="1">
      <alignment horizontal="right"/>
    </xf>
    <xf numFmtId="3" fontId="7" fillId="0" borderId="10" xfId="0" applyNumberFormat="1" applyFont="1" applyBorder="1" applyAlignment="1">
      <alignment horizontal="right"/>
    </xf>
    <xf numFmtId="3" fontId="7" fillId="0" borderId="10" xfId="41" applyNumberFormat="1" applyFont="1" applyFill="1" applyBorder="1" applyAlignment="1">
      <alignment horizontal="right"/>
    </xf>
    <xf numFmtId="3" fontId="7" fillId="0" borderId="10" xfId="41" applyNumberFormat="1" applyFont="1" applyFill="1" applyBorder="1" applyAlignment="1">
      <alignment/>
    </xf>
    <xf numFmtId="0" fontId="7" fillId="0" borderId="18" xfId="0" applyFont="1" applyFill="1" applyBorder="1" applyAlignment="1">
      <alignment/>
    </xf>
    <xf numFmtId="0" fontId="35" fillId="0" borderId="0" xfId="0" applyFont="1" applyFill="1" applyAlignment="1">
      <alignment horizontal="right" vertical="top"/>
    </xf>
    <xf numFmtId="0" fontId="36" fillId="0" borderId="0" xfId="0" applyFont="1" applyFill="1" applyAlignment="1">
      <alignment horizontal="right"/>
    </xf>
    <xf numFmtId="0" fontId="39" fillId="0" borderId="0" xfId="0" applyFont="1" applyFill="1" applyAlignment="1">
      <alignment/>
    </xf>
    <xf numFmtId="0" fontId="41" fillId="0" borderId="0" xfId="0" applyFont="1" applyFill="1" applyAlignment="1">
      <alignment/>
    </xf>
    <xf numFmtId="3" fontId="36" fillId="0" borderId="10" xfId="0" applyNumberFormat="1" applyFont="1" applyFill="1" applyBorder="1" applyAlignment="1">
      <alignment/>
    </xf>
    <xf numFmtId="188" fontId="36" fillId="0" borderId="10" xfId="0" applyNumberFormat="1" applyFont="1" applyFill="1" applyBorder="1" applyAlignment="1">
      <alignment/>
    </xf>
    <xf numFmtId="0" fontId="36" fillId="0" borderId="0" xfId="0" applyFont="1" applyFill="1" applyAlignment="1">
      <alignment/>
    </xf>
    <xf numFmtId="0" fontId="36" fillId="0" borderId="10" xfId="0" applyFont="1" applyFill="1" applyBorder="1" applyAlignment="1">
      <alignment horizontal="center"/>
    </xf>
    <xf numFmtId="0" fontId="36" fillId="0" borderId="10" xfId="0" applyFont="1" applyFill="1" applyBorder="1" applyAlignment="1">
      <alignment/>
    </xf>
    <xf numFmtId="0" fontId="38" fillId="0" borderId="10" xfId="0" applyFont="1" applyFill="1" applyBorder="1" applyAlignment="1">
      <alignment horizontal="center"/>
    </xf>
    <xf numFmtId="0" fontId="38" fillId="0" borderId="10" xfId="0" applyFont="1" applyFill="1" applyBorder="1" applyAlignment="1">
      <alignment/>
    </xf>
    <xf numFmtId="188" fontId="38" fillId="0" borderId="10" xfId="0" applyNumberFormat="1" applyFont="1" applyFill="1" applyBorder="1" applyAlignment="1">
      <alignment/>
    </xf>
    <xf numFmtId="0" fontId="39" fillId="0" borderId="10" xfId="0" applyFont="1" applyFill="1" applyBorder="1" applyAlignment="1">
      <alignment/>
    </xf>
    <xf numFmtId="3" fontId="39" fillId="0" borderId="10" xfId="0" applyNumberFormat="1" applyFont="1" applyFill="1" applyBorder="1" applyAlignment="1">
      <alignment/>
    </xf>
    <xf numFmtId="0" fontId="39" fillId="0" borderId="0" xfId="0" applyFont="1" applyFill="1" applyAlignment="1">
      <alignment/>
    </xf>
    <xf numFmtId="3" fontId="54" fillId="0" borderId="10" xfId="0" applyNumberFormat="1" applyFont="1" applyFill="1" applyBorder="1" applyAlignment="1">
      <alignment/>
    </xf>
    <xf numFmtId="0" fontId="55" fillId="0" borderId="10" xfId="0" applyFont="1" applyFill="1" applyBorder="1" applyAlignment="1">
      <alignment/>
    </xf>
    <xf numFmtId="3" fontId="38" fillId="0" borderId="0" xfId="0" applyNumberFormat="1" applyFont="1" applyFill="1" applyAlignment="1">
      <alignment/>
    </xf>
    <xf numFmtId="0" fontId="38" fillId="0" borderId="10" xfId="0" applyFont="1" applyFill="1" applyBorder="1" applyAlignment="1">
      <alignment wrapText="1"/>
    </xf>
    <xf numFmtId="0" fontId="38" fillId="0" borderId="10" xfId="0" applyFont="1" applyFill="1" applyBorder="1" applyAlignment="1">
      <alignment horizontal="center" wrapText="1"/>
    </xf>
    <xf numFmtId="0" fontId="38" fillId="0" borderId="0" xfId="0" applyFont="1" applyFill="1" applyAlignment="1">
      <alignment wrapText="1"/>
    </xf>
    <xf numFmtId="3" fontId="38" fillId="0" borderId="18" xfId="0" applyNumberFormat="1" applyFont="1" applyFill="1" applyBorder="1" applyAlignment="1">
      <alignment/>
    </xf>
    <xf numFmtId="188" fontId="38" fillId="0" borderId="18" xfId="0" applyNumberFormat="1" applyFont="1" applyFill="1" applyBorder="1" applyAlignment="1">
      <alignment/>
    </xf>
    <xf numFmtId="3" fontId="6" fillId="0" borderId="10" xfId="41" applyNumberFormat="1" applyFont="1" applyFill="1" applyBorder="1" applyAlignment="1">
      <alignment/>
    </xf>
    <xf numFmtId="3" fontId="6" fillId="0" borderId="17" xfId="0" applyNumberFormat="1" applyFont="1" applyBorder="1" applyAlignment="1">
      <alignment/>
    </xf>
    <xf numFmtId="188" fontId="6" fillId="0" borderId="17" xfId="0" applyNumberFormat="1" applyFont="1" applyBorder="1" applyAlignment="1">
      <alignment/>
    </xf>
    <xf numFmtId="0" fontId="41" fillId="0" borderId="10" xfId="0" applyFont="1" applyFill="1" applyBorder="1" applyAlignment="1">
      <alignment/>
    </xf>
    <xf numFmtId="0" fontId="6" fillId="0" borderId="11" xfId="0" applyFont="1" applyBorder="1" applyAlignment="1">
      <alignment horizontal="center" vertical="center"/>
    </xf>
    <xf numFmtId="201" fontId="6" fillId="0" borderId="10" xfId="0" applyNumberFormat="1" applyFont="1" applyBorder="1" applyAlignment="1">
      <alignment/>
    </xf>
    <xf numFmtId="201" fontId="7" fillId="0" borderId="10" xfId="0" applyNumberFormat="1" applyFont="1" applyBorder="1" applyAlignment="1">
      <alignment/>
    </xf>
    <xf numFmtId="0" fontId="7" fillId="0" borderId="18" xfId="0" applyFont="1" applyFill="1" applyBorder="1" applyAlignment="1" quotePrefix="1">
      <alignment horizontal="center"/>
    </xf>
    <xf numFmtId="206" fontId="7" fillId="0" borderId="18" xfId="41" applyNumberFormat="1" applyFont="1" applyFill="1" applyBorder="1" applyAlignment="1">
      <alignment/>
    </xf>
    <xf numFmtId="3" fontId="7" fillId="0" borderId="18" xfId="41" applyNumberFormat="1" applyFont="1" applyFill="1" applyBorder="1" applyAlignment="1">
      <alignment/>
    </xf>
    <xf numFmtId="3" fontId="6" fillId="0" borderId="18" xfId="0" applyNumberFormat="1" applyFont="1" applyFill="1" applyBorder="1" applyAlignment="1">
      <alignment/>
    </xf>
    <xf numFmtId="3" fontId="7" fillId="0" borderId="18" xfId="0" applyNumberFormat="1" applyFont="1" applyBorder="1" applyAlignment="1">
      <alignment/>
    </xf>
    <xf numFmtId="0" fontId="35" fillId="0" borderId="10" xfId="0" applyFont="1" applyFill="1" applyBorder="1" applyAlignment="1">
      <alignment horizontal="center"/>
    </xf>
    <xf numFmtId="0" fontId="35" fillId="0" borderId="10" xfId="0" applyFont="1" applyFill="1" applyBorder="1" applyAlignment="1">
      <alignment/>
    </xf>
    <xf numFmtId="0" fontId="42" fillId="0" borderId="0" xfId="0" applyFont="1" applyFill="1" applyAlignment="1">
      <alignment/>
    </xf>
    <xf numFmtId="0" fontId="6" fillId="0" borderId="11" xfId="0" applyFont="1" applyFill="1" applyBorder="1" applyAlignment="1">
      <alignment horizontal="center" vertical="center"/>
    </xf>
    <xf numFmtId="3" fontId="6" fillId="0" borderId="17" xfId="0" applyNumberFormat="1" applyFont="1" applyBorder="1" applyAlignment="1">
      <alignment horizontal="right"/>
    </xf>
    <xf numFmtId="3" fontId="7" fillId="0" borderId="18" xfId="0" applyNumberFormat="1" applyFont="1" applyBorder="1" applyAlignment="1">
      <alignment horizontal="right"/>
    </xf>
    <xf numFmtId="0" fontId="6" fillId="0" borderId="29" xfId="0" applyFont="1" applyBorder="1" applyAlignment="1">
      <alignment/>
    </xf>
    <xf numFmtId="0" fontId="36" fillId="0" borderId="17" xfId="0" applyFont="1" applyBorder="1" applyAlignment="1">
      <alignment horizontal="center"/>
    </xf>
    <xf numFmtId="0" fontId="38" fillId="0" borderId="10" xfId="0" applyFont="1" applyBorder="1" applyAlignment="1">
      <alignment horizontal="center"/>
    </xf>
    <xf numFmtId="0" fontId="36" fillId="0" borderId="23" xfId="0" applyFont="1" applyBorder="1" applyAlignment="1">
      <alignment horizontal="center"/>
    </xf>
    <xf numFmtId="0" fontId="11" fillId="0" borderId="23" xfId="0" applyFont="1" applyBorder="1" applyAlignment="1">
      <alignment horizontal="center"/>
    </xf>
    <xf numFmtId="0" fontId="38" fillId="0" borderId="23" xfId="0" applyFont="1" applyBorder="1" applyAlignment="1">
      <alignment horizontal="center"/>
    </xf>
    <xf numFmtId="0" fontId="38" fillId="0" borderId="18" xfId="0" applyFont="1" applyBorder="1" applyAlignment="1">
      <alignment/>
    </xf>
    <xf numFmtId="0" fontId="38" fillId="0" borderId="29" xfId="0" applyFont="1" applyBorder="1" applyAlignment="1">
      <alignment/>
    </xf>
    <xf numFmtId="3" fontId="38" fillId="0" borderId="18" xfId="0" applyNumberFormat="1" applyFont="1" applyBorder="1" applyAlignment="1">
      <alignment/>
    </xf>
    <xf numFmtId="0" fontId="7" fillId="0" borderId="29" xfId="0" applyFont="1" applyBorder="1" applyAlignment="1">
      <alignment/>
    </xf>
    <xf numFmtId="0" fontId="11" fillId="0" borderId="18" xfId="0" applyFont="1" applyBorder="1" applyAlignment="1">
      <alignment/>
    </xf>
    <xf numFmtId="0" fontId="11" fillId="0" borderId="30" xfId="0" applyFont="1" applyBorder="1" applyAlignment="1">
      <alignment/>
    </xf>
    <xf numFmtId="0" fontId="32" fillId="0" borderId="17" xfId="0" applyFont="1" applyBorder="1" applyAlignment="1">
      <alignment horizontal="center"/>
    </xf>
    <xf numFmtId="0" fontId="12" fillId="0" borderId="26" xfId="0" applyFont="1" applyBorder="1" applyAlignment="1">
      <alignment horizontal="center"/>
    </xf>
    <xf numFmtId="0" fontId="13" fillId="0" borderId="10" xfId="0" applyFont="1" applyBorder="1" applyAlignment="1">
      <alignment horizontal="center"/>
    </xf>
    <xf numFmtId="0" fontId="12" fillId="0" borderId="10" xfId="0" applyFont="1" applyBorder="1" applyAlignment="1">
      <alignment horizontal="center"/>
    </xf>
    <xf numFmtId="3" fontId="12" fillId="0" borderId="18" xfId="0" applyNumberFormat="1" applyFont="1" applyFill="1" applyBorder="1" applyAlignment="1">
      <alignment/>
    </xf>
    <xf numFmtId="3" fontId="13" fillId="0" borderId="18" xfId="0" applyNumberFormat="1" applyFont="1" applyBorder="1" applyAlignment="1">
      <alignment/>
    </xf>
    <xf numFmtId="0" fontId="56" fillId="0" borderId="10" xfId="0" applyFont="1" applyBorder="1" applyAlignment="1">
      <alignment/>
    </xf>
    <xf numFmtId="0" fontId="16" fillId="0" borderId="0" xfId="61" applyFont="1" applyFill="1" applyBorder="1" applyAlignment="1">
      <alignment horizontal="right"/>
      <protection/>
    </xf>
    <xf numFmtId="3" fontId="27" fillId="0" borderId="10" xfId="0" applyNumberFormat="1" applyFont="1" applyFill="1" applyBorder="1" applyAlignment="1">
      <alignment horizontal="center"/>
    </xf>
    <xf numFmtId="0" fontId="7" fillId="0" borderId="19" xfId="0" applyFont="1" applyBorder="1" applyAlignment="1">
      <alignment/>
    </xf>
    <xf numFmtId="198" fontId="7" fillId="0" borderId="10" xfId="68" applyNumberFormat="1" applyFont="1" applyFill="1" applyBorder="1" applyAlignment="1">
      <alignment wrapText="1"/>
      <protection/>
    </xf>
    <xf numFmtId="0" fontId="13" fillId="0" borderId="18" xfId="0" applyFont="1" applyBorder="1" applyAlignment="1">
      <alignment horizontal="center"/>
    </xf>
    <xf numFmtId="0" fontId="13" fillId="0" borderId="18" xfId="0" applyFont="1" applyBorder="1" applyAlignment="1">
      <alignment/>
    </xf>
    <xf numFmtId="0" fontId="40" fillId="0" borderId="0" xfId="0" applyFont="1" applyAlignment="1">
      <alignment horizontal="right"/>
    </xf>
    <xf numFmtId="0" fontId="43" fillId="0" borderId="10" xfId="0" applyFont="1" applyFill="1" applyBorder="1" applyAlignment="1">
      <alignment/>
    </xf>
    <xf numFmtId="0" fontId="7" fillId="0" borderId="26" xfId="0" applyFont="1" applyBorder="1" applyAlignment="1">
      <alignment horizontal="center"/>
    </xf>
    <xf numFmtId="0" fontId="7" fillId="0" borderId="26" xfId="0" applyFont="1" applyBorder="1" applyAlignment="1">
      <alignment/>
    </xf>
    <xf numFmtId="3" fontId="7" fillId="0" borderId="26" xfId="0" applyNumberFormat="1" applyFont="1" applyBorder="1" applyAlignment="1">
      <alignment/>
    </xf>
    <xf numFmtId="0" fontId="7" fillId="0" borderId="18" xfId="0" applyFont="1" applyBorder="1" applyAlignment="1">
      <alignment horizontal="center"/>
    </xf>
    <xf numFmtId="0" fontId="6" fillId="0" borderId="25" xfId="0" applyFont="1" applyBorder="1" applyAlignment="1">
      <alignment/>
    </xf>
    <xf numFmtId="3" fontId="6" fillId="0" borderId="26" xfId="0" applyNumberFormat="1" applyFont="1" applyBorder="1" applyAlignment="1">
      <alignment horizontal="right"/>
    </xf>
    <xf numFmtId="3" fontId="6" fillId="0" borderId="18" xfId="0" applyNumberFormat="1" applyFont="1" applyBorder="1" applyAlignment="1">
      <alignment horizontal="right"/>
    </xf>
    <xf numFmtId="3" fontId="7" fillId="0" borderId="0" xfId="0" applyNumberFormat="1" applyFont="1" applyAlignment="1">
      <alignment/>
    </xf>
    <xf numFmtId="0" fontId="14" fillId="0" borderId="25" xfId="0" applyFont="1" applyBorder="1" applyAlignment="1">
      <alignment/>
    </xf>
    <xf numFmtId="3" fontId="6" fillId="0" borderId="31" xfId="0" applyNumberFormat="1" applyFont="1" applyBorder="1" applyAlignment="1">
      <alignment/>
    </xf>
    <xf numFmtId="3" fontId="7" fillId="0" borderId="31" xfId="0" applyNumberFormat="1" applyFont="1" applyBorder="1" applyAlignment="1">
      <alignment/>
    </xf>
    <xf numFmtId="3" fontId="6" fillId="0" borderId="30" xfId="0" applyNumberFormat="1" applyFont="1" applyBorder="1" applyAlignment="1">
      <alignment/>
    </xf>
    <xf numFmtId="0" fontId="6" fillId="0" borderId="32" xfId="0" applyNumberFormat="1" applyFont="1" applyBorder="1" applyAlignment="1">
      <alignment horizontal="center" vertical="center" wrapText="1"/>
    </xf>
    <xf numFmtId="3" fontId="6" fillId="0" borderId="0" xfId="0" applyNumberFormat="1" applyFont="1" applyAlignment="1">
      <alignment/>
    </xf>
    <xf numFmtId="3" fontId="36" fillId="0" borderId="17" xfId="0" applyNumberFormat="1" applyFont="1" applyBorder="1" applyAlignment="1">
      <alignment/>
    </xf>
    <xf numFmtId="0" fontId="36" fillId="0" borderId="12" xfId="0" applyFont="1" applyBorder="1" applyAlignment="1">
      <alignment horizontal="center"/>
    </xf>
    <xf numFmtId="0" fontId="36" fillId="0" borderId="33" xfId="0" applyFont="1" applyBorder="1" applyAlignment="1">
      <alignment/>
    </xf>
    <xf numFmtId="3" fontId="36" fillId="0" borderId="12" xfId="0" applyNumberFormat="1" applyFont="1" applyBorder="1" applyAlignment="1">
      <alignment/>
    </xf>
    <xf numFmtId="0" fontId="36" fillId="0" borderId="32" xfId="0" applyFont="1" applyBorder="1" applyAlignment="1">
      <alignment horizontal="center"/>
    </xf>
    <xf numFmtId="0" fontId="36" fillId="0" borderId="34" xfId="0" applyFont="1" applyBorder="1" applyAlignment="1">
      <alignment/>
    </xf>
    <xf numFmtId="3" fontId="36" fillId="0" borderId="32" xfId="0" applyNumberFormat="1" applyFont="1" applyBorder="1" applyAlignment="1">
      <alignment/>
    </xf>
    <xf numFmtId="0" fontId="36" fillId="0" borderId="17" xfId="0" applyFont="1" applyBorder="1" applyAlignment="1">
      <alignment/>
    </xf>
    <xf numFmtId="0" fontId="38" fillId="0" borderId="10" xfId="0" applyFont="1" applyBorder="1" applyAlignment="1">
      <alignment/>
    </xf>
    <xf numFmtId="0" fontId="36" fillId="0" borderId="10" xfId="0" applyFont="1" applyBorder="1" applyAlignment="1">
      <alignment horizontal="center"/>
    </xf>
    <xf numFmtId="0" fontId="36" fillId="0" borderId="10" xfId="0" applyFont="1" applyBorder="1" applyAlignment="1">
      <alignment/>
    </xf>
    <xf numFmtId="3" fontId="36" fillId="0" borderId="10" xfId="0" applyNumberFormat="1" applyFont="1" applyBorder="1" applyAlignment="1">
      <alignment/>
    </xf>
    <xf numFmtId="0" fontId="38" fillId="0" borderId="18" xfId="0" applyFont="1" applyBorder="1" applyAlignment="1">
      <alignment horizontal="center"/>
    </xf>
    <xf numFmtId="0" fontId="40" fillId="0" borderId="0" xfId="0" applyFont="1" applyAlignment="1">
      <alignment/>
    </xf>
    <xf numFmtId="0" fontId="58" fillId="0" borderId="0" xfId="0" applyFont="1" applyAlignment="1">
      <alignment horizontal="centerContinuous"/>
    </xf>
    <xf numFmtId="0" fontId="59" fillId="0" borderId="0" xfId="0" applyFont="1" applyAlignment="1" quotePrefix="1">
      <alignment horizontal="centerContinuous"/>
    </xf>
    <xf numFmtId="0" fontId="58" fillId="0" borderId="0" xfId="0" applyFont="1" applyAlignment="1">
      <alignment/>
    </xf>
    <xf numFmtId="0" fontId="13" fillId="0" borderId="35" xfId="0" applyFont="1" applyBorder="1" applyAlignment="1">
      <alignment horizontal="center"/>
    </xf>
    <xf numFmtId="0" fontId="13" fillId="0" borderId="35" xfId="0" applyFont="1" applyBorder="1" applyAlignment="1">
      <alignment/>
    </xf>
    <xf numFmtId="3" fontId="12" fillId="0" borderId="35" xfId="0" applyNumberFormat="1" applyFont="1" applyFill="1" applyBorder="1" applyAlignment="1">
      <alignment/>
    </xf>
    <xf numFmtId="3" fontId="13" fillId="0" borderId="35" xfId="0" applyNumberFormat="1" applyFont="1" applyBorder="1" applyAlignment="1">
      <alignment/>
    </xf>
    <xf numFmtId="0" fontId="7" fillId="0" borderId="19" xfId="0" applyFont="1" applyBorder="1" applyAlignment="1">
      <alignment wrapText="1"/>
    </xf>
    <xf numFmtId="0" fontId="36" fillId="0" borderId="26" xfId="0" applyFont="1" applyFill="1" applyBorder="1" applyAlignment="1">
      <alignment horizontal="center"/>
    </xf>
    <xf numFmtId="0" fontId="36" fillId="0" borderId="26" xfId="0" applyFont="1" applyFill="1" applyBorder="1" applyAlignment="1">
      <alignment/>
    </xf>
    <xf numFmtId="3" fontId="36" fillId="0" borderId="26" xfId="0" applyNumberFormat="1" applyFont="1" applyFill="1" applyBorder="1" applyAlignment="1">
      <alignment/>
    </xf>
    <xf numFmtId="188" fontId="36" fillId="0" borderId="26" xfId="0" applyNumberFormat="1" applyFont="1" applyFill="1" applyBorder="1" applyAlignment="1">
      <alignment/>
    </xf>
    <xf numFmtId="0" fontId="40" fillId="0" borderId="0" xfId="0" applyFont="1" applyFill="1" applyBorder="1" applyAlignment="1">
      <alignment vertical="center"/>
    </xf>
    <xf numFmtId="0" fontId="6" fillId="0" borderId="17" xfId="0" applyFont="1" applyBorder="1" applyAlignment="1">
      <alignment horizontal="center" vertical="center" wrapText="1"/>
    </xf>
    <xf numFmtId="0" fontId="6" fillId="0" borderId="35" xfId="0" applyFont="1" applyBorder="1" applyAlignment="1">
      <alignment horizontal="center"/>
    </xf>
    <xf numFmtId="0" fontId="6" fillId="0" borderId="35" xfId="0" applyFont="1" applyBorder="1" applyAlignment="1">
      <alignment/>
    </xf>
    <xf numFmtId="3" fontId="6" fillId="0" borderId="35" xfId="0" applyNumberFormat="1" applyFont="1" applyBorder="1" applyAlignment="1">
      <alignment/>
    </xf>
    <xf numFmtId="188" fontId="6" fillId="0" borderId="35" xfId="0" applyNumberFormat="1" applyFont="1" applyBorder="1" applyAlignment="1">
      <alignment/>
    </xf>
    <xf numFmtId="188" fontId="7" fillId="0" borderId="18" xfId="0" applyNumberFormat="1" applyFont="1" applyBorder="1" applyAlignment="1">
      <alignment/>
    </xf>
    <xf numFmtId="0" fontId="11" fillId="0" borderId="10" xfId="0" applyFont="1" applyFill="1" applyBorder="1" applyAlignment="1">
      <alignment horizontal="center"/>
    </xf>
    <xf numFmtId="3" fontId="11" fillId="0" borderId="10" xfId="0" applyNumberFormat="1" applyFont="1" applyFill="1" applyBorder="1" applyAlignment="1">
      <alignment/>
    </xf>
    <xf numFmtId="0" fontId="10" fillId="0" borderId="10" xfId="0" applyFont="1" applyBorder="1" applyAlignment="1">
      <alignment/>
    </xf>
    <xf numFmtId="3" fontId="10" fillId="0" borderId="10" xfId="0" applyNumberFormat="1" applyFont="1" applyBorder="1" applyAlignment="1">
      <alignment/>
    </xf>
    <xf numFmtId="0" fontId="10" fillId="0" borderId="10" xfId="0" applyFont="1" applyBorder="1" applyAlignment="1">
      <alignment wrapText="1"/>
    </xf>
    <xf numFmtId="3" fontId="8" fillId="0" borderId="10" xfId="0" applyNumberFormat="1" applyFont="1" applyBorder="1" applyAlignment="1">
      <alignment/>
    </xf>
    <xf numFmtId="0" fontId="36" fillId="0" borderId="35" xfId="0" applyFont="1" applyFill="1" applyBorder="1" applyAlignment="1">
      <alignment horizontal="center"/>
    </xf>
    <xf numFmtId="0" fontId="36" fillId="0" borderId="35" xfId="0" applyFont="1" applyFill="1" applyBorder="1" applyAlignment="1">
      <alignment/>
    </xf>
    <xf numFmtId="3" fontId="39" fillId="0" borderId="35" xfId="0" applyNumberFormat="1" applyFont="1" applyFill="1" applyBorder="1" applyAlignment="1">
      <alignment/>
    </xf>
    <xf numFmtId="3" fontId="38" fillId="0" borderId="35" xfId="0" applyNumberFormat="1" applyFont="1" applyFill="1" applyBorder="1" applyAlignment="1">
      <alignment/>
    </xf>
    <xf numFmtId="188" fontId="38" fillId="0" borderId="35" xfId="0" applyNumberFormat="1" applyFont="1" applyFill="1" applyBorder="1" applyAlignment="1">
      <alignment/>
    </xf>
    <xf numFmtId="0" fontId="38" fillId="0" borderId="18" xfId="0" applyFont="1" applyFill="1" applyBorder="1" applyAlignment="1">
      <alignment horizontal="center"/>
    </xf>
    <xf numFmtId="0" fontId="38" fillId="0" borderId="18" xfId="0" applyFont="1" applyFill="1" applyBorder="1" applyAlignment="1">
      <alignment/>
    </xf>
    <xf numFmtId="0" fontId="11" fillId="0" borderId="10" xfId="0" applyFont="1" applyBorder="1" applyAlignment="1">
      <alignment wrapText="1"/>
    </xf>
    <xf numFmtId="188" fontId="39" fillId="0" borderId="10" xfId="0" applyNumberFormat="1" applyFont="1" applyFill="1" applyBorder="1" applyAlignment="1">
      <alignment/>
    </xf>
    <xf numFmtId="0" fontId="96" fillId="0" borderId="10" xfId="0" applyFont="1" applyFill="1" applyBorder="1" applyAlignment="1">
      <alignment/>
    </xf>
    <xf numFmtId="204" fontId="6" fillId="0" borderId="10" xfId="41" applyNumberFormat="1" applyFont="1" applyFill="1" applyBorder="1" applyAlignment="1">
      <alignment/>
    </xf>
    <xf numFmtId="0" fontId="7" fillId="0" borderId="23" xfId="0" applyFont="1" applyFill="1" applyBorder="1" applyAlignment="1">
      <alignment horizontal="center"/>
    </xf>
    <xf numFmtId="204" fontId="7" fillId="0" borderId="23" xfId="41" applyNumberFormat="1" applyFont="1" applyFill="1" applyBorder="1" applyAlignment="1">
      <alignment/>
    </xf>
    <xf numFmtId="3" fontId="7" fillId="0" borderId="23" xfId="41" applyNumberFormat="1" applyFont="1" applyFill="1" applyBorder="1" applyAlignment="1">
      <alignment/>
    </xf>
    <xf numFmtId="3" fontId="7" fillId="0" borderId="23" xfId="0" applyNumberFormat="1" applyFont="1" applyFill="1" applyBorder="1" applyAlignment="1">
      <alignment/>
    </xf>
    <xf numFmtId="201" fontId="7" fillId="0" borderId="23" xfId="0" applyNumberFormat="1" applyFont="1" applyBorder="1" applyAlignment="1">
      <alignment/>
    </xf>
    <xf numFmtId="3" fontId="8" fillId="0" borderId="23" xfId="0" applyNumberFormat="1" applyFont="1" applyBorder="1" applyAlignment="1">
      <alignment/>
    </xf>
    <xf numFmtId="3" fontId="8" fillId="0" borderId="17" xfId="0" applyNumberFormat="1" applyFont="1" applyBorder="1" applyAlignment="1">
      <alignment/>
    </xf>
    <xf numFmtId="0" fontId="8" fillId="0" borderId="17" xfId="0" applyFont="1" applyBorder="1" applyAlignment="1">
      <alignment horizontal="center"/>
    </xf>
    <xf numFmtId="0" fontId="60" fillId="0" borderId="17" xfId="0" applyFont="1" applyBorder="1" applyAlignment="1">
      <alignment/>
    </xf>
    <xf numFmtId="188" fontId="8" fillId="0" borderId="17" xfId="0" applyNumberFormat="1" applyFont="1" applyBorder="1" applyAlignment="1">
      <alignment/>
    </xf>
    <xf numFmtId="0" fontId="10" fillId="0" borderId="0" xfId="0" applyFont="1" applyBorder="1" applyAlignment="1">
      <alignment horizontal="right"/>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32" xfId="0" applyFont="1" applyBorder="1" applyAlignment="1">
      <alignment horizontal="center" vertical="center"/>
    </xf>
    <xf numFmtId="0" fontId="8" fillId="0" borderId="35" xfId="0" applyFont="1" applyBorder="1" applyAlignment="1">
      <alignment horizontal="center" vertical="center"/>
    </xf>
    <xf numFmtId="0" fontId="10" fillId="0" borderId="0" xfId="0" applyFont="1" applyAlignment="1">
      <alignment horizontal="center"/>
    </xf>
    <xf numFmtId="0" fontId="8" fillId="0" borderId="12"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0" xfId="0" applyFont="1" applyAlignment="1">
      <alignment horizontal="center"/>
    </xf>
    <xf numFmtId="0" fontId="6" fillId="0" borderId="11" xfId="0" applyFont="1" applyBorder="1" applyAlignment="1">
      <alignment horizontal="center" vertical="center" wrapText="1"/>
    </xf>
    <xf numFmtId="0" fontId="0" fillId="0" borderId="11" xfId="0" applyFont="1" applyBorder="1" applyAlignment="1">
      <alignment horizontal="center" vertical="center" wrapText="1"/>
    </xf>
    <xf numFmtId="0" fontId="16" fillId="0" borderId="0" xfId="0" applyFont="1" applyAlignment="1">
      <alignment horizontal="center"/>
    </xf>
    <xf numFmtId="0" fontId="14"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35" xfId="0" applyFont="1" applyBorder="1" applyAlignment="1">
      <alignment horizontal="center" vertical="center" wrapText="1"/>
    </xf>
    <xf numFmtId="0" fontId="43" fillId="0" borderId="0" xfId="0" applyFont="1" applyFill="1" applyAlignment="1">
      <alignment horizontal="center"/>
    </xf>
    <xf numFmtId="0" fontId="39" fillId="0" borderId="36" xfId="0" applyFont="1" applyFill="1" applyBorder="1" applyAlignment="1">
      <alignment horizontal="right"/>
    </xf>
    <xf numFmtId="0" fontId="36" fillId="0" borderId="11" xfId="0" applyFont="1" applyFill="1" applyBorder="1" applyAlignment="1">
      <alignment horizontal="center" vertical="center" wrapText="1"/>
    </xf>
    <xf numFmtId="0" fontId="36" fillId="0" borderId="11" xfId="0" applyFont="1" applyFill="1" applyBorder="1" applyAlignment="1">
      <alignment horizontal="center" vertical="center"/>
    </xf>
    <xf numFmtId="0" fontId="6" fillId="0" borderId="11" xfId="0" applyFont="1" applyBorder="1" applyAlignment="1">
      <alignment horizontal="center" vertical="center"/>
    </xf>
    <xf numFmtId="0" fontId="6" fillId="0" borderId="11" xfId="0" applyFont="1" applyFill="1" applyBorder="1" applyAlignment="1">
      <alignment horizontal="center" vertical="center" wrapText="1"/>
    </xf>
    <xf numFmtId="0" fontId="34" fillId="0" borderId="0" xfId="0" applyFont="1" applyFill="1" applyAlignment="1">
      <alignment horizontal="right"/>
    </xf>
    <xf numFmtId="0" fontId="43" fillId="0" borderId="0" xfId="0" applyFont="1" applyFill="1" applyBorder="1" applyAlignment="1">
      <alignment horizontal="right"/>
    </xf>
    <xf numFmtId="0" fontId="6" fillId="0" borderId="12" xfId="0" applyNumberFormat="1" applyFont="1" applyBorder="1" applyAlignment="1">
      <alignment horizontal="center" vertical="center" wrapText="1"/>
    </xf>
    <xf numFmtId="0" fontId="6" fillId="0" borderId="35" xfId="0" applyNumberFormat="1" applyFont="1" applyBorder="1" applyAlignment="1">
      <alignment horizontal="center" vertical="center" wrapText="1"/>
    </xf>
    <xf numFmtId="0" fontId="6" fillId="0" borderId="0" xfId="0" applyFont="1" applyAlignment="1">
      <alignment horizontal="right"/>
    </xf>
    <xf numFmtId="0" fontId="16" fillId="0" borderId="0" xfId="0" applyFont="1" applyBorder="1" applyAlignment="1">
      <alignment horizontal="right"/>
    </xf>
    <xf numFmtId="0" fontId="6" fillId="0" borderId="11" xfId="0" applyNumberFormat="1" applyFont="1" applyBorder="1" applyAlignment="1">
      <alignment horizontal="center" vertical="center" wrapText="1"/>
    </xf>
    <xf numFmtId="0" fontId="12" fillId="0" borderId="0" xfId="0" applyFont="1" applyAlignment="1">
      <alignment horizontal="center"/>
    </xf>
    <xf numFmtId="0" fontId="6" fillId="0" borderId="32" xfId="0" applyFont="1" applyBorder="1" applyAlignment="1">
      <alignment horizontal="center" vertical="center" wrapText="1"/>
    </xf>
    <xf numFmtId="0" fontId="11" fillId="0" borderId="0" xfId="0" applyFont="1" applyAlignment="1">
      <alignment horizontal="center"/>
    </xf>
    <xf numFmtId="0" fontId="40" fillId="0" borderId="37" xfId="0" applyFont="1" applyBorder="1" applyAlignment="1">
      <alignment horizontal="center" vertical="center" wrapText="1"/>
    </xf>
    <xf numFmtId="0" fontId="40" fillId="0" borderId="38" xfId="0" applyFont="1" applyBorder="1" applyAlignment="1">
      <alignment horizontal="center" vertical="center" wrapText="1"/>
    </xf>
    <xf numFmtId="0" fontId="40" fillId="0" borderId="33" xfId="0" applyFont="1" applyBorder="1" applyAlignment="1">
      <alignment horizontal="center" vertical="center" wrapText="1"/>
    </xf>
    <xf numFmtId="0" fontId="40" fillId="0" borderId="11" xfId="0" applyFont="1" applyBorder="1" applyAlignment="1">
      <alignment horizontal="center" vertical="center" wrapText="1"/>
    </xf>
    <xf numFmtId="0" fontId="40" fillId="0" borderId="12" xfId="0" applyFont="1" applyBorder="1" applyAlignment="1">
      <alignment horizontal="center" vertical="center" wrapText="1"/>
    </xf>
    <xf numFmtId="0" fontId="40" fillId="0" borderId="32" xfId="0" applyFont="1" applyBorder="1" applyAlignment="1">
      <alignment horizontal="center" vertical="center" wrapText="1"/>
    </xf>
    <xf numFmtId="0" fontId="40" fillId="0" borderId="35" xfId="0" applyFont="1" applyBorder="1" applyAlignment="1">
      <alignment horizontal="center" vertical="center" wrapText="1"/>
    </xf>
    <xf numFmtId="0" fontId="40" fillId="0" borderId="12" xfId="0" applyFont="1" applyBorder="1" applyAlignment="1">
      <alignment horizontal="center" vertical="center"/>
    </xf>
    <xf numFmtId="0" fontId="40" fillId="0" borderId="32" xfId="0" applyFont="1" applyBorder="1" applyAlignment="1">
      <alignment horizontal="center" vertical="center"/>
    </xf>
    <xf numFmtId="0" fontId="40" fillId="0" borderId="35" xfId="0" applyFont="1" applyBorder="1" applyAlignment="1">
      <alignment horizontal="center" vertical="center"/>
    </xf>
    <xf numFmtId="0" fontId="14" fillId="0" borderId="12"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12" xfId="0" applyFont="1" applyFill="1" applyBorder="1" applyAlignment="1">
      <alignment horizontal="center" vertical="center"/>
    </xf>
    <xf numFmtId="0" fontId="14" fillId="0" borderId="32" xfId="0" applyFont="1" applyFill="1" applyBorder="1" applyAlignment="1">
      <alignment horizontal="center" vertical="center"/>
    </xf>
    <xf numFmtId="0" fontId="14" fillId="0" borderId="35" xfId="0" applyFont="1" applyFill="1" applyBorder="1" applyAlignment="1">
      <alignment horizontal="center" vertical="center"/>
    </xf>
    <xf numFmtId="0" fontId="14" fillId="0" borderId="12" xfId="0" applyFont="1" applyBorder="1" applyAlignment="1">
      <alignment horizontal="center" vertical="center"/>
    </xf>
    <xf numFmtId="0" fontId="14" fillId="0" borderId="32" xfId="0" applyFont="1" applyBorder="1" applyAlignment="1">
      <alignment horizontal="center" vertical="center"/>
    </xf>
    <xf numFmtId="0" fontId="14" fillId="0" borderId="35" xfId="0" applyFont="1" applyBorder="1" applyAlignment="1">
      <alignment horizontal="center" vertical="center"/>
    </xf>
    <xf numFmtId="0" fontId="10" fillId="0" borderId="0" xfId="0" applyFont="1" applyFill="1" applyBorder="1" applyAlignment="1">
      <alignment horizontal="center"/>
    </xf>
    <xf numFmtId="0" fontId="16" fillId="0" borderId="0" xfId="0" applyFont="1" applyFill="1" applyBorder="1" applyAlignment="1">
      <alignment horizontal="right"/>
    </xf>
    <xf numFmtId="0" fontId="14" fillId="0" borderId="0" xfId="0" applyFont="1" applyFill="1" applyAlignment="1">
      <alignment horizontal="right"/>
    </xf>
    <xf numFmtId="3" fontId="14" fillId="0" borderId="39" xfId="67" applyNumberFormat="1" applyFont="1" applyBorder="1" applyAlignment="1">
      <alignment horizontal="center" vertical="center" wrapText="1"/>
      <protection/>
    </xf>
    <xf numFmtId="3" fontId="14" fillId="0" borderId="11" xfId="67" applyNumberFormat="1" applyFont="1" applyBorder="1" applyAlignment="1">
      <alignment horizontal="center" vertical="center" wrapText="1"/>
      <protection/>
    </xf>
    <xf numFmtId="3" fontId="14" fillId="0" borderId="39" xfId="67" applyNumberFormat="1" applyFont="1" applyFill="1" applyBorder="1" applyAlignment="1">
      <alignment horizontal="center" vertical="center" wrapText="1"/>
      <protection/>
    </xf>
    <xf numFmtId="3" fontId="14" fillId="0" borderId="12" xfId="67" applyNumberFormat="1" applyFont="1" applyFill="1" applyBorder="1" applyAlignment="1">
      <alignment horizontal="center" vertical="center" wrapText="1"/>
      <protection/>
    </xf>
    <xf numFmtId="3" fontId="14" fillId="0" borderId="32" xfId="67" applyNumberFormat="1" applyFont="1" applyFill="1" applyBorder="1" applyAlignment="1">
      <alignment horizontal="center" vertical="center" wrapText="1"/>
      <protection/>
    </xf>
    <xf numFmtId="3" fontId="14" fillId="0" borderId="35" xfId="67" applyNumberFormat="1" applyFont="1" applyFill="1" applyBorder="1" applyAlignment="1">
      <alignment horizontal="center" vertical="center" wrapText="1"/>
      <protection/>
    </xf>
    <xf numFmtId="3" fontId="14" fillId="0" borderId="40" xfId="67" applyNumberFormat="1" applyFont="1" applyFill="1" applyBorder="1" applyAlignment="1">
      <alignment horizontal="center" vertical="center" wrapText="1"/>
      <protection/>
    </xf>
    <xf numFmtId="3" fontId="14" fillId="0" borderId="41" xfId="67" applyNumberFormat="1" applyFont="1" applyFill="1" applyBorder="1" applyAlignment="1">
      <alignment horizontal="center" vertical="center" wrapText="1"/>
      <protection/>
    </xf>
    <xf numFmtId="3" fontId="14" fillId="0" borderId="16" xfId="67" applyNumberFormat="1" applyFont="1" applyFill="1" applyBorder="1" applyAlignment="1">
      <alignment horizontal="center" vertical="center" wrapText="1"/>
      <protection/>
    </xf>
    <xf numFmtId="3" fontId="14" fillId="0" borderId="11" xfId="67" applyNumberFormat="1" applyFont="1" applyFill="1" applyBorder="1" applyAlignment="1">
      <alignment horizontal="center" vertical="center" wrapText="1"/>
      <protection/>
    </xf>
    <xf numFmtId="1" fontId="8" fillId="0" borderId="0" xfId="67" applyNumberFormat="1" applyFont="1" applyFill="1" applyAlignment="1">
      <alignment horizontal="center" vertical="center" wrapText="1"/>
      <protection/>
    </xf>
    <xf numFmtId="0" fontId="11" fillId="0" borderId="0" xfId="64" applyNumberFormat="1" applyFont="1" applyFill="1" applyBorder="1" applyAlignment="1">
      <alignment horizontal="center" vertical="center" wrapText="1"/>
    </xf>
    <xf numFmtId="49" fontId="14" fillId="0" borderId="42" xfId="67" applyNumberFormat="1" applyFont="1" applyBorder="1" applyAlignment="1">
      <alignment horizontal="center" vertical="center" wrapText="1"/>
      <protection/>
    </xf>
    <xf numFmtId="49" fontId="14" fillId="0" borderId="21" xfId="67" applyNumberFormat="1" applyFont="1" applyBorder="1" applyAlignment="1">
      <alignment horizontal="center" vertical="center" wrapText="1"/>
      <protection/>
    </xf>
    <xf numFmtId="3" fontId="14" fillId="0" borderId="43" xfId="67" applyNumberFormat="1" applyFont="1" applyFill="1" applyBorder="1" applyAlignment="1">
      <alignment horizontal="center" vertical="center" wrapText="1"/>
      <protection/>
    </xf>
    <xf numFmtId="3" fontId="14" fillId="0" borderId="44" xfId="67" applyNumberFormat="1" applyFont="1" applyFill="1" applyBorder="1" applyAlignment="1">
      <alignment horizontal="center" vertical="center" wrapText="1"/>
      <protection/>
    </xf>
    <xf numFmtId="3" fontId="14" fillId="0" borderId="45" xfId="67" applyNumberFormat="1" applyFont="1" applyFill="1" applyBorder="1" applyAlignment="1">
      <alignment horizontal="center" vertical="center" wrapText="1"/>
      <protection/>
    </xf>
    <xf numFmtId="3" fontId="14" fillId="0" borderId="46" xfId="67" applyNumberFormat="1" applyFont="1" applyFill="1" applyBorder="1" applyAlignment="1">
      <alignment horizontal="center" vertical="center" wrapText="1"/>
      <protection/>
    </xf>
    <xf numFmtId="3" fontId="14" fillId="0" borderId="36" xfId="67" applyNumberFormat="1" applyFont="1" applyFill="1" applyBorder="1" applyAlignment="1">
      <alignment horizontal="center" vertical="center" wrapText="1"/>
      <protection/>
    </xf>
    <xf numFmtId="3" fontId="14" fillId="0" borderId="47" xfId="67" applyNumberFormat="1" applyFont="1" applyFill="1" applyBorder="1" applyAlignment="1">
      <alignment horizontal="center" vertical="center" wrapText="1"/>
      <protection/>
    </xf>
    <xf numFmtId="3" fontId="14" fillId="0" borderId="48" xfId="67" applyNumberFormat="1" applyFont="1" applyFill="1" applyBorder="1" applyAlignment="1">
      <alignment horizontal="center" vertical="center" wrapText="1"/>
      <protection/>
    </xf>
    <xf numFmtId="3" fontId="14" fillId="0" borderId="49" xfId="67" applyNumberFormat="1" applyFont="1" applyFill="1" applyBorder="1" applyAlignment="1">
      <alignment horizontal="center" vertical="center" wrapText="1"/>
      <protection/>
    </xf>
    <xf numFmtId="3" fontId="14" fillId="0" borderId="50" xfId="67" applyNumberFormat="1" applyFont="1" applyFill="1" applyBorder="1" applyAlignment="1">
      <alignment horizontal="center" vertical="center" wrapText="1"/>
      <protection/>
    </xf>
    <xf numFmtId="3" fontId="14" fillId="0" borderId="13" xfId="67" applyNumberFormat="1" applyFont="1" applyFill="1" applyBorder="1" applyAlignment="1">
      <alignment horizontal="center" vertical="center" wrapText="1"/>
      <protection/>
    </xf>
    <xf numFmtId="3" fontId="14" fillId="0" borderId="51" xfId="67" applyNumberFormat="1" applyFont="1" applyFill="1" applyBorder="1" applyAlignment="1">
      <alignment horizontal="center" vertical="center" wrapText="1"/>
      <protection/>
    </xf>
    <xf numFmtId="3" fontId="14" fillId="0" borderId="52" xfId="67" applyNumberFormat="1" applyFont="1" applyFill="1" applyBorder="1" applyAlignment="1">
      <alignment horizontal="center" vertical="center" wrapText="1"/>
      <protection/>
    </xf>
    <xf numFmtId="0" fontId="36" fillId="0" borderId="0" xfId="0" applyFont="1" applyFill="1" applyAlignment="1">
      <alignment horizontal="center"/>
    </xf>
    <xf numFmtId="0" fontId="44" fillId="0" borderId="17" xfId="0" applyFont="1" applyFill="1" applyBorder="1" applyAlignment="1">
      <alignment horizontal="center" vertical="center"/>
    </xf>
    <xf numFmtId="0" fontId="44" fillId="0" borderId="17" xfId="0" applyFont="1" applyFill="1" applyBorder="1" applyAlignment="1">
      <alignment horizontal="center" vertical="center" wrapText="1"/>
    </xf>
    <xf numFmtId="0" fontId="44" fillId="0" borderId="10" xfId="0" applyFont="1" applyFill="1" applyBorder="1" applyAlignment="1">
      <alignment horizontal="center" vertical="center"/>
    </xf>
    <xf numFmtId="0" fontId="44"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35" fillId="0" borderId="10" xfId="0" applyFont="1" applyFill="1" applyBorder="1" applyAlignment="1">
      <alignment horizontal="center" vertical="center"/>
    </xf>
    <xf numFmtId="0" fontId="50" fillId="0" borderId="10" xfId="0" applyFont="1" applyFill="1" applyBorder="1" applyAlignment="1">
      <alignment horizontal="center"/>
    </xf>
    <xf numFmtId="0" fontId="51" fillId="0" borderId="10" xfId="0" applyFont="1" applyFill="1" applyBorder="1" applyAlignment="1">
      <alignment/>
    </xf>
    <xf numFmtId="200" fontId="50" fillId="0" borderId="10" xfId="41" applyNumberFormat="1" applyFont="1" applyFill="1" applyBorder="1" applyAlignment="1">
      <alignment/>
    </xf>
    <xf numFmtId="0" fontId="6" fillId="0" borderId="17" xfId="61" applyFont="1" applyFill="1" applyBorder="1" applyAlignment="1">
      <alignment horizontal="center" vertical="center" wrapText="1"/>
      <protection/>
    </xf>
    <xf numFmtId="0" fontId="6" fillId="0" borderId="17" xfId="61" applyFont="1" applyFill="1" applyBorder="1" applyAlignment="1">
      <alignment horizontal="center" vertical="center"/>
      <protection/>
    </xf>
    <xf numFmtId="0" fontId="6" fillId="0" borderId="10" xfId="61" applyFont="1" applyFill="1" applyBorder="1" applyAlignment="1">
      <alignment horizontal="center" vertical="center" wrapText="1"/>
      <protection/>
    </xf>
    <xf numFmtId="0" fontId="6" fillId="0" borderId="10" xfId="61" applyFont="1" applyFill="1" applyBorder="1" applyAlignment="1">
      <alignment horizontal="center" vertical="center"/>
      <protection/>
    </xf>
    <xf numFmtId="0" fontId="0" fillId="0" borderId="10" xfId="0" applyFont="1" applyFill="1" applyBorder="1" applyAlignment="1">
      <alignment/>
    </xf>
    <xf numFmtId="0" fontId="31" fillId="0" borderId="10" xfId="61" applyFont="1" applyFill="1" applyBorder="1" applyAlignment="1">
      <alignment horizontal="center" vertical="center"/>
      <protection/>
    </xf>
    <xf numFmtId="0" fontId="34" fillId="0" borderId="10" xfId="61" applyFont="1" applyFill="1" applyBorder="1" applyAlignment="1">
      <alignment horizontal="center"/>
      <protection/>
    </xf>
    <xf numFmtId="0" fontId="34" fillId="0" borderId="10" xfId="61" applyFont="1" applyFill="1" applyBorder="1">
      <alignment/>
      <protection/>
    </xf>
    <xf numFmtId="200" fontId="34" fillId="0" borderId="10" xfId="41" applyNumberFormat="1" applyFont="1" applyFill="1" applyBorder="1" applyAlignment="1">
      <alignment/>
    </xf>
    <xf numFmtId="0" fontId="11" fillId="0" borderId="18" xfId="61" applyFont="1" applyFill="1" applyBorder="1">
      <alignment/>
      <protection/>
    </xf>
    <xf numFmtId="0" fontId="12" fillId="0" borderId="0" xfId="61" applyFont="1" applyFill="1" applyAlignment="1">
      <alignment horizontal="center"/>
      <protection/>
    </xf>
    <xf numFmtId="0" fontId="16" fillId="0" borderId="0" xfId="61" applyFont="1" applyFill="1" applyAlignment="1">
      <alignment horizontal="center"/>
      <protection/>
    </xf>
    <xf numFmtId="0" fontId="12" fillId="0" borderId="0" xfId="0" applyFont="1" applyFill="1" applyAlignment="1">
      <alignment horizontal="center"/>
    </xf>
    <xf numFmtId="0" fontId="16" fillId="0" borderId="0" xfId="0" applyFont="1" applyFill="1" applyAlignment="1">
      <alignment horizontal="center"/>
    </xf>
    <xf numFmtId="0" fontId="6" fillId="0" borderId="17"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197" fontId="6" fillId="0" borderId="10" xfId="65" applyNumberFormat="1" applyFont="1" applyFill="1" applyBorder="1" applyAlignment="1">
      <alignment horizontal="center" vertical="center" wrapText="1"/>
      <protection/>
    </xf>
    <xf numFmtId="0" fontId="27" fillId="0" borderId="10" xfId="0" applyFont="1" applyFill="1" applyBorder="1" applyAlignment="1">
      <alignment horizontal="center" vertical="center"/>
    </xf>
    <xf numFmtId="0" fontId="30" fillId="0" borderId="10" xfId="0" applyFont="1" applyFill="1" applyBorder="1" applyAlignment="1" quotePrefix="1">
      <alignment horizontal="center" vertical="center"/>
    </xf>
    <xf numFmtId="0" fontId="57" fillId="0" borderId="10" xfId="0" applyFont="1" applyFill="1" applyBorder="1" applyAlignment="1" quotePrefix="1">
      <alignment horizontal="center" vertical="center"/>
    </xf>
    <xf numFmtId="0" fontId="30" fillId="0" borderId="10" xfId="0" applyFont="1" applyFill="1" applyBorder="1" applyAlignment="1">
      <alignment horizontal="center" vertical="center"/>
    </xf>
    <xf numFmtId="0" fontId="14" fillId="0" borderId="10" xfId="0" applyFont="1" applyFill="1" applyBorder="1" applyAlignment="1">
      <alignment horizontal="center"/>
    </xf>
    <xf numFmtId="0" fontId="14" fillId="0" borderId="10" xfId="0" applyFont="1" applyFill="1" applyBorder="1" applyAlignment="1">
      <alignment/>
    </xf>
    <xf numFmtId="200" fontId="14" fillId="0" borderId="10" xfId="41" applyNumberFormat="1" applyFont="1" applyFill="1" applyBorder="1" applyAlignment="1">
      <alignment/>
    </xf>
    <xf numFmtId="171" fontId="14" fillId="0" borderId="10" xfId="41" applyFont="1" applyFill="1" applyBorder="1" applyAlignment="1">
      <alignment/>
    </xf>
    <xf numFmtId="0" fontId="11" fillId="0" borderId="18" xfId="0" applyFont="1" applyFill="1" applyBorder="1" applyAlignment="1">
      <alignment/>
    </xf>
    <xf numFmtId="200" fontId="7" fillId="0" borderId="0" xfId="41" applyNumberFormat="1" applyFont="1" applyAlignment="1">
      <alignment/>
    </xf>
    <xf numFmtId="200" fontId="13" fillId="0" borderId="0" xfId="41" applyNumberFormat="1" applyFont="1" applyAlignment="1">
      <alignment/>
    </xf>
    <xf numFmtId="200" fontId="27" fillId="0" borderId="0" xfId="41" applyNumberFormat="1" applyFont="1" applyAlignment="1">
      <alignment vertical="center"/>
    </xf>
    <xf numFmtId="200" fontId="11" fillId="0" borderId="0" xfId="41" applyNumberFormat="1" applyFont="1" applyAlignment="1">
      <alignment/>
    </xf>
    <xf numFmtId="200" fontId="10" fillId="0" borderId="0" xfId="41" applyNumberFormat="1" applyFont="1" applyAlignment="1">
      <alignment/>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8" xfId="43"/>
    <cellStyle name="Currency" xfId="44"/>
    <cellStyle name="Currency [0]" xfId="45"/>
    <cellStyle name="Check Cell" xfId="46"/>
    <cellStyle name="Explanatory Text" xfId="47"/>
    <cellStyle name="Followed Hyperlink" xfId="48"/>
    <cellStyle name="Good" xfId="49"/>
    <cellStyle name="HAI" xfId="50"/>
    <cellStyle name="Heading 1" xfId="51"/>
    <cellStyle name="Heading 2" xfId="52"/>
    <cellStyle name="Heading 3" xfId="53"/>
    <cellStyle name="Heading 4" xfId="54"/>
    <cellStyle name="Hyperlink" xfId="55"/>
    <cellStyle name="Input" xfId="56"/>
    <cellStyle name="Linked Cell" xfId="57"/>
    <cellStyle name="Neutral" xfId="58"/>
    <cellStyle name="Normal 11 3" xfId="59"/>
    <cellStyle name="Normal 16" xfId="60"/>
    <cellStyle name="Normal 2" xfId="61"/>
    <cellStyle name="Normal 22" xfId="62"/>
    <cellStyle name="Normal 3" xfId="63"/>
    <cellStyle name="Normal 3 4" xfId="64"/>
    <cellStyle name="Normal 4" xfId="65"/>
    <cellStyle name="Normal 5" xfId="66"/>
    <cellStyle name="Normal_Bieu mau (CV )" xfId="67"/>
    <cellStyle name="Normal_Chi NSTW NSDP 2002 - PL" xfId="68"/>
    <cellStyle name="Note" xfId="69"/>
    <cellStyle name="Output" xfId="70"/>
    <cellStyle name="Percent" xfId="71"/>
    <cellStyle name="Title" xfId="72"/>
    <cellStyle name="Total" xfId="73"/>
    <cellStyle name="Warning Text"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Nghi%20quyet%20387%20va%20ND%2073\NQ%20387%20hoan%20thien%20trinh%20Bo%20lan%202%20(20042016)\Bieu%2013_PL%20Danh%20gia%20thu%20NSNN%20theo%20sac%20thue_FIXED%20(P&#272;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TC15\SHARE_QLNSDPNSNN$\Hang\Bieu%20mau%20thu%202003%20vong%2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ULL"/>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hu NSNN(V2)"/>
      <sheetName val="Dt 2001"/>
      <sheetName val="tinh CD DT"/>
      <sheetName val="Thu NSNN (V1)"/>
      <sheetName val="ma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2060"/>
  </sheetPr>
  <dimension ref="A1:G43"/>
  <sheetViews>
    <sheetView tabSelected="1" zoomScale="80" zoomScaleNormal="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B14" sqref="B14"/>
    </sheetView>
  </sheetViews>
  <sheetFormatPr defaultColWidth="9" defaultRowHeight="15"/>
  <cols>
    <col min="1" max="1" width="6" style="4" customWidth="1"/>
    <col min="2" max="2" width="49.69921875" style="4" customWidth="1"/>
    <col min="3" max="3" width="11.19921875" style="4" customWidth="1"/>
    <col min="4" max="4" width="11.8984375" style="4" customWidth="1"/>
    <col min="5" max="5" width="11.3984375" style="4" customWidth="1"/>
    <col min="6" max="6" width="11.69921875" style="4" customWidth="1"/>
    <col min="7" max="7" width="9.19921875" style="4" customWidth="1"/>
    <col min="8" max="16384" width="9" style="4" customWidth="1"/>
  </cols>
  <sheetData>
    <row r="1" spans="1:7" ht="27.75" customHeight="1">
      <c r="A1" s="1"/>
      <c r="B1" s="47"/>
      <c r="C1" s="2"/>
      <c r="D1" s="2"/>
      <c r="E1" s="2"/>
      <c r="G1" s="107" t="s">
        <v>268</v>
      </c>
    </row>
    <row r="2" spans="1:7" ht="30.75" customHeight="1">
      <c r="A2" s="3" t="s">
        <v>338</v>
      </c>
      <c r="B2" s="3"/>
      <c r="C2" s="5"/>
      <c r="D2" s="5"/>
      <c r="E2" s="5"/>
      <c r="F2" s="5"/>
      <c r="G2" s="5"/>
    </row>
    <row r="3" spans="1:7" ht="27" customHeight="1">
      <c r="A3" s="376" t="s">
        <v>313</v>
      </c>
      <c r="B3" s="376"/>
      <c r="C3" s="376"/>
      <c r="D3" s="376"/>
      <c r="E3" s="376"/>
      <c r="F3" s="376"/>
      <c r="G3" s="376"/>
    </row>
    <row r="4" spans="1:7" ht="27" customHeight="1">
      <c r="A4" s="6"/>
      <c r="B4" s="6"/>
      <c r="C4" s="7"/>
      <c r="D4" s="7"/>
      <c r="E4" s="371" t="s">
        <v>86</v>
      </c>
      <c r="F4" s="371"/>
      <c r="G4" s="371"/>
    </row>
    <row r="5" spans="1:7" s="8" customFormat="1" ht="21.75" customHeight="1">
      <c r="A5" s="373" t="s">
        <v>64</v>
      </c>
      <c r="B5" s="373" t="s">
        <v>4</v>
      </c>
      <c r="C5" s="377" t="s">
        <v>318</v>
      </c>
      <c r="D5" s="377" t="s">
        <v>334</v>
      </c>
      <c r="E5" s="377" t="s">
        <v>317</v>
      </c>
      <c r="F5" s="372" t="s">
        <v>267</v>
      </c>
      <c r="G5" s="372"/>
    </row>
    <row r="6" spans="1:7" s="8" customFormat="1" ht="21.75" customHeight="1">
      <c r="A6" s="374"/>
      <c r="B6" s="374"/>
      <c r="C6" s="378"/>
      <c r="D6" s="378"/>
      <c r="E6" s="378"/>
      <c r="F6" s="377" t="s">
        <v>87</v>
      </c>
      <c r="G6" s="377" t="s">
        <v>151</v>
      </c>
    </row>
    <row r="7" spans="1:7" s="8" customFormat="1" ht="26.25" customHeight="1">
      <c r="A7" s="375"/>
      <c r="B7" s="375"/>
      <c r="C7" s="379"/>
      <c r="D7" s="379"/>
      <c r="E7" s="379"/>
      <c r="F7" s="379"/>
      <c r="G7" s="379"/>
    </row>
    <row r="8" spans="1:7" s="50" customFormat="1" ht="17.25" customHeight="1">
      <c r="A8" s="49" t="s">
        <v>6</v>
      </c>
      <c r="B8" s="49" t="s">
        <v>7</v>
      </c>
      <c r="C8" s="49">
        <v>1</v>
      </c>
      <c r="D8" s="49">
        <f>C8+1</f>
        <v>2</v>
      </c>
      <c r="E8" s="49">
        <f>D8+1</f>
        <v>3</v>
      </c>
      <c r="F8" s="49" t="s">
        <v>339</v>
      </c>
      <c r="G8" s="49" t="s">
        <v>340</v>
      </c>
    </row>
    <row r="9" spans="1:7" s="7" customFormat="1" ht="31.5" customHeight="1">
      <c r="A9" s="368" t="s">
        <v>6</v>
      </c>
      <c r="B9" s="369" t="s">
        <v>105</v>
      </c>
      <c r="C9" s="367">
        <f>C10+C13+C16+C17+C18</f>
        <v>841276</v>
      </c>
      <c r="D9" s="367">
        <f>D10+D13+D16+D17+D18</f>
        <v>1024843</v>
      </c>
      <c r="E9" s="367">
        <f>E10+E13+E16+E17+E18</f>
        <v>683486</v>
      </c>
      <c r="F9" s="367">
        <f>E9-D9</f>
        <v>-341357</v>
      </c>
      <c r="G9" s="370">
        <f>E9/D9*100</f>
        <v>66.69177620376975</v>
      </c>
    </row>
    <row r="10" spans="1:7" s="7" customFormat="1" ht="31.5" customHeight="1">
      <c r="A10" s="51" t="s">
        <v>19</v>
      </c>
      <c r="B10" s="52" t="s">
        <v>59</v>
      </c>
      <c r="C10" s="349">
        <f>C11+C12</f>
        <v>53550</v>
      </c>
      <c r="D10" s="349">
        <f>D11+D12</f>
        <v>55594</v>
      </c>
      <c r="E10" s="349">
        <f>E11+E12</f>
        <v>50200</v>
      </c>
      <c r="F10" s="349">
        <f>E10-D10</f>
        <v>-5394</v>
      </c>
      <c r="G10" s="87">
        <f>E10/D10*100</f>
        <v>90.29751412022881</v>
      </c>
    </row>
    <row r="11" spans="1:7" s="7" customFormat="1" ht="31.5" customHeight="1">
      <c r="A11" s="53" t="s">
        <v>15</v>
      </c>
      <c r="B11" s="10" t="s">
        <v>60</v>
      </c>
      <c r="C11" s="54">
        <v>53550</v>
      </c>
      <c r="D11" s="54">
        <v>55594</v>
      </c>
      <c r="E11" s="54">
        <v>50200</v>
      </c>
      <c r="F11" s="54">
        <f>E11-D11</f>
        <v>-5394</v>
      </c>
      <c r="G11" s="111">
        <f>E11/D11*100</f>
        <v>90.29751412022881</v>
      </c>
    </row>
    <row r="12" spans="1:7" s="7" customFormat="1" ht="31.5" customHeight="1">
      <c r="A12" s="53" t="s">
        <v>15</v>
      </c>
      <c r="B12" s="10" t="s">
        <v>147</v>
      </c>
      <c r="C12" s="54"/>
      <c r="D12" s="54"/>
      <c r="E12" s="54"/>
      <c r="F12" s="349"/>
      <c r="G12" s="87"/>
    </row>
    <row r="13" spans="1:7" s="7" customFormat="1" ht="31.5" customHeight="1">
      <c r="A13" s="51" t="s">
        <v>20</v>
      </c>
      <c r="B13" s="52" t="s">
        <v>50</v>
      </c>
      <c r="C13" s="349">
        <f>C14+C15</f>
        <v>787726</v>
      </c>
      <c r="D13" s="349">
        <f>D14+D15</f>
        <v>853504</v>
      </c>
      <c r="E13" s="349">
        <f>E14+E15</f>
        <v>633286</v>
      </c>
      <c r="F13" s="349">
        <f>E13-D13</f>
        <v>-220218</v>
      </c>
      <c r="G13" s="87">
        <f>E13/D13*100</f>
        <v>74.19836345230954</v>
      </c>
    </row>
    <row r="14" spans="1:7" s="7" customFormat="1" ht="31.5" customHeight="1">
      <c r="A14" s="55">
        <v>1</v>
      </c>
      <c r="B14" s="10" t="s">
        <v>80</v>
      </c>
      <c r="C14" s="54">
        <v>638969</v>
      </c>
      <c r="D14" s="54">
        <v>638969</v>
      </c>
      <c r="E14" s="54">
        <v>633248</v>
      </c>
      <c r="F14" s="54">
        <f>E14-D14</f>
        <v>-5721</v>
      </c>
      <c r="G14" s="111">
        <f>E14/D14*100</f>
        <v>99.10465139936366</v>
      </c>
    </row>
    <row r="15" spans="1:7" s="7" customFormat="1" ht="31.5" customHeight="1">
      <c r="A15" s="55">
        <v>3</v>
      </c>
      <c r="B15" s="10" t="s">
        <v>84</v>
      </c>
      <c r="C15" s="54">
        <v>148757</v>
      </c>
      <c r="D15" s="54">
        <v>214535</v>
      </c>
      <c r="E15" s="54">
        <v>38</v>
      </c>
      <c r="F15" s="54">
        <f>E15-D15</f>
        <v>-214497</v>
      </c>
      <c r="G15" s="111">
        <f>E15/D15*100</f>
        <v>0.01771272752697695</v>
      </c>
    </row>
    <row r="16" spans="1:7" s="7" customFormat="1" ht="31.5" customHeight="1">
      <c r="A16" s="51" t="s">
        <v>21</v>
      </c>
      <c r="B16" s="52" t="s">
        <v>336</v>
      </c>
      <c r="C16" s="349"/>
      <c r="D16" s="349">
        <v>2562</v>
      </c>
      <c r="E16" s="349"/>
      <c r="F16" s="349"/>
      <c r="G16" s="87"/>
    </row>
    <row r="17" spans="1:7" s="7" customFormat="1" ht="31.5" customHeight="1">
      <c r="A17" s="51" t="s">
        <v>22</v>
      </c>
      <c r="B17" s="52" t="s">
        <v>46</v>
      </c>
      <c r="C17" s="349"/>
      <c r="D17" s="349">
        <v>113019</v>
      </c>
      <c r="E17" s="349"/>
      <c r="F17" s="349">
        <f aca="true" t="shared" si="0" ref="F17:F26">E17-D17</f>
        <v>-113019</v>
      </c>
      <c r="G17" s="87">
        <f aca="true" t="shared" si="1" ref="G17:G26">E17/D17*100</f>
        <v>0</v>
      </c>
    </row>
    <row r="18" spans="1:7" s="7" customFormat="1" ht="31.5" customHeight="1">
      <c r="A18" s="51" t="s">
        <v>23</v>
      </c>
      <c r="B18" s="52" t="s">
        <v>75</v>
      </c>
      <c r="C18" s="349"/>
      <c r="D18" s="349">
        <v>164</v>
      </c>
      <c r="E18" s="349"/>
      <c r="F18" s="349">
        <f t="shared" si="0"/>
        <v>-164</v>
      </c>
      <c r="G18" s="87">
        <f t="shared" si="1"/>
        <v>0</v>
      </c>
    </row>
    <row r="19" spans="1:7" s="7" customFormat="1" ht="31.5" customHeight="1">
      <c r="A19" s="51" t="s">
        <v>7</v>
      </c>
      <c r="B19" s="52" t="s">
        <v>97</v>
      </c>
      <c r="C19" s="349">
        <f>C20+C24+C28</f>
        <v>841276</v>
      </c>
      <c r="D19" s="349">
        <f>D20+D24+D27+D28</f>
        <v>1024843</v>
      </c>
      <c r="E19" s="349">
        <f>E20+E24+E28</f>
        <v>683486</v>
      </c>
      <c r="F19" s="349">
        <f t="shared" si="0"/>
        <v>-341357</v>
      </c>
      <c r="G19" s="87">
        <f t="shared" si="1"/>
        <v>66.69177620376975</v>
      </c>
    </row>
    <row r="20" spans="1:7" s="7" customFormat="1" ht="31.5" customHeight="1">
      <c r="A20" s="51" t="s">
        <v>19</v>
      </c>
      <c r="B20" s="52" t="s">
        <v>62</v>
      </c>
      <c r="C20" s="349">
        <f>SUM(C21:C23)</f>
        <v>692519</v>
      </c>
      <c r="D20" s="349">
        <f>SUM(D21:D23)</f>
        <v>823837</v>
      </c>
      <c r="E20" s="349">
        <f>SUM(E21:E23)</f>
        <v>683448</v>
      </c>
      <c r="F20" s="349">
        <f t="shared" si="0"/>
        <v>-140389</v>
      </c>
      <c r="G20" s="87">
        <f t="shared" si="1"/>
        <v>82.95912905101373</v>
      </c>
    </row>
    <row r="21" spans="1:7" s="7" customFormat="1" ht="31.5" customHeight="1">
      <c r="A21" s="55">
        <v>1</v>
      </c>
      <c r="B21" s="10" t="s">
        <v>25</v>
      </c>
      <c r="C21" s="54">
        <v>19440</v>
      </c>
      <c r="D21" s="54">
        <v>25904</v>
      </c>
      <c r="E21" s="54">
        <v>38659</v>
      </c>
      <c r="F21" s="54">
        <f t="shared" si="0"/>
        <v>12755</v>
      </c>
      <c r="G21" s="111">
        <f t="shared" si="1"/>
        <v>149.2394996911674</v>
      </c>
    </row>
    <row r="22" spans="1:7" s="7" customFormat="1" ht="31.5" customHeight="1">
      <c r="A22" s="55">
        <f>A21+1</f>
        <v>2</v>
      </c>
      <c r="B22" s="10" t="s">
        <v>27</v>
      </c>
      <c r="C22" s="54">
        <v>660647</v>
      </c>
      <c r="D22" s="54">
        <v>797933</v>
      </c>
      <c r="E22" s="54">
        <v>632755</v>
      </c>
      <c r="F22" s="54">
        <f t="shared" si="0"/>
        <v>-165178</v>
      </c>
      <c r="G22" s="111">
        <f t="shared" si="1"/>
        <v>79.29926447458622</v>
      </c>
    </row>
    <row r="23" spans="1:7" s="7" customFormat="1" ht="31.5" customHeight="1">
      <c r="A23" s="55">
        <v>3</v>
      </c>
      <c r="B23" s="10" t="s">
        <v>30</v>
      </c>
      <c r="C23" s="54">
        <v>12432</v>
      </c>
      <c r="D23" s="54"/>
      <c r="E23" s="54">
        <v>12034</v>
      </c>
      <c r="F23" s="54">
        <f t="shared" si="0"/>
        <v>12034</v>
      </c>
      <c r="G23" s="111"/>
    </row>
    <row r="24" spans="1:7" s="7" customFormat="1" ht="31.5" customHeight="1">
      <c r="A24" s="51" t="s">
        <v>20</v>
      </c>
      <c r="B24" s="52" t="s">
        <v>106</v>
      </c>
      <c r="C24" s="349">
        <f>SUM(C25:C26)</f>
        <v>148757</v>
      </c>
      <c r="D24" s="349">
        <f>SUM(D25:D26)</f>
        <v>167226</v>
      </c>
      <c r="E24" s="349">
        <f>SUM(E25:E26)</f>
        <v>38</v>
      </c>
      <c r="F24" s="349">
        <f t="shared" si="0"/>
        <v>-167188</v>
      </c>
      <c r="G24" s="87">
        <f t="shared" si="1"/>
        <v>0.022723739131474772</v>
      </c>
    </row>
    <row r="25" spans="1:7" s="7" customFormat="1" ht="31.5" customHeight="1">
      <c r="A25" s="55">
        <v>1</v>
      </c>
      <c r="B25" s="10" t="s">
        <v>107</v>
      </c>
      <c r="C25" s="54">
        <v>138988</v>
      </c>
      <c r="D25" s="54">
        <v>156157</v>
      </c>
      <c r="E25" s="54">
        <v>0</v>
      </c>
      <c r="F25" s="54">
        <f t="shared" si="0"/>
        <v>-156157</v>
      </c>
      <c r="G25" s="111">
        <f t="shared" si="1"/>
        <v>0</v>
      </c>
    </row>
    <row r="26" spans="1:7" s="7" customFormat="1" ht="31.5" customHeight="1">
      <c r="A26" s="55">
        <f>A25+1</f>
        <v>2</v>
      </c>
      <c r="B26" s="10" t="s">
        <v>108</v>
      </c>
      <c r="C26" s="54">
        <v>9769</v>
      </c>
      <c r="D26" s="54">
        <v>11069</v>
      </c>
      <c r="E26" s="54">
        <v>38</v>
      </c>
      <c r="F26" s="54">
        <f t="shared" si="0"/>
        <v>-11031</v>
      </c>
      <c r="G26" s="111">
        <f t="shared" si="1"/>
        <v>0.34330111121149154</v>
      </c>
    </row>
    <row r="27" spans="1:7" s="11" customFormat="1" ht="31.5" customHeight="1">
      <c r="A27" s="215" t="s">
        <v>21</v>
      </c>
      <c r="B27" s="216" t="s">
        <v>276</v>
      </c>
      <c r="C27" s="366"/>
      <c r="D27" s="366">
        <v>3155</v>
      </c>
      <c r="E27" s="366"/>
      <c r="F27" s="366"/>
      <c r="G27" s="217"/>
    </row>
    <row r="28" spans="1:7" s="19" customFormat="1" ht="31.5" customHeight="1">
      <c r="A28" s="66" t="s">
        <v>22</v>
      </c>
      <c r="B28" s="125" t="s">
        <v>72</v>
      </c>
      <c r="C28" s="194"/>
      <c r="D28" s="194">
        <v>30625</v>
      </c>
      <c r="E28" s="194"/>
      <c r="F28" s="194"/>
      <c r="G28" s="194"/>
    </row>
    <row r="29" spans="1:7" ht="18.75">
      <c r="A29" s="7"/>
      <c r="B29" s="9"/>
      <c r="C29" s="7"/>
      <c r="D29" s="7"/>
      <c r="E29" s="7"/>
      <c r="F29" s="7"/>
      <c r="G29" s="7"/>
    </row>
    <row r="30" spans="1:7" ht="11.25" customHeight="1">
      <c r="A30" s="7"/>
      <c r="B30" s="7"/>
      <c r="C30" s="7"/>
      <c r="D30" s="7"/>
      <c r="E30" s="7"/>
      <c r="F30" s="7"/>
      <c r="G30" s="7"/>
    </row>
    <row r="31" spans="1:7" ht="18.75">
      <c r="A31" s="7"/>
      <c r="B31" s="7"/>
      <c r="C31" s="7"/>
      <c r="D31" s="7"/>
      <c r="E31" s="7"/>
      <c r="F31" s="7"/>
      <c r="G31" s="7"/>
    </row>
    <row r="32" spans="1:7" ht="18.75">
      <c r="A32" s="7"/>
      <c r="B32" s="7"/>
      <c r="C32" s="7"/>
      <c r="D32" s="7"/>
      <c r="E32" s="7"/>
      <c r="F32" s="7"/>
      <c r="G32" s="7"/>
    </row>
    <row r="33" spans="1:7" ht="18.75">
      <c r="A33" s="7"/>
      <c r="B33" s="7"/>
      <c r="C33" s="7"/>
      <c r="D33" s="7"/>
      <c r="E33" s="7"/>
      <c r="F33" s="7"/>
      <c r="G33" s="7"/>
    </row>
    <row r="34" spans="1:7" ht="18.75">
      <c r="A34" s="7"/>
      <c r="B34" s="7"/>
      <c r="C34" s="7"/>
      <c r="D34" s="7"/>
      <c r="E34" s="7"/>
      <c r="F34" s="7"/>
      <c r="G34" s="7"/>
    </row>
    <row r="35" spans="1:7" ht="18.75">
      <c r="A35" s="7"/>
      <c r="B35" s="7"/>
      <c r="C35" s="7"/>
      <c r="D35" s="7"/>
      <c r="E35" s="7"/>
      <c r="F35" s="7"/>
      <c r="G35" s="7"/>
    </row>
    <row r="36" spans="1:7" ht="18.75">
      <c r="A36" s="7"/>
      <c r="B36" s="7"/>
      <c r="C36" s="7"/>
      <c r="D36" s="7"/>
      <c r="E36" s="7"/>
      <c r="F36" s="7"/>
      <c r="G36" s="7"/>
    </row>
    <row r="37" spans="1:7" ht="18.75">
      <c r="A37" s="7"/>
      <c r="B37" s="7"/>
      <c r="C37" s="7"/>
      <c r="D37" s="7"/>
      <c r="E37" s="7"/>
      <c r="F37" s="7"/>
      <c r="G37" s="7"/>
    </row>
    <row r="38" spans="1:7" ht="18.75">
      <c r="A38" s="7"/>
      <c r="B38" s="7"/>
      <c r="C38" s="7"/>
      <c r="D38" s="7"/>
      <c r="E38" s="7"/>
      <c r="F38" s="7"/>
      <c r="G38" s="7"/>
    </row>
    <row r="39" spans="1:7" ht="22.5" customHeight="1">
      <c r="A39" s="7"/>
      <c r="B39" s="7"/>
      <c r="C39" s="7"/>
      <c r="D39" s="7"/>
      <c r="E39" s="7"/>
      <c r="F39" s="7"/>
      <c r="G39" s="7"/>
    </row>
    <row r="40" spans="1:7" ht="18.75">
      <c r="A40" s="7"/>
      <c r="B40" s="7"/>
      <c r="C40" s="7"/>
      <c r="D40" s="7"/>
      <c r="E40" s="7"/>
      <c r="F40" s="7"/>
      <c r="G40" s="7"/>
    </row>
    <row r="41" spans="1:7" ht="18.75">
      <c r="A41" s="7"/>
      <c r="B41" s="7"/>
      <c r="C41" s="7"/>
      <c r="D41" s="7"/>
      <c r="E41" s="7"/>
      <c r="F41" s="7"/>
      <c r="G41" s="7"/>
    </row>
    <row r="42" spans="1:7" ht="18.75">
      <c r="A42" s="7"/>
      <c r="B42" s="7"/>
      <c r="C42" s="7"/>
      <c r="D42" s="7"/>
      <c r="E42" s="7"/>
      <c r="F42" s="7"/>
      <c r="G42" s="7"/>
    </row>
    <row r="43" spans="1:7" ht="18.75">
      <c r="A43" s="7"/>
      <c r="B43" s="7"/>
      <c r="C43" s="7"/>
      <c r="D43" s="7"/>
      <c r="E43" s="7"/>
      <c r="F43" s="7"/>
      <c r="G43" s="7"/>
    </row>
  </sheetData>
  <sheetProtection/>
  <mergeCells count="10">
    <mergeCell ref="E4:G4"/>
    <mergeCell ref="F5:G5"/>
    <mergeCell ref="B5:B7"/>
    <mergeCell ref="A3:G3"/>
    <mergeCell ref="A5:A7"/>
    <mergeCell ref="C5:C7"/>
    <mergeCell ref="D5:D7"/>
    <mergeCell ref="E5:E7"/>
    <mergeCell ref="F6:F7"/>
    <mergeCell ref="G6:G7"/>
  </mergeCells>
  <printOptions horizontalCentered="1"/>
  <pageMargins left="0.56" right="0" top="0.69" bottom="0.17" header="0.17" footer="0.2"/>
  <pageSetup fitToHeight="5" horizontalDpi="600" verticalDpi="600" orientation="portrait" paperSize="9" scale="80" r:id="rId1"/>
  <headerFooter alignWithMargins="0">
    <oddHeader xml:space="preserve">&amp;C                                                                                                                                  </oddHeader>
    <oddFooter>&amp;C&amp;".VnTime,Italic"&amp;8
</oddFooter>
  </headerFooter>
</worksheet>
</file>

<file path=xl/worksheets/sheet10.xml><?xml version="1.0" encoding="utf-8"?>
<worksheet xmlns="http://schemas.openxmlformats.org/spreadsheetml/2006/main" xmlns:r="http://schemas.openxmlformats.org/officeDocument/2006/relationships">
  <sheetPr>
    <tabColor rgb="FF002060"/>
  </sheetPr>
  <dimension ref="A1:T59"/>
  <sheetViews>
    <sheetView zoomScale="90" zoomScaleNormal="90" workbookViewId="0" topLeftCell="A1">
      <pane xSplit="2" ySplit="11" topLeftCell="C12" activePane="bottomRight" state="frozen"/>
      <selection pane="topLeft" activeCell="A1" sqref="A1"/>
      <selection pane="topRight" activeCell="C1" sqref="C1"/>
      <selection pane="bottomLeft" activeCell="A12" sqref="A12"/>
      <selection pane="bottomRight" activeCell="A4" sqref="A4"/>
    </sheetView>
  </sheetViews>
  <sheetFormatPr defaultColWidth="9" defaultRowHeight="15"/>
  <cols>
    <col min="1" max="1" width="4.19921875" style="4" customWidth="1"/>
    <col min="2" max="2" width="32.69921875" style="4" customWidth="1"/>
    <col min="3" max="3" width="12.296875" style="20" customWidth="1"/>
    <col min="4" max="4" width="9.796875" style="4" customWidth="1"/>
    <col min="5" max="5" width="7.09765625" style="4" customWidth="1"/>
    <col min="6" max="6" width="7.3984375" style="4" customWidth="1"/>
    <col min="7" max="7" width="8.09765625" style="4" customWidth="1"/>
    <col min="8" max="8" width="8.69921875" style="4" customWidth="1"/>
    <col min="9" max="9" width="7.19921875" style="4" customWidth="1"/>
    <col min="10" max="10" width="7.296875" style="4" customWidth="1"/>
    <col min="11" max="11" width="6.19921875" style="4" customWidth="1"/>
    <col min="12" max="12" width="7.09765625" style="4" customWidth="1"/>
    <col min="13" max="13" width="9" style="4" customWidth="1"/>
    <col min="14" max="14" width="8.69921875" style="4" customWidth="1"/>
    <col min="15" max="15" width="10" style="4" customWidth="1"/>
    <col min="16" max="16" width="8.796875" style="4" customWidth="1"/>
    <col min="17" max="17" width="9.8984375" style="4" customWidth="1"/>
    <col min="18" max="18" width="8.8984375" style="4" customWidth="1"/>
    <col min="19" max="19" width="7.796875" style="4" customWidth="1"/>
    <col min="20" max="21" width="9.19921875" style="4" customWidth="1"/>
    <col min="22" max="16384" width="9" style="4" customWidth="1"/>
  </cols>
  <sheetData>
    <row r="1" spans="1:19" ht="18.75" customHeight="1">
      <c r="A1" s="1"/>
      <c r="B1" s="1"/>
      <c r="C1" s="120"/>
      <c r="D1" s="2"/>
      <c r="E1" s="2"/>
      <c r="F1" s="2"/>
      <c r="G1" s="3"/>
      <c r="H1" s="3"/>
      <c r="I1" s="3"/>
      <c r="J1" s="3"/>
      <c r="K1" s="3"/>
      <c r="L1" s="2"/>
      <c r="M1" s="2"/>
      <c r="N1" s="2"/>
      <c r="O1" s="2"/>
      <c r="P1" s="2"/>
      <c r="R1" s="112"/>
      <c r="S1" s="113" t="s">
        <v>190</v>
      </c>
    </row>
    <row r="2" spans="1:19" s="7" customFormat="1" ht="18.75" customHeight="1">
      <c r="A2" s="3" t="s">
        <v>161</v>
      </c>
      <c r="B2" s="3"/>
      <c r="C2" s="177"/>
      <c r="D2" s="178"/>
      <c r="E2" s="178"/>
      <c r="F2" s="178"/>
      <c r="G2" s="178"/>
      <c r="H2" s="178"/>
      <c r="I2" s="178"/>
      <c r="J2" s="178"/>
      <c r="K2" s="178"/>
      <c r="L2" s="178"/>
      <c r="M2" s="178"/>
      <c r="N2" s="178"/>
      <c r="O2" s="178"/>
      <c r="P2" s="178"/>
      <c r="Q2" s="178"/>
      <c r="R2" s="178"/>
      <c r="S2" s="178"/>
    </row>
    <row r="3" spans="1:19" s="7" customFormat="1" ht="21.75" customHeight="1">
      <c r="A3" s="3" t="s">
        <v>311</v>
      </c>
      <c r="B3" s="3"/>
      <c r="C3" s="177"/>
      <c r="D3" s="178"/>
      <c r="E3" s="178"/>
      <c r="F3" s="178"/>
      <c r="G3" s="178"/>
      <c r="H3" s="178"/>
      <c r="I3" s="178"/>
      <c r="J3" s="178"/>
      <c r="K3" s="178"/>
      <c r="L3" s="178"/>
      <c r="M3" s="178"/>
      <c r="N3" s="178"/>
      <c r="O3" s="178"/>
      <c r="P3" s="178"/>
      <c r="Q3" s="178"/>
      <c r="R3" s="178"/>
      <c r="S3" s="178"/>
    </row>
    <row r="4" spans="1:19" ht="20.25" customHeight="1">
      <c r="A4" s="170" t="str">
        <f>PL33!A4</f>
        <v>(Kèm theo Nghị quyết số         /NQ-HĐND ngày      /12/2020 của HĐND huyện)</v>
      </c>
      <c r="B4" s="179"/>
      <c r="C4" s="120"/>
      <c r="D4" s="2"/>
      <c r="E4" s="2"/>
      <c r="F4" s="2"/>
      <c r="G4" s="2"/>
      <c r="H4" s="2"/>
      <c r="I4" s="2"/>
      <c r="J4" s="2"/>
      <c r="K4" s="2"/>
      <c r="L4" s="2"/>
      <c r="M4" s="2"/>
      <c r="N4" s="2"/>
      <c r="O4" s="2"/>
      <c r="P4" s="2"/>
      <c r="Q4" s="2"/>
      <c r="R4" s="2"/>
      <c r="S4" s="2"/>
    </row>
    <row r="5" spans="1:19" ht="23.25" customHeight="1">
      <c r="A5" s="6"/>
      <c r="B5" s="6"/>
      <c r="C5" s="19"/>
      <c r="D5" s="7"/>
      <c r="E5" s="7"/>
      <c r="F5" s="7"/>
      <c r="G5" s="17"/>
      <c r="H5" s="17"/>
      <c r="I5" s="17"/>
      <c r="J5" s="17"/>
      <c r="K5" s="17"/>
      <c r="L5" s="17"/>
      <c r="M5" s="17"/>
      <c r="N5" s="17"/>
      <c r="O5" s="17"/>
      <c r="P5" s="17"/>
      <c r="Q5" s="17"/>
      <c r="R5" s="17"/>
      <c r="S5" s="38" t="s">
        <v>86</v>
      </c>
    </row>
    <row r="6" spans="1:19" s="8" customFormat="1" ht="15" customHeight="1">
      <c r="A6" s="413" t="s">
        <v>64</v>
      </c>
      <c r="B6" s="422" t="s">
        <v>32</v>
      </c>
      <c r="C6" s="419" t="s">
        <v>82</v>
      </c>
      <c r="D6" s="413" t="s">
        <v>71</v>
      </c>
      <c r="E6" s="413" t="s">
        <v>53</v>
      </c>
      <c r="F6" s="413" t="s">
        <v>112</v>
      </c>
      <c r="G6" s="413" t="s">
        <v>113</v>
      </c>
      <c r="H6" s="413" t="s">
        <v>114</v>
      </c>
      <c r="I6" s="413" t="s">
        <v>115</v>
      </c>
      <c r="J6" s="413" t="s">
        <v>116</v>
      </c>
      <c r="K6" s="413" t="s">
        <v>117</v>
      </c>
      <c r="L6" s="413" t="s">
        <v>118</v>
      </c>
      <c r="M6" s="413" t="s">
        <v>119</v>
      </c>
      <c r="N6" s="416" t="s">
        <v>33</v>
      </c>
      <c r="O6" s="417"/>
      <c r="P6" s="418"/>
      <c r="Q6" s="413" t="s">
        <v>120</v>
      </c>
      <c r="R6" s="413" t="s">
        <v>121</v>
      </c>
      <c r="S6" s="413" t="s">
        <v>123</v>
      </c>
    </row>
    <row r="7" spans="1:19" s="8" customFormat="1" ht="24" customHeight="1">
      <c r="A7" s="414"/>
      <c r="B7" s="423"/>
      <c r="C7" s="420"/>
      <c r="D7" s="414"/>
      <c r="E7" s="414"/>
      <c r="F7" s="414"/>
      <c r="G7" s="414"/>
      <c r="H7" s="414"/>
      <c r="I7" s="414"/>
      <c r="J7" s="414"/>
      <c r="K7" s="414"/>
      <c r="L7" s="414"/>
      <c r="M7" s="414"/>
      <c r="N7" s="413" t="s">
        <v>127</v>
      </c>
      <c r="O7" s="413" t="s">
        <v>128</v>
      </c>
      <c r="P7" s="406" t="s">
        <v>309</v>
      </c>
      <c r="Q7" s="414"/>
      <c r="R7" s="414"/>
      <c r="S7" s="414"/>
    </row>
    <row r="8" spans="1:19" s="8" customFormat="1" ht="24" customHeight="1">
      <c r="A8" s="414"/>
      <c r="B8" s="423"/>
      <c r="C8" s="420"/>
      <c r="D8" s="414"/>
      <c r="E8" s="414"/>
      <c r="F8" s="414"/>
      <c r="G8" s="414"/>
      <c r="H8" s="414"/>
      <c r="I8" s="414"/>
      <c r="J8" s="414"/>
      <c r="K8" s="414"/>
      <c r="L8" s="414"/>
      <c r="M8" s="414"/>
      <c r="N8" s="414"/>
      <c r="O8" s="414"/>
      <c r="P8" s="406"/>
      <c r="Q8" s="414"/>
      <c r="R8" s="414"/>
      <c r="S8" s="414"/>
    </row>
    <row r="9" spans="1:19" s="8" customFormat="1" ht="41.25" customHeight="1">
      <c r="A9" s="415"/>
      <c r="B9" s="424"/>
      <c r="C9" s="421"/>
      <c r="D9" s="415"/>
      <c r="E9" s="415"/>
      <c r="F9" s="415"/>
      <c r="G9" s="415"/>
      <c r="H9" s="415"/>
      <c r="I9" s="415"/>
      <c r="J9" s="415"/>
      <c r="K9" s="415"/>
      <c r="L9" s="415"/>
      <c r="M9" s="415"/>
      <c r="N9" s="415"/>
      <c r="O9" s="415"/>
      <c r="P9" s="406"/>
      <c r="Q9" s="415"/>
      <c r="R9" s="415"/>
      <c r="S9" s="415"/>
    </row>
    <row r="10" spans="1:19" s="50" customFormat="1" ht="17.25" customHeight="1">
      <c r="A10" s="49" t="s">
        <v>6</v>
      </c>
      <c r="B10" s="48" t="s">
        <v>7</v>
      </c>
      <c r="C10" s="121">
        <v>1</v>
      </c>
      <c r="D10" s="80">
        <f>C10+1</f>
        <v>2</v>
      </c>
      <c r="E10" s="80">
        <f aca="true" t="shared" si="0" ref="E10:S10">D10+1</f>
        <v>3</v>
      </c>
      <c r="F10" s="80">
        <f t="shared" si="0"/>
        <v>4</v>
      </c>
      <c r="G10" s="80">
        <f t="shared" si="0"/>
        <v>5</v>
      </c>
      <c r="H10" s="80">
        <f t="shared" si="0"/>
        <v>6</v>
      </c>
      <c r="I10" s="80">
        <f t="shared" si="0"/>
        <v>7</v>
      </c>
      <c r="J10" s="80">
        <f t="shared" si="0"/>
        <v>8</v>
      </c>
      <c r="K10" s="80">
        <f t="shared" si="0"/>
        <v>9</v>
      </c>
      <c r="L10" s="80">
        <f t="shared" si="0"/>
        <v>10</v>
      </c>
      <c r="M10" s="80">
        <f t="shared" si="0"/>
        <v>11</v>
      </c>
      <c r="N10" s="80">
        <f t="shared" si="0"/>
        <v>12</v>
      </c>
      <c r="O10" s="80">
        <f>N10+1</f>
        <v>13</v>
      </c>
      <c r="P10" s="80">
        <f t="shared" si="0"/>
        <v>14</v>
      </c>
      <c r="Q10" s="80">
        <f t="shared" si="0"/>
        <v>15</v>
      </c>
      <c r="R10" s="80">
        <f t="shared" si="0"/>
        <v>16</v>
      </c>
      <c r="S10" s="80">
        <f t="shared" si="0"/>
        <v>17</v>
      </c>
    </row>
    <row r="11" spans="1:19" s="83" customFormat="1" ht="24" customHeight="1">
      <c r="A11" s="282"/>
      <c r="B11" s="81" t="s">
        <v>31</v>
      </c>
      <c r="C11" s="122">
        <f aca="true" t="shared" si="1" ref="C11:S11">C12+C38+C43</f>
        <v>549445</v>
      </c>
      <c r="D11" s="82">
        <f t="shared" si="1"/>
        <v>398744</v>
      </c>
      <c r="E11" s="82">
        <f t="shared" si="1"/>
        <v>600</v>
      </c>
      <c r="F11" s="82">
        <f t="shared" si="1"/>
        <v>3684</v>
      </c>
      <c r="G11" s="82">
        <f t="shared" si="1"/>
        <v>2651</v>
      </c>
      <c r="H11" s="82">
        <f t="shared" si="1"/>
        <v>1616</v>
      </c>
      <c r="I11" s="82">
        <f t="shared" si="1"/>
        <v>1578</v>
      </c>
      <c r="J11" s="82">
        <f t="shared" si="1"/>
        <v>5523</v>
      </c>
      <c r="K11" s="82">
        <f t="shared" si="1"/>
        <v>956</v>
      </c>
      <c r="L11" s="82">
        <f t="shared" si="1"/>
        <v>2500</v>
      </c>
      <c r="M11" s="82">
        <f t="shared" si="1"/>
        <v>74977</v>
      </c>
      <c r="N11" s="82">
        <f t="shared" si="1"/>
        <v>44410</v>
      </c>
      <c r="O11" s="82">
        <f t="shared" si="1"/>
        <v>14184</v>
      </c>
      <c r="P11" s="82">
        <f t="shared" si="1"/>
        <v>16383</v>
      </c>
      <c r="Q11" s="82">
        <f t="shared" si="1"/>
        <v>31010</v>
      </c>
      <c r="R11" s="82">
        <f t="shared" si="1"/>
        <v>23184</v>
      </c>
      <c r="S11" s="82">
        <f t="shared" si="1"/>
        <v>2422</v>
      </c>
    </row>
    <row r="12" spans="1:19" s="7" customFormat="1" ht="21" customHeight="1">
      <c r="A12" s="283" t="s">
        <v>19</v>
      </c>
      <c r="B12" s="118" t="s">
        <v>198</v>
      </c>
      <c r="C12" s="123">
        <f aca="true" t="shared" si="2" ref="C12:S12">SUM(C13:C37)</f>
        <v>549407</v>
      </c>
      <c r="D12" s="119">
        <f t="shared" si="2"/>
        <v>398744</v>
      </c>
      <c r="E12" s="119">
        <f t="shared" si="2"/>
        <v>600</v>
      </c>
      <c r="F12" s="119">
        <f t="shared" si="2"/>
        <v>3684</v>
      </c>
      <c r="G12" s="119">
        <f t="shared" si="2"/>
        <v>2613</v>
      </c>
      <c r="H12" s="119">
        <f t="shared" si="2"/>
        <v>1616</v>
      </c>
      <c r="I12" s="119">
        <f t="shared" si="2"/>
        <v>1578</v>
      </c>
      <c r="J12" s="119">
        <f t="shared" si="2"/>
        <v>5523</v>
      </c>
      <c r="K12" s="119">
        <f t="shared" si="2"/>
        <v>956</v>
      </c>
      <c r="L12" s="119">
        <f t="shared" si="2"/>
        <v>2500</v>
      </c>
      <c r="M12" s="119">
        <f t="shared" si="2"/>
        <v>74977</v>
      </c>
      <c r="N12" s="119">
        <f t="shared" si="2"/>
        <v>44410</v>
      </c>
      <c r="O12" s="119">
        <f t="shared" si="2"/>
        <v>14184</v>
      </c>
      <c r="P12" s="119">
        <f t="shared" si="2"/>
        <v>16383</v>
      </c>
      <c r="Q12" s="119">
        <f t="shared" si="2"/>
        <v>31010</v>
      </c>
      <c r="R12" s="119">
        <f t="shared" si="2"/>
        <v>23184</v>
      </c>
      <c r="S12" s="119">
        <f t="shared" si="2"/>
        <v>2422</v>
      </c>
    </row>
    <row r="13" spans="1:20" s="7" customFormat="1" ht="21" customHeight="1">
      <c r="A13" s="60">
        <v>1</v>
      </c>
      <c r="B13" s="173" t="s">
        <v>167</v>
      </c>
      <c r="C13" s="124">
        <f>SUM(D13:M13)+SUM(Q13:S13)</f>
        <v>7203</v>
      </c>
      <c r="D13" s="79"/>
      <c r="E13" s="79"/>
      <c r="F13" s="79"/>
      <c r="G13" s="79"/>
      <c r="H13" s="79">
        <v>220</v>
      </c>
      <c r="I13" s="79"/>
      <c r="J13" s="79"/>
      <c r="K13" s="79"/>
      <c r="L13" s="79"/>
      <c r="M13" s="79">
        <f>N13+O13+P13</f>
        <v>0</v>
      </c>
      <c r="N13" s="79"/>
      <c r="O13" s="79"/>
      <c r="P13" s="79"/>
      <c r="Q13" s="79">
        <v>6983</v>
      </c>
      <c r="R13" s="79"/>
      <c r="S13" s="79"/>
      <c r="T13" s="85"/>
    </row>
    <row r="14" spans="1:20" s="7" customFormat="1" ht="21" customHeight="1">
      <c r="A14" s="60">
        <v>2</v>
      </c>
      <c r="B14" s="173" t="s">
        <v>168</v>
      </c>
      <c r="C14" s="124">
        <f aca="true" t="shared" si="3" ref="C14:C37">SUM(D14:M14)+SUM(Q14:S14)</f>
        <v>3817</v>
      </c>
      <c r="D14" s="79"/>
      <c r="E14" s="79"/>
      <c r="F14" s="79"/>
      <c r="G14" s="79"/>
      <c r="H14" s="79"/>
      <c r="I14" s="79"/>
      <c r="J14" s="79"/>
      <c r="K14" s="79"/>
      <c r="L14" s="79"/>
      <c r="M14" s="79">
        <f aca="true" t="shared" si="4" ref="M14:M47">N14+O14+P14</f>
        <v>0</v>
      </c>
      <c r="N14" s="79"/>
      <c r="O14" s="79"/>
      <c r="P14" s="79"/>
      <c r="Q14" s="79">
        <v>3817</v>
      </c>
      <c r="R14" s="79"/>
      <c r="S14" s="79"/>
      <c r="T14" s="85"/>
    </row>
    <row r="15" spans="1:20" s="7" customFormat="1" ht="21" customHeight="1">
      <c r="A15" s="60">
        <v>3</v>
      </c>
      <c r="B15" s="173" t="s">
        <v>166</v>
      </c>
      <c r="C15" s="124">
        <f t="shared" si="3"/>
        <v>9050</v>
      </c>
      <c r="D15" s="79"/>
      <c r="E15" s="79"/>
      <c r="F15" s="79"/>
      <c r="G15" s="79"/>
      <c r="H15" s="79"/>
      <c r="I15" s="79"/>
      <c r="J15" s="79"/>
      <c r="K15" s="79"/>
      <c r="L15" s="79"/>
      <c r="M15" s="79">
        <f t="shared" si="4"/>
        <v>0</v>
      </c>
      <c r="N15" s="79"/>
      <c r="O15" s="79"/>
      <c r="P15" s="79"/>
      <c r="Q15" s="79">
        <v>9050</v>
      </c>
      <c r="R15" s="79"/>
      <c r="S15" s="79"/>
      <c r="T15" s="85"/>
    </row>
    <row r="16" spans="1:20" s="7" customFormat="1" ht="21" customHeight="1">
      <c r="A16" s="60">
        <v>4</v>
      </c>
      <c r="B16" s="173" t="s">
        <v>296</v>
      </c>
      <c r="C16" s="124">
        <f t="shared" si="3"/>
        <v>4043</v>
      </c>
      <c r="D16" s="79"/>
      <c r="E16" s="79"/>
      <c r="F16" s="79"/>
      <c r="G16" s="79"/>
      <c r="H16" s="79"/>
      <c r="I16" s="79"/>
      <c r="J16" s="79"/>
      <c r="K16" s="79"/>
      <c r="L16" s="79"/>
      <c r="M16" s="79">
        <f t="shared" si="4"/>
        <v>2611</v>
      </c>
      <c r="N16" s="79"/>
      <c r="O16" s="79">
        <v>2611</v>
      </c>
      <c r="P16" s="79"/>
      <c r="Q16" s="79">
        <v>1432</v>
      </c>
      <c r="R16" s="79"/>
      <c r="S16" s="79"/>
      <c r="T16" s="85"/>
    </row>
    <row r="17" spans="1:20" s="7" customFormat="1" ht="21" customHeight="1">
      <c r="A17" s="60">
        <v>5</v>
      </c>
      <c r="B17" s="173" t="s">
        <v>297</v>
      </c>
      <c r="C17" s="124">
        <f t="shared" si="3"/>
        <v>1309</v>
      </c>
      <c r="D17" s="79"/>
      <c r="E17" s="79"/>
      <c r="F17" s="79"/>
      <c r="G17" s="79"/>
      <c r="H17" s="79"/>
      <c r="I17" s="79"/>
      <c r="J17" s="79"/>
      <c r="K17" s="79"/>
      <c r="L17" s="79"/>
      <c r="M17" s="79">
        <f t="shared" si="4"/>
        <v>0</v>
      </c>
      <c r="N17" s="79"/>
      <c r="O17" s="79"/>
      <c r="P17" s="79"/>
      <c r="Q17" s="79">
        <v>1309</v>
      </c>
      <c r="R17" s="79"/>
      <c r="S17" s="79"/>
      <c r="T17" s="85"/>
    </row>
    <row r="18" spans="1:20" s="7" customFormat="1" ht="21" customHeight="1">
      <c r="A18" s="60">
        <v>6</v>
      </c>
      <c r="B18" s="173" t="s">
        <v>298</v>
      </c>
      <c r="C18" s="124">
        <f t="shared" si="3"/>
        <v>4923</v>
      </c>
      <c r="D18" s="79"/>
      <c r="E18" s="79"/>
      <c r="F18" s="79"/>
      <c r="G18" s="79"/>
      <c r="H18" s="79"/>
      <c r="I18" s="79"/>
      <c r="J18" s="79"/>
      <c r="K18" s="79"/>
      <c r="L18" s="79">
        <v>2500</v>
      </c>
      <c r="M18" s="79">
        <f t="shared" si="4"/>
        <v>1445</v>
      </c>
      <c r="N18" s="79"/>
      <c r="O18" s="79"/>
      <c r="P18" s="79">
        <v>1445</v>
      </c>
      <c r="Q18" s="79">
        <v>978</v>
      </c>
      <c r="R18" s="79"/>
      <c r="S18" s="79"/>
      <c r="T18" s="85"/>
    </row>
    <row r="19" spans="1:20" s="7" customFormat="1" ht="21" customHeight="1">
      <c r="A19" s="60">
        <v>7</v>
      </c>
      <c r="B19" s="173" t="s">
        <v>170</v>
      </c>
      <c r="C19" s="124">
        <f t="shared" si="3"/>
        <v>649</v>
      </c>
      <c r="D19" s="79"/>
      <c r="E19" s="79"/>
      <c r="F19" s="79"/>
      <c r="G19" s="79"/>
      <c r="H19" s="79"/>
      <c r="I19" s="79"/>
      <c r="J19" s="79"/>
      <c r="K19" s="79"/>
      <c r="L19" s="79"/>
      <c r="M19" s="79">
        <f t="shared" si="4"/>
        <v>0</v>
      </c>
      <c r="N19" s="79"/>
      <c r="O19" s="79"/>
      <c r="P19" s="79"/>
      <c r="Q19" s="79">
        <v>649</v>
      </c>
      <c r="R19" s="79"/>
      <c r="S19" s="79"/>
      <c r="T19" s="85"/>
    </row>
    <row r="20" spans="1:20" s="7" customFormat="1" ht="21" customHeight="1">
      <c r="A20" s="60">
        <v>8</v>
      </c>
      <c r="B20" s="173" t="s">
        <v>171</v>
      </c>
      <c r="C20" s="124">
        <f t="shared" si="3"/>
        <v>656</v>
      </c>
      <c r="D20" s="79"/>
      <c r="E20" s="79"/>
      <c r="F20" s="79"/>
      <c r="G20" s="79"/>
      <c r="H20" s="79"/>
      <c r="I20" s="79"/>
      <c r="J20" s="79"/>
      <c r="K20" s="79"/>
      <c r="L20" s="79"/>
      <c r="M20" s="79">
        <f t="shared" si="4"/>
        <v>0</v>
      </c>
      <c r="N20" s="79"/>
      <c r="O20" s="79"/>
      <c r="P20" s="79"/>
      <c r="Q20" s="79">
        <v>656</v>
      </c>
      <c r="R20" s="79"/>
      <c r="S20" s="79"/>
      <c r="T20" s="85"/>
    </row>
    <row r="21" spans="1:20" s="7" customFormat="1" ht="21" customHeight="1">
      <c r="A21" s="60">
        <v>9</v>
      </c>
      <c r="B21" s="173" t="s">
        <v>172</v>
      </c>
      <c r="C21" s="124">
        <f t="shared" si="3"/>
        <v>2112</v>
      </c>
      <c r="D21" s="79"/>
      <c r="E21" s="79">
        <v>600</v>
      </c>
      <c r="F21" s="79"/>
      <c r="G21" s="79"/>
      <c r="H21" s="79"/>
      <c r="I21" s="79"/>
      <c r="J21" s="79"/>
      <c r="K21" s="79"/>
      <c r="L21" s="79"/>
      <c r="M21" s="79">
        <f t="shared" si="4"/>
        <v>580</v>
      </c>
      <c r="N21" s="79"/>
      <c r="O21" s="79"/>
      <c r="P21" s="79">
        <v>580</v>
      </c>
      <c r="Q21" s="79">
        <v>932</v>
      </c>
      <c r="R21" s="79"/>
      <c r="S21" s="79"/>
      <c r="T21" s="85"/>
    </row>
    <row r="22" spans="1:20" s="7" customFormat="1" ht="21" customHeight="1">
      <c r="A22" s="60">
        <v>10</v>
      </c>
      <c r="B22" s="173" t="s">
        <v>173</v>
      </c>
      <c r="C22" s="124">
        <f t="shared" si="3"/>
        <v>272</v>
      </c>
      <c r="D22" s="79"/>
      <c r="E22" s="79"/>
      <c r="F22" s="79"/>
      <c r="G22" s="79"/>
      <c r="H22" s="79"/>
      <c r="I22" s="79"/>
      <c r="J22" s="79"/>
      <c r="K22" s="79"/>
      <c r="L22" s="79"/>
      <c r="M22" s="79">
        <f t="shared" si="4"/>
        <v>0</v>
      </c>
      <c r="N22" s="79"/>
      <c r="O22" s="79"/>
      <c r="P22" s="79"/>
      <c r="Q22" s="79">
        <v>272</v>
      </c>
      <c r="R22" s="79"/>
      <c r="S22" s="79"/>
      <c r="T22" s="85"/>
    </row>
    <row r="23" spans="1:20" s="7" customFormat="1" ht="21" customHeight="1">
      <c r="A23" s="60">
        <v>11</v>
      </c>
      <c r="B23" s="173" t="s">
        <v>174</v>
      </c>
      <c r="C23" s="124">
        <f t="shared" si="3"/>
        <v>1828</v>
      </c>
      <c r="D23" s="79"/>
      <c r="E23" s="79"/>
      <c r="F23" s="79"/>
      <c r="G23" s="79"/>
      <c r="H23" s="79"/>
      <c r="I23" s="79"/>
      <c r="J23" s="79"/>
      <c r="K23" s="79"/>
      <c r="L23" s="79"/>
      <c r="M23" s="79">
        <f t="shared" si="4"/>
        <v>0</v>
      </c>
      <c r="N23" s="79"/>
      <c r="O23" s="79"/>
      <c r="P23" s="79"/>
      <c r="Q23" s="79">
        <v>1828</v>
      </c>
      <c r="R23" s="79"/>
      <c r="S23" s="79"/>
      <c r="T23" s="85"/>
    </row>
    <row r="24" spans="1:20" s="7" customFormat="1" ht="21" customHeight="1">
      <c r="A24" s="60">
        <v>12</v>
      </c>
      <c r="B24" s="173" t="s">
        <v>302</v>
      </c>
      <c r="C24" s="124">
        <f t="shared" si="3"/>
        <v>25532</v>
      </c>
      <c r="D24" s="79"/>
      <c r="E24" s="79"/>
      <c r="F24" s="79"/>
      <c r="G24" s="79"/>
      <c r="H24" s="79">
        <v>1396</v>
      </c>
      <c r="I24" s="79"/>
      <c r="J24" s="79"/>
      <c r="K24" s="79"/>
      <c r="L24" s="79"/>
      <c r="M24" s="79">
        <f t="shared" si="4"/>
        <v>0</v>
      </c>
      <c r="N24" s="79"/>
      <c r="O24" s="79"/>
      <c r="P24" s="79"/>
      <c r="Q24" s="79">
        <v>1091</v>
      </c>
      <c r="R24" s="79">
        <v>23045</v>
      </c>
      <c r="S24" s="79"/>
      <c r="T24" s="85"/>
    </row>
    <row r="25" spans="1:20" s="7" customFormat="1" ht="21" customHeight="1">
      <c r="A25" s="60">
        <v>13</v>
      </c>
      <c r="B25" s="173" t="s">
        <v>176</v>
      </c>
      <c r="C25" s="124">
        <f t="shared" si="3"/>
        <v>300</v>
      </c>
      <c r="D25" s="79"/>
      <c r="E25" s="79"/>
      <c r="F25" s="79"/>
      <c r="G25" s="79"/>
      <c r="H25" s="79"/>
      <c r="I25" s="79"/>
      <c r="J25" s="79"/>
      <c r="K25" s="79"/>
      <c r="L25" s="79"/>
      <c r="M25" s="79">
        <f t="shared" si="4"/>
        <v>0</v>
      </c>
      <c r="N25" s="79"/>
      <c r="O25" s="79"/>
      <c r="P25" s="79"/>
      <c r="Q25" s="79">
        <v>161</v>
      </c>
      <c r="R25" s="79">
        <v>139</v>
      </c>
      <c r="S25" s="79"/>
      <c r="T25" s="85"/>
    </row>
    <row r="26" spans="1:20" s="7" customFormat="1" ht="21" customHeight="1">
      <c r="A26" s="60">
        <v>14</v>
      </c>
      <c r="B26" s="173" t="s">
        <v>301</v>
      </c>
      <c r="C26" s="124">
        <f t="shared" si="3"/>
        <v>455</v>
      </c>
      <c r="D26" s="79"/>
      <c r="E26" s="79"/>
      <c r="F26" s="79"/>
      <c r="G26" s="79"/>
      <c r="H26" s="79"/>
      <c r="I26" s="79"/>
      <c r="J26" s="79"/>
      <c r="K26" s="79"/>
      <c r="L26" s="79"/>
      <c r="M26" s="79">
        <f t="shared" si="4"/>
        <v>0</v>
      </c>
      <c r="N26" s="79"/>
      <c r="O26" s="79"/>
      <c r="P26" s="79"/>
      <c r="Q26" s="79">
        <v>455</v>
      </c>
      <c r="R26" s="79"/>
      <c r="S26" s="79"/>
      <c r="T26" s="85"/>
    </row>
    <row r="27" spans="1:20" s="7" customFormat="1" ht="21" customHeight="1">
      <c r="A27" s="60">
        <v>15</v>
      </c>
      <c r="B27" s="173" t="s">
        <v>300</v>
      </c>
      <c r="C27" s="124">
        <f t="shared" si="3"/>
        <v>394462</v>
      </c>
      <c r="D27" s="79">
        <v>393065</v>
      </c>
      <c r="E27" s="79"/>
      <c r="F27" s="79"/>
      <c r="G27" s="79"/>
      <c r="H27" s="79"/>
      <c r="I27" s="79"/>
      <c r="J27" s="79"/>
      <c r="K27" s="79"/>
      <c r="L27" s="79"/>
      <c r="M27" s="79">
        <f t="shared" si="4"/>
        <v>0</v>
      </c>
      <c r="N27" s="79"/>
      <c r="O27" s="79"/>
      <c r="P27" s="79"/>
      <c r="Q27" s="79">
        <v>1397</v>
      </c>
      <c r="R27" s="79"/>
      <c r="S27" s="79"/>
      <c r="T27" s="85"/>
    </row>
    <row r="28" spans="1:20" s="7" customFormat="1" ht="21" customHeight="1">
      <c r="A28" s="60">
        <v>16</v>
      </c>
      <c r="B28" s="173" t="s">
        <v>299</v>
      </c>
      <c r="C28" s="124">
        <f t="shared" si="3"/>
        <v>1018</v>
      </c>
      <c r="D28" s="79">
        <v>1018</v>
      </c>
      <c r="E28" s="79"/>
      <c r="F28" s="79"/>
      <c r="G28" s="79"/>
      <c r="H28" s="79"/>
      <c r="I28" s="79"/>
      <c r="J28" s="79"/>
      <c r="K28" s="79"/>
      <c r="L28" s="79"/>
      <c r="M28" s="79">
        <f t="shared" si="4"/>
        <v>0</v>
      </c>
      <c r="N28" s="79"/>
      <c r="O28" s="79"/>
      <c r="P28" s="79"/>
      <c r="Q28" s="79"/>
      <c r="R28" s="79"/>
      <c r="S28" s="79"/>
      <c r="T28" s="85"/>
    </row>
    <row r="29" spans="1:20" s="7" customFormat="1" ht="21" customHeight="1">
      <c r="A29" s="60">
        <v>17</v>
      </c>
      <c r="B29" s="173" t="s">
        <v>270</v>
      </c>
      <c r="C29" s="124">
        <f t="shared" si="3"/>
        <v>4661</v>
      </c>
      <c r="D29" s="79">
        <v>4661</v>
      </c>
      <c r="E29" s="79"/>
      <c r="F29" s="79"/>
      <c r="G29" s="79"/>
      <c r="H29" s="79"/>
      <c r="I29" s="79"/>
      <c r="J29" s="79"/>
      <c r="K29" s="79"/>
      <c r="L29" s="79"/>
      <c r="M29" s="79">
        <f t="shared" si="4"/>
        <v>0</v>
      </c>
      <c r="N29" s="79"/>
      <c r="O29" s="79"/>
      <c r="P29" s="79"/>
      <c r="Q29" s="79"/>
      <c r="R29" s="79"/>
      <c r="S29" s="79"/>
      <c r="T29" s="85"/>
    </row>
    <row r="30" spans="1:20" s="7" customFormat="1" ht="21" customHeight="1">
      <c r="A30" s="60">
        <v>18</v>
      </c>
      <c r="B30" s="173" t="s">
        <v>177</v>
      </c>
      <c r="C30" s="124">
        <f t="shared" si="3"/>
        <v>121</v>
      </c>
      <c r="D30" s="79"/>
      <c r="E30" s="79"/>
      <c r="F30" s="79"/>
      <c r="G30" s="79"/>
      <c r="H30" s="79"/>
      <c r="I30" s="79"/>
      <c r="J30" s="79"/>
      <c r="K30" s="79"/>
      <c r="L30" s="79"/>
      <c r="M30" s="79">
        <f t="shared" si="4"/>
        <v>121</v>
      </c>
      <c r="N30" s="79"/>
      <c r="O30" s="79"/>
      <c r="P30" s="79">
        <v>121</v>
      </c>
      <c r="Q30" s="79"/>
      <c r="R30" s="79"/>
      <c r="S30" s="79"/>
      <c r="T30" s="85"/>
    </row>
    <row r="31" spans="1:20" s="7" customFormat="1" ht="21" customHeight="1">
      <c r="A31" s="60">
        <v>19</v>
      </c>
      <c r="B31" s="173" t="s">
        <v>303</v>
      </c>
      <c r="C31" s="124">
        <f t="shared" si="3"/>
        <v>5543</v>
      </c>
      <c r="D31" s="79"/>
      <c r="E31" s="79"/>
      <c r="F31" s="79"/>
      <c r="G31" s="79"/>
      <c r="H31" s="79"/>
      <c r="I31" s="79"/>
      <c r="J31" s="79"/>
      <c r="K31" s="79"/>
      <c r="L31" s="79"/>
      <c r="M31" s="79">
        <f t="shared" si="4"/>
        <v>5543</v>
      </c>
      <c r="N31" s="79"/>
      <c r="O31" s="79"/>
      <c r="P31" s="79">
        <v>5543</v>
      </c>
      <c r="Q31" s="79"/>
      <c r="R31" s="79"/>
      <c r="S31" s="79"/>
      <c r="T31" s="85"/>
    </row>
    <row r="32" spans="1:20" s="7" customFormat="1" ht="21" customHeight="1">
      <c r="A32" s="60">
        <v>20</v>
      </c>
      <c r="B32" s="173" t="s">
        <v>304</v>
      </c>
      <c r="C32" s="124">
        <f t="shared" si="3"/>
        <v>844</v>
      </c>
      <c r="D32" s="79"/>
      <c r="E32" s="79"/>
      <c r="F32" s="79"/>
      <c r="G32" s="79"/>
      <c r="H32" s="79"/>
      <c r="I32" s="79"/>
      <c r="J32" s="79"/>
      <c r="K32" s="79"/>
      <c r="L32" s="79"/>
      <c r="M32" s="79">
        <f t="shared" si="4"/>
        <v>844</v>
      </c>
      <c r="N32" s="79"/>
      <c r="O32" s="79"/>
      <c r="P32" s="79">
        <v>844</v>
      </c>
      <c r="Q32" s="79"/>
      <c r="R32" s="79"/>
      <c r="S32" s="79"/>
      <c r="T32" s="85"/>
    </row>
    <row r="33" spans="1:20" s="7" customFormat="1" ht="36.75" customHeight="1">
      <c r="A33" s="60">
        <v>21</v>
      </c>
      <c r="B33" s="332" t="s">
        <v>305</v>
      </c>
      <c r="C33" s="124">
        <f t="shared" si="3"/>
        <v>8057</v>
      </c>
      <c r="D33" s="79"/>
      <c r="E33" s="79"/>
      <c r="F33" s="79"/>
      <c r="G33" s="79"/>
      <c r="H33" s="79"/>
      <c r="I33" s="79">
        <v>1578</v>
      </c>
      <c r="J33" s="79">
        <v>5523</v>
      </c>
      <c r="K33" s="79">
        <v>956</v>
      </c>
      <c r="L33" s="79"/>
      <c r="M33" s="79">
        <f t="shared" si="4"/>
        <v>0</v>
      </c>
      <c r="N33" s="79"/>
      <c r="O33" s="79"/>
      <c r="P33" s="79"/>
      <c r="Q33" s="79"/>
      <c r="R33" s="79"/>
      <c r="S33" s="79"/>
      <c r="T33" s="85"/>
    </row>
    <row r="34" spans="1:20" s="7" customFormat="1" ht="21" customHeight="1">
      <c r="A34" s="60">
        <v>22</v>
      </c>
      <c r="B34" s="173" t="s">
        <v>178</v>
      </c>
      <c r="C34" s="124">
        <f t="shared" si="3"/>
        <v>2613</v>
      </c>
      <c r="D34" s="79"/>
      <c r="E34" s="79"/>
      <c r="F34" s="79"/>
      <c r="G34" s="79">
        <v>2613</v>
      </c>
      <c r="H34" s="79"/>
      <c r="I34" s="79"/>
      <c r="J34" s="79"/>
      <c r="K34" s="79"/>
      <c r="L34" s="79"/>
      <c r="M34" s="79">
        <f t="shared" si="4"/>
        <v>0</v>
      </c>
      <c r="N34" s="79"/>
      <c r="O34" s="79"/>
      <c r="P34" s="79"/>
      <c r="Q34" s="79"/>
      <c r="R34" s="79"/>
      <c r="S34" s="79"/>
      <c r="T34" s="85"/>
    </row>
    <row r="35" spans="1:20" s="7" customFormat="1" ht="21" customHeight="1">
      <c r="A35" s="60">
        <v>23</v>
      </c>
      <c r="B35" s="173" t="s">
        <v>306</v>
      </c>
      <c r="C35" s="124">
        <f t="shared" si="3"/>
        <v>3684</v>
      </c>
      <c r="D35" s="79"/>
      <c r="E35" s="79"/>
      <c r="F35" s="79">
        <v>3684</v>
      </c>
      <c r="G35" s="79"/>
      <c r="H35" s="79"/>
      <c r="I35" s="79"/>
      <c r="J35" s="79"/>
      <c r="K35" s="79"/>
      <c r="L35" s="79"/>
      <c r="M35" s="79">
        <f t="shared" si="4"/>
        <v>0</v>
      </c>
      <c r="N35" s="79"/>
      <c r="O35" s="79"/>
      <c r="P35" s="79"/>
      <c r="Q35" s="79"/>
      <c r="R35" s="79"/>
      <c r="S35" s="79"/>
      <c r="T35" s="85"/>
    </row>
    <row r="36" spans="1:20" s="7" customFormat="1" ht="21" customHeight="1">
      <c r="A36" s="60">
        <v>24</v>
      </c>
      <c r="B36" s="173" t="s">
        <v>307</v>
      </c>
      <c r="C36" s="124">
        <f t="shared" si="3"/>
        <v>61072</v>
      </c>
      <c r="D36" s="79"/>
      <c r="E36" s="79"/>
      <c r="F36" s="79"/>
      <c r="G36" s="79"/>
      <c r="H36" s="79"/>
      <c r="I36" s="79"/>
      <c r="J36" s="79"/>
      <c r="K36" s="79"/>
      <c r="L36" s="79"/>
      <c r="M36" s="79">
        <f t="shared" si="4"/>
        <v>61072</v>
      </c>
      <c r="N36" s="79">
        <v>44410</v>
      </c>
      <c r="O36" s="79">
        <f>2612+6600</f>
        <v>9212</v>
      </c>
      <c r="P36" s="79">
        <v>7450</v>
      </c>
      <c r="Q36" s="79"/>
      <c r="R36" s="79"/>
      <c r="S36" s="79"/>
      <c r="T36" s="85"/>
    </row>
    <row r="37" spans="1:20" s="7" customFormat="1" ht="21" customHeight="1">
      <c r="A37" s="60">
        <v>25</v>
      </c>
      <c r="B37" s="200" t="s">
        <v>180</v>
      </c>
      <c r="C37" s="124">
        <f t="shared" si="3"/>
        <v>5183</v>
      </c>
      <c r="D37" s="79"/>
      <c r="E37" s="79"/>
      <c r="F37" s="79"/>
      <c r="G37" s="79"/>
      <c r="H37" s="79"/>
      <c r="I37" s="79"/>
      <c r="J37" s="79"/>
      <c r="K37" s="79"/>
      <c r="L37" s="79"/>
      <c r="M37" s="79">
        <f t="shared" si="4"/>
        <v>2761</v>
      </c>
      <c r="N37" s="79"/>
      <c r="O37" s="79">
        <v>2361</v>
      </c>
      <c r="P37" s="79">
        <v>400</v>
      </c>
      <c r="Q37" s="79"/>
      <c r="R37" s="79"/>
      <c r="S37" s="79">
        <v>2422</v>
      </c>
      <c r="T37" s="85"/>
    </row>
    <row r="38" spans="1:19" s="11" customFormat="1" ht="21" customHeight="1" hidden="1">
      <c r="A38" s="285" t="s">
        <v>20</v>
      </c>
      <c r="B38" s="116" t="s">
        <v>199</v>
      </c>
      <c r="C38" s="124">
        <f>SUM(D38:M38)+SUM(Q38:S38)</f>
        <v>0</v>
      </c>
      <c r="D38" s="84">
        <f>SUM(D39:D42)</f>
        <v>0</v>
      </c>
      <c r="E38" s="84">
        <f aca="true" t="shared" si="5" ref="E38:S38">SUM(E39:E42)</f>
        <v>0</v>
      </c>
      <c r="F38" s="84">
        <f t="shared" si="5"/>
        <v>0</v>
      </c>
      <c r="G38" s="84">
        <f t="shared" si="5"/>
        <v>0</v>
      </c>
      <c r="H38" s="84">
        <f t="shared" si="5"/>
        <v>0</v>
      </c>
      <c r="I38" s="84">
        <f t="shared" si="5"/>
        <v>0</v>
      </c>
      <c r="J38" s="84">
        <f t="shared" si="5"/>
        <v>0</v>
      </c>
      <c r="K38" s="84">
        <f t="shared" si="5"/>
        <v>0</v>
      </c>
      <c r="L38" s="84">
        <f t="shared" si="5"/>
        <v>0</v>
      </c>
      <c r="M38" s="84">
        <f t="shared" si="5"/>
        <v>0</v>
      </c>
      <c r="N38" s="84">
        <f t="shared" si="5"/>
        <v>0</v>
      </c>
      <c r="O38" s="84">
        <f t="shared" si="5"/>
        <v>0</v>
      </c>
      <c r="P38" s="84">
        <f t="shared" si="5"/>
        <v>0</v>
      </c>
      <c r="Q38" s="84">
        <f t="shared" si="5"/>
        <v>0</v>
      </c>
      <c r="R38" s="84">
        <f t="shared" si="5"/>
        <v>0</v>
      </c>
      <c r="S38" s="84">
        <f t="shared" si="5"/>
        <v>0</v>
      </c>
    </row>
    <row r="39" spans="1:19" s="11" customFormat="1" ht="21" customHeight="1" hidden="1">
      <c r="A39" s="284">
        <v>1</v>
      </c>
      <c r="B39" s="117" t="s">
        <v>179</v>
      </c>
      <c r="C39" s="124">
        <f>SUM(D39:M39)+SUM(Q39:S39)</f>
        <v>0</v>
      </c>
      <c r="D39" s="84"/>
      <c r="E39" s="84"/>
      <c r="F39" s="84"/>
      <c r="G39" s="84"/>
      <c r="H39" s="84"/>
      <c r="I39" s="84"/>
      <c r="J39" s="84"/>
      <c r="K39" s="84"/>
      <c r="L39" s="84"/>
      <c r="M39" s="115">
        <f>N39+O39+P39</f>
        <v>0</v>
      </c>
      <c r="N39" s="79"/>
      <c r="O39" s="84"/>
      <c r="P39" s="84"/>
      <c r="Q39" s="84"/>
      <c r="R39" s="84"/>
      <c r="S39" s="84"/>
    </row>
    <row r="40" spans="1:19" s="11" customFormat="1" ht="21" customHeight="1" hidden="1">
      <c r="A40" s="284">
        <v>2</v>
      </c>
      <c r="B40" s="117" t="s">
        <v>165</v>
      </c>
      <c r="C40" s="124">
        <f aca="true" t="shared" si="6" ref="C40:C47">SUM(D40:M40)+SUM(Q40:S40)</f>
        <v>0</v>
      </c>
      <c r="D40" s="84"/>
      <c r="E40" s="84"/>
      <c r="F40" s="84"/>
      <c r="G40" s="84"/>
      <c r="H40" s="84"/>
      <c r="I40" s="79"/>
      <c r="J40" s="84"/>
      <c r="K40" s="84"/>
      <c r="L40" s="84"/>
      <c r="M40" s="115">
        <f t="shared" si="4"/>
        <v>0</v>
      </c>
      <c r="N40" s="79"/>
      <c r="O40" s="84"/>
      <c r="P40" s="84"/>
      <c r="Q40" s="84"/>
      <c r="R40" s="84"/>
      <c r="S40" s="84"/>
    </row>
    <row r="41" spans="1:19" s="11" customFormat="1" ht="21" customHeight="1" hidden="1">
      <c r="A41" s="284">
        <v>3</v>
      </c>
      <c r="B41" s="117" t="s">
        <v>175</v>
      </c>
      <c r="C41" s="124">
        <f t="shared" si="6"/>
        <v>0</v>
      </c>
      <c r="D41" s="84"/>
      <c r="E41" s="84"/>
      <c r="F41" s="84"/>
      <c r="G41" s="84"/>
      <c r="H41" s="84"/>
      <c r="I41" s="84"/>
      <c r="J41" s="84"/>
      <c r="K41" s="84"/>
      <c r="L41" s="84"/>
      <c r="M41" s="115">
        <f t="shared" si="4"/>
        <v>0</v>
      </c>
      <c r="N41" s="79"/>
      <c r="O41" s="84"/>
      <c r="P41" s="84"/>
      <c r="Q41" s="79"/>
      <c r="R41" s="79"/>
      <c r="S41" s="84"/>
    </row>
    <row r="42" spans="1:19" s="11" customFormat="1" ht="21" customHeight="1" hidden="1">
      <c r="A42" s="284">
        <v>4</v>
      </c>
      <c r="B42" s="117" t="s">
        <v>169</v>
      </c>
      <c r="C42" s="124">
        <f t="shared" si="6"/>
        <v>0</v>
      </c>
      <c r="D42" s="84"/>
      <c r="E42" s="84"/>
      <c r="F42" s="84"/>
      <c r="G42" s="84"/>
      <c r="H42" s="84"/>
      <c r="I42" s="84"/>
      <c r="J42" s="84"/>
      <c r="K42" s="84"/>
      <c r="L42" s="84"/>
      <c r="M42" s="115">
        <f t="shared" si="4"/>
        <v>0</v>
      </c>
      <c r="N42" s="79"/>
      <c r="O42" s="84"/>
      <c r="P42" s="84"/>
      <c r="Q42" s="79"/>
      <c r="R42" s="84"/>
      <c r="S42" s="84"/>
    </row>
    <row r="43" spans="1:19" s="11" customFormat="1" ht="21" customHeight="1">
      <c r="A43" s="285" t="s">
        <v>20</v>
      </c>
      <c r="B43" s="288" t="s">
        <v>200</v>
      </c>
      <c r="C43" s="124">
        <f t="shared" si="6"/>
        <v>38</v>
      </c>
      <c r="D43" s="84">
        <f aca="true" t="shared" si="7" ref="D43:L43">SUM(D44:D47)</f>
        <v>0</v>
      </c>
      <c r="E43" s="84">
        <f t="shared" si="7"/>
        <v>0</v>
      </c>
      <c r="F43" s="84">
        <f t="shared" si="7"/>
        <v>0</v>
      </c>
      <c r="G43" s="84">
        <f t="shared" si="7"/>
        <v>38</v>
      </c>
      <c r="H43" s="84">
        <f t="shared" si="7"/>
        <v>0</v>
      </c>
      <c r="I43" s="84">
        <f t="shared" si="7"/>
        <v>0</v>
      </c>
      <c r="J43" s="84">
        <f t="shared" si="7"/>
        <v>0</v>
      </c>
      <c r="K43" s="84">
        <f t="shared" si="7"/>
        <v>0</v>
      </c>
      <c r="L43" s="84">
        <f t="shared" si="7"/>
        <v>0</v>
      </c>
      <c r="M43" s="84">
        <f>SUM(M44:M47)</f>
        <v>0</v>
      </c>
      <c r="N43" s="84">
        <f aca="true" t="shared" si="8" ref="N43:S43">SUM(N44:N47)</f>
        <v>0</v>
      </c>
      <c r="O43" s="84">
        <f t="shared" si="8"/>
        <v>0</v>
      </c>
      <c r="P43" s="84">
        <f t="shared" si="8"/>
        <v>0</v>
      </c>
      <c r="Q43" s="84">
        <f t="shared" si="8"/>
        <v>0</v>
      </c>
      <c r="R43" s="84">
        <f t="shared" si="8"/>
        <v>0</v>
      </c>
      <c r="S43" s="84">
        <f t="shared" si="8"/>
        <v>0</v>
      </c>
    </row>
    <row r="44" spans="1:19" s="8" customFormat="1" ht="21" customHeight="1" hidden="1">
      <c r="A44" s="284">
        <v>1</v>
      </c>
      <c r="B44" s="117" t="s">
        <v>175</v>
      </c>
      <c r="C44" s="124">
        <f t="shared" si="6"/>
        <v>0</v>
      </c>
      <c r="D44" s="79"/>
      <c r="E44" s="79"/>
      <c r="F44" s="79"/>
      <c r="G44" s="79"/>
      <c r="H44" s="79"/>
      <c r="I44" s="79"/>
      <c r="J44" s="79"/>
      <c r="K44" s="79"/>
      <c r="L44" s="79"/>
      <c r="M44" s="115">
        <f t="shared" si="4"/>
        <v>0</v>
      </c>
      <c r="N44" s="79"/>
      <c r="O44" s="79"/>
      <c r="P44" s="79"/>
      <c r="Q44" s="79"/>
      <c r="R44" s="79"/>
      <c r="S44" s="79"/>
    </row>
    <row r="45" spans="1:19" s="8" customFormat="1" ht="21" customHeight="1" hidden="1">
      <c r="A45" s="284">
        <v>2</v>
      </c>
      <c r="B45" s="117" t="s">
        <v>169</v>
      </c>
      <c r="C45" s="124">
        <f t="shared" si="6"/>
        <v>0</v>
      </c>
      <c r="D45" s="79"/>
      <c r="E45" s="79"/>
      <c r="F45" s="79"/>
      <c r="G45" s="79"/>
      <c r="H45" s="79"/>
      <c r="I45" s="79"/>
      <c r="J45" s="79"/>
      <c r="K45" s="79"/>
      <c r="L45" s="79"/>
      <c r="M45" s="115">
        <f t="shared" si="4"/>
        <v>0</v>
      </c>
      <c r="N45" s="79"/>
      <c r="O45" s="79"/>
      <c r="P45" s="79"/>
      <c r="Q45" s="79"/>
      <c r="R45" s="79"/>
      <c r="S45" s="79"/>
    </row>
    <row r="46" spans="1:19" s="8" customFormat="1" ht="21" customHeight="1">
      <c r="A46" s="293">
        <v>1</v>
      </c>
      <c r="B46" s="294" t="s">
        <v>178</v>
      </c>
      <c r="C46" s="286">
        <f t="shared" si="6"/>
        <v>38</v>
      </c>
      <c r="D46" s="287"/>
      <c r="E46" s="287"/>
      <c r="F46" s="287"/>
      <c r="G46" s="287">
        <v>38</v>
      </c>
      <c r="H46" s="287"/>
      <c r="I46" s="287"/>
      <c r="J46" s="287"/>
      <c r="K46" s="287"/>
      <c r="L46" s="287"/>
      <c r="M46" s="287">
        <f t="shared" si="4"/>
        <v>0</v>
      </c>
      <c r="N46" s="287"/>
      <c r="O46" s="287"/>
      <c r="P46" s="287"/>
      <c r="Q46" s="287"/>
      <c r="R46" s="287"/>
      <c r="S46" s="287"/>
    </row>
    <row r="47" spans="1:19" s="8" customFormat="1" ht="21" customHeight="1" hidden="1">
      <c r="A47" s="328">
        <v>4</v>
      </c>
      <c r="B47" s="329" t="s">
        <v>201</v>
      </c>
      <c r="C47" s="330">
        <f t="shared" si="6"/>
        <v>0</v>
      </c>
      <c r="D47" s="331"/>
      <c r="E47" s="331"/>
      <c r="F47" s="331"/>
      <c r="G47" s="331"/>
      <c r="H47" s="331"/>
      <c r="I47" s="331"/>
      <c r="J47" s="331"/>
      <c r="K47" s="331"/>
      <c r="L47" s="331"/>
      <c r="M47" s="331">
        <f t="shared" si="4"/>
        <v>0</v>
      </c>
      <c r="N47" s="331"/>
      <c r="O47" s="331"/>
      <c r="P47" s="331"/>
      <c r="Q47" s="331"/>
      <c r="R47" s="331"/>
      <c r="S47" s="331"/>
    </row>
    <row r="48" spans="1:19" ht="18.75">
      <c r="A48" s="7"/>
      <c r="B48" s="9"/>
      <c r="C48" s="19"/>
      <c r="D48" s="7"/>
      <c r="E48" s="7"/>
      <c r="F48" s="7"/>
      <c r="G48" s="7"/>
      <c r="H48" s="7"/>
      <c r="I48" s="7"/>
      <c r="J48" s="7"/>
      <c r="K48" s="7"/>
      <c r="L48" s="7"/>
      <c r="M48" s="7"/>
      <c r="N48" s="7"/>
      <c r="O48" s="7"/>
      <c r="P48" s="7"/>
      <c r="Q48" s="7"/>
      <c r="R48" s="7"/>
      <c r="S48" s="7"/>
    </row>
    <row r="49" spans="1:19" ht="18.75">
      <c r="A49" s="7"/>
      <c r="B49" s="7"/>
      <c r="C49" s="19"/>
      <c r="D49" s="7"/>
      <c r="E49" s="7"/>
      <c r="F49" s="7"/>
      <c r="G49" s="7"/>
      <c r="H49" s="7"/>
      <c r="I49" s="7"/>
      <c r="J49" s="7"/>
      <c r="K49" s="7"/>
      <c r="L49" s="7"/>
      <c r="M49" s="7"/>
      <c r="N49" s="7"/>
      <c r="O49" s="7"/>
      <c r="P49" s="7"/>
      <c r="Q49" s="7"/>
      <c r="R49" s="7"/>
      <c r="S49" s="7"/>
    </row>
    <row r="50" spans="1:19" ht="18.75">
      <c r="A50" s="7"/>
      <c r="B50" s="7"/>
      <c r="C50" s="19"/>
      <c r="D50" s="7"/>
      <c r="E50" s="7"/>
      <c r="F50" s="7"/>
      <c r="G50" s="7"/>
      <c r="H50" s="7"/>
      <c r="I50" s="7"/>
      <c r="J50" s="7"/>
      <c r="K50" s="7"/>
      <c r="L50" s="7"/>
      <c r="M50" s="7"/>
      <c r="N50" s="7"/>
      <c r="O50" s="7"/>
      <c r="P50" s="7"/>
      <c r="Q50" s="7"/>
      <c r="R50" s="7"/>
      <c r="S50" s="7"/>
    </row>
    <row r="51" spans="1:19" ht="18.75">
      <c r="A51" s="7"/>
      <c r="B51" s="7"/>
      <c r="C51" s="19"/>
      <c r="D51" s="7"/>
      <c r="E51" s="7"/>
      <c r="F51" s="7"/>
      <c r="G51" s="7"/>
      <c r="H51" s="7"/>
      <c r="I51" s="7"/>
      <c r="J51" s="7"/>
      <c r="K51" s="7"/>
      <c r="L51" s="7"/>
      <c r="M51" s="7"/>
      <c r="N51" s="7"/>
      <c r="O51" s="7"/>
      <c r="P51" s="7"/>
      <c r="Q51" s="7"/>
      <c r="R51" s="7"/>
      <c r="S51" s="7"/>
    </row>
    <row r="52" spans="1:19" ht="18.75">
      <c r="A52" s="7"/>
      <c r="B52" s="7"/>
      <c r="C52" s="195"/>
      <c r="D52" s="7"/>
      <c r="E52" s="7"/>
      <c r="F52" s="7"/>
      <c r="G52" s="7"/>
      <c r="H52" s="7"/>
      <c r="I52" s="7"/>
      <c r="J52" s="7"/>
      <c r="K52" s="7"/>
      <c r="L52" s="7"/>
      <c r="M52" s="7"/>
      <c r="N52" s="7"/>
      <c r="O52" s="7"/>
      <c r="P52" s="7"/>
      <c r="Q52" s="7"/>
      <c r="R52" s="7"/>
      <c r="S52" s="7"/>
    </row>
    <row r="53" spans="1:19" ht="18.75">
      <c r="A53" s="7"/>
      <c r="B53" s="7"/>
      <c r="C53" s="19"/>
      <c r="D53" s="7"/>
      <c r="E53" s="7"/>
      <c r="F53" s="7"/>
      <c r="G53" s="7"/>
      <c r="H53" s="7"/>
      <c r="I53" s="7"/>
      <c r="J53" s="7"/>
      <c r="K53" s="7"/>
      <c r="L53" s="7"/>
      <c r="M53" s="7"/>
      <c r="N53" s="7"/>
      <c r="O53" s="7"/>
      <c r="P53" s="7"/>
      <c r="Q53" s="7"/>
      <c r="R53" s="7"/>
      <c r="S53" s="7"/>
    </row>
    <row r="54" spans="1:19" ht="18.75">
      <c r="A54" s="7"/>
      <c r="B54" s="7"/>
      <c r="C54" s="19"/>
      <c r="D54" s="7"/>
      <c r="E54" s="7"/>
      <c r="F54" s="7"/>
      <c r="G54" s="7"/>
      <c r="H54" s="7"/>
      <c r="I54" s="7"/>
      <c r="J54" s="7"/>
      <c r="K54" s="7"/>
      <c r="L54" s="7"/>
      <c r="M54" s="7"/>
      <c r="N54" s="7"/>
      <c r="O54" s="7"/>
      <c r="P54" s="7"/>
      <c r="Q54" s="7"/>
      <c r="R54" s="7"/>
      <c r="S54" s="7"/>
    </row>
    <row r="55" spans="1:19" ht="22.5" customHeight="1">
      <c r="A55" s="7"/>
      <c r="B55" s="7"/>
      <c r="C55" s="19"/>
      <c r="D55" s="7"/>
      <c r="E55" s="7"/>
      <c r="F55" s="7"/>
      <c r="G55" s="7"/>
      <c r="H55" s="7"/>
      <c r="I55" s="7"/>
      <c r="J55" s="7"/>
      <c r="K55" s="7"/>
      <c r="L55" s="7"/>
      <c r="M55" s="7"/>
      <c r="N55" s="7"/>
      <c r="O55" s="7"/>
      <c r="P55" s="7"/>
      <c r="Q55" s="7"/>
      <c r="R55" s="7"/>
      <c r="S55" s="7"/>
    </row>
    <row r="56" spans="1:19" ht="18.75">
      <c r="A56" s="7"/>
      <c r="B56" s="7"/>
      <c r="C56" s="19"/>
      <c r="D56" s="7"/>
      <c r="E56" s="7"/>
      <c r="F56" s="7"/>
      <c r="G56" s="7"/>
      <c r="H56" s="7"/>
      <c r="I56" s="7"/>
      <c r="J56" s="7"/>
      <c r="K56" s="7"/>
      <c r="L56" s="7"/>
      <c r="M56" s="7"/>
      <c r="N56" s="7"/>
      <c r="O56" s="7"/>
      <c r="P56" s="7"/>
      <c r="Q56" s="7"/>
      <c r="R56" s="7"/>
      <c r="S56" s="7"/>
    </row>
    <row r="57" spans="1:19" ht="18.75">
      <c r="A57" s="7"/>
      <c r="B57" s="7"/>
      <c r="C57" s="19"/>
      <c r="D57" s="7"/>
      <c r="E57" s="7"/>
      <c r="F57" s="7"/>
      <c r="G57" s="7"/>
      <c r="H57" s="7"/>
      <c r="I57" s="7"/>
      <c r="J57" s="7"/>
      <c r="K57" s="7"/>
      <c r="L57" s="7"/>
      <c r="M57" s="7"/>
      <c r="N57" s="7"/>
      <c r="O57" s="7"/>
      <c r="P57" s="7"/>
      <c r="Q57" s="7"/>
      <c r="R57" s="7"/>
      <c r="S57" s="7"/>
    </row>
    <row r="58" spans="1:19" ht="18.75">
      <c r="A58" s="7"/>
      <c r="B58" s="7"/>
      <c r="C58" s="19"/>
      <c r="D58" s="7"/>
      <c r="E58" s="7"/>
      <c r="F58" s="7"/>
      <c r="G58" s="7"/>
      <c r="H58" s="7"/>
      <c r="I58" s="7"/>
      <c r="J58" s="7"/>
      <c r="K58" s="7"/>
      <c r="L58" s="7"/>
      <c r="M58" s="7"/>
      <c r="N58" s="7"/>
      <c r="O58" s="7"/>
      <c r="P58" s="7"/>
      <c r="Q58" s="7"/>
      <c r="R58" s="7"/>
      <c r="S58" s="7"/>
    </row>
    <row r="59" spans="1:19" ht="18.75">
      <c r="A59" s="7"/>
      <c r="B59" s="7"/>
      <c r="C59" s="19"/>
      <c r="D59" s="7"/>
      <c r="E59" s="7"/>
      <c r="F59" s="7"/>
      <c r="G59" s="7"/>
      <c r="H59" s="7"/>
      <c r="I59" s="7"/>
      <c r="J59" s="7"/>
      <c r="K59" s="7"/>
      <c r="L59" s="7"/>
      <c r="M59" s="7"/>
      <c r="N59" s="7"/>
      <c r="O59" s="7"/>
      <c r="P59" s="7"/>
      <c r="Q59" s="7"/>
      <c r="R59" s="7"/>
      <c r="S59" s="7"/>
    </row>
  </sheetData>
  <sheetProtection/>
  <mergeCells count="20">
    <mergeCell ref="F6:F9"/>
    <mergeCell ref="A6:A9"/>
    <mergeCell ref="C6:C9"/>
    <mergeCell ref="D6:D9"/>
    <mergeCell ref="E6:E9"/>
    <mergeCell ref="B6:B9"/>
    <mergeCell ref="L6:L9"/>
    <mergeCell ref="Q6:Q9"/>
    <mergeCell ref="M6:M9"/>
    <mergeCell ref="G6:G9"/>
    <mergeCell ref="H6:H9"/>
    <mergeCell ref="I6:I9"/>
    <mergeCell ref="J6:J9"/>
    <mergeCell ref="K6:K9"/>
    <mergeCell ref="S6:S9"/>
    <mergeCell ref="N7:N9"/>
    <mergeCell ref="O7:O9"/>
    <mergeCell ref="N6:P6"/>
    <mergeCell ref="P7:P9"/>
    <mergeCell ref="R6:R9"/>
  </mergeCells>
  <printOptions horizontalCentered="1"/>
  <pageMargins left="0.2" right="0" top="0.69" bottom="0.62" header="0.36" footer="0.44"/>
  <pageSetup fitToHeight="5" horizontalDpi="600" verticalDpi="600" orientation="landscape" paperSize="9" scale="70" r:id="rId1"/>
  <headerFooter alignWithMargins="0">
    <oddFooter>&amp;C&amp;".VnTime,Italic"&amp;8
</oddFooter>
  </headerFooter>
</worksheet>
</file>

<file path=xl/worksheets/sheet11.xml><?xml version="1.0" encoding="utf-8"?>
<worksheet xmlns="http://schemas.openxmlformats.org/spreadsheetml/2006/main" xmlns:r="http://schemas.openxmlformats.org/officeDocument/2006/relationships">
  <sheetPr>
    <tabColor rgb="FF002060"/>
  </sheetPr>
  <dimension ref="A1:L44"/>
  <sheetViews>
    <sheetView zoomScaleSheetLayoutView="100" workbookViewId="0" topLeftCell="A1">
      <selection activeCell="A5" sqref="A5"/>
    </sheetView>
  </sheetViews>
  <sheetFormatPr defaultColWidth="9" defaultRowHeight="15"/>
  <cols>
    <col min="1" max="1" width="5.09765625" style="137" customWidth="1"/>
    <col min="2" max="2" width="14" style="137" customWidth="1"/>
    <col min="3" max="3" width="8.69921875" style="137" customWidth="1"/>
    <col min="4" max="4" width="8.8984375" style="137" customWidth="1"/>
    <col min="5" max="8" width="10" style="137" customWidth="1"/>
    <col min="9" max="10" width="10" style="137" hidden="1" customWidth="1"/>
    <col min="11" max="11" width="10" style="137" customWidth="1"/>
    <col min="12" max="16384" width="9" style="137" customWidth="1"/>
  </cols>
  <sheetData>
    <row r="1" spans="1:11" ht="21" customHeight="1">
      <c r="A1" s="135"/>
      <c r="B1" s="135"/>
      <c r="C1" s="136"/>
      <c r="D1" s="136"/>
      <c r="E1" s="136"/>
      <c r="F1" s="136"/>
      <c r="G1" s="136"/>
      <c r="H1" s="136"/>
      <c r="J1" s="136"/>
      <c r="K1" s="190" t="s">
        <v>189</v>
      </c>
    </row>
    <row r="2" spans="1:11" s="182" customFormat="1" ht="27" customHeight="1">
      <c r="A2" s="180" t="s">
        <v>135</v>
      </c>
      <c r="B2" s="180"/>
      <c r="C2" s="181"/>
      <c r="D2" s="181"/>
      <c r="E2" s="181"/>
      <c r="F2" s="181"/>
      <c r="G2" s="181"/>
      <c r="H2" s="181"/>
      <c r="I2" s="181"/>
      <c r="J2" s="181"/>
      <c r="K2" s="181"/>
    </row>
    <row r="3" spans="1:11" s="182" customFormat="1" ht="21" customHeight="1">
      <c r="A3" s="474" t="s">
        <v>342</v>
      </c>
      <c r="B3" s="474"/>
      <c r="C3" s="474"/>
      <c r="D3" s="474"/>
      <c r="E3" s="474"/>
      <c r="F3" s="474"/>
      <c r="G3" s="474"/>
      <c r="H3" s="474"/>
      <c r="I3" s="474"/>
      <c r="J3" s="474"/>
      <c r="K3" s="474"/>
    </row>
    <row r="4" spans="1:11" ht="21.75" customHeight="1">
      <c r="A4" s="475" t="str">
        <f>PL15!A3</f>
        <v>(Kèm theo Nghị quyết số       /NQ-HĐND ngày     /12/2020 của HĐND huyện Tuần Giáo)</v>
      </c>
      <c r="B4" s="475"/>
      <c r="C4" s="475"/>
      <c r="D4" s="475"/>
      <c r="E4" s="475"/>
      <c r="F4" s="475"/>
      <c r="G4" s="475"/>
      <c r="H4" s="475"/>
      <c r="I4" s="475"/>
      <c r="J4" s="475"/>
      <c r="K4" s="475"/>
    </row>
    <row r="5" spans="1:11" ht="24" customHeight="1">
      <c r="A5" s="138"/>
      <c r="B5" s="138"/>
      <c r="C5" s="139"/>
      <c r="D5" s="139"/>
      <c r="E5" s="139"/>
      <c r="F5" s="139"/>
      <c r="G5" s="139"/>
      <c r="H5" s="139"/>
      <c r="I5" s="139"/>
      <c r="J5" s="139"/>
      <c r="K5" s="289" t="s">
        <v>86</v>
      </c>
    </row>
    <row r="6" spans="1:11" s="139" customFormat="1" ht="22.5" customHeight="1">
      <c r="A6" s="464" t="s">
        <v>64</v>
      </c>
      <c r="B6" s="465" t="s">
        <v>32</v>
      </c>
      <c r="C6" s="464" t="s">
        <v>58</v>
      </c>
      <c r="D6" s="464" t="s">
        <v>59</v>
      </c>
      <c r="E6" s="464" t="s">
        <v>57</v>
      </c>
      <c r="F6" s="464"/>
      <c r="G6" s="464"/>
      <c r="H6" s="464" t="s">
        <v>61</v>
      </c>
      <c r="I6" s="464" t="s">
        <v>81</v>
      </c>
      <c r="J6" s="464" t="s">
        <v>75</v>
      </c>
      <c r="K6" s="464" t="s">
        <v>62</v>
      </c>
    </row>
    <row r="7" spans="1:11" s="139" customFormat="1" ht="22.5" customHeight="1">
      <c r="A7" s="466"/>
      <c r="B7" s="467"/>
      <c r="C7" s="466"/>
      <c r="D7" s="466"/>
      <c r="E7" s="466" t="s">
        <v>60</v>
      </c>
      <c r="F7" s="466" t="s">
        <v>73</v>
      </c>
      <c r="G7" s="468"/>
      <c r="H7" s="466"/>
      <c r="I7" s="466"/>
      <c r="J7" s="466"/>
      <c r="K7" s="466"/>
    </row>
    <row r="8" spans="1:11" s="139" customFormat="1" ht="27.75" customHeight="1">
      <c r="A8" s="466"/>
      <c r="B8" s="467"/>
      <c r="C8" s="466"/>
      <c r="D8" s="466"/>
      <c r="E8" s="466"/>
      <c r="F8" s="466" t="s">
        <v>74</v>
      </c>
      <c r="G8" s="466" t="s">
        <v>133</v>
      </c>
      <c r="H8" s="466"/>
      <c r="I8" s="466"/>
      <c r="J8" s="466"/>
      <c r="K8" s="466"/>
    </row>
    <row r="9" spans="1:11" s="139" customFormat="1" ht="27.75" customHeight="1">
      <c r="A9" s="466"/>
      <c r="B9" s="467"/>
      <c r="C9" s="466"/>
      <c r="D9" s="466"/>
      <c r="E9" s="466"/>
      <c r="F9" s="466"/>
      <c r="G9" s="468"/>
      <c r="H9" s="466"/>
      <c r="I9" s="466"/>
      <c r="J9" s="466"/>
      <c r="K9" s="466"/>
    </row>
    <row r="10" spans="1:11" s="139" customFormat="1" ht="27.75" customHeight="1">
      <c r="A10" s="466"/>
      <c r="B10" s="467"/>
      <c r="C10" s="466"/>
      <c r="D10" s="466"/>
      <c r="E10" s="466"/>
      <c r="F10" s="466"/>
      <c r="G10" s="468"/>
      <c r="H10" s="466"/>
      <c r="I10" s="466"/>
      <c r="J10" s="466"/>
      <c r="K10" s="466"/>
    </row>
    <row r="11" spans="1:11" s="139" customFormat="1" ht="18.75" customHeight="1">
      <c r="A11" s="469" t="s">
        <v>6</v>
      </c>
      <c r="B11" s="469" t="s">
        <v>7</v>
      </c>
      <c r="C11" s="469">
        <v>1</v>
      </c>
      <c r="D11" s="469" t="s">
        <v>134</v>
      </c>
      <c r="E11" s="469">
        <v>3</v>
      </c>
      <c r="F11" s="469">
        <f>E11+1</f>
        <v>4</v>
      </c>
      <c r="G11" s="469">
        <f>F11+1</f>
        <v>5</v>
      </c>
      <c r="H11" s="469">
        <f>G11+1</f>
        <v>6</v>
      </c>
      <c r="I11" s="469">
        <f>H11+1</f>
        <v>7</v>
      </c>
      <c r="J11" s="469">
        <f>I11+1</f>
        <v>8</v>
      </c>
      <c r="K11" s="469" t="s">
        <v>312</v>
      </c>
    </row>
    <row r="12" spans="1:11" s="139" customFormat="1" ht="27.75" customHeight="1">
      <c r="A12" s="470"/>
      <c r="B12" s="471" t="s">
        <v>31</v>
      </c>
      <c r="C12" s="472">
        <f aca="true" t="shared" si="0" ref="C12:K12">SUM(C13:C31)</f>
        <v>88471</v>
      </c>
      <c r="D12" s="472">
        <f t="shared" si="0"/>
        <v>5000</v>
      </c>
      <c r="E12" s="472">
        <f t="shared" si="0"/>
        <v>1400</v>
      </c>
      <c r="F12" s="472">
        <f t="shared" si="0"/>
        <v>18000</v>
      </c>
      <c r="G12" s="472">
        <f t="shared" si="0"/>
        <v>3600</v>
      </c>
      <c r="H12" s="472">
        <f t="shared" si="0"/>
        <v>83471</v>
      </c>
      <c r="I12" s="472">
        <f t="shared" si="0"/>
        <v>0</v>
      </c>
      <c r="J12" s="472">
        <f t="shared" si="0"/>
        <v>0</v>
      </c>
      <c r="K12" s="472">
        <f t="shared" si="0"/>
        <v>88471</v>
      </c>
    </row>
    <row r="13" spans="1:11" s="139" customFormat="1" ht="25.5" customHeight="1">
      <c r="A13" s="183">
        <v>1</v>
      </c>
      <c r="B13" s="184" t="s">
        <v>241</v>
      </c>
      <c r="C13" s="187">
        <f>D13+H13</f>
        <v>5699</v>
      </c>
      <c r="D13" s="187">
        <f>+E13+G13</f>
        <v>145</v>
      </c>
      <c r="E13" s="187">
        <v>145</v>
      </c>
      <c r="F13" s="187">
        <f>+G13/80*100</f>
        <v>0</v>
      </c>
      <c r="G13" s="187"/>
      <c r="H13" s="187">
        <v>5554</v>
      </c>
      <c r="I13" s="187"/>
      <c r="J13" s="187"/>
      <c r="K13" s="187">
        <f>D13+H13+I13+J13</f>
        <v>5699</v>
      </c>
    </row>
    <row r="14" spans="1:11" s="139" customFormat="1" ht="25.5" customHeight="1">
      <c r="A14" s="183">
        <v>2</v>
      </c>
      <c r="B14" s="184" t="s">
        <v>242</v>
      </c>
      <c r="C14" s="187">
        <f aca="true" t="shared" si="1" ref="C14:C31">D14+H14</f>
        <v>4239</v>
      </c>
      <c r="D14" s="187">
        <f>+E14+G14</f>
        <v>23</v>
      </c>
      <c r="E14" s="187">
        <v>23</v>
      </c>
      <c r="F14" s="187">
        <f>+G14/80*100</f>
        <v>0</v>
      </c>
      <c r="G14" s="187"/>
      <c r="H14" s="187">
        <v>4216</v>
      </c>
      <c r="I14" s="187"/>
      <c r="J14" s="187"/>
      <c r="K14" s="187">
        <f>D14+H14+I14+J14</f>
        <v>4239</v>
      </c>
    </row>
    <row r="15" spans="1:11" s="139" customFormat="1" ht="25.5" customHeight="1">
      <c r="A15" s="183">
        <v>3</v>
      </c>
      <c r="B15" s="184" t="s">
        <v>243</v>
      </c>
      <c r="C15" s="187">
        <f t="shared" si="1"/>
        <v>4471</v>
      </c>
      <c r="D15" s="187">
        <f aca="true" t="shared" si="2" ref="D15:D31">+E15+G15</f>
        <v>40</v>
      </c>
      <c r="E15" s="187">
        <v>40</v>
      </c>
      <c r="F15" s="187">
        <f>+G15/80*100</f>
        <v>0</v>
      </c>
      <c r="G15" s="187"/>
      <c r="H15" s="187">
        <v>4431</v>
      </c>
      <c r="I15" s="187"/>
      <c r="J15" s="187"/>
      <c r="K15" s="187">
        <f aca="true" t="shared" si="3" ref="K15:K31">D15+H15+I15+J15</f>
        <v>4471</v>
      </c>
    </row>
    <row r="16" spans="1:11" s="139" customFormat="1" ht="25.5" customHeight="1">
      <c r="A16" s="183">
        <v>4</v>
      </c>
      <c r="B16" s="184" t="s">
        <v>244</v>
      </c>
      <c r="C16" s="187">
        <f t="shared" si="1"/>
        <v>5109</v>
      </c>
      <c r="D16" s="187">
        <f t="shared" si="2"/>
        <v>135</v>
      </c>
      <c r="E16" s="187">
        <v>135</v>
      </c>
      <c r="F16" s="187">
        <f>+G16/80*100</f>
        <v>0</v>
      </c>
      <c r="G16" s="187"/>
      <c r="H16" s="187">
        <v>4974</v>
      </c>
      <c r="I16" s="187"/>
      <c r="J16" s="187"/>
      <c r="K16" s="187">
        <f t="shared" si="3"/>
        <v>5109</v>
      </c>
    </row>
    <row r="17" spans="1:11" s="139" customFormat="1" ht="25.5" customHeight="1">
      <c r="A17" s="183">
        <v>5</v>
      </c>
      <c r="B17" s="184" t="s">
        <v>245</v>
      </c>
      <c r="C17" s="187">
        <f t="shared" si="1"/>
        <v>4564</v>
      </c>
      <c r="D17" s="187">
        <f t="shared" si="2"/>
        <v>100</v>
      </c>
      <c r="E17" s="187">
        <v>100</v>
      </c>
      <c r="F17" s="187">
        <f>+G17/80*100</f>
        <v>0</v>
      </c>
      <c r="G17" s="187"/>
      <c r="H17" s="187">
        <v>4464</v>
      </c>
      <c r="I17" s="187"/>
      <c r="J17" s="187"/>
      <c r="K17" s="187">
        <f t="shared" si="3"/>
        <v>4564</v>
      </c>
    </row>
    <row r="18" spans="1:11" s="139" customFormat="1" ht="25.5" customHeight="1">
      <c r="A18" s="183">
        <v>6</v>
      </c>
      <c r="B18" s="184" t="s">
        <v>246</v>
      </c>
      <c r="C18" s="187">
        <f t="shared" si="1"/>
        <v>8279</v>
      </c>
      <c r="D18" s="188">
        <f>+E18+G18</f>
        <v>4120</v>
      </c>
      <c r="E18" s="187">
        <v>520</v>
      </c>
      <c r="F18" s="187">
        <f>+G18/20*100</f>
        <v>18000</v>
      </c>
      <c r="G18" s="187">
        <v>3600</v>
      </c>
      <c r="H18" s="187">
        <v>4159</v>
      </c>
      <c r="I18" s="187"/>
      <c r="J18" s="187"/>
      <c r="K18" s="187">
        <f t="shared" si="3"/>
        <v>8279</v>
      </c>
    </row>
    <row r="19" spans="1:11" s="139" customFormat="1" ht="25.5" customHeight="1">
      <c r="A19" s="183">
        <v>7</v>
      </c>
      <c r="B19" s="184" t="s">
        <v>247</v>
      </c>
      <c r="C19" s="187">
        <f t="shared" si="1"/>
        <v>4681</v>
      </c>
      <c r="D19" s="187">
        <f t="shared" si="2"/>
        <v>80</v>
      </c>
      <c r="E19" s="187">
        <v>80</v>
      </c>
      <c r="F19" s="187"/>
      <c r="G19" s="187"/>
      <c r="H19" s="187">
        <v>4601</v>
      </c>
      <c r="I19" s="187"/>
      <c r="J19" s="187"/>
      <c r="K19" s="187">
        <f t="shared" si="3"/>
        <v>4681</v>
      </c>
    </row>
    <row r="20" spans="1:11" s="139" customFormat="1" ht="25.5" customHeight="1">
      <c r="A20" s="183">
        <v>8</v>
      </c>
      <c r="B20" s="184" t="s">
        <v>248</v>
      </c>
      <c r="C20" s="187">
        <f t="shared" si="1"/>
        <v>4574</v>
      </c>
      <c r="D20" s="187">
        <f t="shared" si="2"/>
        <v>30</v>
      </c>
      <c r="E20" s="187">
        <v>30</v>
      </c>
      <c r="F20" s="187"/>
      <c r="G20" s="187"/>
      <c r="H20" s="187">
        <v>4544</v>
      </c>
      <c r="I20" s="187"/>
      <c r="J20" s="187"/>
      <c r="K20" s="187">
        <f t="shared" si="3"/>
        <v>4574</v>
      </c>
    </row>
    <row r="21" spans="1:11" s="139" customFormat="1" ht="25.5" customHeight="1">
      <c r="A21" s="183">
        <v>9</v>
      </c>
      <c r="B21" s="184" t="s">
        <v>249</v>
      </c>
      <c r="C21" s="187">
        <f t="shared" si="1"/>
        <v>4309</v>
      </c>
      <c r="D21" s="187">
        <f t="shared" si="2"/>
        <v>90</v>
      </c>
      <c r="E21" s="187">
        <v>90</v>
      </c>
      <c r="F21" s="187"/>
      <c r="G21" s="187"/>
      <c r="H21" s="187">
        <v>4219</v>
      </c>
      <c r="I21" s="187"/>
      <c r="J21" s="187"/>
      <c r="K21" s="187">
        <f t="shared" si="3"/>
        <v>4309</v>
      </c>
    </row>
    <row r="22" spans="1:11" s="139" customFormat="1" ht="25.5" customHeight="1">
      <c r="A22" s="183">
        <v>10</v>
      </c>
      <c r="B22" s="184" t="s">
        <v>250</v>
      </c>
      <c r="C22" s="187">
        <f t="shared" si="1"/>
        <v>4196</v>
      </c>
      <c r="D22" s="187">
        <f t="shared" si="2"/>
        <v>20</v>
      </c>
      <c r="E22" s="187">
        <v>20</v>
      </c>
      <c r="F22" s="187"/>
      <c r="G22" s="187"/>
      <c r="H22" s="187">
        <v>4176</v>
      </c>
      <c r="I22" s="187"/>
      <c r="J22" s="187"/>
      <c r="K22" s="187">
        <f t="shared" si="3"/>
        <v>4196</v>
      </c>
    </row>
    <row r="23" spans="1:11" s="139" customFormat="1" ht="25.5" customHeight="1">
      <c r="A23" s="183">
        <v>11</v>
      </c>
      <c r="B23" s="184" t="s">
        <v>251</v>
      </c>
      <c r="C23" s="187">
        <f t="shared" si="1"/>
        <v>4131</v>
      </c>
      <c r="D23" s="187">
        <f t="shared" si="2"/>
        <v>30</v>
      </c>
      <c r="E23" s="187">
        <v>30</v>
      </c>
      <c r="F23" s="187"/>
      <c r="G23" s="187"/>
      <c r="H23" s="187">
        <v>4101</v>
      </c>
      <c r="I23" s="187"/>
      <c r="J23" s="187"/>
      <c r="K23" s="187">
        <f t="shared" si="3"/>
        <v>4131</v>
      </c>
    </row>
    <row r="24" spans="1:11" s="139" customFormat="1" ht="25.5" customHeight="1">
      <c r="A24" s="183">
        <v>12</v>
      </c>
      <c r="B24" s="184" t="s">
        <v>252</v>
      </c>
      <c r="C24" s="187">
        <f t="shared" si="1"/>
        <v>3969</v>
      </c>
      <c r="D24" s="187">
        <f t="shared" si="2"/>
        <v>17</v>
      </c>
      <c r="E24" s="187">
        <v>17</v>
      </c>
      <c r="F24" s="187"/>
      <c r="G24" s="187"/>
      <c r="H24" s="187">
        <v>3952</v>
      </c>
      <c r="I24" s="187"/>
      <c r="J24" s="187"/>
      <c r="K24" s="187">
        <f t="shared" si="3"/>
        <v>3969</v>
      </c>
    </row>
    <row r="25" spans="1:11" s="139" customFormat="1" ht="25.5" customHeight="1">
      <c r="A25" s="183">
        <v>13</v>
      </c>
      <c r="B25" s="184" t="s">
        <v>253</v>
      </c>
      <c r="C25" s="187">
        <f t="shared" si="1"/>
        <v>4004</v>
      </c>
      <c r="D25" s="187">
        <f t="shared" si="2"/>
        <v>17</v>
      </c>
      <c r="E25" s="187">
        <v>17</v>
      </c>
      <c r="F25" s="187"/>
      <c r="G25" s="187"/>
      <c r="H25" s="187">
        <v>3987</v>
      </c>
      <c r="I25" s="187"/>
      <c r="J25" s="187"/>
      <c r="K25" s="187">
        <f t="shared" si="3"/>
        <v>4004</v>
      </c>
    </row>
    <row r="26" spans="1:11" s="139" customFormat="1" ht="25.5" customHeight="1">
      <c r="A26" s="183">
        <v>14</v>
      </c>
      <c r="B26" s="184" t="s">
        <v>254</v>
      </c>
      <c r="C26" s="187">
        <f t="shared" si="1"/>
        <v>4290</v>
      </c>
      <c r="D26" s="187">
        <f t="shared" si="2"/>
        <v>20</v>
      </c>
      <c r="E26" s="187">
        <v>20</v>
      </c>
      <c r="F26" s="187"/>
      <c r="G26" s="187"/>
      <c r="H26" s="187">
        <v>4270</v>
      </c>
      <c r="I26" s="187"/>
      <c r="J26" s="187"/>
      <c r="K26" s="187">
        <f t="shared" si="3"/>
        <v>4290</v>
      </c>
    </row>
    <row r="27" spans="1:11" s="139" customFormat="1" ht="25.5" customHeight="1">
      <c r="A27" s="183">
        <v>15</v>
      </c>
      <c r="B27" s="184" t="s">
        <v>255</v>
      </c>
      <c r="C27" s="187">
        <f t="shared" si="1"/>
        <v>4551</v>
      </c>
      <c r="D27" s="187">
        <f t="shared" si="2"/>
        <v>15</v>
      </c>
      <c r="E27" s="187">
        <v>15</v>
      </c>
      <c r="F27" s="187"/>
      <c r="G27" s="187"/>
      <c r="H27" s="187">
        <v>4536</v>
      </c>
      <c r="I27" s="187"/>
      <c r="J27" s="187"/>
      <c r="K27" s="187">
        <f t="shared" si="3"/>
        <v>4551</v>
      </c>
    </row>
    <row r="28" spans="1:12" ht="25.5" customHeight="1">
      <c r="A28" s="183">
        <v>16</v>
      </c>
      <c r="B28" s="184" t="s">
        <v>256</v>
      </c>
      <c r="C28" s="187">
        <f t="shared" si="1"/>
        <v>3750</v>
      </c>
      <c r="D28" s="187">
        <f t="shared" si="2"/>
        <v>15</v>
      </c>
      <c r="E28" s="187">
        <v>15</v>
      </c>
      <c r="F28" s="187"/>
      <c r="G28" s="187"/>
      <c r="H28" s="187">
        <v>3735</v>
      </c>
      <c r="I28" s="187"/>
      <c r="J28" s="187"/>
      <c r="K28" s="187">
        <f t="shared" si="3"/>
        <v>3750</v>
      </c>
      <c r="L28" s="139"/>
    </row>
    <row r="29" spans="1:12" ht="25.5" customHeight="1">
      <c r="A29" s="183">
        <v>17</v>
      </c>
      <c r="B29" s="184" t="s">
        <v>257</v>
      </c>
      <c r="C29" s="187">
        <f t="shared" si="1"/>
        <v>4652</v>
      </c>
      <c r="D29" s="187">
        <f t="shared" si="2"/>
        <v>23</v>
      </c>
      <c r="E29" s="187">
        <v>23</v>
      </c>
      <c r="F29" s="187"/>
      <c r="G29" s="187"/>
      <c r="H29" s="187">
        <v>4629</v>
      </c>
      <c r="I29" s="187"/>
      <c r="J29" s="187"/>
      <c r="K29" s="187">
        <f t="shared" si="3"/>
        <v>4652</v>
      </c>
      <c r="L29" s="139"/>
    </row>
    <row r="30" spans="1:12" ht="25.5" customHeight="1">
      <c r="A30" s="183">
        <v>18</v>
      </c>
      <c r="B30" s="184" t="s">
        <v>258</v>
      </c>
      <c r="C30" s="187">
        <f t="shared" si="1"/>
        <v>4695</v>
      </c>
      <c r="D30" s="187">
        <f t="shared" si="2"/>
        <v>55</v>
      </c>
      <c r="E30" s="187">
        <v>55</v>
      </c>
      <c r="F30" s="187">
        <f>+G30/80*100</f>
        <v>0</v>
      </c>
      <c r="G30" s="187"/>
      <c r="H30" s="187">
        <v>4640</v>
      </c>
      <c r="I30" s="187"/>
      <c r="J30" s="187"/>
      <c r="K30" s="187">
        <f t="shared" si="3"/>
        <v>4695</v>
      </c>
      <c r="L30" s="139"/>
    </row>
    <row r="31" spans="1:12" ht="25.5" customHeight="1">
      <c r="A31" s="183">
        <v>19</v>
      </c>
      <c r="B31" s="184" t="s">
        <v>259</v>
      </c>
      <c r="C31" s="187">
        <f t="shared" si="1"/>
        <v>4308</v>
      </c>
      <c r="D31" s="187">
        <f t="shared" si="2"/>
        <v>25</v>
      </c>
      <c r="E31" s="187">
        <v>25</v>
      </c>
      <c r="F31" s="187"/>
      <c r="G31" s="187"/>
      <c r="H31" s="187">
        <v>4283</v>
      </c>
      <c r="I31" s="187"/>
      <c r="J31" s="187"/>
      <c r="K31" s="187">
        <f t="shared" si="3"/>
        <v>4308</v>
      </c>
      <c r="L31" s="139"/>
    </row>
    <row r="32" spans="1:12" ht="9" customHeight="1">
      <c r="A32" s="473"/>
      <c r="B32" s="473"/>
      <c r="C32" s="473"/>
      <c r="D32" s="473"/>
      <c r="E32" s="473"/>
      <c r="F32" s="473"/>
      <c r="G32" s="473"/>
      <c r="H32" s="473"/>
      <c r="I32" s="473"/>
      <c r="J32" s="473"/>
      <c r="K32" s="473"/>
      <c r="L32" s="139"/>
    </row>
    <row r="33" spans="1:12" ht="18.75">
      <c r="A33" s="140"/>
      <c r="B33" s="139"/>
      <c r="C33" s="139"/>
      <c r="D33" s="139"/>
      <c r="E33" s="139"/>
      <c r="F33" s="139"/>
      <c r="G33" s="139"/>
      <c r="H33" s="139"/>
      <c r="I33" s="139"/>
      <c r="J33" s="139"/>
      <c r="K33" s="139"/>
      <c r="L33" s="139"/>
    </row>
    <row r="34" spans="1:11" ht="18.75">
      <c r="A34" s="139"/>
      <c r="B34" s="139"/>
      <c r="C34" s="139"/>
      <c r="D34" s="139"/>
      <c r="E34" s="139"/>
      <c r="F34" s="139"/>
      <c r="G34" s="139"/>
      <c r="H34" s="139"/>
      <c r="I34" s="139"/>
      <c r="J34" s="139"/>
      <c r="K34" s="139"/>
    </row>
    <row r="35" spans="1:11" ht="18.75">
      <c r="A35" s="139"/>
      <c r="B35" s="139"/>
      <c r="C35" s="139"/>
      <c r="D35" s="139"/>
      <c r="E35" s="139"/>
      <c r="F35" s="139"/>
      <c r="G35" s="139"/>
      <c r="H35" s="139"/>
      <c r="I35" s="139"/>
      <c r="J35" s="139"/>
      <c r="K35" s="139"/>
    </row>
    <row r="36" spans="1:11" ht="18.75">
      <c r="A36" s="139"/>
      <c r="B36" s="139"/>
      <c r="C36" s="139"/>
      <c r="D36" s="139"/>
      <c r="E36" s="139"/>
      <c r="F36" s="139"/>
      <c r="G36" s="139"/>
      <c r="H36" s="139"/>
      <c r="I36" s="139"/>
      <c r="J36" s="139"/>
      <c r="K36" s="139"/>
    </row>
    <row r="37" spans="1:11" ht="18.75">
      <c r="A37" s="139"/>
      <c r="B37" s="139"/>
      <c r="C37" s="139"/>
      <c r="D37" s="139"/>
      <c r="E37" s="139"/>
      <c r="F37" s="139"/>
      <c r="G37" s="139"/>
      <c r="H37" s="139"/>
      <c r="I37" s="139"/>
      <c r="J37" s="139"/>
      <c r="K37" s="139"/>
    </row>
    <row r="38" spans="1:11" ht="18.75">
      <c r="A38" s="139"/>
      <c r="B38" s="139"/>
      <c r="C38" s="139"/>
      <c r="D38" s="139"/>
      <c r="E38" s="139"/>
      <c r="F38" s="139"/>
      <c r="G38" s="139"/>
      <c r="H38" s="139"/>
      <c r="I38" s="139"/>
      <c r="J38" s="139"/>
      <c r="K38" s="139"/>
    </row>
    <row r="39" spans="1:11" ht="18.75">
      <c r="A39" s="139"/>
      <c r="B39" s="139"/>
      <c r="C39" s="139"/>
      <c r="D39" s="139"/>
      <c r="E39" s="139"/>
      <c r="F39" s="139"/>
      <c r="G39" s="139"/>
      <c r="H39" s="139"/>
      <c r="I39" s="139"/>
      <c r="J39" s="139"/>
      <c r="K39" s="139"/>
    </row>
    <row r="40" spans="1:11" ht="22.5" customHeight="1">
      <c r="A40" s="139"/>
      <c r="B40" s="139"/>
      <c r="C40" s="139"/>
      <c r="D40" s="139"/>
      <c r="E40" s="139"/>
      <c r="F40" s="139"/>
      <c r="G40" s="139"/>
      <c r="H40" s="139"/>
      <c r="I40" s="139"/>
      <c r="J40" s="139"/>
      <c r="K40" s="139"/>
    </row>
    <row r="41" spans="1:11" ht="18.75">
      <c r="A41" s="139"/>
      <c r="B41" s="139"/>
      <c r="C41" s="139"/>
      <c r="D41" s="139"/>
      <c r="E41" s="139"/>
      <c r="F41" s="139"/>
      <c r="G41" s="139"/>
      <c r="H41" s="139"/>
      <c r="I41" s="139"/>
      <c r="J41" s="139"/>
      <c r="K41" s="139"/>
    </row>
    <row r="42" spans="1:11" ht="18.75">
      <c r="A42" s="139"/>
      <c r="B42" s="139"/>
      <c r="C42" s="139"/>
      <c r="D42" s="139"/>
      <c r="E42" s="139"/>
      <c r="F42" s="139"/>
      <c r="G42" s="139"/>
      <c r="H42" s="139"/>
      <c r="I42" s="139"/>
      <c r="J42" s="139"/>
      <c r="K42" s="139"/>
    </row>
    <row r="43" spans="1:11" ht="18.75">
      <c r="A43" s="139"/>
      <c r="B43" s="139"/>
      <c r="C43" s="139"/>
      <c r="D43" s="139"/>
      <c r="E43" s="139"/>
      <c r="F43" s="139"/>
      <c r="G43" s="139"/>
      <c r="H43" s="139"/>
      <c r="I43" s="139"/>
      <c r="J43" s="139"/>
      <c r="K43" s="139"/>
    </row>
    <row r="44" spans="1:11" ht="18.75">
      <c r="A44" s="139"/>
      <c r="B44" s="139"/>
      <c r="C44" s="139"/>
      <c r="D44" s="139"/>
      <c r="E44" s="139"/>
      <c r="F44" s="139"/>
      <c r="G44" s="139"/>
      <c r="H44" s="139"/>
      <c r="I44" s="139"/>
      <c r="J44" s="139"/>
      <c r="K44" s="139"/>
    </row>
  </sheetData>
  <sheetProtection/>
  <mergeCells count="15">
    <mergeCell ref="F7:G7"/>
    <mergeCell ref="F8:F10"/>
    <mergeCell ref="G8:G10"/>
    <mergeCell ref="A3:K3"/>
    <mergeCell ref="A4:K4"/>
    <mergeCell ref="H6:H10"/>
    <mergeCell ref="I6:I10"/>
    <mergeCell ref="J6:J10"/>
    <mergeCell ref="K6:K10"/>
    <mergeCell ref="A6:A10"/>
    <mergeCell ref="B6:B10"/>
    <mergeCell ref="C6:C10"/>
    <mergeCell ref="D6:D10"/>
    <mergeCell ref="E6:G6"/>
    <mergeCell ref="E7:E10"/>
  </mergeCells>
  <printOptions horizontalCentered="1"/>
  <pageMargins left="0.56" right="0.3937007874015748" top="0.9055118110236221" bottom="0.15748031496062992" header="0.5118110236220472" footer="0.2755905511811024"/>
  <pageSetup fitToHeight="5" horizontalDpi="600" verticalDpi="600" orientation="portrait" paperSize="9" r:id="rId1"/>
  <headerFooter alignWithMargins="0">
    <oddFooter>&amp;C&amp;".VnTime,Italic"&amp;8
</oddFooter>
  </headerFooter>
</worksheet>
</file>

<file path=xl/worksheets/sheet12.xml><?xml version="1.0" encoding="utf-8"?>
<worksheet xmlns="http://schemas.openxmlformats.org/spreadsheetml/2006/main" xmlns:r="http://schemas.openxmlformats.org/officeDocument/2006/relationships">
  <sheetPr>
    <tabColor rgb="FF002060"/>
  </sheetPr>
  <dimension ref="A1:U42"/>
  <sheetViews>
    <sheetView zoomScalePageLayoutView="0" workbookViewId="0" topLeftCell="A1">
      <selection activeCell="D42" sqref="C42:D42"/>
    </sheetView>
  </sheetViews>
  <sheetFormatPr defaultColWidth="9" defaultRowHeight="15"/>
  <cols>
    <col min="1" max="1" width="4.3984375" style="20" customWidth="1"/>
    <col min="2" max="2" width="12.69921875" style="20" customWidth="1"/>
    <col min="3" max="3" width="9.796875" style="20" customWidth="1"/>
    <col min="4" max="4" width="9.09765625" style="20" customWidth="1"/>
    <col min="5" max="5" width="9.796875" style="20" customWidth="1"/>
    <col min="6" max="6" width="7.09765625" style="20" customWidth="1"/>
    <col min="7" max="7" width="6.69921875" style="20" customWidth="1"/>
    <col min="8" max="8" width="6.8984375" style="20" customWidth="1"/>
    <col min="9" max="9" width="6.19921875" style="20" customWidth="1"/>
    <col min="10" max="10" width="8.296875" style="20" customWidth="1"/>
    <col min="11" max="11" width="10.19921875" style="20" customWidth="1"/>
    <col min="12" max="12" width="8.296875" style="20" customWidth="1"/>
    <col min="13" max="13" width="6.796875" style="20" customWidth="1"/>
    <col min="14" max="14" width="6.296875" style="20" customWidth="1"/>
    <col min="15" max="15" width="9.69921875" style="20" customWidth="1"/>
    <col min="16" max="16" width="8.09765625" style="20" customWidth="1"/>
    <col min="17" max="17" width="8.3984375" style="20" customWidth="1"/>
    <col min="18" max="20" width="9.19921875" style="20" customWidth="1"/>
    <col min="21" max="21" width="7.19921875" style="20" customWidth="1"/>
    <col min="22" max="16384" width="9" style="20" customWidth="1"/>
  </cols>
  <sheetData>
    <row r="1" spans="1:21" ht="21" customHeight="1">
      <c r="A1" s="203"/>
      <c r="B1" s="203"/>
      <c r="C1" s="120"/>
      <c r="D1" s="120"/>
      <c r="E1" s="120"/>
      <c r="F1" s="204"/>
      <c r="G1" s="204"/>
      <c r="H1" s="204"/>
      <c r="I1" s="120"/>
      <c r="J1" s="120"/>
      <c r="K1" s="120"/>
      <c r="L1" s="120"/>
      <c r="M1" s="204"/>
      <c r="N1" s="205"/>
      <c r="O1" s="120"/>
      <c r="P1" s="205"/>
      <c r="Q1" s="204"/>
      <c r="R1" s="427" t="s">
        <v>266</v>
      </c>
      <c r="S1" s="427"/>
      <c r="T1" s="427"/>
      <c r="U1" s="427"/>
    </row>
    <row r="2" spans="1:21" ht="12.75" customHeight="1" hidden="1">
      <c r="A2" s="206"/>
      <c r="B2" s="206"/>
      <c r="C2" s="120"/>
      <c r="D2" s="120"/>
      <c r="E2" s="120"/>
      <c r="F2" s="120"/>
      <c r="G2" s="120"/>
      <c r="H2" s="120"/>
      <c r="I2" s="120"/>
      <c r="J2" s="120"/>
      <c r="K2" s="120"/>
      <c r="L2" s="120"/>
      <c r="M2" s="120"/>
      <c r="N2" s="120"/>
      <c r="O2" s="120"/>
      <c r="P2" s="120"/>
      <c r="Q2" s="120"/>
      <c r="R2" s="120"/>
      <c r="S2" s="120"/>
      <c r="T2" s="120"/>
      <c r="U2" s="120"/>
    </row>
    <row r="3" spans="1:21" s="207" customFormat="1" ht="21" customHeight="1">
      <c r="A3" s="476" t="s">
        <v>343</v>
      </c>
      <c r="B3" s="476"/>
      <c r="C3" s="476"/>
      <c r="D3" s="476"/>
      <c r="E3" s="476"/>
      <c r="F3" s="476"/>
      <c r="G3" s="476"/>
      <c r="H3" s="476"/>
      <c r="I3" s="476"/>
      <c r="J3" s="476"/>
      <c r="K3" s="476"/>
      <c r="L3" s="476"/>
      <c r="M3" s="476"/>
      <c r="N3" s="476"/>
      <c r="O3" s="476"/>
      <c r="P3" s="476"/>
      <c r="Q3" s="476"/>
      <c r="R3" s="476"/>
      <c r="S3" s="476"/>
      <c r="T3" s="476"/>
      <c r="U3" s="476"/>
    </row>
    <row r="4" spans="1:21" ht="21" customHeight="1">
      <c r="A4" s="477" t="str">
        <f>PL15!A3</f>
        <v>(Kèm theo Nghị quyết số       /NQ-HĐND ngày     /12/2020 của HĐND huyện Tuần Giáo)</v>
      </c>
      <c r="B4" s="477"/>
      <c r="C4" s="477"/>
      <c r="D4" s="477"/>
      <c r="E4" s="477"/>
      <c r="F4" s="477"/>
      <c r="G4" s="477"/>
      <c r="H4" s="477"/>
      <c r="I4" s="477"/>
      <c r="J4" s="477"/>
      <c r="K4" s="477"/>
      <c r="L4" s="477"/>
      <c r="M4" s="477"/>
      <c r="N4" s="477"/>
      <c r="O4" s="477"/>
      <c r="P4" s="477"/>
      <c r="Q4" s="477"/>
      <c r="R4" s="477"/>
      <c r="S4" s="477"/>
      <c r="T4" s="477"/>
      <c r="U4" s="477"/>
    </row>
    <row r="5" spans="1:21" ht="12.75" customHeight="1" hidden="1">
      <c r="A5" s="204"/>
      <c r="B5" s="208"/>
      <c r="C5" s="120"/>
      <c r="D5" s="120"/>
      <c r="E5" s="120"/>
      <c r="F5" s="120"/>
      <c r="G5" s="120"/>
      <c r="H5" s="120"/>
      <c r="I5" s="120"/>
      <c r="J5" s="120"/>
      <c r="K5" s="120"/>
      <c r="L5" s="120"/>
      <c r="M5" s="120"/>
      <c r="N5" s="120"/>
      <c r="O5" s="120"/>
      <c r="P5" s="120"/>
      <c r="Q5" s="120"/>
      <c r="R5" s="120"/>
      <c r="S5" s="120"/>
      <c r="T5" s="120"/>
      <c r="U5" s="120"/>
    </row>
    <row r="6" spans="1:21" ht="14.25" customHeight="1" hidden="1">
      <c r="A6" s="208"/>
      <c r="B6" s="208"/>
      <c r="C6" s="120"/>
      <c r="D6" s="120"/>
      <c r="E6" s="120"/>
      <c r="F6" s="120"/>
      <c r="G6" s="120"/>
      <c r="H6" s="120"/>
      <c r="I6" s="120"/>
      <c r="J6" s="120"/>
      <c r="K6" s="120"/>
      <c r="L6" s="120"/>
      <c r="M6" s="120"/>
      <c r="N6" s="120"/>
      <c r="O6" s="120"/>
      <c r="P6" s="120"/>
      <c r="Q6" s="120"/>
      <c r="R6" s="120"/>
      <c r="S6" s="120"/>
      <c r="T6" s="120"/>
      <c r="U6" s="120"/>
    </row>
    <row r="7" spans="1:21" ht="19.5" customHeight="1">
      <c r="A7" s="209"/>
      <c r="B7" s="209"/>
      <c r="C7" s="19"/>
      <c r="D7" s="19"/>
      <c r="E7" s="19"/>
      <c r="F7" s="210"/>
      <c r="G7" s="425"/>
      <c r="H7" s="425"/>
      <c r="I7" s="425"/>
      <c r="J7" s="210"/>
      <c r="K7" s="425"/>
      <c r="L7" s="425"/>
      <c r="M7" s="425"/>
      <c r="N7" s="210"/>
      <c r="O7" s="19"/>
      <c r="P7" s="426" t="s">
        <v>86</v>
      </c>
      <c r="Q7" s="426"/>
      <c r="R7" s="426"/>
      <c r="S7" s="426"/>
      <c r="T7" s="426"/>
      <c r="U7" s="426"/>
    </row>
    <row r="8" spans="1:21" s="207" customFormat="1" ht="18" customHeight="1">
      <c r="A8" s="478" t="s">
        <v>64</v>
      </c>
      <c r="B8" s="479" t="s">
        <v>32</v>
      </c>
      <c r="C8" s="478" t="s">
        <v>284</v>
      </c>
      <c r="D8" s="479" t="s">
        <v>47</v>
      </c>
      <c r="E8" s="479"/>
      <c r="F8" s="479"/>
      <c r="G8" s="479"/>
      <c r="H8" s="479"/>
      <c r="I8" s="479"/>
      <c r="J8" s="479"/>
      <c r="K8" s="479"/>
      <c r="L8" s="479"/>
      <c r="M8" s="479"/>
      <c r="N8" s="479"/>
      <c r="O8" s="479"/>
      <c r="P8" s="479"/>
      <c r="Q8" s="478" t="s">
        <v>68</v>
      </c>
      <c r="R8" s="478"/>
      <c r="S8" s="478"/>
      <c r="T8" s="478"/>
      <c r="U8" s="478" t="s">
        <v>72</v>
      </c>
    </row>
    <row r="9" spans="1:21" s="207" customFormat="1" ht="7.5" customHeight="1">
      <c r="A9" s="480"/>
      <c r="B9" s="481"/>
      <c r="C9" s="480"/>
      <c r="D9" s="481"/>
      <c r="E9" s="481"/>
      <c r="F9" s="481"/>
      <c r="G9" s="481"/>
      <c r="H9" s="481"/>
      <c r="I9" s="481"/>
      <c r="J9" s="481"/>
      <c r="K9" s="481"/>
      <c r="L9" s="481"/>
      <c r="M9" s="481"/>
      <c r="N9" s="481"/>
      <c r="O9" s="481"/>
      <c r="P9" s="481"/>
      <c r="Q9" s="480"/>
      <c r="R9" s="480"/>
      <c r="S9" s="480"/>
      <c r="T9" s="480"/>
      <c r="U9" s="480"/>
    </row>
    <row r="10" spans="1:21" s="207" customFormat="1" ht="27" customHeight="1">
      <c r="A10" s="480"/>
      <c r="B10" s="481"/>
      <c r="C10" s="480"/>
      <c r="D10" s="480" t="s">
        <v>74</v>
      </c>
      <c r="E10" s="481" t="s">
        <v>25</v>
      </c>
      <c r="F10" s="481"/>
      <c r="G10" s="481"/>
      <c r="H10" s="481"/>
      <c r="I10" s="481"/>
      <c r="J10" s="481"/>
      <c r="K10" s="481" t="s">
        <v>27</v>
      </c>
      <c r="L10" s="481"/>
      <c r="M10" s="481"/>
      <c r="N10" s="480" t="s">
        <v>29</v>
      </c>
      <c r="O10" s="480" t="s">
        <v>30</v>
      </c>
      <c r="P10" s="480" t="s">
        <v>78</v>
      </c>
      <c r="Q10" s="480" t="s">
        <v>82</v>
      </c>
      <c r="R10" s="480" t="s">
        <v>137</v>
      </c>
      <c r="S10" s="480" t="s">
        <v>136</v>
      </c>
      <c r="T10" s="480" t="s">
        <v>138</v>
      </c>
      <c r="U10" s="480"/>
    </row>
    <row r="11" spans="1:21" s="207" customFormat="1" ht="18.75" customHeight="1">
      <c r="A11" s="480"/>
      <c r="B11" s="481"/>
      <c r="C11" s="480"/>
      <c r="D11" s="480"/>
      <c r="E11" s="480" t="s">
        <v>82</v>
      </c>
      <c r="F11" s="481" t="s">
        <v>33</v>
      </c>
      <c r="G11" s="481"/>
      <c r="H11" s="480" t="s">
        <v>129</v>
      </c>
      <c r="I11" s="480" t="s">
        <v>271</v>
      </c>
      <c r="J11" s="480" t="s">
        <v>26</v>
      </c>
      <c r="K11" s="480" t="s">
        <v>82</v>
      </c>
      <c r="L11" s="481" t="s">
        <v>33</v>
      </c>
      <c r="M11" s="481"/>
      <c r="N11" s="480"/>
      <c r="O11" s="480"/>
      <c r="P11" s="480"/>
      <c r="Q11" s="480"/>
      <c r="R11" s="480"/>
      <c r="S11" s="480"/>
      <c r="T11" s="480"/>
      <c r="U11" s="480"/>
    </row>
    <row r="12" spans="1:21" s="207" customFormat="1" ht="17.25" customHeight="1">
      <c r="A12" s="480"/>
      <c r="B12" s="481"/>
      <c r="C12" s="480"/>
      <c r="D12" s="480"/>
      <c r="E12" s="480"/>
      <c r="F12" s="482" t="s">
        <v>93</v>
      </c>
      <c r="G12" s="482" t="s">
        <v>83</v>
      </c>
      <c r="H12" s="480"/>
      <c r="I12" s="480"/>
      <c r="J12" s="480"/>
      <c r="K12" s="480"/>
      <c r="L12" s="482" t="s">
        <v>93</v>
      </c>
      <c r="M12" s="482" t="s">
        <v>152</v>
      </c>
      <c r="N12" s="480"/>
      <c r="O12" s="480"/>
      <c r="P12" s="480"/>
      <c r="Q12" s="480"/>
      <c r="R12" s="480"/>
      <c r="S12" s="480"/>
      <c r="T12" s="480"/>
      <c r="U12" s="480"/>
    </row>
    <row r="13" spans="1:21" s="207" customFormat="1" ht="17.25" customHeight="1">
      <c r="A13" s="480"/>
      <c r="B13" s="481"/>
      <c r="C13" s="480"/>
      <c r="D13" s="480"/>
      <c r="E13" s="480"/>
      <c r="F13" s="482"/>
      <c r="G13" s="482"/>
      <c r="H13" s="480"/>
      <c r="I13" s="480"/>
      <c r="J13" s="480"/>
      <c r="K13" s="480"/>
      <c r="L13" s="482"/>
      <c r="M13" s="482"/>
      <c r="N13" s="480"/>
      <c r="O13" s="480"/>
      <c r="P13" s="480"/>
      <c r="Q13" s="480"/>
      <c r="R13" s="480"/>
      <c r="S13" s="480"/>
      <c r="T13" s="480"/>
      <c r="U13" s="480"/>
    </row>
    <row r="14" spans="1:21" s="207" customFormat="1" ht="17.25" customHeight="1">
      <c r="A14" s="480"/>
      <c r="B14" s="481"/>
      <c r="C14" s="480"/>
      <c r="D14" s="480"/>
      <c r="E14" s="480"/>
      <c r="F14" s="482"/>
      <c r="G14" s="482"/>
      <c r="H14" s="480"/>
      <c r="I14" s="480"/>
      <c r="J14" s="480"/>
      <c r="K14" s="480"/>
      <c r="L14" s="482"/>
      <c r="M14" s="482"/>
      <c r="N14" s="480"/>
      <c r="O14" s="480"/>
      <c r="P14" s="480"/>
      <c r="Q14" s="480"/>
      <c r="R14" s="480"/>
      <c r="S14" s="480"/>
      <c r="T14" s="480"/>
      <c r="U14" s="480"/>
    </row>
    <row r="15" spans="1:21" s="207" customFormat="1" ht="17.25" customHeight="1">
      <c r="A15" s="480"/>
      <c r="B15" s="481"/>
      <c r="C15" s="480"/>
      <c r="D15" s="480"/>
      <c r="E15" s="480"/>
      <c r="F15" s="482"/>
      <c r="G15" s="482"/>
      <c r="H15" s="480"/>
      <c r="I15" s="480"/>
      <c r="J15" s="480"/>
      <c r="K15" s="480"/>
      <c r="L15" s="482"/>
      <c r="M15" s="482"/>
      <c r="N15" s="480"/>
      <c r="O15" s="480"/>
      <c r="P15" s="480"/>
      <c r="Q15" s="480"/>
      <c r="R15" s="480"/>
      <c r="S15" s="480"/>
      <c r="T15" s="480"/>
      <c r="U15" s="480"/>
    </row>
    <row r="16" spans="1:21" s="207" customFormat="1" ht="17.25" customHeight="1">
      <c r="A16" s="480"/>
      <c r="B16" s="481"/>
      <c r="C16" s="480"/>
      <c r="D16" s="480"/>
      <c r="E16" s="480"/>
      <c r="F16" s="482"/>
      <c r="G16" s="482"/>
      <c r="H16" s="480"/>
      <c r="I16" s="480"/>
      <c r="J16" s="480"/>
      <c r="K16" s="480"/>
      <c r="L16" s="482"/>
      <c r="M16" s="482"/>
      <c r="N16" s="480"/>
      <c r="O16" s="480"/>
      <c r="P16" s="480"/>
      <c r="Q16" s="480"/>
      <c r="R16" s="480"/>
      <c r="S16" s="480"/>
      <c r="T16" s="480"/>
      <c r="U16" s="480"/>
    </row>
    <row r="17" spans="1:21" s="207" customFormat="1" ht="17.25" customHeight="1">
      <c r="A17" s="480"/>
      <c r="B17" s="481"/>
      <c r="C17" s="480"/>
      <c r="D17" s="480"/>
      <c r="E17" s="480"/>
      <c r="F17" s="482"/>
      <c r="G17" s="482"/>
      <c r="H17" s="480"/>
      <c r="I17" s="480"/>
      <c r="J17" s="480"/>
      <c r="K17" s="480"/>
      <c r="L17" s="482"/>
      <c r="M17" s="482"/>
      <c r="N17" s="480"/>
      <c r="O17" s="480"/>
      <c r="P17" s="480"/>
      <c r="Q17" s="480"/>
      <c r="R17" s="480"/>
      <c r="S17" s="480"/>
      <c r="T17" s="480"/>
      <c r="U17" s="480"/>
    </row>
    <row r="18" spans="1:21" s="207" customFormat="1" ht="17.25" customHeight="1">
      <c r="A18" s="480"/>
      <c r="B18" s="481"/>
      <c r="C18" s="480"/>
      <c r="D18" s="480"/>
      <c r="E18" s="480"/>
      <c r="F18" s="482"/>
      <c r="G18" s="482"/>
      <c r="H18" s="480"/>
      <c r="I18" s="480"/>
      <c r="J18" s="480"/>
      <c r="K18" s="480"/>
      <c r="L18" s="482"/>
      <c r="M18" s="482"/>
      <c r="N18" s="480"/>
      <c r="O18" s="480"/>
      <c r="P18" s="480"/>
      <c r="Q18" s="480"/>
      <c r="R18" s="480"/>
      <c r="S18" s="480"/>
      <c r="T18" s="480"/>
      <c r="U18" s="480"/>
    </row>
    <row r="19" spans="1:21" s="211" customFormat="1" ht="17.25" customHeight="1">
      <c r="A19" s="483" t="s">
        <v>6</v>
      </c>
      <c r="B19" s="483" t="s">
        <v>7</v>
      </c>
      <c r="C19" s="484" t="s">
        <v>142</v>
      </c>
      <c r="D19" s="485" t="s">
        <v>140</v>
      </c>
      <c r="E19" s="486" t="s">
        <v>139</v>
      </c>
      <c r="F19" s="483">
        <v>4</v>
      </c>
      <c r="G19" s="483">
        <f aca="true" t="shared" si="0" ref="G19:U19">F19+1</f>
        <v>5</v>
      </c>
      <c r="H19" s="483">
        <f t="shared" si="0"/>
        <v>6</v>
      </c>
      <c r="I19" s="483">
        <f t="shared" si="0"/>
        <v>7</v>
      </c>
      <c r="J19" s="483">
        <f t="shared" si="0"/>
        <v>8</v>
      </c>
      <c r="K19" s="483">
        <f t="shared" si="0"/>
        <v>9</v>
      </c>
      <c r="L19" s="483">
        <f t="shared" si="0"/>
        <v>10</v>
      </c>
      <c r="M19" s="483">
        <f t="shared" si="0"/>
        <v>11</v>
      </c>
      <c r="N19" s="483">
        <f t="shared" si="0"/>
        <v>12</v>
      </c>
      <c r="O19" s="483">
        <f>N19+1</f>
        <v>13</v>
      </c>
      <c r="P19" s="483">
        <f t="shared" si="0"/>
        <v>14</v>
      </c>
      <c r="Q19" s="484" t="s">
        <v>141</v>
      </c>
      <c r="R19" s="483">
        <v>16</v>
      </c>
      <c r="S19" s="483">
        <f>R19+1</f>
        <v>17</v>
      </c>
      <c r="T19" s="483">
        <f t="shared" si="0"/>
        <v>18</v>
      </c>
      <c r="U19" s="483">
        <f t="shared" si="0"/>
        <v>19</v>
      </c>
    </row>
    <row r="20" spans="1:21" s="19" customFormat="1" ht="24" customHeight="1">
      <c r="A20" s="487"/>
      <c r="B20" s="488" t="s">
        <v>31</v>
      </c>
      <c r="C20" s="489">
        <f>D20+Q20+U20</f>
        <v>88471</v>
      </c>
      <c r="D20" s="489">
        <f>SUM(D21:D39)</f>
        <v>88471</v>
      </c>
      <c r="E20" s="489">
        <f>SUM(E21:E39)</f>
        <v>3420</v>
      </c>
      <c r="F20" s="489">
        <f aca="true" t="shared" si="1" ref="F20:U20">SUM(F21:F39)</f>
        <v>0</v>
      </c>
      <c r="G20" s="489">
        <f t="shared" si="1"/>
        <v>0</v>
      </c>
      <c r="H20" s="489">
        <f t="shared" si="1"/>
        <v>0</v>
      </c>
      <c r="I20" s="489">
        <f t="shared" si="1"/>
        <v>0</v>
      </c>
      <c r="J20" s="489">
        <f>SUM(J21:J39)</f>
        <v>3420</v>
      </c>
      <c r="K20" s="489">
        <f>SUM(K21:K39)</f>
        <v>83348</v>
      </c>
      <c r="L20" s="489">
        <f t="shared" si="1"/>
        <v>1361</v>
      </c>
      <c r="M20" s="489">
        <f t="shared" si="1"/>
        <v>0</v>
      </c>
      <c r="N20" s="489">
        <f t="shared" si="1"/>
        <v>0</v>
      </c>
      <c r="O20" s="489">
        <f>SUM(O21:O39)</f>
        <v>1703</v>
      </c>
      <c r="P20" s="490">
        <f t="shared" si="1"/>
        <v>0</v>
      </c>
      <c r="Q20" s="489">
        <f>+R20+S20+T20</f>
        <v>0</v>
      </c>
      <c r="R20" s="489"/>
      <c r="S20" s="489"/>
      <c r="T20" s="489"/>
      <c r="U20" s="490">
        <f t="shared" si="1"/>
        <v>0</v>
      </c>
    </row>
    <row r="21" spans="1:21" s="19" customFormat="1" ht="21" customHeight="1">
      <c r="A21" s="290">
        <v>1</v>
      </c>
      <c r="B21" s="212" t="s">
        <v>241</v>
      </c>
      <c r="C21" s="213">
        <f>D21+Q21+U21</f>
        <v>5699</v>
      </c>
      <c r="D21" s="213">
        <f>+E21+K21+N21+O21+P21</f>
        <v>5699</v>
      </c>
      <c r="E21" s="213">
        <f>H21+I21+J21</f>
        <v>45</v>
      </c>
      <c r="F21" s="213"/>
      <c r="G21" s="213"/>
      <c r="H21" s="213"/>
      <c r="I21" s="213"/>
      <c r="J21" s="213">
        <v>45</v>
      </c>
      <c r="K21" s="213">
        <v>5542</v>
      </c>
      <c r="L21" s="213">
        <v>61</v>
      </c>
      <c r="M21" s="213"/>
      <c r="N21" s="213"/>
      <c r="O21" s="213">
        <v>112</v>
      </c>
      <c r="P21" s="214"/>
      <c r="Q21" s="214">
        <f>+R21+S21+T21</f>
        <v>0</v>
      </c>
      <c r="R21" s="214"/>
      <c r="S21" s="214"/>
      <c r="T21" s="214"/>
      <c r="U21" s="214"/>
    </row>
    <row r="22" spans="1:21" s="19" customFormat="1" ht="21" customHeight="1">
      <c r="A22" s="290">
        <v>2</v>
      </c>
      <c r="B22" s="212" t="s">
        <v>242</v>
      </c>
      <c r="C22" s="213">
        <f aca="true" t="shared" si="2" ref="C22:C39">D22+Q22+U22</f>
        <v>4239</v>
      </c>
      <c r="D22" s="213">
        <f aca="true" t="shared" si="3" ref="D22:D39">+E22+K22+N22+O22+P22</f>
        <v>4239</v>
      </c>
      <c r="E22" s="213">
        <f aca="true" t="shared" si="4" ref="E22:E39">H22+I22+J22</f>
        <v>0</v>
      </c>
      <c r="F22" s="213"/>
      <c r="G22" s="213"/>
      <c r="H22" s="213"/>
      <c r="I22" s="213"/>
      <c r="J22" s="213"/>
      <c r="K22" s="213">
        <v>4155</v>
      </c>
      <c r="L22" s="213">
        <v>70</v>
      </c>
      <c r="M22" s="213"/>
      <c r="N22" s="213"/>
      <c r="O22" s="213">
        <v>84</v>
      </c>
      <c r="P22" s="214"/>
      <c r="Q22" s="214">
        <f aca="true" t="shared" si="5" ref="Q22:Q39">+R22+S22+T22</f>
        <v>0</v>
      </c>
      <c r="R22" s="214"/>
      <c r="S22" s="214"/>
      <c r="T22" s="214"/>
      <c r="U22" s="214"/>
    </row>
    <row r="23" spans="1:21" s="19" customFormat="1" ht="21" customHeight="1">
      <c r="A23" s="290">
        <v>3</v>
      </c>
      <c r="B23" s="212" t="s">
        <v>243</v>
      </c>
      <c r="C23" s="213">
        <f t="shared" si="2"/>
        <v>4471</v>
      </c>
      <c r="D23" s="213">
        <f t="shared" si="3"/>
        <v>4471</v>
      </c>
      <c r="E23" s="213">
        <f t="shared" si="4"/>
        <v>0</v>
      </c>
      <c r="F23" s="213"/>
      <c r="G23" s="213"/>
      <c r="H23" s="213"/>
      <c r="I23" s="213"/>
      <c r="J23" s="213"/>
      <c r="K23" s="213">
        <v>4383</v>
      </c>
      <c r="L23" s="213">
        <v>74</v>
      </c>
      <c r="M23" s="213"/>
      <c r="N23" s="213"/>
      <c r="O23" s="213">
        <v>88</v>
      </c>
      <c r="P23" s="214"/>
      <c r="Q23" s="214">
        <f t="shared" si="5"/>
        <v>0</v>
      </c>
      <c r="R23" s="214"/>
      <c r="S23" s="214"/>
      <c r="T23" s="214"/>
      <c r="U23" s="214"/>
    </row>
    <row r="24" spans="1:21" s="19" customFormat="1" ht="21" customHeight="1">
      <c r="A24" s="290">
        <v>4</v>
      </c>
      <c r="B24" s="212" t="s">
        <v>244</v>
      </c>
      <c r="C24" s="213">
        <f t="shared" si="2"/>
        <v>5109</v>
      </c>
      <c r="D24" s="213">
        <f t="shared" si="3"/>
        <v>5109</v>
      </c>
      <c r="E24" s="213">
        <f t="shared" si="4"/>
        <v>45</v>
      </c>
      <c r="F24" s="213"/>
      <c r="G24" s="213"/>
      <c r="H24" s="213"/>
      <c r="I24" s="213"/>
      <c r="J24" s="213">
        <v>45</v>
      </c>
      <c r="K24" s="213">
        <v>4964</v>
      </c>
      <c r="L24" s="213">
        <v>78</v>
      </c>
      <c r="M24" s="213"/>
      <c r="N24" s="213"/>
      <c r="O24" s="213">
        <v>100</v>
      </c>
      <c r="P24" s="214"/>
      <c r="Q24" s="214">
        <f t="shared" si="5"/>
        <v>0</v>
      </c>
      <c r="R24" s="214"/>
      <c r="S24" s="214"/>
      <c r="T24" s="214"/>
      <c r="U24" s="214"/>
    </row>
    <row r="25" spans="1:21" ht="21" customHeight="1">
      <c r="A25" s="290">
        <v>5</v>
      </c>
      <c r="B25" s="212" t="s">
        <v>245</v>
      </c>
      <c r="C25" s="213">
        <f t="shared" si="2"/>
        <v>4564</v>
      </c>
      <c r="D25" s="213">
        <f t="shared" si="3"/>
        <v>4564</v>
      </c>
      <c r="E25" s="213">
        <f t="shared" si="4"/>
        <v>45</v>
      </c>
      <c r="F25" s="213"/>
      <c r="G25" s="213"/>
      <c r="H25" s="213"/>
      <c r="I25" s="213"/>
      <c r="J25" s="213">
        <v>45</v>
      </c>
      <c r="K25" s="213">
        <v>4429</v>
      </c>
      <c r="L25" s="213">
        <v>73</v>
      </c>
      <c r="M25" s="213"/>
      <c r="N25" s="213"/>
      <c r="O25" s="213">
        <v>90</v>
      </c>
      <c r="P25" s="214"/>
      <c r="Q25" s="214">
        <f t="shared" si="5"/>
        <v>0</v>
      </c>
      <c r="R25" s="214"/>
      <c r="S25" s="214"/>
      <c r="T25" s="214"/>
      <c r="U25" s="214"/>
    </row>
    <row r="26" spans="1:21" ht="21" customHeight="1">
      <c r="A26" s="290">
        <v>6</v>
      </c>
      <c r="B26" s="212" t="s">
        <v>246</v>
      </c>
      <c r="C26" s="213">
        <f t="shared" si="2"/>
        <v>8279</v>
      </c>
      <c r="D26" s="213">
        <f t="shared" si="3"/>
        <v>8279</v>
      </c>
      <c r="E26" s="213">
        <f t="shared" si="4"/>
        <v>3240</v>
      </c>
      <c r="F26" s="213"/>
      <c r="G26" s="213"/>
      <c r="H26" s="213"/>
      <c r="I26" s="213"/>
      <c r="J26" s="213">
        <v>3240</v>
      </c>
      <c r="K26" s="213">
        <v>4939</v>
      </c>
      <c r="L26" s="213">
        <v>68</v>
      </c>
      <c r="M26" s="213"/>
      <c r="N26" s="213"/>
      <c r="O26" s="213">
        <v>100</v>
      </c>
      <c r="P26" s="214"/>
      <c r="Q26" s="214">
        <f t="shared" si="5"/>
        <v>0</v>
      </c>
      <c r="R26" s="214"/>
      <c r="S26" s="214"/>
      <c r="T26" s="214"/>
      <c r="U26" s="214"/>
    </row>
    <row r="27" spans="1:21" ht="21" customHeight="1">
      <c r="A27" s="290">
        <v>7</v>
      </c>
      <c r="B27" s="212" t="s">
        <v>247</v>
      </c>
      <c r="C27" s="213">
        <f t="shared" si="2"/>
        <v>4681</v>
      </c>
      <c r="D27" s="213">
        <f t="shared" si="3"/>
        <v>4681</v>
      </c>
      <c r="E27" s="213">
        <f t="shared" si="4"/>
        <v>0</v>
      </c>
      <c r="F27" s="213"/>
      <c r="G27" s="213"/>
      <c r="H27" s="213"/>
      <c r="I27" s="213"/>
      <c r="J27" s="213"/>
      <c r="K27" s="213">
        <v>4588</v>
      </c>
      <c r="L27" s="213">
        <v>78</v>
      </c>
      <c r="M27" s="213"/>
      <c r="N27" s="213"/>
      <c r="O27" s="213">
        <v>93</v>
      </c>
      <c r="P27" s="214"/>
      <c r="Q27" s="214">
        <f t="shared" si="5"/>
        <v>0</v>
      </c>
      <c r="R27" s="214"/>
      <c r="S27" s="214"/>
      <c r="T27" s="214"/>
      <c r="U27" s="214"/>
    </row>
    <row r="28" spans="1:21" ht="21" customHeight="1">
      <c r="A28" s="290">
        <v>8</v>
      </c>
      <c r="B28" s="212" t="s">
        <v>248</v>
      </c>
      <c r="C28" s="213">
        <f t="shared" si="2"/>
        <v>4574</v>
      </c>
      <c r="D28" s="213">
        <f t="shared" si="3"/>
        <v>4574</v>
      </c>
      <c r="E28" s="213">
        <f t="shared" si="4"/>
        <v>0</v>
      </c>
      <c r="F28" s="213"/>
      <c r="G28" s="213"/>
      <c r="H28" s="213"/>
      <c r="I28" s="213"/>
      <c r="J28" s="213"/>
      <c r="K28" s="213">
        <v>4474</v>
      </c>
      <c r="L28" s="213">
        <v>70</v>
      </c>
      <c r="M28" s="213"/>
      <c r="N28" s="213"/>
      <c r="O28" s="213">
        <v>100</v>
      </c>
      <c r="P28" s="214"/>
      <c r="Q28" s="214">
        <f t="shared" si="5"/>
        <v>0</v>
      </c>
      <c r="R28" s="214"/>
      <c r="S28" s="214"/>
      <c r="T28" s="214"/>
      <c r="U28" s="214"/>
    </row>
    <row r="29" spans="1:21" ht="21" customHeight="1">
      <c r="A29" s="290">
        <v>9</v>
      </c>
      <c r="B29" s="212" t="s">
        <v>249</v>
      </c>
      <c r="C29" s="213">
        <f t="shared" si="2"/>
        <v>4309</v>
      </c>
      <c r="D29" s="213">
        <f t="shared" si="3"/>
        <v>4309</v>
      </c>
      <c r="E29" s="213">
        <f t="shared" si="4"/>
        <v>45</v>
      </c>
      <c r="F29" s="213"/>
      <c r="G29" s="213"/>
      <c r="H29" s="213"/>
      <c r="I29" s="213"/>
      <c r="J29" s="213">
        <v>45</v>
      </c>
      <c r="K29" s="213">
        <v>4180</v>
      </c>
      <c r="L29" s="213">
        <v>80</v>
      </c>
      <c r="M29" s="213"/>
      <c r="N29" s="213"/>
      <c r="O29" s="213">
        <v>84</v>
      </c>
      <c r="P29" s="214"/>
      <c r="Q29" s="214">
        <f t="shared" si="5"/>
        <v>0</v>
      </c>
      <c r="R29" s="214"/>
      <c r="S29" s="214"/>
      <c r="T29" s="214"/>
      <c r="U29" s="214"/>
    </row>
    <row r="30" spans="1:21" ht="21" customHeight="1">
      <c r="A30" s="290">
        <v>10</v>
      </c>
      <c r="B30" s="212" t="s">
        <v>250</v>
      </c>
      <c r="C30" s="213">
        <f t="shared" si="2"/>
        <v>4196</v>
      </c>
      <c r="D30" s="213">
        <f t="shared" si="3"/>
        <v>4196</v>
      </c>
      <c r="E30" s="213">
        <f t="shared" si="4"/>
        <v>0</v>
      </c>
      <c r="F30" s="213"/>
      <c r="G30" s="213"/>
      <c r="H30" s="213"/>
      <c r="I30" s="213"/>
      <c r="J30" s="213"/>
      <c r="K30" s="213">
        <v>4112</v>
      </c>
      <c r="L30" s="213">
        <v>66</v>
      </c>
      <c r="M30" s="213"/>
      <c r="N30" s="213"/>
      <c r="O30" s="213">
        <v>84</v>
      </c>
      <c r="P30" s="214"/>
      <c r="Q30" s="214">
        <f t="shared" si="5"/>
        <v>0</v>
      </c>
      <c r="R30" s="214"/>
      <c r="S30" s="214"/>
      <c r="T30" s="214"/>
      <c r="U30" s="214"/>
    </row>
    <row r="31" spans="1:21" ht="21" customHeight="1">
      <c r="A31" s="290">
        <v>11</v>
      </c>
      <c r="B31" s="212" t="s">
        <v>251</v>
      </c>
      <c r="C31" s="213">
        <f t="shared" si="2"/>
        <v>4131</v>
      </c>
      <c r="D31" s="213">
        <f t="shared" si="3"/>
        <v>4131</v>
      </c>
      <c r="E31" s="213">
        <f t="shared" si="4"/>
        <v>0</v>
      </c>
      <c r="F31" s="213"/>
      <c r="G31" s="213"/>
      <c r="H31" s="213"/>
      <c r="I31" s="213"/>
      <c r="J31" s="213"/>
      <c r="K31" s="213">
        <v>4049</v>
      </c>
      <c r="L31" s="213">
        <v>80</v>
      </c>
      <c r="M31" s="213"/>
      <c r="N31" s="213"/>
      <c r="O31" s="213">
        <v>82</v>
      </c>
      <c r="P31" s="214"/>
      <c r="Q31" s="214">
        <f t="shared" si="5"/>
        <v>0</v>
      </c>
      <c r="R31" s="214"/>
      <c r="S31" s="214"/>
      <c r="T31" s="214"/>
      <c r="U31" s="214"/>
    </row>
    <row r="32" spans="1:21" ht="21" customHeight="1">
      <c r="A32" s="290">
        <v>12</v>
      </c>
      <c r="B32" s="212" t="s">
        <v>252</v>
      </c>
      <c r="C32" s="213">
        <f t="shared" si="2"/>
        <v>3969</v>
      </c>
      <c r="D32" s="213">
        <f t="shared" si="3"/>
        <v>3969</v>
      </c>
      <c r="E32" s="213">
        <f t="shared" si="4"/>
        <v>0</v>
      </c>
      <c r="F32" s="213"/>
      <c r="G32" s="213"/>
      <c r="H32" s="213"/>
      <c r="I32" s="213"/>
      <c r="J32" s="213"/>
      <c r="K32" s="213">
        <v>3889</v>
      </c>
      <c r="L32" s="213">
        <v>66</v>
      </c>
      <c r="M32" s="213"/>
      <c r="N32" s="213"/>
      <c r="O32" s="213">
        <v>80</v>
      </c>
      <c r="P32" s="214"/>
      <c r="Q32" s="214">
        <f t="shared" si="5"/>
        <v>0</v>
      </c>
      <c r="R32" s="214"/>
      <c r="S32" s="214"/>
      <c r="T32" s="214"/>
      <c r="U32" s="214"/>
    </row>
    <row r="33" spans="1:21" ht="21" customHeight="1">
      <c r="A33" s="290">
        <v>13</v>
      </c>
      <c r="B33" s="212" t="s">
        <v>253</v>
      </c>
      <c r="C33" s="213">
        <f t="shared" si="2"/>
        <v>4004</v>
      </c>
      <c r="D33" s="213">
        <f t="shared" si="3"/>
        <v>4004</v>
      </c>
      <c r="E33" s="213">
        <f t="shared" si="4"/>
        <v>0</v>
      </c>
      <c r="F33" s="213"/>
      <c r="G33" s="213"/>
      <c r="H33" s="213"/>
      <c r="I33" s="213"/>
      <c r="J33" s="213"/>
      <c r="K33" s="213">
        <v>3924</v>
      </c>
      <c r="L33" s="213">
        <v>66</v>
      </c>
      <c r="M33" s="213"/>
      <c r="N33" s="213"/>
      <c r="O33" s="213">
        <v>80</v>
      </c>
      <c r="P33" s="214"/>
      <c r="Q33" s="214">
        <f t="shared" si="5"/>
        <v>0</v>
      </c>
      <c r="R33" s="214"/>
      <c r="S33" s="214"/>
      <c r="T33" s="214"/>
      <c r="U33" s="214"/>
    </row>
    <row r="34" spans="1:21" ht="21" customHeight="1">
      <c r="A34" s="290">
        <v>14</v>
      </c>
      <c r="B34" s="212" t="s">
        <v>254</v>
      </c>
      <c r="C34" s="213">
        <f t="shared" si="2"/>
        <v>4290</v>
      </c>
      <c r="D34" s="213">
        <f t="shared" si="3"/>
        <v>4290</v>
      </c>
      <c r="E34" s="213">
        <f t="shared" si="4"/>
        <v>0</v>
      </c>
      <c r="F34" s="213"/>
      <c r="G34" s="213"/>
      <c r="H34" s="213"/>
      <c r="I34" s="213"/>
      <c r="J34" s="213"/>
      <c r="K34" s="213">
        <v>4204</v>
      </c>
      <c r="L34" s="213">
        <v>56</v>
      </c>
      <c r="M34" s="213"/>
      <c r="N34" s="213"/>
      <c r="O34" s="213">
        <v>86</v>
      </c>
      <c r="P34" s="214"/>
      <c r="Q34" s="214">
        <f t="shared" si="5"/>
        <v>0</v>
      </c>
      <c r="R34" s="214"/>
      <c r="S34" s="214"/>
      <c r="T34" s="214"/>
      <c r="U34" s="214"/>
    </row>
    <row r="35" spans="1:21" ht="21" customHeight="1">
      <c r="A35" s="290">
        <v>15</v>
      </c>
      <c r="B35" s="212" t="s">
        <v>255</v>
      </c>
      <c r="C35" s="213">
        <f t="shared" si="2"/>
        <v>4551</v>
      </c>
      <c r="D35" s="213">
        <f t="shared" si="3"/>
        <v>4551</v>
      </c>
      <c r="E35" s="213">
        <f t="shared" si="4"/>
        <v>0</v>
      </c>
      <c r="F35" s="213"/>
      <c r="G35" s="213"/>
      <c r="H35" s="213"/>
      <c r="I35" s="213"/>
      <c r="J35" s="213"/>
      <c r="K35" s="213">
        <v>4459</v>
      </c>
      <c r="L35" s="213">
        <v>81</v>
      </c>
      <c r="M35" s="213"/>
      <c r="N35" s="213"/>
      <c r="O35" s="213">
        <v>92</v>
      </c>
      <c r="P35" s="214"/>
      <c r="Q35" s="214">
        <f t="shared" si="5"/>
        <v>0</v>
      </c>
      <c r="R35" s="214"/>
      <c r="S35" s="214"/>
      <c r="T35" s="214"/>
      <c r="U35" s="214"/>
    </row>
    <row r="36" spans="1:21" ht="21" customHeight="1">
      <c r="A36" s="290">
        <v>16</v>
      </c>
      <c r="B36" s="212" t="s">
        <v>256</v>
      </c>
      <c r="C36" s="213">
        <f t="shared" si="2"/>
        <v>3750</v>
      </c>
      <c r="D36" s="213">
        <f t="shared" si="3"/>
        <v>3750</v>
      </c>
      <c r="E36" s="213">
        <f t="shared" si="4"/>
        <v>0</v>
      </c>
      <c r="F36" s="213"/>
      <c r="G36" s="213"/>
      <c r="H36" s="213"/>
      <c r="I36" s="213"/>
      <c r="J36" s="213"/>
      <c r="K36" s="213">
        <v>3675</v>
      </c>
      <c r="L36" s="213">
        <v>81</v>
      </c>
      <c r="M36" s="213"/>
      <c r="N36" s="213"/>
      <c r="O36" s="213">
        <v>75</v>
      </c>
      <c r="P36" s="214"/>
      <c r="Q36" s="214">
        <f t="shared" si="5"/>
        <v>0</v>
      </c>
      <c r="R36" s="214"/>
      <c r="S36" s="214"/>
      <c r="T36" s="214"/>
      <c r="U36" s="214"/>
    </row>
    <row r="37" spans="1:21" ht="21" customHeight="1">
      <c r="A37" s="290">
        <v>17</v>
      </c>
      <c r="B37" s="212" t="s">
        <v>257</v>
      </c>
      <c r="C37" s="213">
        <f t="shared" si="2"/>
        <v>4652</v>
      </c>
      <c r="D37" s="213">
        <f t="shared" si="3"/>
        <v>4652</v>
      </c>
      <c r="E37" s="213">
        <f t="shared" si="4"/>
        <v>0</v>
      </c>
      <c r="F37" s="213"/>
      <c r="G37" s="213"/>
      <c r="H37" s="213"/>
      <c r="I37" s="213"/>
      <c r="J37" s="213"/>
      <c r="K37" s="213">
        <v>4559</v>
      </c>
      <c r="L37" s="213">
        <v>74</v>
      </c>
      <c r="M37" s="213"/>
      <c r="N37" s="213"/>
      <c r="O37" s="213">
        <v>93</v>
      </c>
      <c r="P37" s="214"/>
      <c r="Q37" s="214">
        <f t="shared" si="5"/>
        <v>0</v>
      </c>
      <c r="R37" s="214"/>
      <c r="S37" s="214"/>
      <c r="T37" s="214"/>
      <c r="U37" s="214"/>
    </row>
    <row r="38" spans="1:21" ht="21" customHeight="1">
      <c r="A38" s="290">
        <v>18</v>
      </c>
      <c r="B38" s="212" t="s">
        <v>258</v>
      </c>
      <c r="C38" s="213">
        <f t="shared" si="2"/>
        <v>4695</v>
      </c>
      <c r="D38" s="213">
        <f t="shared" si="3"/>
        <v>4695</v>
      </c>
      <c r="E38" s="213">
        <f t="shared" si="4"/>
        <v>0</v>
      </c>
      <c r="F38" s="213"/>
      <c r="G38" s="213"/>
      <c r="H38" s="213"/>
      <c r="I38" s="213"/>
      <c r="J38" s="213"/>
      <c r="K38" s="213">
        <v>4601</v>
      </c>
      <c r="L38" s="213">
        <v>73</v>
      </c>
      <c r="M38" s="213"/>
      <c r="N38" s="213"/>
      <c r="O38" s="213">
        <v>94</v>
      </c>
      <c r="P38" s="214"/>
      <c r="Q38" s="214">
        <f t="shared" si="5"/>
        <v>0</v>
      </c>
      <c r="R38" s="214"/>
      <c r="S38" s="214"/>
      <c r="T38" s="214"/>
      <c r="U38" s="214"/>
    </row>
    <row r="39" spans="1:21" ht="21" customHeight="1">
      <c r="A39" s="290">
        <v>19</v>
      </c>
      <c r="B39" s="212" t="s">
        <v>259</v>
      </c>
      <c r="C39" s="213">
        <f t="shared" si="2"/>
        <v>4308</v>
      </c>
      <c r="D39" s="213">
        <f t="shared" si="3"/>
        <v>4308</v>
      </c>
      <c r="E39" s="213">
        <f t="shared" si="4"/>
        <v>0</v>
      </c>
      <c r="F39" s="213"/>
      <c r="G39" s="213"/>
      <c r="H39" s="213"/>
      <c r="I39" s="213"/>
      <c r="J39" s="213"/>
      <c r="K39" s="213">
        <v>4222</v>
      </c>
      <c r="L39" s="213">
        <v>66</v>
      </c>
      <c r="M39" s="213"/>
      <c r="N39" s="213"/>
      <c r="O39" s="213">
        <v>86</v>
      </c>
      <c r="P39" s="214"/>
      <c r="Q39" s="214">
        <f t="shared" si="5"/>
        <v>0</v>
      </c>
      <c r="R39" s="214"/>
      <c r="S39" s="214"/>
      <c r="T39" s="214"/>
      <c r="U39" s="214"/>
    </row>
    <row r="40" spans="1:21" ht="13.5" customHeight="1">
      <c r="A40" s="491"/>
      <c r="B40" s="491"/>
      <c r="C40" s="491"/>
      <c r="D40" s="491"/>
      <c r="E40" s="491"/>
      <c r="F40" s="491"/>
      <c r="G40" s="491"/>
      <c r="H40" s="491"/>
      <c r="I40" s="491"/>
      <c r="J40" s="491"/>
      <c r="K40" s="491"/>
      <c r="L40" s="491"/>
      <c r="M40" s="491"/>
      <c r="N40" s="491"/>
      <c r="O40" s="491"/>
      <c r="P40" s="491"/>
      <c r="Q40" s="491"/>
      <c r="R40" s="491"/>
      <c r="S40" s="491"/>
      <c r="T40" s="491"/>
      <c r="U40" s="491"/>
    </row>
    <row r="41" spans="1:21" ht="18.75">
      <c r="A41" s="19"/>
      <c r="B41" s="19"/>
      <c r="C41" s="19"/>
      <c r="D41" s="19"/>
      <c r="E41" s="19"/>
      <c r="F41" s="19"/>
      <c r="G41" s="19"/>
      <c r="H41" s="19"/>
      <c r="I41" s="19"/>
      <c r="J41" s="19"/>
      <c r="K41" s="19"/>
      <c r="L41" s="19"/>
      <c r="M41" s="19"/>
      <c r="N41" s="19"/>
      <c r="O41" s="19"/>
      <c r="P41" s="19"/>
      <c r="Q41" s="19"/>
      <c r="R41" s="19"/>
      <c r="S41" s="19"/>
      <c r="T41" s="19"/>
      <c r="U41" s="19"/>
    </row>
    <row r="42" spans="1:21" ht="18.75">
      <c r="A42" s="19"/>
      <c r="B42" s="19"/>
      <c r="C42" s="19"/>
      <c r="D42" s="19"/>
      <c r="E42" s="19"/>
      <c r="F42" s="19"/>
      <c r="G42" s="19"/>
      <c r="H42" s="19"/>
      <c r="I42" s="19"/>
      <c r="J42" s="19"/>
      <c r="K42" s="19"/>
      <c r="L42" s="19"/>
      <c r="M42" s="19"/>
      <c r="N42" s="19"/>
      <c r="O42" s="19"/>
      <c r="P42" s="19"/>
      <c r="Q42" s="19"/>
      <c r="R42" s="19"/>
      <c r="S42" s="19"/>
      <c r="T42" s="19"/>
      <c r="U42" s="19"/>
    </row>
  </sheetData>
  <sheetProtection/>
  <mergeCells count="33">
    <mergeCell ref="A3:U3"/>
    <mergeCell ref="A4:U4"/>
    <mergeCell ref="A8:A18"/>
    <mergeCell ref="E11:E18"/>
    <mergeCell ref="F11:G11"/>
    <mergeCell ref="K11:K18"/>
    <mergeCell ref="F12:F18"/>
    <mergeCell ref="N10:N18"/>
    <mergeCell ref="C8:C18"/>
    <mergeCell ref="E10:J10"/>
    <mergeCell ref="B8:B18"/>
    <mergeCell ref="J11:J18"/>
    <mergeCell ref="G12:G18"/>
    <mergeCell ref="L11:M11"/>
    <mergeCell ref="O10:O18"/>
    <mergeCell ref="P10:P18"/>
    <mergeCell ref="T10:T18"/>
    <mergeCell ref="Q10:Q18"/>
    <mergeCell ref="L12:L18"/>
    <mergeCell ref="M12:M18"/>
    <mergeCell ref="H11:H18"/>
    <mergeCell ref="R10:R18"/>
    <mergeCell ref="S10:S18"/>
    <mergeCell ref="G7:I7"/>
    <mergeCell ref="K7:M7"/>
    <mergeCell ref="P7:U7"/>
    <mergeCell ref="K10:M10"/>
    <mergeCell ref="I11:I18"/>
    <mergeCell ref="R1:U1"/>
    <mergeCell ref="D8:P9"/>
    <mergeCell ref="Q8:T9"/>
    <mergeCell ref="U8:U18"/>
    <mergeCell ref="D10:D18"/>
  </mergeCells>
  <printOptions/>
  <pageMargins left="0.54" right="0" top="0.52" bottom="0.44" header="0.25" footer="0.25"/>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AA268"/>
  <sheetViews>
    <sheetView zoomScale="70" zoomScaleNormal="70" zoomScalePageLayoutView="0" workbookViewId="0" topLeftCell="A1">
      <selection activeCell="G18" sqref="G18"/>
    </sheetView>
  </sheetViews>
  <sheetFormatPr defaultColWidth="8" defaultRowHeight="15"/>
  <cols>
    <col min="1" max="1" width="3.69921875" style="43" customWidth="1"/>
    <col min="2" max="2" width="28.796875" style="32" customWidth="1"/>
    <col min="3" max="5" width="7.3984375" style="33" customWidth="1"/>
    <col min="6" max="6" width="11" style="33" customWidth="1"/>
    <col min="7" max="7" width="10.296875" style="34" customWidth="1"/>
    <col min="8" max="22" width="8.09765625" style="34" customWidth="1"/>
    <col min="23" max="16384" width="8" style="31" customWidth="1"/>
  </cols>
  <sheetData>
    <row r="1" spans="1:22" s="26" customFormat="1" ht="23.25">
      <c r="A1" s="41"/>
      <c r="B1" s="35"/>
      <c r="C1" s="35"/>
      <c r="D1" s="35"/>
      <c r="E1" s="35"/>
      <c r="F1" s="35"/>
      <c r="G1" s="35"/>
      <c r="H1" s="35"/>
      <c r="I1" s="35"/>
      <c r="J1" s="35"/>
      <c r="K1" s="35"/>
      <c r="L1" s="35"/>
      <c r="M1" s="35"/>
      <c r="N1" s="35"/>
      <c r="O1" s="35"/>
      <c r="P1" s="35"/>
      <c r="Q1" s="35"/>
      <c r="R1" s="35"/>
      <c r="S1" s="35"/>
      <c r="T1" s="35"/>
      <c r="U1" s="35"/>
      <c r="V1" s="16" t="s">
        <v>143</v>
      </c>
    </row>
    <row r="2" spans="1:22" s="27" customFormat="1" ht="23.25">
      <c r="A2" s="438" t="s">
        <v>272</v>
      </c>
      <c r="B2" s="438"/>
      <c r="C2" s="438"/>
      <c r="D2" s="438"/>
      <c r="E2" s="438"/>
      <c r="F2" s="438"/>
      <c r="G2" s="438"/>
      <c r="H2" s="438"/>
      <c r="I2" s="438"/>
      <c r="J2" s="438"/>
      <c r="K2" s="438"/>
      <c r="L2" s="438"/>
      <c r="M2" s="438"/>
      <c r="N2" s="438"/>
      <c r="O2" s="438"/>
      <c r="P2" s="438"/>
      <c r="Q2" s="438"/>
      <c r="R2" s="438"/>
      <c r="S2" s="438"/>
      <c r="T2" s="438"/>
      <c r="U2" s="438"/>
      <c r="V2" s="438"/>
    </row>
    <row r="3" spans="1:27" s="27" customFormat="1" ht="23.25" customHeight="1">
      <c r="A3" s="439" t="s">
        <v>49</v>
      </c>
      <c r="B3" s="439"/>
      <c r="C3" s="439"/>
      <c r="D3" s="439"/>
      <c r="E3" s="439"/>
      <c r="F3" s="439"/>
      <c r="G3" s="439"/>
      <c r="H3" s="439"/>
      <c r="I3" s="439"/>
      <c r="J3" s="439"/>
      <c r="K3" s="439"/>
      <c r="L3" s="439"/>
      <c r="M3" s="439"/>
      <c r="N3" s="439"/>
      <c r="O3" s="439"/>
      <c r="P3" s="439"/>
      <c r="Q3" s="439"/>
      <c r="R3" s="439"/>
      <c r="S3" s="439"/>
      <c r="T3" s="439"/>
      <c r="U3" s="439"/>
      <c r="V3" s="439"/>
      <c r="W3" s="28"/>
      <c r="X3" s="28"/>
      <c r="Y3" s="28"/>
      <c r="Z3" s="28"/>
      <c r="AA3" s="28"/>
    </row>
    <row r="4" spans="1:22" s="29" customFormat="1" ht="24" thickBot="1">
      <c r="A4" s="45"/>
      <c r="B4" s="45"/>
      <c r="C4" s="45"/>
      <c r="D4" s="45"/>
      <c r="E4" s="45"/>
      <c r="F4" s="45"/>
      <c r="G4" s="45"/>
      <c r="H4" s="45"/>
      <c r="I4" s="45"/>
      <c r="J4" s="45"/>
      <c r="K4" s="45"/>
      <c r="L4" s="45"/>
      <c r="M4" s="45"/>
      <c r="N4" s="45"/>
      <c r="O4" s="45"/>
      <c r="P4" s="45"/>
      <c r="Q4" s="45"/>
      <c r="R4" s="45"/>
      <c r="S4" s="45"/>
      <c r="T4" s="45"/>
      <c r="U4" s="45"/>
      <c r="V4" s="46" t="s">
        <v>86</v>
      </c>
    </row>
    <row r="5" spans="1:22" s="36" customFormat="1" ht="27" customHeight="1">
      <c r="A5" s="440" t="s">
        <v>104</v>
      </c>
      <c r="B5" s="428" t="s">
        <v>103</v>
      </c>
      <c r="C5" s="428" t="s">
        <v>98</v>
      </c>
      <c r="D5" s="428" t="s">
        <v>99</v>
      </c>
      <c r="E5" s="428" t="s">
        <v>100</v>
      </c>
      <c r="F5" s="430" t="s">
        <v>101</v>
      </c>
      <c r="G5" s="430"/>
      <c r="H5" s="430"/>
      <c r="I5" s="430"/>
      <c r="J5" s="430"/>
      <c r="K5" s="442" t="s">
        <v>275</v>
      </c>
      <c r="L5" s="443"/>
      <c r="M5" s="443"/>
      <c r="N5" s="444"/>
      <c r="O5" s="442" t="s">
        <v>274</v>
      </c>
      <c r="P5" s="443"/>
      <c r="Q5" s="443"/>
      <c r="R5" s="444"/>
      <c r="S5" s="442" t="s">
        <v>273</v>
      </c>
      <c r="T5" s="443"/>
      <c r="U5" s="443"/>
      <c r="V5" s="448"/>
    </row>
    <row r="6" spans="1:22" s="36" customFormat="1" ht="27" customHeight="1">
      <c r="A6" s="441"/>
      <c r="B6" s="429"/>
      <c r="C6" s="429"/>
      <c r="D6" s="429"/>
      <c r="E6" s="429"/>
      <c r="F6" s="437" t="s">
        <v>102</v>
      </c>
      <c r="G6" s="437" t="s">
        <v>144</v>
      </c>
      <c r="H6" s="437"/>
      <c r="I6" s="437"/>
      <c r="J6" s="437"/>
      <c r="K6" s="445"/>
      <c r="L6" s="446"/>
      <c r="M6" s="446"/>
      <c r="N6" s="447"/>
      <c r="O6" s="445"/>
      <c r="P6" s="446"/>
      <c r="Q6" s="446"/>
      <c r="R6" s="447"/>
      <c r="S6" s="445"/>
      <c r="T6" s="446"/>
      <c r="U6" s="446"/>
      <c r="V6" s="449"/>
    </row>
    <row r="7" spans="1:22" s="36" customFormat="1" ht="23.25" customHeight="1">
      <c r="A7" s="441"/>
      <c r="B7" s="429"/>
      <c r="C7" s="429"/>
      <c r="D7" s="429"/>
      <c r="E7" s="429"/>
      <c r="F7" s="437"/>
      <c r="G7" s="431" t="s">
        <v>164</v>
      </c>
      <c r="H7" s="434" t="s">
        <v>67</v>
      </c>
      <c r="I7" s="435"/>
      <c r="J7" s="436"/>
      <c r="K7" s="431" t="s">
        <v>82</v>
      </c>
      <c r="L7" s="434" t="s">
        <v>67</v>
      </c>
      <c r="M7" s="435"/>
      <c r="N7" s="436"/>
      <c r="O7" s="431" t="s">
        <v>82</v>
      </c>
      <c r="P7" s="434" t="s">
        <v>67</v>
      </c>
      <c r="Q7" s="435"/>
      <c r="R7" s="436"/>
      <c r="S7" s="431" t="s">
        <v>82</v>
      </c>
      <c r="T7" s="434" t="s">
        <v>67</v>
      </c>
      <c r="U7" s="435"/>
      <c r="V7" s="450"/>
    </row>
    <row r="8" spans="1:22" s="36" customFormat="1" ht="27" customHeight="1">
      <c r="A8" s="441"/>
      <c r="B8" s="429"/>
      <c r="C8" s="429"/>
      <c r="D8" s="429"/>
      <c r="E8" s="429"/>
      <c r="F8" s="437"/>
      <c r="G8" s="432"/>
      <c r="H8" s="431" t="s">
        <v>145</v>
      </c>
      <c r="I8" s="431" t="s">
        <v>96</v>
      </c>
      <c r="J8" s="431" t="s">
        <v>66</v>
      </c>
      <c r="K8" s="432"/>
      <c r="L8" s="431" t="s">
        <v>145</v>
      </c>
      <c r="M8" s="431" t="s">
        <v>96</v>
      </c>
      <c r="N8" s="431" t="s">
        <v>66</v>
      </c>
      <c r="O8" s="432"/>
      <c r="P8" s="431" t="s">
        <v>145</v>
      </c>
      <c r="Q8" s="431" t="s">
        <v>96</v>
      </c>
      <c r="R8" s="431" t="s">
        <v>66</v>
      </c>
      <c r="S8" s="432"/>
      <c r="T8" s="431" t="s">
        <v>145</v>
      </c>
      <c r="U8" s="431" t="s">
        <v>96</v>
      </c>
      <c r="V8" s="451" t="s">
        <v>217</v>
      </c>
    </row>
    <row r="9" spans="1:22" s="36" customFormat="1" ht="27" customHeight="1">
      <c r="A9" s="441"/>
      <c r="B9" s="429"/>
      <c r="C9" s="429"/>
      <c r="D9" s="429"/>
      <c r="E9" s="429"/>
      <c r="F9" s="437"/>
      <c r="G9" s="432"/>
      <c r="H9" s="432"/>
      <c r="I9" s="432"/>
      <c r="J9" s="432"/>
      <c r="K9" s="432"/>
      <c r="L9" s="432"/>
      <c r="M9" s="432"/>
      <c r="N9" s="432"/>
      <c r="O9" s="432"/>
      <c r="P9" s="432"/>
      <c r="Q9" s="432"/>
      <c r="R9" s="432"/>
      <c r="S9" s="432"/>
      <c r="T9" s="432"/>
      <c r="U9" s="432"/>
      <c r="V9" s="452"/>
    </row>
    <row r="10" spans="1:22" s="36" customFormat="1" ht="27" customHeight="1">
      <c r="A10" s="441"/>
      <c r="B10" s="429"/>
      <c r="C10" s="429"/>
      <c r="D10" s="429"/>
      <c r="E10" s="429"/>
      <c r="F10" s="437"/>
      <c r="G10" s="433"/>
      <c r="H10" s="433"/>
      <c r="I10" s="433"/>
      <c r="J10" s="433"/>
      <c r="K10" s="433"/>
      <c r="L10" s="433"/>
      <c r="M10" s="433"/>
      <c r="N10" s="433"/>
      <c r="O10" s="433"/>
      <c r="P10" s="433"/>
      <c r="Q10" s="433"/>
      <c r="R10" s="433"/>
      <c r="S10" s="433"/>
      <c r="T10" s="433"/>
      <c r="U10" s="433"/>
      <c r="V10" s="453"/>
    </row>
    <row r="11" spans="1:22" s="78" customFormat="1" ht="17.25" customHeight="1">
      <c r="A11" s="74" t="s">
        <v>6</v>
      </c>
      <c r="B11" s="75" t="s">
        <v>7</v>
      </c>
      <c r="C11" s="76">
        <v>1</v>
      </c>
      <c r="D11" s="76">
        <f>C11+1</f>
        <v>2</v>
      </c>
      <c r="E11" s="76">
        <f aca="true" t="shared" si="0" ref="E11:V11">D11+1</f>
        <v>3</v>
      </c>
      <c r="F11" s="76">
        <f t="shared" si="0"/>
        <v>4</v>
      </c>
      <c r="G11" s="76">
        <f t="shared" si="0"/>
        <v>5</v>
      </c>
      <c r="H11" s="76">
        <f t="shared" si="0"/>
        <v>6</v>
      </c>
      <c r="I11" s="76">
        <f t="shared" si="0"/>
        <v>7</v>
      </c>
      <c r="J11" s="76">
        <f t="shared" si="0"/>
        <v>8</v>
      </c>
      <c r="K11" s="76">
        <f t="shared" si="0"/>
        <v>9</v>
      </c>
      <c r="L11" s="76">
        <f t="shared" si="0"/>
        <v>10</v>
      </c>
      <c r="M11" s="76">
        <f t="shared" si="0"/>
        <v>11</v>
      </c>
      <c r="N11" s="76">
        <f t="shared" si="0"/>
        <v>12</v>
      </c>
      <c r="O11" s="76">
        <f t="shared" si="0"/>
        <v>13</v>
      </c>
      <c r="P11" s="76">
        <f t="shared" si="0"/>
        <v>14</v>
      </c>
      <c r="Q11" s="76">
        <f t="shared" si="0"/>
        <v>15</v>
      </c>
      <c r="R11" s="76">
        <f t="shared" si="0"/>
        <v>16</v>
      </c>
      <c r="S11" s="76">
        <f t="shared" si="0"/>
        <v>17</v>
      </c>
      <c r="T11" s="76">
        <f t="shared" si="0"/>
        <v>18</v>
      </c>
      <c r="U11" s="76">
        <f t="shared" si="0"/>
        <v>19</v>
      </c>
      <c r="V11" s="77">
        <f t="shared" si="0"/>
        <v>20</v>
      </c>
    </row>
    <row r="12" spans="1:22" s="30" customFormat="1" ht="33" customHeight="1">
      <c r="A12" s="42"/>
      <c r="B12" s="37" t="s">
        <v>82</v>
      </c>
      <c r="C12" s="39"/>
      <c r="D12" s="39"/>
      <c r="E12" s="39"/>
      <c r="F12" s="39"/>
      <c r="G12" s="39"/>
      <c r="H12" s="39"/>
      <c r="I12" s="39"/>
      <c r="J12" s="39"/>
      <c r="K12" s="39"/>
      <c r="L12" s="39"/>
      <c r="M12" s="39"/>
      <c r="N12" s="39"/>
      <c r="O12" s="39"/>
      <c r="P12" s="39"/>
      <c r="Q12" s="39"/>
      <c r="R12" s="39"/>
      <c r="S12" s="39"/>
      <c r="T12" s="39"/>
      <c r="U12" s="39"/>
      <c r="V12" s="40"/>
    </row>
    <row r="13" spans="1:22" ht="18.75">
      <c r="A13" s="44"/>
      <c r="B13" s="31"/>
      <c r="C13" s="31"/>
      <c r="D13" s="31"/>
      <c r="E13" s="31"/>
      <c r="F13" s="31"/>
      <c r="G13" s="31"/>
      <c r="H13" s="31"/>
      <c r="I13" s="31"/>
      <c r="J13" s="31"/>
      <c r="K13" s="31"/>
      <c r="L13" s="31"/>
      <c r="M13" s="31"/>
      <c r="N13" s="31"/>
      <c r="O13" s="31"/>
      <c r="P13" s="31"/>
      <c r="Q13" s="31"/>
      <c r="R13" s="31"/>
      <c r="S13" s="31"/>
      <c r="T13" s="31"/>
      <c r="U13" s="31"/>
      <c r="V13" s="31"/>
    </row>
    <row r="14" spans="1:22" ht="18.75">
      <c r="A14" s="44"/>
      <c r="B14" s="31"/>
      <c r="C14" s="31"/>
      <c r="D14" s="31"/>
      <c r="E14" s="31"/>
      <c r="F14" s="31"/>
      <c r="G14" s="31"/>
      <c r="H14" s="31"/>
      <c r="I14" s="31"/>
      <c r="J14" s="31"/>
      <c r="K14" s="31"/>
      <c r="L14" s="31"/>
      <c r="M14" s="31"/>
      <c r="N14" s="31"/>
      <c r="O14" s="31"/>
      <c r="P14" s="31"/>
      <c r="Q14" s="31"/>
      <c r="R14" s="31"/>
      <c r="S14" s="31"/>
      <c r="T14" s="31"/>
      <c r="U14" s="31"/>
      <c r="V14" s="31"/>
    </row>
    <row r="15" spans="1:22" ht="18.75">
      <c r="A15" s="44"/>
      <c r="B15" s="31"/>
      <c r="C15" s="31"/>
      <c r="D15" s="31"/>
      <c r="E15" s="31"/>
      <c r="F15" s="31"/>
      <c r="G15" s="31"/>
      <c r="H15" s="31"/>
      <c r="I15" s="31"/>
      <c r="J15" s="31"/>
      <c r="K15" s="31"/>
      <c r="L15" s="31"/>
      <c r="M15" s="31"/>
      <c r="N15" s="31"/>
      <c r="O15" s="31"/>
      <c r="P15" s="31"/>
      <c r="Q15" s="31"/>
      <c r="R15" s="31"/>
      <c r="S15" s="31"/>
      <c r="T15" s="31"/>
      <c r="U15" s="31"/>
      <c r="V15" s="31"/>
    </row>
    <row r="16" spans="1:22" ht="18.75">
      <c r="A16" s="44"/>
      <c r="B16" s="31"/>
      <c r="C16" s="31"/>
      <c r="D16" s="31"/>
      <c r="E16" s="31"/>
      <c r="F16" s="31"/>
      <c r="G16" s="31"/>
      <c r="H16" s="31"/>
      <c r="I16" s="31"/>
      <c r="J16" s="31"/>
      <c r="K16" s="31"/>
      <c r="L16" s="31"/>
      <c r="M16" s="31"/>
      <c r="N16" s="31"/>
      <c r="O16" s="31"/>
      <c r="P16" s="31"/>
      <c r="Q16" s="31"/>
      <c r="R16" s="31"/>
      <c r="S16" s="31"/>
      <c r="T16" s="31"/>
      <c r="U16" s="31"/>
      <c r="V16" s="31"/>
    </row>
    <row r="17" spans="1:22" ht="18.75">
      <c r="A17" s="44"/>
      <c r="B17" s="31"/>
      <c r="C17" s="31"/>
      <c r="D17" s="31"/>
      <c r="E17" s="31"/>
      <c r="F17" s="31"/>
      <c r="G17" s="31"/>
      <c r="H17" s="31"/>
      <c r="I17" s="31"/>
      <c r="J17" s="31"/>
      <c r="K17" s="31"/>
      <c r="L17" s="31"/>
      <c r="M17" s="31"/>
      <c r="N17" s="31"/>
      <c r="O17" s="31"/>
      <c r="P17" s="31"/>
      <c r="Q17" s="31"/>
      <c r="R17" s="31"/>
      <c r="S17" s="31"/>
      <c r="T17" s="31"/>
      <c r="U17" s="31"/>
      <c r="V17" s="31"/>
    </row>
    <row r="18" spans="1:22" ht="18.75">
      <c r="A18" s="44"/>
      <c r="B18" s="31"/>
      <c r="C18" s="31"/>
      <c r="D18" s="31"/>
      <c r="E18" s="31"/>
      <c r="F18" s="31"/>
      <c r="G18" s="31"/>
      <c r="H18" s="31"/>
      <c r="I18" s="31"/>
      <c r="J18" s="31"/>
      <c r="K18" s="31"/>
      <c r="L18" s="31"/>
      <c r="M18" s="31"/>
      <c r="N18" s="31"/>
      <c r="O18" s="31"/>
      <c r="P18" s="31"/>
      <c r="Q18" s="31"/>
      <c r="R18" s="31"/>
      <c r="S18" s="31"/>
      <c r="T18" s="31"/>
      <c r="U18" s="31"/>
      <c r="V18" s="31"/>
    </row>
    <row r="19" spans="1:22" ht="18.75">
      <c r="A19" s="44"/>
      <c r="B19" s="31"/>
      <c r="C19" s="31"/>
      <c r="D19" s="31"/>
      <c r="E19" s="31"/>
      <c r="F19" s="31"/>
      <c r="G19" s="31"/>
      <c r="H19" s="31"/>
      <c r="I19" s="31"/>
      <c r="J19" s="31"/>
      <c r="K19" s="31"/>
      <c r="L19" s="31"/>
      <c r="M19" s="31"/>
      <c r="N19" s="31"/>
      <c r="O19" s="31"/>
      <c r="P19" s="31"/>
      <c r="Q19" s="31"/>
      <c r="R19" s="31"/>
      <c r="S19" s="31"/>
      <c r="T19" s="31"/>
      <c r="U19" s="31"/>
      <c r="V19" s="31"/>
    </row>
    <row r="20" spans="1:22" ht="18.75">
      <c r="A20" s="44"/>
      <c r="B20" s="31"/>
      <c r="C20" s="31"/>
      <c r="D20" s="31"/>
      <c r="E20" s="31"/>
      <c r="F20" s="31"/>
      <c r="G20" s="31"/>
      <c r="H20" s="31"/>
      <c r="I20" s="31"/>
      <c r="J20" s="31"/>
      <c r="K20" s="31"/>
      <c r="L20" s="31"/>
      <c r="M20" s="31"/>
      <c r="N20" s="31"/>
      <c r="O20" s="31"/>
      <c r="P20" s="31"/>
      <c r="Q20" s="31"/>
      <c r="R20" s="31"/>
      <c r="S20" s="31"/>
      <c r="T20" s="31"/>
      <c r="U20" s="31"/>
      <c r="V20" s="31"/>
    </row>
    <row r="21" spans="1:22" ht="18.75">
      <c r="A21" s="44"/>
      <c r="B21" s="31"/>
      <c r="C21" s="31"/>
      <c r="D21" s="31"/>
      <c r="E21" s="31"/>
      <c r="F21" s="31"/>
      <c r="G21" s="31"/>
      <c r="H21" s="31"/>
      <c r="I21" s="31"/>
      <c r="J21" s="31"/>
      <c r="K21" s="31"/>
      <c r="L21" s="31"/>
      <c r="M21" s="31"/>
      <c r="N21" s="31"/>
      <c r="O21" s="31"/>
      <c r="P21" s="31"/>
      <c r="Q21" s="31"/>
      <c r="R21" s="31"/>
      <c r="S21" s="31"/>
      <c r="T21" s="31"/>
      <c r="U21" s="31"/>
      <c r="V21" s="31"/>
    </row>
    <row r="22" spans="1:22" ht="18.75">
      <c r="A22" s="44"/>
      <c r="B22" s="31"/>
      <c r="C22" s="31"/>
      <c r="D22" s="31"/>
      <c r="E22" s="31"/>
      <c r="F22" s="31"/>
      <c r="G22" s="31"/>
      <c r="H22" s="31"/>
      <c r="I22" s="31"/>
      <c r="J22" s="31"/>
      <c r="K22" s="31"/>
      <c r="L22" s="31"/>
      <c r="M22" s="31"/>
      <c r="N22" s="31"/>
      <c r="O22" s="31"/>
      <c r="P22" s="31"/>
      <c r="Q22" s="31"/>
      <c r="R22" s="31"/>
      <c r="S22" s="31"/>
      <c r="T22" s="31"/>
      <c r="U22" s="31"/>
      <c r="V22" s="31"/>
    </row>
    <row r="23" spans="1:22" ht="18.75">
      <c r="A23" s="44"/>
      <c r="B23" s="31"/>
      <c r="C23" s="31"/>
      <c r="D23" s="31"/>
      <c r="E23" s="31"/>
      <c r="F23" s="31"/>
      <c r="G23" s="31"/>
      <c r="H23" s="31"/>
      <c r="I23" s="31"/>
      <c r="J23" s="31"/>
      <c r="K23" s="31"/>
      <c r="L23" s="31"/>
      <c r="M23" s="31"/>
      <c r="N23" s="31"/>
      <c r="O23" s="31"/>
      <c r="P23" s="31"/>
      <c r="Q23" s="31"/>
      <c r="R23" s="31"/>
      <c r="S23" s="31"/>
      <c r="T23" s="31"/>
      <c r="U23" s="31"/>
      <c r="V23" s="31"/>
    </row>
    <row r="24" spans="1:22" ht="18.75">
      <c r="A24" s="44"/>
      <c r="B24" s="31"/>
      <c r="C24" s="31"/>
      <c r="D24" s="31"/>
      <c r="E24" s="31"/>
      <c r="F24" s="31"/>
      <c r="G24" s="31"/>
      <c r="H24" s="31"/>
      <c r="I24" s="31"/>
      <c r="J24" s="31"/>
      <c r="K24" s="31"/>
      <c r="L24" s="31"/>
      <c r="M24" s="31"/>
      <c r="N24" s="31"/>
      <c r="O24" s="31"/>
      <c r="P24" s="31"/>
      <c r="Q24" s="31"/>
      <c r="R24" s="31"/>
      <c r="S24" s="31"/>
      <c r="T24" s="31"/>
      <c r="U24" s="31"/>
      <c r="V24" s="31"/>
    </row>
    <row r="25" spans="1:22" ht="18.75">
      <c r="A25" s="44"/>
      <c r="B25" s="31"/>
      <c r="C25" s="31"/>
      <c r="D25" s="31"/>
      <c r="E25" s="31"/>
      <c r="F25" s="31"/>
      <c r="G25" s="31"/>
      <c r="H25" s="31"/>
      <c r="I25" s="31"/>
      <c r="J25" s="31"/>
      <c r="K25" s="31"/>
      <c r="L25" s="31"/>
      <c r="M25" s="31"/>
      <c r="N25" s="31"/>
      <c r="O25" s="31"/>
      <c r="P25" s="31"/>
      <c r="Q25" s="31"/>
      <c r="R25" s="31"/>
      <c r="S25" s="31"/>
      <c r="T25" s="31"/>
      <c r="U25" s="31"/>
      <c r="V25" s="31"/>
    </row>
    <row r="26" spans="1:22" ht="18.75">
      <c r="A26" s="44"/>
      <c r="B26" s="31"/>
      <c r="C26" s="31"/>
      <c r="D26" s="31"/>
      <c r="E26" s="31"/>
      <c r="F26" s="31"/>
      <c r="G26" s="31"/>
      <c r="H26" s="31"/>
      <c r="I26" s="31"/>
      <c r="J26" s="31"/>
      <c r="K26" s="31"/>
      <c r="L26" s="31"/>
      <c r="M26" s="31"/>
      <c r="N26" s="31"/>
      <c r="O26" s="31"/>
      <c r="P26" s="31"/>
      <c r="Q26" s="31"/>
      <c r="R26" s="31"/>
      <c r="S26" s="31"/>
      <c r="T26" s="31"/>
      <c r="U26" s="31"/>
      <c r="V26" s="31"/>
    </row>
    <row r="27" spans="1:22" ht="18.75">
      <c r="A27" s="44"/>
      <c r="B27" s="31"/>
      <c r="C27" s="31"/>
      <c r="D27" s="31"/>
      <c r="E27" s="31"/>
      <c r="F27" s="31"/>
      <c r="G27" s="31"/>
      <c r="H27" s="31"/>
      <c r="I27" s="31"/>
      <c r="J27" s="31"/>
      <c r="K27" s="31"/>
      <c r="L27" s="31"/>
      <c r="M27" s="31"/>
      <c r="N27" s="31"/>
      <c r="O27" s="31"/>
      <c r="P27" s="31"/>
      <c r="Q27" s="31"/>
      <c r="R27" s="31"/>
      <c r="S27" s="31"/>
      <c r="T27" s="31"/>
      <c r="U27" s="31"/>
      <c r="V27" s="31"/>
    </row>
    <row r="28" spans="1:22" ht="18.75">
      <c r="A28" s="44"/>
      <c r="B28" s="31"/>
      <c r="C28" s="31"/>
      <c r="D28" s="31"/>
      <c r="E28" s="31"/>
      <c r="F28" s="31"/>
      <c r="G28" s="31"/>
      <c r="H28" s="31"/>
      <c r="I28" s="31"/>
      <c r="J28" s="31"/>
      <c r="K28" s="31"/>
      <c r="L28" s="31"/>
      <c r="M28" s="31"/>
      <c r="N28" s="31"/>
      <c r="O28" s="31"/>
      <c r="P28" s="31"/>
      <c r="Q28" s="31"/>
      <c r="R28" s="31"/>
      <c r="S28" s="31"/>
      <c r="T28" s="31"/>
      <c r="U28" s="31"/>
      <c r="V28" s="31"/>
    </row>
    <row r="29" spans="1:22" ht="18.75">
      <c r="A29" s="44"/>
      <c r="B29" s="31"/>
      <c r="C29" s="31"/>
      <c r="D29" s="31"/>
      <c r="E29" s="31"/>
      <c r="F29" s="31"/>
      <c r="G29" s="31"/>
      <c r="H29" s="31"/>
      <c r="I29" s="31"/>
      <c r="J29" s="31"/>
      <c r="K29" s="31"/>
      <c r="L29" s="31"/>
      <c r="M29" s="31"/>
      <c r="N29" s="31"/>
      <c r="O29" s="31"/>
      <c r="P29" s="31"/>
      <c r="Q29" s="31"/>
      <c r="R29" s="31"/>
      <c r="S29" s="31"/>
      <c r="T29" s="31"/>
      <c r="U29" s="31"/>
      <c r="V29" s="31"/>
    </row>
    <row r="30" spans="1:22" ht="18.75">
      <c r="A30" s="44"/>
      <c r="B30" s="31"/>
      <c r="C30" s="31"/>
      <c r="D30" s="31"/>
      <c r="E30" s="31"/>
      <c r="F30" s="31"/>
      <c r="G30" s="31"/>
      <c r="H30" s="31"/>
      <c r="I30" s="31"/>
      <c r="J30" s="31"/>
      <c r="K30" s="31"/>
      <c r="L30" s="31"/>
      <c r="M30" s="31"/>
      <c r="N30" s="31"/>
      <c r="O30" s="31"/>
      <c r="P30" s="31"/>
      <c r="Q30" s="31"/>
      <c r="R30" s="31"/>
      <c r="S30" s="31"/>
      <c r="T30" s="31"/>
      <c r="U30" s="31"/>
      <c r="V30" s="31"/>
    </row>
    <row r="31" spans="1:22" ht="18.75">
      <c r="A31" s="44"/>
      <c r="B31" s="31"/>
      <c r="C31" s="31"/>
      <c r="D31" s="31"/>
      <c r="E31" s="31"/>
      <c r="F31" s="31"/>
      <c r="G31" s="31"/>
      <c r="H31" s="31"/>
      <c r="I31" s="31"/>
      <c r="J31" s="31"/>
      <c r="K31" s="31"/>
      <c r="L31" s="31"/>
      <c r="M31" s="31"/>
      <c r="N31" s="31"/>
      <c r="O31" s="31"/>
      <c r="P31" s="31"/>
      <c r="Q31" s="31"/>
      <c r="R31" s="31"/>
      <c r="S31" s="31"/>
      <c r="T31" s="31"/>
      <c r="U31" s="31"/>
      <c r="V31" s="31"/>
    </row>
    <row r="32" spans="1:22" ht="18.75">
      <c r="A32" s="44"/>
      <c r="B32" s="31"/>
      <c r="C32" s="31"/>
      <c r="D32" s="31"/>
      <c r="E32" s="31"/>
      <c r="F32" s="31"/>
      <c r="G32" s="31"/>
      <c r="H32" s="31"/>
      <c r="I32" s="31"/>
      <c r="J32" s="31"/>
      <c r="K32" s="31"/>
      <c r="L32" s="31"/>
      <c r="M32" s="31"/>
      <c r="N32" s="31"/>
      <c r="O32" s="31"/>
      <c r="P32" s="31"/>
      <c r="Q32" s="31"/>
      <c r="R32" s="31"/>
      <c r="S32" s="31"/>
      <c r="T32" s="31"/>
      <c r="U32" s="31"/>
      <c r="V32" s="31"/>
    </row>
    <row r="33" spans="1:22" ht="18.75">
      <c r="A33" s="44"/>
      <c r="B33" s="31"/>
      <c r="C33" s="31"/>
      <c r="D33" s="31"/>
      <c r="E33" s="31"/>
      <c r="F33" s="31"/>
      <c r="G33" s="31"/>
      <c r="H33" s="31"/>
      <c r="I33" s="31"/>
      <c r="J33" s="31"/>
      <c r="K33" s="31"/>
      <c r="L33" s="31"/>
      <c r="M33" s="31"/>
      <c r="N33" s="31"/>
      <c r="O33" s="31"/>
      <c r="P33" s="31"/>
      <c r="Q33" s="31"/>
      <c r="R33" s="31"/>
      <c r="S33" s="31"/>
      <c r="T33" s="31"/>
      <c r="U33" s="31"/>
      <c r="V33" s="31"/>
    </row>
    <row r="34" spans="1:22" ht="18.75">
      <c r="A34" s="44"/>
      <c r="B34" s="31"/>
      <c r="C34" s="31"/>
      <c r="D34" s="31"/>
      <c r="E34" s="31"/>
      <c r="F34" s="31"/>
      <c r="G34" s="31"/>
      <c r="H34" s="31"/>
      <c r="I34" s="31"/>
      <c r="J34" s="31"/>
      <c r="K34" s="31"/>
      <c r="L34" s="31"/>
      <c r="M34" s="31"/>
      <c r="N34" s="31"/>
      <c r="O34" s="31"/>
      <c r="P34" s="31"/>
      <c r="Q34" s="31"/>
      <c r="R34" s="31"/>
      <c r="S34" s="31"/>
      <c r="T34" s="31"/>
      <c r="U34" s="31"/>
      <c r="V34" s="31"/>
    </row>
    <row r="35" spans="1:22" ht="18.75">
      <c r="A35" s="44"/>
      <c r="B35" s="31"/>
      <c r="C35" s="31"/>
      <c r="D35" s="31"/>
      <c r="E35" s="31"/>
      <c r="F35" s="31"/>
      <c r="G35" s="31"/>
      <c r="H35" s="31"/>
      <c r="I35" s="31"/>
      <c r="J35" s="31"/>
      <c r="K35" s="31"/>
      <c r="L35" s="31"/>
      <c r="M35" s="31"/>
      <c r="N35" s="31"/>
      <c r="O35" s="31"/>
      <c r="P35" s="31"/>
      <c r="Q35" s="31"/>
      <c r="R35" s="31"/>
      <c r="S35" s="31"/>
      <c r="T35" s="31"/>
      <c r="U35" s="31"/>
      <c r="V35" s="31"/>
    </row>
    <row r="36" spans="1:22" ht="18.75">
      <c r="A36" s="44"/>
      <c r="B36" s="31"/>
      <c r="C36" s="31"/>
      <c r="D36" s="31"/>
      <c r="E36" s="31"/>
      <c r="F36" s="31"/>
      <c r="G36" s="31"/>
      <c r="H36" s="31"/>
      <c r="I36" s="31"/>
      <c r="J36" s="31"/>
      <c r="K36" s="31"/>
      <c r="L36" s="31"/>
      <c r="M36" s="31"/>
      <c r="N36" s="31"/>
      <c r="O36" s="31"/>
      <c r="P36" s="31"/>
      <c r="Q36" s="31"/>
      <c r="R36" s="31"/>
      <c r="S36" s="31"/>
      <c r="T36" s="31"/>
      <c r="U36" s="31"/>
      <c r="V36" s="31"/>
    </row>
    <row r="37" spans="1:22" ht="18.75">
      <c r="A37" s="44"/>
      <c r="B37" s="31"/>
      <c r="C37" s="31"/>
      <c r="D37" s="31"/>
      <c r="E37" s="31"/>
      <c r="F37" s="31"/>
      <c r="G37" s="31"/>
      <c r="H37" s="31"/>
      <c r="I37" s="31"/>
      <c r="J37" s="31"/>
      <c r="K37" s="31"/>
      <c r="L37" s="31"/>
      <c r="M37" s="31"/>
      <c r="N37" s="31"/>
      <c r="O37" s="31"/>
      <c r="P37" s="31"/>
      <c r="Q37" s="31"/>
      <c r="R37" s="31"/>
      <c r="S37" s="31"/>
      <c r="T37" s="31"/>
      <c r="U37" s="31"/>
      <c r="V37" s="31"/>
    </row>
    <row r="38" spans="1:22" ht="18.75">
      <c r="A38" s="44"/>
      <c r="B38" s="31"/>
      <c r="C38" s="31"/>
      <c r="D38" s="31"/>
      <c r="E38" s="31"/>
      <c r="F38" s="31"/>
      <c r="G38" s="31"/>
      <c r="H38" s="31"/>
      <c r="I38" s="31"/>
      <c r="J38" s="31"/>
      <c r="K38" s="31"/>
      <c r="L38" s="31"/>
      <c r="M38" s="31"/>
      <c r="N38" s="31"/>
      <c r="O38" s="31"/>
      <c r="P38" s="31"/>
      <c r="Q38" s="31"/>
      <c r="R38" s="31"/>
      <c r="S38" s="31"/>
      <c r="T38" s="31"/>
      <c r="U38" s="31"/>
      <c r="V38" s="31"/>
    </row>
    <row r="39" spans="1:22" ht="18.75">
      <c r="A39" s="44"/>
      <c r="B39" s="31"/>
      <c r="C39" s="31"/>
      <c r="D39" s="31"/>
      <c r="E39" s="31"/>
      <c r="F39" s="31"/>
      <c r="G39" s="31"/>
      <c r="H39" s="31"/>
      <c r="I39" s="31"/>
      <c r="J39" s="31"/>
      <c r="K39" s="31"/>
      <c r="L39" s="31"/>
      <c r="M39" s="31"/>
      <c r="N39" s="31"/>
      <c r="O39" s="31"/>
      <c r="P39" s="31"/>
      <c r="Q39" s="31"/>
      <c r="R39" s="31"/>
      <c r="S39" s="31"/>
      <c r="T39" s="31"/>
      <c r="U39" s="31"/>
      <c r="V39" s="31"/>
    </row>
    <row r="40" spans="1:22" ht="18.75">
      <c r="A40" s="44"/>
      <c r="B40" s="31"/>
      <c r="C40" s="31"/>
      <c r="D40" s="31"/>
      <c r="E40" s="31"/>
      <c r="F40" s="31"/>
      <c r="G40" s="31"/>
      <c r="H40" s="31"/>
      <c r="I40" s="31"/>
      <c r="J40" s="31"/>
      <c r="K40" s="31"/>
      <c r="L40" s="31"/>
      <c r="M40" s="31"/>
      <c r="N40" s="31"/>
      <c r="O40" s="31"/>
      <c r="P40" s="31"/>
      <c r="Q40" s="31"/>
      <c r="R40" s="31"/>
      <c r="S40" s="31"/>
      <c r="T40" s="31"/>
      <c r="U40" s="31"/>
      <c r="V40" s="31"/>
    </row>
    <row r="41" spans="1:22" ht="18.75">
      <c r="A41" s="44"/>
      <c r="B41" s="31"/>
      <c r="C41" s="31"/>
      <c r="D41" s="31"/>
      <c r="E41" s="31"/>
      <c r="F41" s="31"/>
      <c r="G41" s="31"/>
      <c r="H41" s="31"/>
      <c r="I41" s="31"/>
      <c r="J41" s="31"/>
      <c r="K41" s="31"/>
      <c r="L41" s="31"/>
      <c r="M41" s="31"/>
      <c r="N41" s="31"/>
      <c r="O41" s="31"/>
      <c r="P41" s="31"/>
      <c r="Q41" s="31"/>
      <c r="R41" s="31"/>
      <c r="S41" s="31"/>
      <c r="T41" s="31"/>
      <c r="U41" s="31"/>
      <c r="V41" s="31"/>
    </row>
    <row r="42" spans="1:22" ht="18.75">
      <c r="A42" s="44"/>
      <c r="B42" s="31"/>
      <c r="C42" s="31"/>
      <c r="D42" s="31"/>
      <c r="E42" s="31"/>
      <c r="F42" s="31"/>
      <c r="G42" s="31"/>
      <c r="H42" s="31"/>
      <c r="I42" s="31"/>
      <c r="J42" s="31"/>
      <c r="K42" s="31"/>
      <c r="L42" s="31"/>
      <c r="M42" s="31"/>
      <c r="N42" s="31"/>
      <c r="O42" s="31"/>
      <c r="P42" s="31"/>
      <c r="Q42" s="31"/>
      <c r="R42" s="31"/>
      <c r="S42" s="31"/>
      <c r="T42" s="31"/>
      <c r="U42" s="31"/>
      <c r="V42" s="31"/>
    </row>
    <row r="43" spans="1:22" ht="18.75">
      <c r="A43" s="44"/>
      <c r="B43" s="31"/>
      <c r="C43" s="31"/>
      <c r="D43" s="31"/>
      <c r="E43" s="31"/>
      <c r="F43" s="31"/>
      <c r="G43" s="31"/>
      <c r="H43" s="31"/>
      <c r="I43" s="31"/>
      <c r="J43" s="31"/>
      <c r="K43" s="31"/>
      <c r="L43" s="31"/>
      <c r="M43" s="31"/>
      <c r="N43" s="31"/>
      <c r="O43" s="31"/>
      <c r="P43" s="31"/>
      <c r="Q43" s="31"/>
      <c r="R43" s="31"/>
      <c r="S43" s="31"/>
      <c r="T43" s="31"/>
      <c r="U43" s="31"/>
      <c r="V43" s="31"/>
    </row>
    <row r="44" spans="1:22" ht="18.75">
      <c r="A44" s="44"/>
      <c r="B44" s="31"/>
      <c r="C44" s="31"/>
      <c r="D44" s="31"/>
      <c r="E44" s="31"/>
      <c r="F44" s="31"/>
      <c r="G44" s="31"/>
      <c r="H44" s="31"/>
      <c r="I44" s="31"/>
      <c r="J44" s="31"/>
      <c r="K44" s="31"/>
      <c r="L44" s="31"/>
      <c r="M44" s="31"/>
      <c r="N44" s="31"/>
      <c r="O44" s="31"/>
      <c r="P44" s="31"/>
      <c r="Q44" s="31"/>
      <c r="R44" s="31"/>
      <c r="S44" s="31"/>
      <c r="T44" s="31"/>
      <c r="U44" s="31"/>
      <c r="V44" s="31"/>
    </row>
    <row r="45" spans="1:22" ht="18.75">
      <c r="A45" s="44"/>
      <c r="B45" s="31"/>
      <c r="C45" s="31"/>
      <c r="D45" s="31"/>
      <c r="E45" s="31"/>
      <c r="F45" s="31"/>
      <c r="G45" s="31"/>
      <c r="H45" s="31"/>
      <c r="I45" s="31"/>
      <c r="J45" s="31"/>
      <c r="K45" s="31"/>
      <c r="L45" s="31"/>
      <c r="M45" s="31"/>
      <c r="N45" s="31"/>
      <c r="O45" s="31"/>
      <c r="P45" s="31"/>
      <c r="Q45" s="31"/>
      <c r="R45" s="31"/>
      <c r="S45" s="31"/>
      <c r="T45" s="31"/>
      <c r="U45" s="31"/>
      <c r="V45" s="31"/>
    </row>
    <row r="46" spans="1:22" ht="18.75">
      <c r="A46" s="44"/>
      <c r="B46" s="31"/>
      <c r="C46" s="31"/>
      <c r="D46" s="31"/>
      <c r="E46" s="31"/>
      <c r="F46" s="31"/>
      <c r="G46" s="31"/>
      <c r="H46" s="31"/>
      <c r="I46" s="31"/>
      <c r="J46" s="31"/>
      <c r="K46" s="31"/>
      <c r="L46" s="31"/>
      <c r="M46" s="31"/>
      <c r="N46" s="31"/>
      <c r="O46" s="31"/>
      <c r="P46" s="31"/>
      <c r="Q46" s="31"/>
      <c r="R46" s="31"/>
      <c r="S46" s="31"/>
      <c r="T46" s="31"/>
      <c r="U46" s="31"/>
      <c r="V46" s="31"/>
    </row>
    <row r="47" spans="1:22" ht="18.75">
      <c r="A47" s="44"/>
      <c r="B47" s="31"/>
      <c r="C47" s="31"/>
      <c r="D47" s="31"/>
      <c r="E47" s="31"/>
      <c r="F47" s="31"/>
      <c r="G47" s="31"/>
      <c r="H47" s="31"/>
      <c r="I47" s="31"/>
      <c r="J47" s="31"/>
      <c r="K47" s="31"/>
      <c r="L47" s="31"/>
      <c r="M47" s="31"/>
      <c r="N47" s="31"/>
      <c r="O47" s="31"/>
      <c r="P47" s="31"/>
      <c r="Q47" s="31"/>
      <c r="R47" s="31"/>
      <c r="S47" s="31"/>
      <c r="T47" s="31"/>
      <c r="U47" s="31"/>
      <c r="V47" s="31"/>
    </row>
    <row r="48" spans="1:22" ht="18.75">
      <c r="A48" s="44"/>
      <c r="B48" s="31"/>
      <c r="C48" s="31"/>
      <c r="D48" s="31"/>
      <c r="E48" s="31"/>
      <c r="F48" s="31"/>
      <c r="G48" s="31"/>
      <c r="H48" s="31"/>
      <c r="I48" s="31"/>
      <c r="J48" s="31"/>
      <c r="K48" s="31"/>
      <c r="L48" s="31"/>
      <c r="M48" s="31"/>
      <c r="N48" s="31"/>
      <c r="O48" s="31"/>
      <c r="P48" s="31"/>
      <c r="Q48" s="31"/>
      <c r="R48" s="31"/>
      <c r="S48" s="31"/>
      <c r="T48" s="31"/>
      <c r="U48" s="31"/>
      <c r="V48" s="31"/>
    </row>
    <row r="49" spans="1:22" ht="18.75">
      <c r="A49" s="44"/>
      <c r="B49" s="31"/>
      <c r="C49" s="31"/>
      <c r="D49" s="31"/>
      <c r="E49" s="31"/>
      <c r="F49" s="31"/>
      <c r="G49" s="31"/>
      <c r="H49" s="31"/>
      <c r="I49" s="31"/>
      <c r="J49" s="31"/>
      <c r="K49" s="31"/>
      <c r="L49" s="31"/>
      <c r="M49" s="31"/>
      <c r="N49" s="31"/>
      <c r="O49" s="31"/>
      <c r="P49" s="31"/>
      <c r="Q49" s="31"/>
      <c r="R49" s="31"/>
      <c r="S49" s="31"/>
      <c r="T49" s="31"/>
      <c r="U49" s="31"/>
      <c r="V49" s="31"/>
    </row>
    <row r="50" spans="1:22" ht="18.75">
      <c r="A50" s="44"/>
      <c r="B50" s="31"/>
      <c r="C50" s="31"/>
      <c r="D50" s="31"/>
      <c r="E50" s="31"/>
      <c r="F50" s="31"/>
      <c r="G50" s="31"/>
      <c r="H50" s="31"/>
      <c r="I50" s="31"/>
      <c r="J50" s="31"/>
      <c r="K50" s="31"/>
      <c r="L50" s="31"/>
      <c r="M50" s="31"/>
      <c r="N50" s="31"/>
      <c r="O50" s="31"/>
      <c r="P50" s="31"/>
      <c r="Q50" s="31"/>
      <c r="R50" s="31"/>
      <c r="S50" s="31"/>
      <c r="T50" s="31"/>
      <c r="U50" s="31"/>
      <c r="V50" s="31"/>
    </row>
    <row r="51" spans="1:22" ht="18.75">
      <c r="A51" s="44"/>
      <c r="B51" s="31"/>
      <c r="C51" s="31"/>
      <c r="D51" s="31"/>
      <c r="E51" s="31"/>
      <c r="F51" s="31"/>
      <c r="G51" s="31"/>
      <c r="H51" s="31"/>
      <c r="I51" s="31"/>
      <c r="J51" s="31"/>
      <c r="K51" s="31"/>
      <c r="L51" s="31"/>
      <c r="M51" s="31"/>
      <c r="N51" s="31"/>
      <c r="O51" s="31"/>
      <c r="P51" s="31"/>
      <c r="Q51" s="31"/>
      <c r="R51" s="31"/>
      <c r="S51" s="31"/>
      <c r="T51" s="31"/>
      <c r="U51" s="31"/>
      <c r="V51" s="31"/>
    </row>
    <row r="52" spans="1:22" ht="18.75">
      <c r="A52" s="44"/>
      <c r="B52" s="31"/>
      <c r="C52" s="31"/>
      <c r="D52" s="31"/>
      <c r="E52" s="31"/>
      <c r="F52" s="31"/>
      <c r="G52" s="31"/>
      <c r="H52" s="31"/>
      <c r="I52" s="31"/>
      <c r="J52" s="31"/>
      <c r="K52" s="31"/>
      <c r="L52" s="31"/>
      <c r="M52" s="31"/>
      <c r="N52" s="31"/>
      <c r="O52" s="31"/>
      <c r="P52" s="31"/>
      <c r="Q52" s="31"/>
      <c r="R52" s="31"/>
      <c r="S52" s="31"/>
      <c r="T52" s="31"/>
      <c r="U52" s="31"/>
      <c r="V52" s="31"/>
    </row>
    <row r="53" spans="1:22" ht="18.75">
      <c r="A53" s="44"/>
      <c r="B53" s="31"/>
      <c r="C53" s="31"/>
      <c r="D53" s="31"/>
      <c r="E53" s="31"/>
      <c r="F53" s="31"/>
      <c r="G53" s="31"/>
      <c r="H53" s="31"/>
      <c r="I53" s="31"/>
      <c r="J53" s="31"/>
      <c r="K53" s="31"/>
      <c r="L53" s="31"/>
      <c r="M53" s="31"/>
      <c r="N53" s="31"/>
      <c r="O53" s="31"/>
      <c r="P53" s="31"/>
      <c r="Q53" s="31"/>
      <c r="R53" s="31"/>
      <c r="S53" s="31"/>
      <c r="T53" s="31"/>
      <c r="U53" s="31"/>
      <c r="V53" s="31"/>
    </row>
    <row r="54" spans="1:22" ht="18.75">
      <c r="A54" s="44"/>
      <c r="B54" s="31"/>
      <c r="C54" s="31"/>
      <c r="D54" s="31"/>
      <c r="E54" s="31"/>
      <c r="F54" s="31"/>
      <c r="G54" s="31"/>
      <c r="H54" s="31"/>
      <c r="I54" s="31"/>
      <c r="J54" s="31"/>
      <c r="K54" s="31"/>
      <c r="L54" s="31"/>
      <c r="M54" s="31"/>
      <c r="N54" s="31"/>
      <c r="O54" s="31"/>
      <c r="P54" s="31"/>
      <c r="Q54" s="31"/>
      <c r="R54" s="31"/>
      <c r="S54" s="31"/>
      <c r="T54" s="31"/>
      <c r="U54" s="31"/>
      <c r="V54" s="31"/>
    </row>
    <row r="55" spans="1:22" ht="18.75">
      <c r="A55" s="44"/>
      <c r="B55" s="31"/>
      <c r="C55" s="31"/>
      <c r="D55" s="31"/>
      <c r="E55" s="31"/>
      <c r="F55" s="31"/>
      <c r="G55" s="31"/>
      <c r="H55" s="31"/>
      <c r="I55" s="31"/>
      <c r="J55" s="31"/>
      <c r="K55" s="31"/>
      <c r="L55" s="31"/>
      <c r="M55" s="31"/>
      <c r="N55" s="31"/>
      <c r="O55" s="31"/>
      <c r="P55" s="31"/>
      <c r="Q55" s="31"/>
      <c r="R55" s="31"/>
      <c r="S55" s="31"/>
      <c r="T55" s="31"/>
      <c r="U55" s="31"/>
      <c r="V55" s="31"/>
    </row>
    <row r="56" spans="1:22" ht="18.75">
      <c r="A56" s="44"/>
      <c r="B56" s="31"/>
      <c r="C56" s="31"/>
      <c r="D56" s="31"/>
      <c r="E56" s="31"/>
      <c r="F56" s="31"/>
      <c r="G56" s="31"/>
      <c r="H56" s="31"/>
      <c r="I56" s="31"/>
      <c r="J56" s="31"/>
      <c r="K56" s="31"/>
      <c r="L56" s="31"/>
      <c r="M56" s="31"/>
      <c r="N56" s="31"/>
      <c r="O56" s="31"/>
      <c r="P56" s="31"/>
      <c r="Q56" s="31"/>
      <c r="R56" s="31"/>
      <c r="S56" s="31"/>
      <c r="T56" s="31"/>
      <c r="U56" s="31"/>
      <c r="V56" s="31"/>
    </row>
    <row r="57" spans="1:22" ht="18.75">
      <c r="A57" s="44"/>
      <c r="B57" s="31"/>
      <c r="C57" s="31"/>
      <c r="D57" s="31"/>
      <c r="E57" s="31"/>
      <c r="F57" s="31"/>
      <c r="G57" s="31"/>
      <c r="H57" s="31"/>
      <c r="I57" s="31"/>
      <c r="J57" s="31"/>
      <c r="K57" s="31"/>
      <c r="L57" s="31"/>
      <c r="M57" s="31"/>
      <c r="N57" s="31"/>
      <c r="O57" s="31"/>
      <c r="P57" s="31"/>
      <c r="Q57" s="31"/>
      <c r="R57" s="31"/>
      <c r="S57" s="31"/>
      <c r="T57" s="31"/>
      <c r="U57" s="31"/>
      <c r="V57" s="31"/>
    </row>
    <row r="58" spans="1:22" ht="18.75">
      <c r="A58" s="44"/>
      <c r="B58" s="31"/>
      <c r="C58" s="31"/>
      <c r="D58" s="31"/>
      <c r="E58" s="31"/>
      <c r="F58" s="31"/>
      <c r="G58" s="31"/>
      <c r="H58" s="31"/>
      <c r="I58" s="31"/>
      <c r="J58" s="31"/>
      <c r="K58" s="31"/>
      <c r="L58" s="31"/>
      <c r="M58" s="31"/>
      <c r="N58" s="31"/>
      <c r="O58" s="31"/>
      <c r="P58" s="31"/>
      <c r="Q58" s="31"/>
      <c r="R58" s="31"/>
      <c r="S58" s="31"/>
      <c r="T58" s="31"/>
      <c r="U58" s="31"/>
      <c r="V58" s="31"/>
    </row>
    <row r="59" spans="1:22" ht="18.75">
      <c r="A59" s="44"/>
      <c r="B59" s="31"/>
      <c r="C59" s="31"/>
      <c r="D59" s="31"/>
      <c r="E59" s="31"/>
      <c r="F59" s="31"/>
      <c r="G59" s="31"/>
      <c r="H59" s="31"/>
      <c r="I59" s="31"/>
      <c r="J59" s="31"/>
      <c r="K59" s="31"/>
      <c r="L59" s="31"/>
      <c r="M59" s="31"/>
      <c r="N59" s="31"/>
      <c r="O59" s="31"/>
      <c r="P59" s="31"/>
      <c r="Q59" s="31"/>
      <c r="R59" s="31"/>
      <c r="S59" s="31"/>
      <c r="T59" s="31"/>
      <c r="U59" s="31"/>
      <c r="V59" s="31"/>
    </row>
    <row r="60" spans="1:22" ht="18.75">
      <c r="A60" s="44"/>
      <c r="B60" s="31"/>
      <c r="C60" s="31"/>
      <c r="D60" s="31"/>
      <c r="E60" s="31"/>
      <c r="F60" s="31"/>
      <c r="G60" s="31"/>
      <c r="H60" s="31"/>
      <c r="I60" s="31"/>
      <c r="J60" s="31"/>
      <c r="K60" s="31"/>
      <c r="L60" s="31"/>
      <c r="M60" s="31"/>
      <c r="N60" s="31"/>
      <c r="O60" s="31"/>
      <c r="P60" s="31"/>
      <c r="Q60" s="31"/>
      <c r="R60" s="31"/>
      <c r="S60" s="31"/>
      <c r="T60" s="31"/>
      <c r="U60" s="31"/>
      <c r="V60" s="31"/>
    </row>
    <row r="61" spans="1:22" ht="18.75">
      <c r="A61" s="44"/>
      <c r="B61" s="31"/>
      <c r="C61" s="31"/>
      <c r="D61" s="31"/>
      <c r="E61" s="31"/>
      <c r="F61" s="31"/>
      <c r="G61" s="31"/>
      <c r="H61" s="31"/>
      <c r="I61" s="31"/>
      <c r="J61" s="31"/>
      <c r="K61" s="31"/>
      <c r="L61" s="31"/>
      <c r="M61" s="31"/>
      <c r="N61" s="31"/>
      <c r="O61" s="31"/>
      <c r="P61" s="31"/>
      <c r="Q61" s="31"/>
      <c r="R61" s="31"/>
      <c r="S61" s="31"/>
      <c r="T61" s="31"/>
      <c r="U61" s="31"/>
      <c r="V61" s="31"/>
    </row>
    <row r="62" spans="1:22" ht="18.75">
      <c r="A62" s="44"/>
      <c r="B62" s="31"/>
      <c r="C62" s="31"/>
      <c r="D62" s="31"/>
      <c r="E62" s="31"/>
      <c r="F62" s="31"/>
      <c r="G62" s="31"/>
      <c r="H62" s="31"/>
      <c r="I62" s="31"/>
      <c r="J62" s="31"/>
      <c r="K62" s="31"/>
      <c r="L62" s="31"/>
      <c r="M62" s="31"/>
      <c r="N62" s="31"/>
      <c r="O62" s="31"/>
      <c r="P62" s="31"/>
      <c r="Q62" s="31"/>
      <c r="R62" s="31"/>
      <c r="S62" s="31"/>
      <c r="T62" s="31"/>
      <c r="U62" s="31"/>
      <c r="V62" s="31"/>
    </row>
    <row r="63" spans="1:22" ht="18.75">
      <c r="A63" s="44"/>
      <c r="B63" s="31"/>
      <c r="C63" s="31"/>
      <c r="D63" s="31"/>
      <c r="E63" s="31"/>
      <c r="F63" s="31"/>
      <c r="G63" s="31"/>
      <c r="H63" s="31"/>
      <c r="I63" s="31"/>
      <c r="J63" s="31"/>
      <c r="K63" s="31"/>
      <c r="L63" s="31"/>
      <c r="M63" s="31"/>
      <c r="N63" s="31"/>
      <c r="O63" s="31"/>
      <c r="P63" s="31"/>
      <c r="Q63" s="31"/>
      <c r="R63" s="31"/>
      <c r="S63" s="31"/>
      <c r="T63" s="31"/>
      <c r="U63" s="31"/>
      <c r="V63" s="31"/>
    </row>
    <row r="64" spans="1:22" ht="18.75">
      <c r="A64" s="44"/>
      <c r="B64" s="31"/>
      <c r="C64" s="31"/>
      <c r="D64" s="31"/>
      <c r="E64" s="31"/>
      <c r="F64" s="31"/>
      <c r="G64" s="31"/>
      <c r="H64" s="31"/>
      <c r="I64" s="31"/>
      <c r="J64" s="31"/>
      <c r="K64" s="31"/>
      <c r="L64" s="31"/>
      <c r="M64" s="31"/>
      <c r="N64" s="31"/>
      <c r="O64" s="31"/>
      <c r="P64" s="31"/>
      <c r="Q64" s="31"/>
      <c r="R64" s="31"/>
      <c r="S64" s="31"/>
      <c r="T64" s="31"/>
      <c r="U64" s="31"/>
      <c r="V64" s="31"/>
    </row>
    <row r="65" spans="1:22" ht="18.75">
      <c r="A65" s="44"/>
      <c r="B65" s="31"/>
      <c r="C65" s="31"/>
      <c r="D65" s="31"/>
      <c r="E65" s="31"/>
      <c r="F65" s="31"/>
      <c r="G65" s="31"/>
      <c r="H65" s="31"/>
      <c r="I65" s="31"/>
      <c r="J65" s="31"/>
      <c r="K65" s="31"/>
      <c r="L65" s="31"/>
      <c r="M65" s="31"/>
      <c r="N65" s="31"/>
      <c r="O65" s="31"/>
      <c r="P65" s="31"/>
      <c r="Q65" s="31"/>
      <c r="R65" s="31"/>
      <c r="S65" s="31"/>
      <c r="T65" s="31"/>
      <c r="U65" s="31"/>
      <c r="V65" s="31"/>
    </row>
    <row r="66" spans="1:22" ht="18.75">
      <c r="A66" s="44"/>
      <c r="B66" s="31"/>
      <c r="C66" s="31"/>
      <c r="D66" s="31"/>
      <c r="E66" s="31"/>
      <c r="F66" s="31"/>
      <c r="G66" s="31"/>
      <c r="H66" s="31"/>
      <c r="I66" s="31"/>
      <c r="J66" s="31"/>
      <c r="K66" s="31"/>
      <c r="L66" s="31"/>
      <c r="M66" s="31"/>
      <c r="N66" s="31"/>
      <c r="O66" s="31"/>
      <c r="P66" s="31"/>
      <c r="Q66" s="31"/>
      <c r="R66" s="31"/>
      <c r="S66" s="31"/>
      <c r="T66" s="31"/>
      <c r="U66" s="31"/>
      <c r="V66" s="31"/>
    </row>
    <row r="67" spans="1:22" ht="18.75">
      <c r="A67" s="44"/>
      <c r="B67" s="31"/>
      <c r="C67" s="31"/>
      <c r="D67" s="31"/>
      <c r="E67" s="31"/>
      <c r="F67" s="31"/>
      <c r="G67" s="31"/>
      <c r="H67" s="31"/>
      <c r="I67" s="31"/>
      <c r="J67" s="31"/>
      <c r="K67" s="31"/>
      <c r="L67" s="31"/>
      <c r="M67" s="31"/>
      <c r="N67" s="31"/>
      <c r="O67" s="31"/>
      <c r="P67" s="31"/>
      <c r="Q67" s="31"/>
      <c r="R67" s="31"/>
      <c r="S67" s="31"/>
      <c r="T67" s="31"/>
      <c r="U67" s="31"/>
      <c r="V67" s="31"/>
    </row>
    <row r="68" spans="1:22" ht="18.75">
      <c r="A68" s="44"/>
      <c r="B68" s="31"/>
      <c r="C68" s="31"/>
      <c r="D68" s="31"/>
      <c r="E68" s="31"/>
      <c r="F68" s="31"/>
      <c r="G68" s="31"/>
      <c r="H68" s="31"/>
      <c r="I68" s="31"/>
      <c r="J68" s="31"/>
      <c r="K68" s="31"/>
      <c r="L68" s="31"/>
      <c r="M68" s="31"/>
      <c r="N68" s="31"/>
      <c r="O68" s="31"/>
      <c r="P68" s="31"/>
      <c r="Q68" s="31"/>
      <c r="R68" s="31"/>
      <c r="S68" s="31"/>
      <c r="T68" s="31"/>
      <c r="U68" s="31"/>
      <c r="V68" s="31"/>
    </row>
    <row r="69" spans="1:22" ht="18.75">
      <c r="A69" s="44"/>
      <c r="B69" s="31"/>
      <c r="C69" s="31"/>
      <c r="D69" s="31"/>
      <c r="E69" s="31"/>
      <c r="F69" s="31"/>
      <c r="G69" s="31"/>
      <c r="H69" s="31"/>
      <c r="I69" s="31"/>
      <c r="J69" s="31"/>
      <c r="K69" s="31"/>
      <c r="L69" s="31"/>
      <c r="M69" s="31"/>
      <c r="N69" s="31"/>
      <c r="O69" s="31"/>
      <c r="P69" s="31"/>
      <c r="Q69" s="31"/>
      <c r="R69" s="31"/>
      <c r="S69" s="31"/>
      <c r="T69" s="31"/>
      <c r="U69" s="31"/>
      <c r="V69" s="31"/>
    </row>
    <row r="70" spans="1:22" ht="18.75">
      <c r="A70" s="44"/>
      <c r="B70" s="31"/>
      <c r="C70" s="31"/>
      <c r="D70" s="31"/>
      <c r="E70" s="31"/>
      <c r="F70" s="31"/>
      <c r="G70" s="31"/>
      <c r="H70" s="31"/>
      <c r="I70" s="31"/>
      <c r="J70" s="31"/>
      <c r="K70" s="31"/>
      <c r="L70" s="31"/>
      <c r="M70" s="31"/>
      <c r="N70" s="31"/>
      <c r="O70" s="31"/>
      <c r="P70" s="31"/>
      <c r="Q70" s="31"/>
      <c r="R70" s="31"/>
      <c r="S70" s="31"/>
      <c r="T70" s="31"/>
      <c r="U70" s="31"/>
      <c r="V70" s="31"/>
    </row>
    <row r="71" spans="1:22" ht="18.75">
      <c r="A71" s="44"/>
      <c r="B71" s="31"/>
      <c r="C71" s="31"/>
      <c r="D71" s="31"/>
      <c r="E71" s="31"/>
      <c r="F71" s="31"/>
      <c r="G71" s="31"/>
      <c r="H71" s="31"/>
      <c r="I71" s="31"/>
      <c r="J71" s="31"/>
      <c r="K71" s="31"/>
      <c r="L71" s="31"/>
      <c r="M71" s="31"/>
      <c r="N71" s="31"/>
      <c r="O71" s="31"/>
      <c r="P71" s="31"/>
      <c r="Q71" s="31"/>
      <c r="R71" s="31"/>
      <c r="S71" s="31"/>
      <c r="T71" s="31"/>
      <c r="U71" s="31"/>
      <c r="V71" s="31"/>
    </row>
    <row r="72" spans="1:22" ht="18.75">
      <c r="A72" s="44"/>
      <c r="B72" s="31"/>
      <c r="C72" s="31"/>
      <c r="D72" s="31"/>
      <c r="E72" s="31"/>
      <c r="F72" s="31"/>
      <c r="G72" s="31"/>
      <c r="H72" s="31"/>
      <c r="I72" s="31"/>
      <c r="J72" s="31"/>
      <c r="K72" s="31"/>
      <c r="L72" s="31"/>
      <c r="M72" s="31"/>
      <c r="N72" s="31"/>
      <c r="O72" s="31"/>
      <c r="P72" s="31"/>
      <c r="Q72" s="31"/>
      <c r="R72" s="31"/>
      <c r="S72" s="31"/>
      <c r="T72" s="31"/>
      <c r="U72" s="31"/>
      <c r="V72" s="31"/>
    </row>
    <row r="73" spans="1:22" ht="18.75">
      <c r="A73" s="44"/>
      <c r="B73" s="31"/>
      <c r="C73" s="31"/>
      <c r="D73" s="31"/>
      <c r="E73" s="31"/>
      <c r="F73" s="31"/>
      <c r="G73" s="31"/>
      <c r="H73" s="31"/>
      <c r="I73" s="31"/>
      <c r="J73" s="31"/>
      <c r="K73" s="31"/>
      <c r="L73" s="31"/>
      <c r="M73" s="31"/>
      <c r="N73" s="31"/>
      <c r="O73" s="31"/>
      <c r="P73" s="31"/>
      <c r="Q73" s="31"/>
      <c r="R73" s="31"/>
      <c r="S73" s="31"/>
      <c r="T73" s="31"/>
      <c r="U73" s="31"/>
      <c r="V73" s="31"/>
    </row>
    <row r="74" spans="1:22" ht="18.75">
      <c r="A74" s="44"/>
      <c r="B74" s="31"/>
      <c r="C74" s="31"/>
      <c r="D74" s="31"/>
      <c r="E74" s="31"/>
      <c r="F74" s="31"/>
      <c r="G74" s="31"/>
      <c r="H74" s="31"/>
      <c r="I74" s="31"/>
      <c r="J74" s="31"/>
      <c r="K74" s="31"/>
      <c r="L74" s="31"/>
      <c r="M74" s="31"/>
      <c r="N74" s="31"/>
      <c r="O74" s="31"/>
      <c r="P74" s="31"/>
      <c r="Q74" s="31"/>
      <c r="R74" s="31"/>
      <c r="S74" s="31"/>
      <c r="T74" s="31"/>
      <c r="U74" s="31"/>
      <c r="V74" s="31"/>
    </row>
    <row r="75" spans="1:22" ht="18.75">
      <c r="A75" s="44"/>
      <c r="B75" s="31"/>
      <c r="C75" s="31"/>
      <c r="D75" s="31"/>
      <c r="E75" s="31"/>
      <c r="F75" s="31"/>
      <c r="G75" s="31"/>
      <c r="H75" s="31"/>
      <c r="I75" s="31"/>
      <c r="J75" s="31"/>
      <c r="K75" s="31"/>
      <c r="L75" s="31"/>
      <c r="M75" s="31"/>
      <c r="N75" s="31"/>
      <c r="O75" s="31"/>
      <c r="P75" s="31"/>
      <c r="Q75" s="31"/>
      <c r="R75" s="31"/>
      <c r="S75" s="31"/>
      <c r="T75" s="31"/>
      <c r="U75" s="31"/>
      <c r="V75" s="31"/>
    </row>
    <row r="76" spans="1:22" ht="18.75">
      <c r="A76" s="44"/>
      <c r="B76" s="31"/>
      <c r="C76" s="31"/>
      <c r="D76" s="31"/>
      <c r="E76" s="31"/>
      <c r="F76" s="31"/>
      <c r="G76" s="31"/>
      <c r="H76" s="31"/>
      <c r="I76" s="31"/>
      <c r="J76" s="31"/>
      <c r="K76" s="31"/>
      <c r="L76" s="31"/>
      <c r="M76" s="31"/>
      <c r="N76" s="31"/>
      <c r="O76" s="31"/>
      <c r="P76" s="31"/>
      <c r="Q76" s="31"/>
      <c r="R76" s="31"/>
      <c r="S76" s="31"/>
      <c r="T76" s="31"/>
      <c r="U76" s="31"/>
      <c r="V76" s="31"/>
    </row>
    <row r="77" spans="1:22" ht="18.75">
      <c r="A77" s="44"/>
      <c r="B77" s="31"/>
      <c r="C77" s="31"/>
      <c r="D77" s="31"/>
      <c r="E77" s="31"/>
      <c r="F77" s="31"/>
      <c r="G77" s="31"/>
      <c r="H77" s="31"/>
      <c r="I77" s="31"/>
      <c r="J77" s="31"/>
      <c r="K77" s="31"/>
      <c r="L77" s="31"/>
      <c r="M77" s="31"/>
      <c r="N77" s="31"/>
      <c r="O77" s="31"/>
      <c r="P77" s="31"/>
      <c r="Q77" s="31"/>
      <c r="R77" s="31"/>
      <c r="S77" s="31"/>
      <c r="T77" s="31"/>
      <c r="U77" s="31"/>
      <c r="V77" s="31"/>
    </row>
    <row r="78" spans="1:22" ht="18.75">
      <c r="A78" s="44"/>
      <c r="B78" s="31"/>
      <c r="C78" s="31"/>
      <c r="D78" s="31"/>
      <c r="E78" s="31"/>
      <c r="F78" s="31"/>
      <c r="G78" s="31"/>
      <c r="H78" s="31"/>
      <c r="I78" s="31"/>
      <c r="J78" s="31"/>
      <c r="K78" s="31"/>
      <c r="L78" s="31"/>
      <c r="M78" s="31"/>
      <c r="N78" s="31"/>
      <c r="O78" s="31"/>
      <c r="P78" s="31"/>
      <c r="Q78" s="31"/>
      <c r="R78" s="31"/>
      <c r="S78" s="31"/>
      <c r="T78" s="31"/>
      <c r="U78" s="31"/>
      <c r="V78" s="31"/>
    </row>
    <row r="79" spans="1:22" ht="18.75">
      <c r="A79" s="44"/>
      <c r="B79" s="31"/>
      <c r="C79" s="31"/>
      <c r="D79" s="31"/>
      <c r="E79" s="31"/>
      <c r="F79" s="31"/>
      <c r="G79" s="31"/>
      <c r="H79" s="31"/>
      <c r="I79" s="31"/>
      <c r="J79" s="31"/>
      <c r="K79" s="31"/>
      <c r="L79" s="31"/>
      <c r="M79" s="31"/>
      <c r="N79" s="31"/>
      <c r="O79" s="31"/>
      <c r="P79" s="31"/>
      <c r="Q79" s="31"/>
      <c r="R79" s="31"/>
      <c r="S79" s="31"/>
      <c r="T79" s="31"/>
      <c r="U79" s="31"/>
      <c r="V79" s="31"/>
    </row>
    <row r="80" spans="1:22" ht="18.75">
      <c r="A80" s="44"/>
      <c r="B80" s="31"/>
      <c r="C80" s="31"/>
      <c r="D80" s="31"/>
      <c r="E80" s="31"/>
      <c r="F80" s="31"/>
      <c r="G80" s="31"/>
      <c r="H80" s="31"/>
      <c r="I80" s="31"/>
      <c r="J80" s="31"/>
      <c r="K80" s="31"/>
      <c r="L80" s="31"/>
      <c r="M80" s="31"/>
      <c r="N80" s="31"/>
      <c r="O80" s="31"/>
      <c r="P80" s="31"/>
      <c r="Q80" s="31"/>
      <c r="R80" s="31"/>
      <c r="S80" s="31"/>
      <c r="T80" s="31"/>
      <c r="U80" s="31"/>
      <c r="V80" s="31"/>
    </row>
    <row r="81" spans="1:22" ht="18.75">
      <c r="A81" s="44"/>
      <c r="B81" s="31"/>
      <c r="C81" s="31"/>
      <c r="D81" s="31"/>
      <c r="E81" s="31"/>
      <c r="F81" s="31"/>
      <c r="G81" s="31"/>
      <c r="H81" s="31"/>
      <c r="I81" s="31"/>
      <c r="J81" s="31"/>
      <c r="K81" s="31"/>
      <c r="L81" s="31"/>
      <c r="M81" s="31"/>
      <c r="N81" s="31"/>
      <c r="O81" s="31"/>
      <c r="P81" s="31"/>
      <c r="Q81" s="31"/>
      <c r="R81" s="31"/>
      <c r="S81" s="31"/>
      <c r="T81" s="31"/>
      <c r="U81" s="31"/>
      <c r="V81" s="31"/>
    </row>
    <row r="82" spans="1:22" ht="18.75">
      <c r="A82" s="44"/>
      <c r="B82" s="31"/>
      <c r="C82" s="31"/>
      <c r="D82" s="31"/>
      <c r="E82" s="31"/>
      <c r="F82" s="31"/>
      <c r="G82" s="31"/>
      <c r="H82" s="31"/>
      <c r="I82" s="31"/>
      <c r="J82" s="31"/>
      <c r="K82" s="31"/>
      <c r="L82" s="31"/>
      <c r="M82" s="31"/>
      <c r="N82" s="31"/>
      <c r="O82" s="31"/>
      <c r="P82" s="31"/>
      <c r="Q82" s="31"/>
      <c r="R82" s="31"/>
      <c r="S82" s="31"/>
      <c r="T82" s="31"/>
      <c r="U82" s="31"/>
      <c r="V82" s="31"/>
    </row>
    <row r="83" spans="1:22" ht="18.75">
      <c r="A83" s="44"/>
      <c r="B83" s="31"/>
      <c r="C83" s="31"/>
      <c r="D83" s="31"/>
      <c r="E83" s="31"/>
      <c r="F83" s="31"/>
      <c r="G83" s="31"/>
      <c r="H83" s="31"/>
      <c r="I83" s="31"/>
      <c r="J83" s="31"/>
      <c r="K83" s="31"/>
      <c r="L83" s="31"/>
      <c r="M83" s="31"/>
      <c r="N83" s="31"/>
      <c r="O83" s="31"/>
      <c r="P83" s="31"/>
      <c r="Q83" s="31"/>
      <c r="R83" s="31"/>
      <c r="S83" s="31"/>
      <c r="T83" s="31"/>
      <c r="U83" s="31"/>
      <c r="V83" s="31"/>
    </row>
    <row r="84" spans="1:22" ht="18.75">
      <c r="A84" s="44"/>
      <c r="B84" s="31"/>
      <c r="C84" s="31"/>
      <c r="D84" s="31"/>
      <c r="E84" s="31"/>
      <c r="F84" s="31"/>
      <c r="G84" s="31"/>
      <c r="H84" s="31"/>
      <c r="I84" s="31"/>
      <c r="J84" s="31"/>
      <c r="K84" s="31"/>
      <c r="L84" s="31"/>
      <c r="M84" s="31"/>
      <c r="N84" s="31"/>
      <c r="O84" s="31"/>
      <c r="P84" s="31"/>
      <c r="Q84" s="31"/>
      <c r="R84" s="31"/>
      <c r="S84" s="31"/>
      <c r="T84" s="31"/>
      <c r="U84" s="31"/>
      <c r="V84" s="31"/>
    </row>
    <row r="85" spans="1:22" ht="18.75">
      <c r="A85" s="44"/>
      <c r="B85" s="31"/>
      <c r="C85" s="31"/>
      <c r="D85" s="31"/>
      <c r="E85" s="31"/>
      <c r="F85" s="31"/>
      <c r="G85" s="31"/>
      <c r="H85" s="31"/>
      <c r="I85" s="31"/>
      <c r="J85" s="31"/>
      <c r="K85" s="31"/>
      <c r="L85" s="31"/>
      <c r="M85" s="31"/>
      <c r="N85" s="31"/>
      <c r="O85" s="31"/>
      <c r="P85" s="31"/>
      <c r="Q85" s="31"/>
      <c r="R85" s="31"/>
      <c r="S85" s="31"/>
      <c r="T85" s="31"/>
      <c r="U85" s="31"/>
      <c r="V85" s="31"/>
    </row>
    <row r="86" spans="1:22" ht="18.75">
      <c r="A86" s="44"/>
      <c r="B86" s="31"/>
      <c r="C86" s="31"/>
      <c r="D86" s="31"/>
      <c r="E86" s="31"/>
      <c r="F86" s="31"/>
      <c r="G86" s="31"/>
      <c r="H86" s="31"/>
      <c r="I86" s="31"/>
      <c r="J86" s="31"/>
      <c r="K86" s="31"/>
      <c r="L86" s="31"/>
      <c r="M86" s="31"/>
      <c r="N86" s="31"/>
      <c r="O86" s="31"/>
      <c r="P86" s="31"/>
      <c r="Q86" s="31"/>
      <c r="R86" s="31"/>
      <c r="S86" s="31"/>
      <c r="T86" s="31"/>
      <c r="U86" s="31"/>
      <c r="V86" s="31"/>
    </row>
    <row r="87" spans="1:22" ht="18.75">
      <c r="A87" s="44"/>
      <c r="B87" s="31"/>
      <c r="C87" s="31"/>
      <c r="D87" s="31"/>
      <c r="E87" s="31"/>
      <c r="F87" s="31"/>
      <c r="G87" s="31"/>
      <c r="H87" s="31"/>
      <c r="I87" s="31"/>
      <c r="J87" s="31"/>
      <c r="K87" s="31"/>
      <c r="L87" s="31"/>
      <c r="M87" s="31"/>
      <c r="N87" s="31"/>
      <c r="O87" s="31"/>
      <c r="P87" s="31"/>
      <c r="Q87" s="31"/>
      <c r="R87" s="31"/>
      <c r="S87" s="31"/>
      <c r="T87" s="31"/>
      <c r="U87" s="31"/>
      <c r="V87" s="31"/>
    </row>
    <row r="88" spans="1:22" ht="18.75">
      <c r="A88" s="44"/>
      <c r="B88" s="31"/>
      <c r="C88" s="31"/>
      <c r="D88" s="31"/>
      <c r="E88" s="31"/>
      <c r="F88" s="31"/>
      <c r="G88" s="31"/>
      <c r="H88" s="31"/>
      <c r="I88" s="31"/>
      <c r="J88" s="31"/>
      <c r="K88" s="31"/>
      <c r="L88" s="31"/>
      <c r="M88" s="31"/>
      <c r="N88" s="31"/>
      <c r="O88" s="31"/>
      <c r="P88" s="31"/>
      <c r="Q88" s="31"/>
      <c r="R88" s="31"/>
      <c r="S88" s="31"/>
      <c r="T88" s="31"/>
      <c r="U88" s="31"/>
      <c r="V88" s="31"/>
    </row>
    <row r="89" spans="1:22" ht="18.75">
      <c r="A89" s="44"/>
      <c r="B89" s="31"/>
      <c r="C89" s="31"/>
      <c r="D89" s="31"/>
      <c r="E89" s="31"/>
      <c r="F89" s="31"/>
      <c r="G89" s="31"/>
      <c r="H89" s="31"/>
      <c r="I89" s="31"/>
      <c r="J89" s="31"/>
      <c r="K89" s="31"/>
      <c r="L89" s="31"/>
      <c r="M89" s="31"/>
      <c r="N89" s="31"/>
      <c r="O89" s="31"/>
      <c r="P89" s="31"/>
      <c r="Q89" s="31"/>
      <c r="R89" s="31"/>
      <c r="S89" s="31"/>
      <c r="T89" s="31"/>
      <c r="U89" s="31"/>
      <c r="V89" s="31"/>
    </row>
    <row r="90" spans="1:22" ht="18.75">
      <c r="A90" s="44"/>
      <c r="B90" s="31"/>
      <c r="C90" s="31"/>
      <c r="D90" s="31"/>
      <c r="E90" s="31"/>
      <c r="F90" s="31"/>
      <c r="G90" s="31"/>
      <c r="H90" s="31"/>
      <c r="I90" s="31"/>
      <c r="J90" s="31"/>
      <c r="K90" s="31"/>
      <c r="L90" s="31"/>
      <c r="M90" s="31"/>
      <c r="N90" s="31"/>
      <c r="O90" s="31"/>
      <c r="P90" s="31"/>
      <c r="Q90" s="31"/>
      <c r="R90" s="31"/>
      <c r="S90" s="31"/>
      <c r="T90" s="31"/>
      <c r="U90" s="31"/>
      <c r="V90" s="31"/>
    </row>
    <row r="91" spans="1:22" ht="18.75">
      <c r="A91" s="44"/>
      <c r="B91" s="31"/>
      <c r="C91" s="31"/>
      <c r="D91" s="31"/>
      <c r="E91" s="31"/>
      <c r="F91" s="31"/>
      <c r="G91" s="31"/>
      <c r="H91" s="31"/>
      <c r="I91" s="31"/>
      <c r="J91" s="31"/>
      <c r="K91" s="31"/>
      <c r="L91" s="31"/>
      <c r="M91" s="31"/>
      <c r="N91" s="31"/>
      <c r="O91" s="31"/>
      <c r="P91" s="31"/>
      <c r="Q91" s="31"/>
      <c r="R91" s="31"/>
      <c r="S91" s="31"/>
      <c r="T91" s="31"/>
      <c r="U91" s="31"/>
      <c r="V91" s="31"/>
    </row>
    <row r="92" spans="1:22" ht="18.75">
      <c r="A92" s="44"/>
      <c r="B92" s="31"/>
      <c r="C92" s="31"/>
      <c r="D92" s="31"/>
      <c r="E92" s="31"/>
      <c r="F92" s="31"/>
      <c r="G92" s="31"/>
      <c r="H92" s="31"/>
      <c r="I92" s="31"/>
      <c r="J92" s="31"/>
      <c r="K92" s="31"/>
      <c r="L92" s="31"/>
      <c r="M92" s="31"/>
      <c r="N92" s="31"/>
      <c r="O92" s="31"/>
      <c r="P92" s="31"/>
      <c r="Q92" s="31"/>
      <c r="R92" s="31"/>
      <c r="S92" s="31"/>
      <c r="T92" s="31"/>
      <c r="U92" s="31"/>
      <c r="V92" s="31"/>
    </row>
    <row r="93" spans="1:22" ht="18.75">
      <c r="A93" s="44"/>
      <c r="B93" s="31"/>
      <c r="C93" s="31"/>
      <c r="D93" s="31"/>
      <c r="E93" s="31"/>
      <c r="F93" s="31"/>
      <c r="G93" s="31"/>
      <c r="H93" s="31"/>
      <c r="I93" s="31"/>
      <c r="J93" s="31"/>
      <c r="K93" s="31"/>
      <c r="L93" s="31"/>
      <c r="M93" s="31"/>
      <c r="N93" s="31"/>
      <c r="O93" s="31"/>
      <c r="P93" s="31"/>
      <c r="Q93" s="31"/>
      <c r="R93" s="31"/>
      <c r="S93" s="31"/>
      <c r="T93" s="31"/>
      <c r="U93" s="31"/>
      <c r="V93" s="31"/>
    </row>
    <row r="94" spans="1:22" ht="18.75">
      <c r="A94" s="44"/>
      <c r="B94" s="31"/>
      <c r="C94" s="31"/>
      <c r="D94" s="31"/>
      <c r="E94" s="31"/>
      <c r="F94" s="31"/>
      <c r="G94" s="31"/>
      <c r="H94" s="31"/>
      <c r="I94" s="31"/>
      <c r="J94" s="31"/>
      <c r="K94" s="31"/>
      <c r="L94" s="31"/>
      <c r="M94" s="31"/>
      <c r="N94" s="31"/>
      <c r="O94" s="31"/>
      <c r="P94" s="31"/>
      <c r="Q94" s="31"/>
      <c r="R94" s="31"/>
      <c r="S94" s="31"/>
      <c r="T94" s="31"/>
      <c r="U94" s="31"/>
      <c r="V94" s="31"/>
    </row>
    <row r="95" spans="1:22" ht="18.75">
      <c r="A95" s="44"/>
      <c r="B95" s="31"/>
      <c r="C95" s="31"/>
      <c r="D95" s="31"/>
      <c r="E95" s="31"/>
      <c r="F95" s="31"/>
      <c r="G95" s="31"/>
      <c r="H95" s="31"/>
      <c r="I95" s="31"/>
      <c r="J95" s="31"/>
      <c r="K95" s="31"/>
      <c r="L95" s="31"/>
      <c r="M95" s="31"/>
      <c r="N95" s="31"/>
      <c r="O95" s="31"/>
      <c r="P95" s="31"/>
      <c r="Q95" s="31"/>
      <c r="R95" s="31"/>
      <c r="S95" s="31"/>
      <c r="T95" s="31"/>
      <c r="U95" s="31"/>
      <c r="V95" s="31"/>
    </row>
    <row r="96" spans="1:22" ht="18.75">
      <c r="A96" s="44"/>
      <c r="B96" s="31"/>
      <c r="C96" s="31"/>
      <c r="D96" s="31"/>
      <c r="E96" s="31"/>
      <c r="F96" s="31"/>
      <c r="G96" s="31"/>
      <c r="H96" s="31"/>
      <c r="I96" s="31"/>
      <c r="J96" s="31"/>
      <c r="K96" s="31"/>
      <c r="L96" s="31"/>
      <c r="M96" s="31"/>
      <c r="N96" s="31"/>
      <c r="O96" s="31"/>
      <c r="P96" s="31"/>
      <c r="Q96" s="31"/>
      <c r="R96" s="31"/>
      <c r="S96" s="31"/>
      <c r="T96" s="31"/>
      <c r="U96" s="31"/>
      <c r="V96" s="31"/>
    </row>
    <row r="97" spans="1:22" ht="18.75">
      <c r="A97" s="44"/>
      <c r="B97" s="31"/>
      <c r="C97" s="31"/>
      <c r="D97" s="31"/>
      <c r="E97" s="31"/>
      <c r="F97" s="31"/>
      <c r="G97" s="31"/>
      <c r="H97" s="31"/>
      <c r="I97" s="31"/>
      <c r="J97" s="31"/>
      <c r="K97" s="31"/>
      <c r="L97" s="31"/>
      <c r="M97" s="31"/>
      <c r="N97" s="31"/>
      <c r="O97" s="31"/>
      <c r="P97" s="31"/>
      <c r="Q97" s="31"/>
      <c r="R97" s="31"/>
      <c r="S97" s="31"/>
      <c r="T97" s="31"/>
      <c r="U97" s="31"/>
      <c r="V97" s="31"/>
    </row>
    <row r="98" spans="1:22" ht="18.75">
      <c r="A98" s="44"/>
      <c r="B98" s="31"/>
      <c r="C98" s="31"/>
      <c r="D98" s="31"/>
      <c r="E98" s="31"/>
      <c r="F98" s="31"/>
      <c r="G98" s="31"/>
      <c r="H98" s="31"/>
      <c r="I98" s="31"/>
      <c r="J98" s="31"/>
      <c r="K98" s="31"/>
      <c r="L98" s="31"/>
      <c r="M98" s="31"/>
      <c r="N98" s="31"/>
      <c r="O98" s="31"/>
      <c r="P98" s="31"/>
      <c r="Q98" s="31"/>
      <c r="R98" s="31"/>
      <c r="S98" s="31"/>
      <c r="T98" s="31"/>
      <c r="U98" s="31"/>
      <c r="V98" s="31"/>
    </row>
    <row r="99" spans="1:22" ht="18.75">
      <c r="A99" s="44"/>
      <c r="B99" s="31"/>
      <c r="C99" s="31"/>
      <c r="D99" s="31"/>
      <c r="E99" s="31"/>
      <c r="F99" s="31"/>
      <c r="G99" s="31"/>
      <c r="H99" s="31"/>
      <c r="I99" s="31"/>
      <c r="J99" s="31"/>
      <c r="K99" s="31"/>
      <c r="L99" s="31"/>
      <c r="M99" s="31"/>
      <c r="N99" s="31"/>
      <c r="O99" s="31"/>
      <c r="P99" s="31"/>
      <c r="Q99" s="31"/>
      <c r="R99" s="31"/>
      <c r="S99" s="31"/>
      <c r="T99" s="31"/>
      <c r="U99" s="31"/>
      <c r="V99" s="31"/>
    </row>
    <row r="100" spans="1:22" ht="18.75">
      <c r="A100" s="44"/>
      <c r="B100" s="31"/>
      <c r="C100" s="31"/>
      <c r="D100" s="31"/>
      <c r="E100" s="31"/>
      <c r="F100" s="31"/>
      <c r="G100" s="31"/>
      <c r="H100" s="31"/>
      <c r="I100" s="31"/>
      <c r="J100" s="31"/>
      <c r="K100" s="31"/>
      <c r="L100" s="31"/>
      <c r="M100" s="31"/>
      <c r="N100" s="31"/>
      <c r="O100" s="31"/>
      <c r="P100" s="31"/>
      <c r="Q100" s="31"/>
      <c r="R100" s="31"/>
      <c r="S100" s="31"/>
      <c r="T100" s="31"/>
      <c r="U100" s="31"/>
      <c r="V100" s="31"/>
    </row>
    <row r="101" spans="1:22" ht="18.75">
      <c r="A101" s="44"/>
      <c r="B101" s="31"/>
      <c r="C101" s="31"/>
      <c r="D101" s="31"/>
      <c r="E101" s="31"/>
      <c r="F101" s="31"/>
      <c r="G101" s="31"/>
      <c r="H101" s="31"/>
      <c r="I101" s="31"/>
      <c r="J101" s="31"/>
      <c r="K101" s="31"/>
      <c r="L101" s="31"/>
      <c r="M101" s="31"/>
      <c r="N101" s="31"/>
      <c r="O101" s="31"/>
      <c r="P101" s="31"/>
      <c r="Q101" s="31"/>
      <c r="R101" s="31"/>
      <c r="S101" s="31"/>
      <c r="T101" s="31"/>
      <c r="U101" s="31"/>
      <c r="V101" s="31"/>
    </row>
    <row r="102" spans="1:22" ht="18.75">
      <c r="A102" s="44"/>
      <c r="B102" s="31"/>
      <c r="C102" s="31"/>
      <c r="D102" s="31"/>
      <c r="E102" s="31"/>
      <c r="F102" s="31"/>
      <c r="G102" s="31"/>
      <c r="H102" s="31"/>
      <c r="I102" s="31"/>
      <c r="J102" s="31"/>
      <c r="K102" s="31"/>
      <c r="L102" s="31"/>
      <c r="M102" s="31"/>
      <c r="N102" s="31"/>
      <c r="O102" s="31"/>
      <c r="P102" s="31"/>
      <c r="Q102" s="31"/>
      <c r="R102" s="31"/>
      <c r="S102" s="31"/>
      <c r="T102" s="31"/>
      <c r="U102" s="31"/>
      <c r="V102" s="31"/>
    </row>
    <row r="103" spans="1:22" ht="18.75">
      <c r="A103" s="44"/>
      <c r="B103" s="31"/>
      <c r="C103" s="31"/>
      <c r="D103" s="31"/>
      <c r="E103" s="31"/>
      <c r="F103" s="31"/>
      <c r="G103" s="31"/>
      <c r="H103" s="31"/>
      <c r="I103" s="31"/>
      <c r="J103" s="31"/>
      <c r="K103" s="31"/>
      <c r="L103" s="31"/>
      <c r="M103" s="31"/>
      <c r="N103" s="31"/>
      <c r="O103" s="31"/>
      <c r="P103" s="31"/>
      <c r="Q103" s="31"/>
      <c r="R103" s="31"/>
      <c r="S103" s="31"/>
      <c r="T103" s="31"/>
      <c r="U103" s="31"/>
      <c r="V103" s="31"/>
    </row>
    <row r="104" spans="1:22" ht="18.75">
      <c r="A104" s="44"/>
      <c r="B104" s="31"/>
      <c r="C104" s="31"/>
      <c r="D104" s="31"/>
      <c r="E104" s="31"/>
      <c r="F104" s="31"/>
      <c r="G104" s="31"/>
      <c r="H104" s="31"/>
      <c r="I104" s="31"/>
      <c r="J104" s="31"/>
      <c r="K104" s="31"/>
      <c r="L104" s="31"/>
      <c r="M104" s="31"/>
      <c r="N104" s="31"/>
      <c r="O104" s="31"/>
      <c r="P104" s="31"/>
      <c r="Q104" s="31"/>
      <c r="R104" s="31"/>
      <c r="S104" s="31"/>
      <c r="T104" s="31"/>
      <c r="U104" s="31"/>
      <c r="V104" s="31"/>
    </row>
    <row r="105" spans="1:22" ht="18.75">
      <c r="A105" s="44"/>
      <c r="B105" s="31"/>
      <c r="C105" s="31"/>
      <c r="D105" s="31"/>
      <c r="E105" s="31"/>
      <c r="F105" s="31"/>
      <c r="G105" s="31"/>
      <c r="H105" s="31"/>
      <c r="I105" s="31"/>
      <c r="J105" s="31"/>
      <c r="K105" s="31"/>
      <c r="L105" s="31"/>
      <c r="M105" s="31"/>
      <c r="N105" s="31"/>
      <c r="O105" s="31"/>
      <c r="P105" s="31"/>
      <c r="Q105" s="31"/>
      <c r="R105" s="31"/>
      <c r="S105" s="31"/>
      <c r="T105" s="31"/>
      <c r="U105" s="31"/>
      <c r="V105" s="31"/>
    </row>
    <row r="106" spans="1:22" ht="18.75">
      <c r="A106" s="44"/>
      <c r="B106" s="31"/>
      <c r="C106" s="31"/>
      <c r="D106" s="31"/>
      <c r="E106" s="31"/>
      <c r="F106" s="31"/>
      <c r="G106" s="31"/>
      <c r="H106" s="31"/>
      <c r="I106" s="31"/>
      <c r="J106" s="31"/>
      <c r="K106" s="31"/>
      <c r="L106" s="31"/>
      <c r="M106" s="31"/>
      <c r="N106" s="31"/>
      <c r="O106" s="31"/>
      <c r="P106" s="31"/>
      <c r="Q106" s="31"/>
      <c r="R106" s="31"/>
      <c r="S106" s="31"/>
      <c r="T106" s="31"/>
      <c r="U106" s="31"/>
      <c r="V106" s="31"/>
    </row>
    <row r="107" spans="1:22" ht="18.75">
      <c r="A107" s="44"/>
      <c r="B107" s="31"/>
      <c r="C107" s="31"/>
      <c r="D107" s="31"/>
      <c r="E107" s="31"/>
      <c r="F107" s="31"/>
      <c r="G107" s="31"/>
      <c r="H107" s="31"/>
      <c r="I107" s="31"/>
      <c r="J107" s="31"/>
      <c r="K107" s="31"/>
      <c r="L107" s="31"/>
      <c r="M107" s="31"/>
      <c r="N107" s="31"/>
      <c r="O107" s="31"/>
      <c r="P107" s="31"/>
      <c r="Q107" s="31"/>
      <c r="R107" s="31"/>
      <c r="S107" s="31"/>
      <c r="T107" s="31"/>
      <c r="U107" s="31"/>
      <c r="V107" s="31"/>
    </row>
    <row r="108" spans="1:22" ht="18.75">
      <c r="A108" s="44"/>
      <c r="B108" s="31"/>
      <c r="C108" s="31"/>
      <c r="D108" s="31"/>
      <c r="E108" s="31"/>
      <c r="F108" s="31"/>
      <c r="G108" s="31"/>
      <c r="H108" s="31"/>
      <c r="I108" s="31"/>
      <c r="J108" s="31"/>
      <c r="K108" s="31"/>
      <c r="L108" s="31"/>
      <c r="M108" s="31"/>
      <c r="N108" s="31"/>
      <c r="O108" s="31"/>
      <c r="P108" s="31"/>
      <c r="Q108" s="31"/>
      <c r="R108" s="31"/>
      <c r="S108" s="31"/>
      <c r="T108" s="31"/>
      <c r="U108" s="31"/>
      <c r="V108" s="31"/>
    </row>
    <row r="109" spans="1:22" ht="18.75">
      <c r="A109" s="44"/>
      <c r="B109" s="31"/>
      <c r="C109" s="31"/>
      <c r="D109" s="31"/>
      <c r="E109" s="31"/>
      <c r="F109" s="31"/>
      <c r="G109" s="31"/>
      <c r="H109" s="31"/>
      <c r="I109" s="31"/>
      <c r="J109" s="31"/>
      <c r="K109" s="31"/>
      <c r="L109" s="31"/>
      <c r="M109" s="31"/>
      <c r="N109" s="31"/>
      <c r="O109" s="31"/>
      <c r="P109" s="31"/>
      <c r="Q109" s="31"/>
      <c r="R109" s="31"/>
      <c r="S109" s="31"/>
      <c r="T109" s="31"/>
      <c r="U109" s="31"/>
      <c r="V109" s="31"/>
    </row>
    <row r="110" spans="1:22" ht="18.75">
      <c r="A110" s="44"/>
      <c r="B110" s="31"/>
      <c r="C110" s="31"/>
      <c r="D110" s="31"/>
      <c r="E110" s="31"/>
      <c r="F110" s="31"/>
      <c r="G110" s="31"/>
      <c r="H110" s="31"/>
      <c r="I110" s="31"/>
      <c r="J110" s="31"/>
      <c r="K110" s="31"/>
      <c r="L110" s="31"/>
      <c r="M110" s="31"/>
      <c r="N110" s="31"/>
      <c r="O110" s="31"/>
      <c r="P110" s="31"/>
      <c r="Q110" s="31"/>
      <c r="R110" s="31"/>
      <c r="S110" s="31"/>
      <c r="T110" s="31"/>
      <c r="U110" s="31"/>
      <c r="V110" s="31"/>
    </row>
    <row r="111" spans="1:22" ht="18.75">
      <c r="A111" s="44"/>
      <c r="B111" s="31"/>
      <c r="C111" s="31"/>
      <c r="D111" s="31"/>
      <c r="E111" s="31"/>
      <c r="F111" s="31"/>
      <c r="G111" s="31"/>
      <c r="H111" s="31"/>
      <c r="I111" s="31"/>
      <c r="J111" s="31"/>
      <c r="K111" s="31"/>
      <c r="L111" s="31"/>
      <c r="M111" s="31"/>
      <c r="N111" s="31"/>
      <c r="O111" s="31"/>
      <c r="P111" s="31"/>
      <c r="Q111" s="31"/>
      <c r="R111" s="31"/>
      <c r="S111" s="31"/>
      <c r="T111" s="31"/>
      <c r="U111" s="31"/>
      <c r="V111" s="31"/>
    </row>
    <row r="112" spans="1:22" ht="18.75">
      <c r="A112" s="44"/>
      <c r="B112" s="31"/>
      <c r="C112" s="31"/>
      <c r="D112" s="31"/>
      <c r="E112" s="31"/>
      <c r="F112" s="31"/>
      <c r="G112" s="31"/>
      <c r="H112" s="31"/>
      <c r="I112" s="31"/>
      <c r="J112" s="31"/>
      <c r="K112" s="31"/>
      <c r="L112" s="31"/>
      <c r="M112" s="31"/>
      <c r="N112" s="31"/>
      <c r="O112" s="31"/>
      <c r="P112" s="31"/>
      <c r="Q112" s="31"/>
      <c r="R112" s="31"/>
      <c r="S112" s="31"/>
      <c r="T112" s="31"/>
      <c r="U112" s="31"/>
      <c r="V112" s="31"/>
    </row>
    <row r="113" spans="1:22" ht="18.75">
      <c r="A113" s="44"/>
      <c r="B113" s="31"/>
      <c r="C113" s="31"/>
      <c r="D113" s="31"/>
      <c r="E113" s="31"/>
      <c r="F113" s="31"/>
      <c r="G113" s="31"/>
      <c r="H113" s="31"/>
      <c r="I113" s="31"/>
      <c r="J113" s="31"/>
      <c r="K113" s="31"/>
      <c r="L113" s="31"/>
      <c r="M113" s="31"/>
      <c r="N113" s="31"/>
      <c r="O113" s="31"/>
      <c r="P113" s="31"/>
      <c r="Q113" s="31"/>
      <c r="R113" s="31"/>
      <c r="S113" s="31"/>
      <c r="T113" s="31"/>
      <c r="U113" s="31"/>
      <c r="V113" s="31"/>
    </row>
    <row r="114" spans="1:22" ht="18.75">
      <c r="A114" s="44"/>
      <c r="B114" s="31"/>
      <c r="C114" s="31"/>
      <c r="D114" s="31"/>
      <c r="E114" s="31"/>
      <c r="F114" s="31"/>
      <c r="G114" s="31"/>
      <c r="H114" s="31"/>
      <c r="I114" s="31"/>
      <c r="J114" s="31"/>
      <c r="K114" s="31"/>
      <c r="L114" s="31"/>
      <c r="M114" s="31"/>
      <c r="N114" s="31"/>
      <c r="O114" s="31"/>
      <c r="P114" s="31"/>
      <c r="Q114" s="31"/>
      <c r="R114" s="31"/>
      <c r="S114" s="31"/>
      <c r="T114" s="31"/>
      <c r="U114" s="31"/>
      <c r="V114" s="31"/>
    </row>
    <row r="115" spans="1:22" ht="18.75">
      <c r="A115" s="44"/>
      <c r="B115" s="31"/>
      <c r="C115" s="31"/>
      <c r="D115" s="31"/>
      <c r="E115" s="31"/>
      <c r="F115" s="31"/>
      <c r="G115" s="31"/>
      <c r="H115" s="31"/>
      <c r="I115" s="31"/>
      <c r="J115" s="31"/>
      <c r="K115" s="31"/>
      <c r="L115" s="31"/>
      <c r="M115" s="31"/>
      <c r="N115" s="31"/>
      <c r="O115" s="31"/>
      <c r="P115" s="31"/>
      <c r="Q115" s="31"/>
      <c r="R115" s="31"/>
      <c r="S115" s="31"/>
      <c r="T115" s="31"/>
      <c r="U115" s="31"/>
      <c r="V115" s="31"/>
    </row>
    <row r="116" spans="1:22" ht="18.75">
      <c r="A116" s="44"/>
      <c r="B116" s="31"/>
      <c r="C116" s="31"/>
      <c r="D116" s="31"/>
      <c r="E116" s="31"/>
      <c r="F116" s="31"/>
      <c r="G116" s="31"/>
      <c r="H116" s="31"/>
      <c r="I116" s="31"/>
      <c r="J116" s="31"/>
      <c r="K116" s="31"/>
      <c r="L116" s="31"/>
      <c r="M116" s="31"/>
      <c r="N116" s="31"/>
      <c r="O116" s="31"/>
      <c r="P116" s="31"/>
      <c r="Q116" s="31"/>
      <c r="R116" s="31"/>
      <c r="S116" s="31"/>
      <c r="T116" s="31"/>
      <c r="U116" s="31"/>
      <c r="V116" s="31"/>
    </row>
    <row r="117" spans="1:22" ht="18.75">
      <c r="A117" s="44"/>
      <c r="B117" s="31"/>
      <c r="C117" s="31"/>
      <c r="D117" s="31"/>
      <c r="E117" s="31"/>
      <c r="F117" s="31"/>
      <c r="G117" s="31"/>
      <c r="H117" s="31"/>
      <c r="I117" s="31"/>
      <c r="J117" s="31"/>
      <c r="K117" s="31"/>
      <c r="L117" s="31"/>
      <c r="M117" s="31"/>
      <c r="N117" s="31"/>
      <c r="O117" s="31"/>
      <c r="P117" s="31"/>
      <c r="Q117" s="31"/>
      <c r="R117" s="31"/>
      <c r="S117" s="31"/>
      <c r="T117" s="31"/>
      <c r="U117" s="31"/>
      <c r="V117" s="31"/>
    </row>
    <row r="118" spans="1:22" ht="18.75">
      <c r="A118" s="44"/>
      <c r="B118" s="31"/>
      <c r="C118" s="31"/>
      <c r="D118" s="31"/>
      <c r="E118" s="31"/>
      <c r="F118" s="31"/>
      <c r="G118" s="31"/>
      <c r="H118" s="31"/>
      <c r="I118" s="31"/>
      <c r="J118" s="31"/>
      <c r="K118" s="31"/>
      <c r="L118" s="31"/>
      <c r="M118" s="31"/>
      <c r="N118" s="31"/>
      <c r="O118" s="31"/>
      <c r="P118" s="31"/>
      <c r="Q118" s="31"/>
      <c r="R118" s="31"/>
      <c r="S118" s="31"/>
      <c r="T118" s="31"/>
      <c r="U118" s="31"/>
      <c r="V118" s="31"/>
    </row>
    <row r="119" spans="1:22" ht="18.75">
      <c r="A119" s="44"/>
      <c r="B119" s="31"/>
      <c r="C119" s="31"/>
      <c r="D119" s="31"/>
      <c r="E119" s="31"/>
      <c r="F119" s="31"/>
      <c r="G119" s="31"/>
      <c r="H119" s="31"/>
      <c r="I119" s="31"/>
      <c r="J119" s="31"/>
      <c r="K119" s="31"/>
      <c r="L119" s="31"/>
      <c r="M119" s="31"/>
      <c r="N119" s="31"/>
      <c r="O119" s="31"/>
      <c r="P119" s="31"/>
      <c r="Q119" s="31"/>
      <c r="R119" s="31"/>
      <c r="S119" s="31"/>
      <c r="T119" s="31"/>
      <c r="U119" s="31"/>
      <c r="V119" s="31"/>
    </row>
    <row r="120" spans="1:22" ht="18.75">
      <c r="A120" s="44"/>
      <c r="B120" s="31"/>
      <c r="C120" s="31"/>
      <c r="D120" s="31"/>
      <c r="E120" s="31"/>
      <c r="F120" s="31"/>
      <c r="G120" s="31"/>
      <c r="H120" s="31"/>
      <c r="I120" s="31"/>
      <c r="J120" s="31"/>
      <c r="K120" s="31"/>
      <c r="L120" s="31"/>
      <c r="M120" s="31"/>
      <c r="N120" s="31"/>
      <c r="O120" s="31"/>
      <c r="P120" s="31"/>
      <c r="Q120" s="31"/>
      <c r="R120" s="31"/>
      <c r="S120" s="31"/>
      <c r="T120" s="31"/>
      <c r="U120" s="31"/>
      <c r="V120" s="31"/>
    </row>
    <row r="121" spans="1:22" ht="18.75">
      <c r="A121" s="44"/>
      <c r="B121" s="31"/>
      <c r="C121" s="31"/>
      <c r="D121" s="31"/>
      <c r="E121" s="31"/>
      <c r="F121" s="31"/>
      <c r="G121" s="31"/>
      <c r="H121" s="31"/>
      <c r="I121" s="31"/>
      <c r="J121" s="31"/>
      <c r="K121" s="31"/>
      <c r="L121" s="31"/>
      <c r="M121" s="31"/>
      <c r="N121" s="31"/>
      <c r="O121" s="31"/>
      <c r="P121" s="31"/>
      <c r="Q121" s="31"/>
      <c r="R121" s="31"/>
      <c r="S121" s="31"/>
      <c r="T121" s="31"/>
      <c r="U121" s="31"/>
      <c r="V121" s="31"/>
    </row>
    <row r="122" spans="1:22" ht="18.75">
      <c r="A122" s="44"/>
      <c r="B122" s="31"/>
      <c r="C122" s="31"/>
      <c r="D122" s="31"/>
      <c r="E122" s="31"/>
      <c r="F122" s="31"/>
      <c r="G122" s="31"/>
      <c r="H122" s="31"/>
      <c r="I122" s="31"/>
      <c r="J122" s="31"/>
      <c r="K122" s="31"/>
      <c r="L122" s="31"/>
      <c r="M122" s="31"/>
      <c r="N122" s="31"/>
      <c r="O122" s="31"/>
      <c r="P122" s="31"/>
      <c r="Q122" s="31"/>
      <c r="R122" s="31"/>
      <c r="S122" s="31"/>
      <c r="T122" s="31"/>
      <c r="U122" s="31"/>
      <c r="V122" s="31"/>
    </row>
    <row r="123" spans="1:22" ht="18.75">
      <c r="A123" s="44"/>
      <c r="B123" s="31"/>
      <c r="C123" s="31"/>
      <c r="D123" s="31"/>
      <c r="E123" s="31"/>
      <c r="F123" s="31"/>
      <c r="G123" s="31"/>
      <c r="H123" s="31"/>
      <c r="I123" s="31"/>
      <c r="J123" s="31"/>
      <c r="K123" s="31"/>
      <c r="L123" s="31"/>
      <c r="M123" s="31"/>
      <c r="N123" s="31"/>
      <c r="O123" s="31"/>
      <c r="P123" s="31"/>
      <c r="Q123" s="31"/>
      <c r="R123" s="31"/>
      <c r="S123" s="31"/>
      <c r="T123" s="31"/>
      <c r="U123" s="31"/>
      <c r="V123" s="31"/>
    </row>
    <row r="124" spans="1:22" ht="18.75">
      <c r="A124" s="44"/>
      <c r="B124" s="31"/>
      <c r="C124" s="31"/>
      <c r="D124" s="31"/>
      <c r="E124" s="31"/>
      <c r="F124" s="31"/>
      <c r="G124" s="31"/>
      <c r="H124" s="31"/>
      <c r="I124" s="31"/>
      <c r="J124" s="31"/>
      <c r="K124" s="31"/>
      <c r="L124" s="31"/>
      <c r="M124" s="31"/>
      <c r="N124" s="31"/>
      <c r="O124" s="31"/>
      <c r="P124" s="31"/>
      <c r="Q124" s="31"/>
      <c r="R124" s="31"/>
      <c r="S124" s="31"/>
      <c r="T124" s="31"/>
      <c r="U124" s="31"/>
      <c r="V124" s="31"/>
    </row>
    <row r="125" spans="1:22" ht="18.75">
      <c r="A125" s="44"/>
      <c r="B125" s="31"/>
      <c r="C125" s="31"/>
      <c r="D125" s="31"/>
      <c r="E125" s="31"/>
      <c r="F125" s="31"/>
      <c r="G125" s="31"/>
      <c r="H125" s="31"/>
      <c r="I125" s="31"/>
      <c r="J125" s="31"/>
      <c r="K125" s="31"/>
      <c r="L125" s="31"/>
      <c r="M125" s="31"/>
      <c r="N125" s="31"/>
      <c r="O125" s="31"/>
      <c r="P125" s="31"/>
      <c r="Q125" s="31"/>
      <c r="R125" s="31"/>
      <c r="S125" s="31"/>
      <c r="T125" s="31"/>
      <c r="U125" s="31"/>
      <c r="V125" s="31"/>
    </row>
    <row r="126" spans="1:22" ht="18.75">
      <c r="A126" s="44"/>
      <c r="B126" s="31"/>
      <c r="C126" s="31"/>
      <c r="D126" s="31"/>
      <c r="E126" s="31"/>
      <c r="F126" s="31"/>
      <c r="G126" s="31"/>
      <c r="H126" s="31"/>
      <c r="I126" s="31"/>
      <c r="J126" s="31"/>
      <c r="K126" s="31"/>
      <c r="L126" s="31"/>
      <c r="M126" s="31"/>
      <c r="N126" s="31"/>
      <c r="O126" s="31"/>
      <c r="P126" s="31"/>
      <c r="Q126" s="31"/>
      <c r="R126" s="31"/>
      <c r="S126" s="31"/>
      <c r="T126" s="31"/>
      <c r="U126" s="31"/>
      <c r="V126" s="31"/>
    </row>
    <row r="127" spans="1:22" ht="18.75">
      <c r="A127" s="44"/>
      <c r="B127" s="31"/>
      <c r="C127" s="31"/>
      <c r="D127" s="31"/>
      <c r="E127" s="31"/>
      <c r="F127" s="31"/>
      <c r="G127" s="31"/>
      <c r="H127" s="31"/>
      <c r="I127" s="31"/>
      <c r="J127" s="31"/>
      <c r="K127" s="31"/>
      <c r="L127" s="31"/>
      <c r="M127" s="31"/>
      <c r="N127" s="31"/>
      <c r="O127" s="31"/>
      <c r="P127" s="31"/>
      <c r="Q127" s="31"/>
      <c r="R127" s="31"/>
      <c r="S127" s="31"/>
      <c r="T127" s="31"/>
      <c r="U127" s="31"/>
      <c r="V127" s="31"/>
    </row>
    <row r="128" spans="1:22" ht="18.75">
      <c r="A128" s="44"/>
      <c r="B128" s="31"/>
      <c r="C128" s="31"/>
      <c r="D128" s="31"/>
      <c r="E128" s="31"/>
      <c r="F128" s="31"/>
      <c r="G128" s="31"/>
      <c r="H128" s="31"/>
      <c r="I128" s="31"/>
      <c r="J128" s="31"/>
      <c r="K128" s="31"/>
      <c r="L128" s="31"/>
      <c r="M128" s="31"/>
      <c r="N128" s="31"/>
      <c r="O128" s="31"/>
      <c r="P128" s="31"/>
      <c r="Q128" s="31"/>
      <c r="R128" s="31"/>
      <c r="S128" s="31"/>
      <c r="T128" s="31"/>
      <c r="U128" s="31"/>
      <c r="V128" s="31"/>
    </row>
    <row r="129" spans="1:22" ht="18.75">
      <c r="A129" s="44"/>
      <c r="B129" s="31"/>
      <c r="C129" s="31"/>
      <c r="D129" s="31"/>
      <c r="E129" s="31"/>
      <c r="F129" s="31"/>
      <c r="G129" s="31"/>
      <c r="H129" s="31"/>
      <c r="I129" s="31"/>
      <c r="J129" s="31"/>
      <c r="K129" s="31"/>
      <c r="L129" s="31"/>
      <c r="M129" s="31"/>
      <c r="N129" s="31"/>
      <c r="O129" s="31"/>
      <c r="P129" s="31"/>
      <c r="Q129" s="31"/>
      <c r="R129" s="31"/>
      <c r="S129" s="31"/>
      <c r="T129" s="31"/>
      <c r="U129" s="31"/>
      <c r="V129" s="31"/>
    </row>
    <row r="130" spans="1:22" ht="18.75">
      <c r="A130" s="44"/>
      <c r="B130" s="31"/>
      <c r="C130" s="31"/>
      <c r="D130" s="31"/>
      <c r="E130" s="31"/>
      <c r="F130" s="31"/>
      <c r="G130" s="31"/>
      <c r="H130" s="31"/>
      <c r="I130" s="31"/>
      <c r="J130" s="31"/>
      <c r="K130" s="31"/>
      <c r="L130" s="31"/>
      <c r="M130" s="31"/>
      <c r="N130" s="31"/>
      <c r="O130" s="31"/>
      <c r="P130" s="31"/>
      <c r="Q130" s="31"/>
      <c r="R130" s="31"/>
      <c r="S130" s="31"/>
      <c r="T130" s="31"/>
      <c r="U130" s="31"/>
      <c r="V130" s="31"/>
    </row>
    <row r="131" spans="1:22" ht="18.75">
      <c r="A131" s="44"/>
      <c r="B131" s="31"/>
      <c r="C131" s="31"/>
      <c r="D131" s="31"/>
      <c r="E131" s="31"/>
      <c r="F131" s="31"/>
      <c r="G131" s="31"/>
      <c r="H131" s="31"/>
      <c r="I131" s="31"/>
      <c r="J131" s="31"/>
      <c r="K131" s="31"/>
      <c r="L131" s="31"/>
      <c r="M131" s="31"/>
      <c r="N131" s="31"/>
      <c r="O131" s="31"/>
      <c r="P131" s="31"/>
      <c r="Q131" s="31"/>
      <c r="R131" s="31"/>
      <c r="S131" s="31"/>
      <c r="T131" s="31"/>
      <c r="U131" s="31"/>
      <c r="V131" s="31"/>
    </row>
    <row r="132" spans="1:22" ht="18.75">
      <c r="A132" s="44"/>
      <c r="B132" s="31"/>
      <c r="C132" s="31"/>
      <c r="D132" s="31"/>
      <c r="E132" s="31"/>
      <c r="F132" s="31"/>
      <c r="G132" s="31"/>
      <c r="H132" s="31"/>
      <c r="I132" s="31"/>
      <c r="J132" s="31"/>
      <c r="K132" s="31"/>
      <c r="L132" s="31"/>
      <c r="M132" s="31"/>
      <c r="N132" s="31"/>
      <c r="O132" s="31"/>
      <c r="P132" s="31"/>
      <c r="Q132" s="31"/>
      <c r="R132" s="31"/>
      <c r="S132" s="31"/>
      <c r="T132" s="31"/>
      <c r="U132" s="31"/>
      <c r="V132" s="31"/>
    </row>
    <row r="133" spans="1:22" ht="18.75">
      <c r="A133" s="44"/>
      <c r="B133" s="31"/>
      <c r="C133" s="31"/>
      <c r="D133" s="31"/>
      <c r="E133" s="31"/>
      <c r="F133" s="31"/>
      <c r="G133" s="31"/>
      <c r="H133" s="31"/>
      <c r="I133" s="31"/>
      <c r="J133" s="31"/>
      <c r="K133" s="31"/>
      <c r="L133" s="31"/>
      <c r="M133" s="31"/>
      <c r="N133" s="31"/>
      <c r="O133" s="31"/>
      <c r="P133" s="31"/>
      <c r="Q133" s="31"/>
      <c r="R133" s="31"/>
      <c r="S133" s="31"/>
      <c r="T133" s="31"/>
      <c r="U133" s="31"/>
      <c r="V133" s="31"/>
    </row>
    <row r="134" spans="1:22" ht="18.75">
      <c r="A134" s="44"/>
      <c r="B134" s="31"/>
      <c r="C134" s="31"/>
      <c r="D134" s="31"/>
      <c r="E134" s="31"/>
      <c r="F134" s="31"/>
      <c r="G134" s="31"/>
      <c r="H134" s="31"/>
      <c r="I134" s="31"/>
      <c r="J134" s="31"/>
      <c r="K134" s="31"/>
      <c r="L134" s="31"/>
      <c r="M134" s="31"/>
      <c r="N134" s="31"/>
      <c r="O134" s="31"/>
      <c r="P134" s="31"/>
      <c r="Q134" s="31"/>
      <c r="R134" s="31"/>
      <c r="S134" s="31"/>
      <c r="T134" s="31"/>
      <c r="U134" s="31"/>
      <c r="V134" s="31"/>
    </row>
    <row r="135" spans="1:22" ht="18.75">
      <c r="A135" s="44"/>
      <c r="B135" s="31"/>
      <c r="C135" s="31"/>
      <c r="D135" s="31"/>
      <c r="E135" s="31"/>
      <c r="F135" s="31"/>
      <c r="G135" s="31"/>
      <c r="H135" s="31"/>
      <c r="I135" s="31"/>
      <c r="J135" s="31"/>
      <c r="K135" s="31"/>
      <c r="L135" s="31"/>
      <c r="M135" s="31"/>
      <c r="N135" s="31"/>
      <c r="O135" s="31"/>
      <c r="P135" s="31"/>
      <c r="Q135" s="31"/>
      <c r="R135" s="31"/>
      <c r="S135" s="31"/>
      <c r="T135" s="31"/>
      <c r="U135" s="31"/>
      <c r="V135" s="31"/>
    </row>
    <row r="136" spans="1:22" ht="18.75">
      <c r="A136" s="44"/>
      <c r="B136" s="31"/>
      <c r="C136" s="31"/>
      <c r="D136" s="31"/>
      <c r="E136" s="31"/>
      <c r="F136" s="31"/>
      <c r="G136" s="31"/>
      <c r="H136" s="31"/>
      <c r="I136" s="31"/>
      <c r="J136" s="31"/>
      <c r="K136" s="31"/>
      <c r="L136" s="31"/>
      <c r="M136" s="31"/>
      <c r="N136" s="31"/>
      <c r="O136" s="31"/>
      <c r="P136" s="31"/>
      <c r="Q136" s="31"/>
      <c r="R136" s="31"/>
      <c r="S136" s="31"/>
      <c r="T136" s="31"/>
      <c r="U136" s="31"/>
      <c r="V136" s="31"/>
    </row>
    <row r="137" spans="1:22" ht="18.75">
      <c r="A137" s="44"/>
      <c r="B137" s="31"/>
      <c r="C137" s="31"/>
      <c r="D137" s="31"/>
      <c r="E137" s="31"/>
      <c r="F137" s="31"/>
      <c r="G137" s="31"/>
      <c r="H137" s="31"/>
      <c r="I137" s="31"/>
      <c r="J137" s="31"/>
      <c r="K137" s="31"/>
      <c r="L137" s="31"/>
      <c r="M137" s="31"/>
      <c r="N137" s="31"/>
      <c r="O137" s="31"/>
      <c r="P137" s="31"/>
      <c r="Q137" s="31"/>
      <c r="R137" s="31"/>
      <c r="S137" s="31"/>
      <c r="T137" s="31"/>
      <c r="U137" s="31"/>
      <c r="V137" s="31"/>
    </row>
    <row r="138" spans="1:22" ht="18.75">
      <c r="A138" s="44"/>
      <c r="B138" s="31"/>
      <c r="C138" s="31"/>
      <c r="D138" s="31"/>
      <c r="E138" s="31"/>
      <c r="F138" s="31"/>
      <c r="G138" s="31"/>
      <c r="H138" s="31"/>
      <c r="I138" s="31"/>
      <c r="J138" s="31"/>
      <c r="K138" s="31"/>
      <c r="L138" s="31"/>
      <c r="M138" s="31"/>
      <c r="N138" s="31"/>
      <c r="O138" s="31"/>
      <c r="P138" s="31"/>
      <c r="Q138" s="31"/>
      <c r="R138" s="31"/>
      <c r="S138" s="31"/>
      <c r="T138" s="31"/>
      <c r="U138" s="31"/>
      <c r="V138" s="31"/>
    </row>
    <row r="139" spans="1:22" ht="18.75">
      <c r="A139" s="44"/>
      <c r="B139" s="31"/>
      <c r="C139" s="31"/>
      <c r="D139" s="31"/>
      <c r="E139" s="31"/>
      <c r="F139" s="31"/>
      <c r="G139" s="31"/>
      <c r="H139" s="31"/>
      <c r="I139" s="31"/>
      <c r="J139" s="31"/>
      <c r="K139" s="31"/>
      <c r="L139" s="31"/>
      <c r="M139" s="31"/>
      <c r="N139" s="31"/>
      <c r="O139" s="31"/>
      <c r="P139" s="31"/>
      <c r="Q139" s="31"/>
      <c r="R139" s="31"/>
      <c r="S139" s="31"/>
      <c r="T139" s="31"/>
      <c r="U139" s="31"/>
      <c r="V139" s="31"/>
    </row>
    <row r="140" spans="1:22" ht="18.75">
      <c r="A140" s="44"/>
      <c r="B140" s="31"/>
      <c r="C140" s="31"/>
      <c r="D140" s="31"/>
      <c r="E140" s="31"/>
      <c r="F140" s="31"/>
      <c r="G140" s="31"/>
      <c r="H140" s="31"/>
      <c r="I140" s="31"/>
      <c r="J140" s="31"/>
      <c r="K140" s="31"/>
      <c r="L140" s="31"/>
      <c r="M140" s="31"/>
      <c r="N140" s="31"/>
      <c r="O140" s="31"/>
      <c r="P140" s="31"/>
      <c r="Q140" s="31"/>
      <c r="R140" s="31"/>
      <c r="S140" s="31"/>
      <c r="T140" s="31"/>
      <c r="U140" s="31"/>
      <c r="V140" s="31"/>
    </row>
    <row r="141" spans="1:22" ht="18.75">
      <c r="A141" s="44"/>
      <c r="B141" s="31"/>
      <c r="C141" s="31"/>
      <c r="D141" s="31"/>
      <c r="E141" s="31"/>
      <c r="F141" s="31"/>
      <c r="G141" s="31"/>
      <c r="H141" s="31"/>
      <c r="I141" s="31"/>
      <c r="J141" s="31"/>
      <c r="K141" s="31"/>
      <c r="L141" s="31"/>
      <c r="M141" s="31"/>
      <c r="N141" s="31"/>
      <c r="O141" s="31"/>
      <c r="P141" s="31"/>
      <c r="Q141" s="31"/>
      <c r="R141" s="31"/>
      <c r="S141" s="31"/>
      <c r="T141" s="31"/>
      <c r="U141" s="31"/>
      <c r="V141" s="31"/>
    </row>
    <row r="142" spans="1:22" ht="18.75">
      <c r="A142" s="44"/>
      <c r="B142" s="31"/>
      <c r="C142" s="31"/>
      <c r="D142" s="31"/>
      <c r="E142" s="31"/>
      <c r="F142" s="31"/>
      <c r="G142" s="31"/>
      <c r="H142" s="31"/>
      <c r="I142" s="31"/>
      <c r="J142" s="31"/>
      <c r="K142" s="31"/>
      <c r="L142" s="31"/>
      <c r="M142" s="31"/>
      <c r="N142" s="31"/>
      <c r="O142" s="31"/>
      <c r="P142" s="31"/>
      <c r="Q142" s="31"/>
      <c r="R142" s="31"/>
      <c r="S142" s="31"/>
      <c r="T142" s="31"/>
      <c r="U142" s="31"/>
      <c r="V142" s="31"/>
    </row>
    <row r="143" spans="1:22" ht="18.75">
      <c r="A143" s="44"/>
      <c r="B143" s="31"/>
      <c r="C143" s="31"/>
      <c r="D143" s="31"/>
      <c r="E143" s="31"/>
      <c r="F143" s="31"/>
      <c r="G143" s="31"/>
      <c r="H143" s="31"/>
      <c r="I143" s="31"/>
      <c r="J143" s="31"/>
      <c r="K143" s="31"/>
      <c r="L143" s="31"/>
      <c r="M143" s="31"/>
      <c r="N143" s="31"/>
      <c r="O143" s="31"/>
      <c r="P143" s="31"/>
      <c r="Q143" s="31"/>
      <c r="R143" s="31"/>
      <c r="S143" s="31"/>
      <c r="T143" s="31"/>
      <c r="U143" s="31"/>
      <c r="V143" s="31"/>
    </row>
    <row r="144" spans="1:22" ht="18.75">
      <c r="A144" s="44"/>
      <c r="B144" s="31"/>
      <c r="C144" s="31"/>
      <c r="D144" s="31"/>
      <c r="E144" s="31"/>
      <c r="F144" s="31"/>
      <c r="G144" s="31"/>
      <c r="H144" s="31"/>
      <c r="I144" s="31"/>
      <c r="J144" s="31"/>
      <c r="K144" s="31"/>
      <c r="L144" s="31"/>
      <c r="M144" s="31"/>
      <c r="N144" s="31"/>
      <c r="O144" s="31"/>
      <c r="P144" s="31"/>
      <c r="Q144" s="31"/>
      <c r="R144" s="31"/>
      <c r="S144" s="31"/>
      <c r="T144" s="31"/>
      <c r="U144" s="31"/>
      <c r="V144" s="31"/>
    </row>
    <row r="145" spans="1:22" ht="18.75">
      <c r="A145" s="44"/>
      <c r="B145" s="31"/>
      <c r="C145" s="31"/>
      <c r="D145" s="31"/>
      <c r="E145" s="31"/>
      <c r="F145" s="31"/>
      <c r="G145" s="31"/>
      <c r="H145" s="31"/>
      <c r="I145" s="31"/>
      <c r="J145" s="31"/>
      <c r="K145" s="31"/>
      <c r="L145" s="31"/>
      <c r="M145" s="31"/>
      <c r="N145" s="31"/>
      <c r="O145" s="31"/>
      <c r="P145" s="31"/>
      <c r="Q145" s="31"/>
      <c r="R145" s="31"/>
      <c r="S145" s="31"/>
      <c r="T145" s="31"/>
      <c r="U145" s="31"/>
      <c r="V145" s="31"/>
    </row>
    <row r="146" spans="1:22" ht="18.75">
      <c r="A146" s="44"/>
      <c r="B146" s="31"/>
      <c r="C146" s="31"/>
      <c r="D146" s="31"/>
      <c r="E146" s="31"/>
      <c r="F146" s="31"/>
      <c r="G146" s="31"/>
      <c r="H146" s="31"/>
      <c r="I146" s="31"/>
      <c r="J146" s="31"/>
      <c r="K146" s="31"/>
      <c r="L146" s="31"/>
      <c r="M146" s="31"/>
      <c r="N146" s="31"/>
      <c r="O146" s="31"/>
      <c r="P146" s="31"/>
      <c r="Q146" s="31"/>
      <c r="R146" s="31"/>
      <c r="S146" s="31"/>
      <c r="T146" s="31"/>
      <c r="U146" s="31"/>
      <c r="V146" s="31"/>
    </row>
    <row r="147" spans="1:22" ht="18.75">
      <c r="A147" s="44"/>
      <c r="B147" s="31"/>
      <c r="C147" s="31"/>
      <c r="D147" s="31"/>
      <c r="E147" s="31"/>
      <c r="F147" s="31"/>
      <c r="G147" s="31"/>
      <c r="H147" s="31"/>
      <c r="I147" s="31"/>
      <c r="J147" s="31"/>
      <c r="K147" s="31"/>
      <c r="L147" s="31"/>
      <c r="M147" s="31"/>
      <c r="N147" s="31"/>
      <c r="O147" s="31"/>
      <c r="P147" s="31"/>
      <c r="Q147" s="31"/>
      <c r="R147" s="31"/>
      <c r="S147" s="31"/>
      <c r="T147" s="31"/>
      <c r="U147" s="31"/>
      <c r="V147" s="31"/>
    </row>
    <row r="148" spans="1:22" ht="18.75">
      <c r="A148" s="44"/>
      <c r="B148" s="31"/>
      <c r="C148" s="31"/>
      <c r="D148" s="31"/>
      <c r="E148" s="31"/>
      <c r="F148" s="31"/>
      <c r="G148" s="31"/>
      <c r="H148" s="31"/>
      <c r="I148" s="31"/>
      <c r="J148" s="31"/>
      <c r="K148" s="31"/>
      <c r="L148" s="31"/>
      <c r="M148" s="31"/>
      <c r="N148" s="31"/>
      <c r="O148" s="31"/>
      <c r="P148" s="31"/>
      <c r="Q148" s="31"/>
      <c r="R148" s="31"/>
      <c r="S148" s="31"/>
      <c r="T148" s="31"/>
      <c r="U148" s="31"/>
      <c r="V148" s="31"/>
    </row>
    <row r="149" spans="1:22" ht="18.75">
      <c r="A149" s="44"/>
      <c r="B149" s="31"/>
      <c r="C149" s="31"/>
      <c r="D149" s="31"/>
      <c r="E149" s="31"/>
      <c r="F149" s="31"/>
      <c r="G149" s="31"/>
      <c r="H149" s="31"/>
      <c r="I149" s="31"/>
      <c r="J149" s="31"/>
      <c r="K149" s="31"/>
      <c r="L149" s="31"/>
      <c r="M149" s="31"/>
      <c r="N149" s="31"/>
      <c r="O149" s="31"/>
      <c r="P149" s="31"/>
      <c r="Q149" s="31"/>
      <c r="R149" s="31"/>
      <c r="S149" s="31"/>
      <c r="T149" s="31"/>
      <c r="U149" s="31"/>
      <c r="V149" s="31"/>
    </row>
    <row r="150" spans="1:22" ht="18.75">
      <c r="A150" s="44"/>
      <c r="B150" s="31"/>
      <c r="C150" s="31"/>
      <c r="D150" s="31"/>
      <c r="E150" s="31"/>
      <c r="F150" s="31"/>
      <c r="G150" s="31"/>
      <c r="H150" s="31"/>
      <c r="I150" s="31"/>
      <c r="J150" s="31"/>
      <c r="K150" s="31"/>
      <c r="L150" s="31"/>
      <c r="M150" s="31"/>
      <c r="N150" s="31"/>
      <c r="O150" s="31"/>
      <c r="P150" s="31"/>
      <c r="Q150" s="31"/>
      <c r="R150" s="31"/>
      <c r="S150" s="31"/>
      <c r="T150" s="31"/>
      <c r="U150" s="31"/>
      <c r="V150" s="31"/>
    </row>
    <row r="151" spans="1:22" ht="18.75">
      <c r="A151" s="44"/>
      <c r="B151" s="31"/>
      <c r="C151" s="31"/>
      <c r="D151" s="31"/>
      <c r="E151" s="31"/>
      <c r="F151" s="31"/>
      <c r="G151" s="31"/>
      <c r="H151" s="31"/>
      <c r="I151" s="31"/>
      <c r="J151" s="31"/>
      <c r="K151" s="31"/>
      <c r="L151" s="31"/>
      <c r="M151" s="31"/>
      <c r="N151" s="31"/>
      <c r="O151" s="31"/>
      <c r="P151" s="31"/>
      <c r="Q151" s="31"/>
      <c r="R151" s="31"/>
      <c r="S151" s="31"/>
      <c r="T151" s="31"/>
      <c r="U151" s="31"/>
      <c r="V151" s="31"/>
    </row>
    <row r="152" spans="1:22" ht="18.75">
      <c r="A152" s="44"/>
      <c r="B152" s="31"/>
      <c r="C152" s="31"/>
      <c r="D152" s="31"/>
      <c r="E152" s="31"/>
      <c r="F152" s="31"/>
      <c r="G152" s="31"/>
      <c r="H152" s="31"/>
      <c r="I152" s="31"/>
      <c r="J152" s="31"/>
      <c r="K152" s="31"/>
      <c r="L152" s="31"/>
      <c r="M152" s="31"/>
      <c r="N152" s="31"/>
      <c r="O152" s="31"/>
      <c r="P152" s="31"/>
      <c r="Q152" s="31"/>
      <c r="R152" s="31"/>
      <c r="S152" s="31"/>
      <c r="T152" s="31"/>
      <c r="U152" s="31"/>
      <c r="V152" s="31"/>
    </row>
    <row r="153" spans="1:22" ht="18.75">
      <c r="A153" s="44"/>
      <c r="B153" s="31"/>
      <c r="C153" s="31"/>
      <c r="D153" s="31"/>
      <c r="E153" s="31"/>
      <c r="F153" s="31"/>
      <c r="G153" s="31"/>
      <c r="H153" s="31"/>
      <c r="I153" s="31"/>
      <c r="J153" s="31"/>
      <c r="K153" s="31"/>
      <c r="L153" s="31"/>
      <c r="M153" s="31"/>
      <c r="N153" s="31"/>
      <c r="O153" s="31"/>
      <c r="P153" s="31"/>
      <c r="Q153" s="31"/>
      <c r="R153" s="31"/>
      <c r="S153" s="31"/>
      <c r="T153" s="31"/>
      <c r="U153" s="31"/>
      <c r="V153" s="31"/>
    </row>
    <row r="154" spans="1:22" ht="18.75">
      <c r="A154" s="44"/>
      <c r="B154" s="31"/>
      <c r="C154" s="31"/>
      <c r="D154" s="31"/>
      <c r="E154" s="31"/>
      <c r="F154" s="31"/>
      <c r="G154" s="31"/>
      <c r="H154" s="31"/>
      <c r="I154" s="31"/>
      <c r="J154" s="31"/>
      <c r="K154" s="31"/>
      <c r="L154" s="31"/>
      <c r="M154" s="31"/>
      <c r="N154" s="31"/>
      <c r="O154" s="31"/>
      <c r="P154" s="31"/>
      <c r="Q154" s="31"/>
      <c r="R154" s="31"/>
      <c r="S154" s="31"/>
      <c r="T154" s="31"/>
      <c r="U154" s="31"/>
      <c r="V154" s="31"/>
    </row>
    <row r="155" spans="1:22" ht="18.75">
      <c r="A155" s="44"/>
      <c r="B155" s="31"/>
      <c r="C155" s="31"/>
      <c r="D155" s="31"/>
      <c r="E155" s="31"/>
      <c r="F155" s="31"/>
      <c r="G155" s="31"/>
      <c r="H155" s="31"/>
      <c r="I155" s="31"/>
      <c r="J155" s="31"/>
      <c r="K155" s="31"/>
      <c r="L155" s="31"/>
      <c r="M155" s="31"/>
      <c r="N155" s="31"/>
      <c r="O155" s="31"/>
      <c r="P155" s="31"/>
      <c r="Q155" s="31"/>
      <c r="R155" s="31"/>
      <c r="S155" s="31"/>
      <c r="T155" s="31"/>
      <c r="U155" s="31"/>
      <c r="V155" s="31"/>
    </row>
    <row r="156" spans="1:22" ht="18.75">
      <c r="A156" s="44"/>
      <c r="B156" s="31"/>
      <c r="C156" s="31"/>
      <c r="D156" s="31"/>
      <c r="E156" s="31"/>
      <c r="F156" s="31"/>
      <c r="G156" s="31"/>
      <c r="H156" s="31"/>
      <c r="I156" s="31"/>
      <c r="J156" s="31"/>
      <c r="K156" s="31"/>
      <c r="L156" s="31"/>
      <c r="M156" s="31"/>
      <c r="N156" s="31"/>
      <c r="O156" s="31"/>
      <c r="P156" s="31"/>
      <c r="Q156" s="31"/>
      <c r="R156" s="31"/>
      <c r="S156" s="31"/>
      <c r="T156" s="31"/>
      <c r="U156" s="31"/>
      <c r="V156" s="31"/>
    </row>
    <row r="157" spans="1:22" ht="18.75">
      <c r="A157" s="44"/>
      <c r="B157" s="31"/>
      <c r="C157" s="31"/>
      <c r="D157" s="31"/>
      <c r="E157" s="31"/>
      <c r="F157" s="31"/>
      <c r="G157" s="31"/>
      <c r="H157" s="31"/>
      <c r="I157" s="31"/>
      <c r="J157" s="31"/>
      <c r="K157" s="31"/>
      <c r="L157" s="31"/>
      <c r="M157" s="31"/>
      <c r="N157" s="31"/>
      <c r="O157" s="31"/>
      <c r="P157" s="31"/>
      <c r="Q157" s="31"/>
      <c r="R157" s="31"/>
      <c r="S157" s="31"/>
      <c r="T157" s="31"/>
      <c r="U157" s="31"/>
      <c r="V157" s="31"/>
    </row>
    <row r="158" spans="1:22" ht="18.75">
      <c r="A158" s="44"/>
      <c r="B158" s="31"/>
      <c r="C158" s="31"/>
      <c r="D158" s="31"/>
      <c r="E158" s="31"/>
      <c r="F158" s="31"/>
      <c r="G158" s="31"/>
      <c r="H158" s="31"/>
      <c r="I158" s="31"/>
      <c r="J158" s="31"/>
      <c r="K158" s="31"/>
      <c r="L158" s="31"/>
      <c r="M158" s="31"/>
      <c r="N158" s="31"/>
      <c r="O158" s="31"/>
      <c r="P158" s="31"/>
      <c r="Q158" s="31"/>
      <c r="R158" s="31"/>
      <c r="S158" s="31"/>
      <c r="T158" s="31"/>
      <c r="U158" s="31"/>
      <c r="V158" s="31"/>
    </row>
    <row r="159" spans="1:22" ht="18.75">
      <c r="A159" s="44"/>
      <c r="B159" s="31"/>
      <c r="C159" s="31"/>
      <c r="D159" s="31"/>
      <c r="E159" s="31"/>
      <c r="F159" s="31"/>
      <c r="G159" s="31"/>
      <c r="H159" s="31"/>
      <c r="I159" s="31"/>
      <c r="J159" s="31"/>
      <c r="K159" s="31"/>
      <c r="L159" s="31"/>
      <c r="M159" s="31"/>
      <c r="N159" s="31"/>
      <c r="O159" s="31"/>
      <c r="P159" s="31"/>
      <c r="Q159" s="31"/>
      <c r="R159" s="31"/>
      <c r="S159" s="31"/>
      <c r="T159" s="31"/>
      <c r="U159" s="31"/>
      <c r="V159" s="31"/>
    </row>
    <row r="160" spans="1:22" ht="18.75">
      <c r="A160" s="44"/>
      <c r="B160" s="31"/>
      <c r="C160" s="31"/>
      <c r="D160" s="31"/>
      <c r="E160" s="31"/>
      <c r="F160" s="31"/>
      <c r="G160" s="31"/>
      <c r="H160" s="31"/>
      <c r="I160" s="31"/>
      <c r="J160" s="31"/>
      <c r="K160" s="31"/>
      <c r="L160" s="31"/>
      <c r="M160" s="31"/>
      <c r="N160" s="31"/>
      <c r="O160" s="31"/>
      <c r="P160" s="31"/>
      <c r="Q160" s="31"/>
      <c r="R160" s="31"/>
      <c r="S160" s="31"/>
      <c r="T160" s="31"/>
      <c r="U160" s="31"/>
      <c r="V160" s="31"/>
    </row>
    <row r="161" spans="1:22" ht="18.75">
      <c r="A161" s="44"/>
      <c r="B161" s="31"/>
      <c r="C161" s="31"/>
      <c r="D161" s="31"/>
      <c r="E161" s="31"/>
      <c r="F161" s="31"/>
      <c r="G161" s="31"/>
      <c r="H161" s="31"/>
      <c r="I161" s="31"/>
      <c r="J161" s="31"/>
      <c r="K161" s="31"/>
      <c r="L161" s="31"/>
      <c r="M161" s="31"/>
      <c r="N161" s="31"/>
      <c r="O161" s="31"/>
      <c r="P161" s="31"/>
      <c r="Q161" s="31"/>
      <c r="R161" s="31"/>
      <c r="S161" s="31"/>
      <c r="T161" s="31"/>
      <c r="U161" s="31"/>
      <c r="V161" s="31"/>
    </row>
    <row r="162" spans="1:22" ht="18.75">
      <c r="A162" s="44"/>
      <c r="B162" s="31"/>
      <c r="C162" s="31"/>
      <c r="D162" s="31"/>
      <c r="E162" s="31"/>
      <c r="F162" s="31"/>
      <c r="G162" s="31"/>
      <c r="H162" s="31"/>
      <c r="I162" s="31"/>
      <c r="J162" s="31"/>
      <c r="K162" s="31"/>
      <c r="L162" s="31"/>
      <c r="M162" s="31"/>
      <c r="N162" s="31"/>
      <c r="O162" s="31"/>
      <c r="P162" s="31"/>
      <c r="Q162" s="31"/>
      <c r="R162" s="31"/>
      <c r="S162" s="31"/>
      <c r="T162" s="31"/>
      <c r="U162" s="31"/>
      <c r="V162" s="31"/>
    </row>
    <row r="163" spans="1:22" ht="18.75">
      <c r="A163" s="44"/>
      <c r="B163" s="31"/>
      <c r="C163" s="31"/>
      <c r="D163" s="31"/>
      <c r="E163" s="31"/>
      <c r="F163" s="31"/>
      <c r="G163" s="31"/>
      <c r="H163" s="31"/>
      <c r="I163" s="31"/>
      <c r="J163" s="31"/>
      <c r="K163" s="31"/>
      <c r="L163" s="31"/>
      <c r="M163" s="31"/>
      <c r="N163" s="31"/>
      <c r="O163" s="31"/>
      <c r="P163" s="31"/>
      <c r="Q163" s="31"/>
      <c r="R163" s="31"/>
      <c r="S163" s="31"/>
      <c r="T163" s="31"/>
      <c r="U163" s="31"/>
      <c r="V163" s="31"/>
    </row>
    <row r="164" spans="1:22" ht="18.75">
      <c r="A164" s="44"/>
      <c r="B164" s="31"/>
      <c r="C164" s="31"/>
      <c r="D164" s="31"/>
      <c r="E164" s="31"/>
      <c r="F164" s="31"/>
      <c r="G164" s="31"/>
      <c r="H164" s="31"/>
      <c r="I164" s="31"/>
      <c r="J164" s="31"/>
      <c r="K164" s="31"/>
      <c r="L164" s="31"/>
      <c r="M164" s="31"/>
      <c r="N164" s="31"/>
      <c r="O164" s="31"/>
      <c r="P164" s="31"/>
      <c r="Q164" s="31"/>
      <c r="R164" s="31"/>
      <c r="S164" s="31"/>
      <c r="T164" s="31"/>
      <c r="U164" s="31"/>
      <c r="V164" s="31"/>
    </row>
    <row r="165" spans="1:22" ht="18.75">
      <c r="A165" s="44"/>
      <c r="B165" s="31"/>
      <c r="C165" s="31"/>
      <c r="D165" s="31"/>
      <c r="E165" s="31"/>
      <c r="F165" s="31"/>
      <c r="G165" s="31"/>
      <c r="H165" s="31"/>
      <c r="I165" s="31"/>
      <c r="J165" s="31"/>
      <c r="K165" s="31"/>
      <c r="L165" s="31"/>
      <c r="M165" s="31"/>
      <c r="N165" s="31"/>
      <c r="O165" s="31"/>
      <c r="P165" s="31"/>
      <c r="Q165" s="31"/>
      <c r="R165" s="31"/>
      <c r="S165" s="31"/>
      <c r="T165" s="31"/>
      <c r="U165" s="31"/>
      <c r="V165" s="31"/>
    </row>
    <row r="166" spans="1:22" ht="18.75">
      <c r="A166" s="44"/>
      <c r="B166" s="31"/>
      <c r="C166" s="31"/>
      <c r="D166" s="31"/>
      <c r="E166" s="31"/>
      <c r="F166" s="31"/>
      <c r="G166" s="31"/>
      <c r="H166" s="31"/>
      <c r="I166" s="31"/>
      <c r="J166" s="31"/>
      <c r="K166" s="31"/>
      <c r="L166" s="31"/>
      <c r="M166" s="31"/>
      <c r="N166" s="31"/>
      <c r="O166" s="31"/>
      <c r="P166" s="31"/>
      <c r="Q166" s="31"/>
      <c r="R166" s="31"/>
      <c r="S166" s="31"/>
      <c r="T166" s="31"/>
      <c r="U166" s="31"/>
      <c r="V166" s="31"/>
    </row>
    <row r="167" spans="1:22" ht="18.75">
      <c r="A167" s="44"/>
      <c r="B167" s="31"/>
      <c r="C167" s="31"/>
      <c r="D167" s="31"/>
      <c r="E167" s="31"/>
      <c r="F167" s="31"/>
      <c r="G167" s="31"/>
      <c r="H167" s="31"/>
      <c r="I167" s="31"/>
      <c r="J167" s="31"/>
      <c r="K167" s="31"/>
      <c r="L167" s="31"/>
      <c r="M167" s="31"/>
      <c r="N167" s="31"/>
      <c r="O167" s="31"/>
      <c r="P167" s="31"/>
      <c r="Q167" s="31"/>
      <c r="R167" s="31"/>
      <c r="S167" s="31"/>
      <c r="T167" s="31"/>
      <c r="U167" s="31"/>
      <c r="V167" s="31"/>
    </row>
    <row r="168" spans="1:22" ht="18.75">
      <c r="A168" s="44"/>
      <c r="B168" s="31"/>
      <c r="C168" s="31"/>
      <c r="D168" s="31"/>
      <c r="E168" s="31"/>
      <c r="F168" s="31"/>
      <c r="G168" s="31"/>
      <c r="H168" s="31"/>
      <c r="I168" s="31"/>
      <c r="J168" s="31"/>
      <c r="K168" s="31"/>
      <c r="L168" s="31"/>
      <c r="M168" s="31"/>
      <c r="N168" s="31"/>
      <c r="O168" s="31"/>
      <c r="P168" s="31"/>
      <c r="Q168" s="31"/>
      <c r="R168" s="31"/>
      <c r="S168" s="31"/>
      <c r="T168" s="31"/>
      <c r="U168" s="31"/>
      <c r="V168" s="31"/>
    </row>
    <row r="169" spans="1:22" ht="18.75">
      <c r="A169" s="44"/>
      <c r="B169" s="31"/>
      <c r="C169" s="31"/>
      <c r="D169" s="31"/>
      <c r="E169" s="31"/>
      <c r="F169" s="31"/>
      <c r="G169" s="31"/>
      <c r="H169" s="31"/>
      <c r="I169" s="31"/>
      <c r="J169" s="31"/>
      <c r="K169" s="31"/>
      <c r="L169" s="31"/>
      <c r="M169" s="31"/>
      <c r="N169" s="31"/>
      <c r="O169" s="31"/>
      <c r="P169" s="31"/>
      <c r="Q169" s="31"/>
      <c r="R169" s="31"/>
      <c r="S169" s="31"/>
      <c r="T169" s="31"/>
      <c r="U169" s="31"/>
      <c r="V169" s="31"/>
    </row>
    <row r="170" spans="1:22" ht="18.75">
      <c r="A170" s="44"/>
      <c r="B170" s="31"/>
      <c r="C170" s="31"/>
      <c r="D170" s="31"/>
      <c r="E170" s="31"/>
      <c r="F170" s="31"/>
      <c r="G170" s="31"/>
      <c r="H170" s="31"/>
      <c r="I170" s="31"/>
      <c r="J170" s="31"/>
      <c r="K170" s="31"/>
      <c r="L170" s="31"/>
      <c r="M170" s="31"/>
      <c r="N170" s="31"/>
      <c r="O170" s="31"/>
      <c r="P170" s="31"/>
      <c r="Q170" s="31"/>
      <c r="R170" s="31"/>
      <c r="S170" s="31"/>
      <c r="T170" s="31"/>
      <c r="U170" s="31"/>
      <c r="V170" s="31"/>
    </row>
    <row r="171" spans="1:22" ht="18.75">
      <c r="A171" s="44"/>
      <c r="B171" s="31"/>
      <c r="C171" s="31"/>
      <c r="D171" s="31"/>
      <c r="E171" s="31"/>
      <c r="F171" s="31"/>
      <c r="G171" s="31"/>
      <c r="H171" s="31"/>
      <c r="I171" s="31"/>
      <c r="J171" s="31"/>
      <c r="K171" s="31"/>
      <c r="L171" s="31"/>
      <c r="M171" s="31"/>
      <c r="N171" s="31"/>
      <c r="O171" s="31"/>
      <c r="P171" s="31"/>
      <c r="Q171" s="31"/>
      <c r="R171" s="31"/>
      <c r="S171" s="31"/>
      <c r="T171" s="31"/>
      <c r="U171" s="31"/>
      <c r="V171" s="31"/>
    </row>
    <row r="172" spans="1:22" ht="18.75">
      <c r="A172" s="44"/>
      <c r="B172" s="31"/>
      <c r="C172" s="31"/>
      <c r="D172" s="31"/>
      <c r="E172" s="31"/>
      <c r="F172" s="31"/>
      <c r="G172" s="31"/>
      <c r="H172" s="31"/>
      <c r="I172" s="31"/>
      <c r="J172" s="31"/>
      <c r="K172" s="31"/>
      <c r="L172" s="31"/>
      <c r="M172" s="31"/>
      <c r="N172" s="31"/>
      <c r="O172" s="31"/>
      <c r="P172" s="31"/>
      <c r="Q172" s="31"/>
      <c r="R172" s="31"/>
      <c r="S172" s="31"/>
      <c r="T172" s="31"/>
      <c r="U172" s="31"/>
      <c r="V172" s="31"/>
    </row>
    <row r="173" spans="1:22" ht="18.75">
      <c r="A173" s="44"/>
      <c r="B173" s="31"/>
      <c r="C173" s="31"/>
      <c r="D173" s="31"/>
      <c r="E173" s="31"/>
      <c r="F173" s="31"/>
      <c r="G173" s="31"/>
      <c r="H173" s="31"/>
      <c r="I173" s="31"/>
      <c r="J173" s="31"/>
      <c r="K173" s="31"/>
      <c r="L173" s="31"/>
      <c r="M173" s="31"/>
      <c r="N173" s="31"/>
      <c r="O173" s="31"/>
      <c r="P173" s="31"/>
      <c r="Q173" s="31"/>
      <c r="R173" s="31"/>
      <c r="S173" s="31"/>
      <c r="T173" s="31"/>
      <c r="U173" s="31"/>
      <c r="V173" s="31"/>
    </row>
    <row r="174" spans="1:22" ht="18.75">
      <c r="A174" s="44"/>
      <c r="B174" s="31"/>
      <c r="C174" s="31"/>
      <c r="D174" s="31"/>
      <c r="E174" s="31"/>
      <c r="F174" s="31"/>
      <c r="G174" s="31"/>
      <c r="H174" s="31"/>
      <c r="I174" s="31"/>
      <c r="J174" s="31"/>
      <c r="K174" s="31"/>
      <c r="L174" s="31"/>
      <c r="M174" s="31"/>
      <c r="N174" s="31"/>
      <c r="O174" s="31"/>
      <c r="P174" s="31"/>
      <c r="Q174" s="31"/>
      <c r="R174" s="31"/>
      <c r="S174" s="31"/>
      <c r="T174" s="31"/>
      <c r="U174" s="31"/>
      <c r="V174" s="31"/>
    </row>
    <row r="175" spans="1:22" ht="18.75">
      <c r="A175" s="44"/>
      <c r="B175" s="31"/>
      <c r="C175" s="31"/>
      <c r="D175" s="31"/>
      <c r="E175" s="31"/>
      <c r="F175" s="31"/>
      <c r="G175" s="31"/>
      <c r="H175" s="31"/>
      <c r="I175" s="31"/>
      <c r="J175" s="31"/>
      <c r="K175" s="31"/>
      <c r="L175" s="31"/>
      <c r="M175" s="31"/>
      <c r="N175" s="31"/>
      <c r="O175" s="31"/>
      <c r="P175" s="31"/>
      <c r="Q175" s="31"/>
      <c r="R175" s="31"/>
      <c r="S175" s="31"/>
      <c r="T175" s="31"/>
      <c r="U175" s="31"/>
      <c r="V175" s="31"/>
    </row>
    <row r="176" spans="1:22" ht="18.75">
      <c r="A176" s="44"/>
      <c r="B176" s="31"/>
      <c r="C176" s="31"/>
      <c r="D176" s="31"/>
      <c r="E176" s="31"/>
      <c r="F176" s="31"/>
      <c r="G176" s="31"/>
      <c r="H176" s="31"/>
      <c r="I176" s="31"/>
      <c r="J176" s="31"/>
      <c r="K176" s="31"/>
      <c r="L176" s="31"/>
      <c r="M176" s="31"/>
      <c r="N176" s="31"/>
      <c r="O176" s="31"/>
      <c r="P176" s="31"/>
      <c r="Q176" s="31"/>
      <c r="R176" s="31"/>
      <c r="S176" s="31"/>
      <c r="T176" s="31"/>
      <c r="U176" s="31"/>
      <c r="V176" s="31"/>
    </row>
    <row r="177" spans="1:22" ht="18.75">
      <c r="A177" s="44"/>
      <c r="B177" s="31"/>
      <c r="C177" s="31"/>
      <c r="D177" s="31"/>
      <c r="E177" s="31"/>
      <c r="F177" s="31"/>
      <c r="G177" s="31"/>
      <c r="H177" s="31"/>
      <c r="I177" s="31"/>
      <c r="J177" s="31"/>
      <c r="K177" s="31"/>
      <c r="L177" s="31"/>
      <c r="M177" s="31"/>
      <c r="N177" s="31"/>
      <c r="O177" s="31"/>
      <c r="P177" s="31"/>
      <c r="Q177" s="31"/>
      <c r="R177" s="31"/>
      <c r="S177" s="31"/>
      <c r="T177" s="31"/>
      <c r="U177" s="31"/>
      <c r="V177" s="31"/>
    </row>
    <row r="178" spans="1:22" ht="18.75">
      <c r="A178" s="44"/>
      <c r="B178" s="31"/>
      <c r="C178" s="31"/>
      <c r="D178" s="31"/>
      <c r="E178" s="31"/>
      <c r="F178" s="31"/>
      <c r="G178" s="31"/>
      <c r="H178" s="31"/>
      <c r="I178" s="31"/>
      <c r="J178" s="31"/>
      <c r="K178" s="31"/>
      <c r="L178" s="31"/>
      <c r="M178" s="31"/>
      <c r="N178" s="31"/>
      <c r="O178" s="31"/>
      <c r="P178" s="31"/>
      <c r="Q178" s="31"/>
      <c r="R178" s="31"/>
      <c r="S178" s="31"/>
      <c r="T178" s="31"/>
      <c r="U178" s="31"/>
      <c r="V178" s="31"/>
    </row>
    <row r="179" spans="1:22" ht="18.75">
      <c r="A179" s="44"/>
      <c r="B179" s="31"/>
      <c r="C179" s="31"/>
      <c r="D179" s="31"/>
      <c r="E179" s="31"/>
      <c r="F179" s="31"/>
      <c r="G179" s="31"/>
      <c r="H179" s="31"/>
      <c r="I179" s="31"/>
      <c r="J179" s="31"/>
      <c r="K179" s="31"/>
      <c r="L179" s="31"/>
      <c r="M179" s="31"/>
      <c r="N179" s="31"/>
      <c r="O179" s="31"/>
      <c r="P179" s="31"/>
      <c r="Q179" s="31"/>
      <c r="R179" s="31"/>
      <c r="S179" s="31"/>
      <c r="T179" s="31"/>
      <c r="U179" s="31"/>
      <c r="V179" s="31"/>
    </row>
    <row r="180" spans="1:22" ht="18.75">
      <c r="A180" s="44"/>
      <c r="B180" s="31"/>
      <c r="C180" s="31"/>
      <c r="D180" s="31"/>
      <c r="E180" s="31"/>
      <c r="F180" s="31"/>
      <c r="G180" s="31"/>
      <c r="H180" s="31"/>
      <c r="I180" s="31"/>
      <c r="J180" s="31"/>
      <c r="K180" s="31"/>
      <c r="L180" s="31"/>
      <c r="M180" s="31"/>
      <c r="N180" s="31"/>
      <c r="O180" s="31"/>
      <c r="P180" s="31"/>
      <c r="Q180" s="31"/>
      <c r="R180" s="31"/>
      <c r="S180" s="31"/>
      <c r="T180" s="31"/>
      <c r="U180" s="31"/>
      <c r="V180" s="31"/>
    </row>
    <row r="181" spans="1:22" ht="18.75">
      <c r="A181" s="44"/>
      <c r="B181" s="31"/>
      <c r="C181" s="31"/>
      <c r="D181" s="31"/>
      <c r="E181" s="31"/>
      <c r="F181" s="31"/>
      <c r="G181" s="31"/>
      <c r="H181" s="31"/>
      <c r="I181" s="31"/>
      <c r="J181" s="31"/>
      <c r="K181" s="31"/>
      <c r="L181" s="31"/>
      <c r="M181" s="31"/>
      <c r="N181" s="31"/>
      <c r="O181" s="31"/>
      <c r="P181" s="31"/>
      <c r="Q181" s="31"/>
      <c r="R181" s="31"/>
      <c r="S181" s="31"/>
      <c r="T181" s="31"/>
      <c r="U181" s="31"/>
      <c r="V181" s="31"/>
    </row>
    <row r="182" spans="1:22" ht="18.75">
      <c r="A182" s="44"/>
      <c r="B182" s="31"/>
      <c r="C182" s="31"/>
      <c r="D182" s="31"/>
      <c r="E182" s="31"/>
      <c r="F182" s="31"/>
      <c r="G182" s="31"/>
      <c r="H182" s="31"/>
      <c r="I182" s="31"/>
      <c r="J182" s="31"/>
      <c r="K182" s="31"/>
      <c r="L182" s="31"/>
      <c r="M182" s="31"/>
      <c r="N182" s="31"/>
      <c r="O182" s="31"/>
      <c r="P182" s="31"/>
      <c r="Q182" s="31"/>
      <c r="R182" s="31"/>
      <c r="S182" s="31"/>
      <c r="T182" s="31"/>
      <c r="U182" s="31"/>
      <c r="V182" s="31"/>
    </row>
    <row r="183" spans="1:22" ht="18.75">
      <c r="A183" s="44"/>
      <c r="B183" s="31"/>
      <c r="C183" s="31"/>
      <c r="D183" s="31"/>
      <c r="E183" s="31"/>
      <c r="F183" s="31"/>
      <c r="G183" s="31"/>
      <c r="H183" s="31"/>
      <c r="I183" s="31"/>
      <c r="J183" s="31"/>
      <c r="K183" s="31"/>
      <c r="L183" s="31"/>
      <c r="M183" s="31"/>
      <c r="N183" s="31"/>
      <c r="O183" s="31"/>
      <c r="P183" s="31"/>
      <c r="Q183" s="31"/>
      <c r="R183" s="31"/>
      <c r="S183" s="31"/>
      <c r="T183" s="31"/>
      <c r="U183" s="31"/>
      <c r="V183" s="31"/>
    </row>
    <row r="184" spans="1:22" ht="18.75">
      <c r="A184" s="44"/>
      <c r="B184" s="31"/>
      <c r="C184" s="31"/>
      <c r="D184" s="31"/>
      <c r="E184" s="31"/>
      <c r="F184" s="31"/>
      <c r="G184" s="31"/>
      <c r="H184" s="31"/>
      <c r="I184" s="31"/>
      <c r="J184" s="31"/>
      <c r="K184" s="31"/>
      <c r="L184" s="31"/>
      <c r="M184" s="31"/>
      <c r="N184" s="31"/>
      <c r="O184" s="31"/>
      <c r="P184" s="31"/>
      <c r="Q184" s="31"/>
      <c r="R184" s="31"/>
      <c r="S184" s="31"/>
      <c r="T184" s="31"/>
      <c r="U184" s="31"/>
      <c r="V184" s="31"/>
    </row>
    <row r="185" spans="1:22" ht="18.75">
      <c r="A185" s="44"/>
      <c r="B185" s="31"/>
      <c r="C185" s="31"/>
      <c r="D185" s="31"/>
      <c r="E185" s="31"/>
      <c r="F185" s="31"/>
      <c r="G185" s="31"/>
      <c r="H185" s="31"/>
      <c r="I185" s="31"/>
      <c r="J185" s="31"/>
      <c r="K185" s="31"/>
      <c r="L185" s="31"/>
      <c r="M185" s="31"/>
      <c r="N185" s="31"/>
      <c r="O185" s="31"/>
      <c r="P185" s="31"/>
      <c r="Q185" s="31"/>
      <c r="R185" s="31"/>
      <c r="S185" s="31"/>
      <c r="T185" s="31"/>
      <c r="U185" s="31"/>
      <c r="V185" s="31"/>
    </row>
    <row r="186" spans="1:22" ht="18.75">
      <c r="A186" s="44"/>
      <c r="B186" s="31"/>
      <c r="C186" s="31"/>
      <c r="D186" s="31"/>
      <c r="E186" s="31"/>
      <c r="F186" s="31"/>
      <c r="G186" s="31"/>
      <c r="H186" s="31"/>
      <c r="I186" s="31"/>
      <c r="J186" s="31"/>
      <c r="K186" s="31"/>
      <c r="L186" s="31"/>
      <c r="M186" s="31"/>
      <c r="N186" s="31"/>
      <c r="O186" s="31"/>
      <c r="P186" s="31"/>
      <c r="Q186" s="31"/>
      <c r="R186" s="31"/>
      <c r="S186" s="31"/>
      <c r="T186" s="31"/>
      <c r="U186" s="31"/>
      <c r="V186" s="31"/>
    </row>
    <row r="187" spans="1:22" ht="18.75">
      <c r="A187" s="44"/>
      <c r="B187" s="31"/>
      <c r="C187" s="31"/>
      <c r="D187" s="31"/>
      <c r="E187" s="31"/>
      <c r="F187" s="31"/>
      <c r="G187" s="31"/>
      <c r="H187" s="31"/>
      <c r="I187" s="31"/>
      <c r="J187" s="31"/>
      <c r="K187" s="31"/>
      <c r="L187" s="31"/>
      <c r="M187" s="31"/>
      <c r="N187" s="31"/>
      <c r="O187" s="31"/>
      <c r="P187" s="31"/>
      <c r="Q187" s="31"/>
      <c r="R187" s="31"/>
      <c r="S187" s="31"/>
      <c r="T187" s="31"/>
      <c r="U187" s="31"/>
      <c r="V187" s="31"/>
    </row>
    <row r="188" spans="1:22" ht="18.75">
      <c r="A188" s="44"/>
      <c r="B188" s="31"/>
      <c r="C188" s="31"/>
      <c r="D188" s="31"/>
      <c r="E188" s="31"/>
      <c r="F188" s="31"/>
      <c r="G188" s="31"/>
      <c r="H188" s="31"/>
      <c r="I188" s="31"/>
      <c r="J188" s="31"/>
      <c r="K188" s="31"/>
      <c r="L188" s="31"/>
      <c r="M188" s="31"/>
      <c r="N188" s="31"/>
      <c r="O188" s="31"/>
      <c r="P188" s="31"/>
      <c r="Q188" s="31"/>
      <c r="R188" s="31"/>
      <c r="S188" s="31"/>
      <c r="T188" s="31"/>
      <c r="U188" s="31"/>
      <c r="V188" s="31"/>
    </row>
    <row r="189" spans="1:22" ht="18.75">
      <c r="A189" s="44"/>
      <c r="B189" s="31"/>
      <c r="C189" s="31"/>
      <c r="D189" s="31"/>
      <c r="E189" s="31"/>
      <c r="F189" s="31"/>
      <c r="G189" s="31"/>
      <c r="H189" s="31"/>
      <c r="I189" s="31"/>
      <c r="J189" s="31"/>
      <c r="K189" s="31"/>
      <c r="L189" s="31"/>
      <c r="M189" s="31"/>
      <c r="N189" s="31"/>
      <c r="O189" s="31"/>
      <c r="P189" s="31"/>
      <c r="Q189" s="31"/>
      <c r="R189" s="31"/>
      <c r="S189" s="31"/>
      <c r="T189" s="31"/>
      <c r="U189" s="31"/>
      <c r="V189" s="31"/>
    </row>
    <row r="190" spans="1:22" ht="18.75">
      <c r="A190" s="44"/>
      <c r="B190" s="31"/>
      <c r="C190" s="31"/>
      <c r="D190" s="31"/>
      <c r="E190" s="31"/>
      <c r="F190" s="31"/>
      <c r="G190" s="31"/>
      <c r="H190" s="31"/>
      <c r="I190" s="31"/>
      <c r="J190" s="31"/>
      <c r="K190" s="31"/>
      <c r="L190" s="31"/>
      <c r="M190" s="31"/>
      <c r="N190" s="31"/>
      <c r="O190" s="31"/>
      <c r="P190" s="31"/>
      <c r="Q190" s="31"/>
      <c r="R190" s="31"/>
      <c r="S190" s="31"/>
      <c r="T190" s="31"/>
      <c r="U190" s="31"/>
      <c r="V190" s="31"/>
    </row>
    <row r="191" spans="1:22" ht="18.75">
      <c r="A191" s="44"/>
      <c r="B191" s="31"/>
      <c r="C191" s="31"/>
      <c r="D191" s="31"/>
      <c r="E191" s="31"/>
      <c r="F191" s="31"/>
      <c r="G191" s="31"/>
      <c r="H191" s="31"/>
      <c r="I191" s="31"/>
      <c r="J191" s="31"/>
      <c r="K191" s="31"/>
      <c r="L191" s="31"/>
      <c r="M191" s="31"/>
      <c r="N191" s="31"/>
      <c r="O191" s="31"/>
      <c r="P191" s="31"/>
      <c r="Q191" s="31"/>
      <c r="R191" s="31"/>
      <c r="S191" s="31"/>
      <c r="T191" s="31"/>
      <c r="U191" s="31"/>
      <c r="V191" s="31"/>
    </row>
    <row r="192" spans="1:22" ht="18.75">
      <c r="A192" s="44"/>
      <c r="B192" s="31"/>
      <c r="C192" s="31"/>
      <c r="D192" s="31"/>
      <c r="E192" s="31"/>
      <c r="F192" s="31"/>
      <c r="G192" s="31"/>
      <c r="H192" s="31"/>
      <c r="I192" s="31"/>
      <c r="J192" s="31"/>
      <c r="K192" s="31"/>
      <c r="L192" s="31"/>
      <c r="M192" s="31"/>
      <c r="N192" s="31"/>
      <c r="O192" s="31"/>
      <c r="P192" s="31"/>
      <c r="Q192" s="31"/>
      <c r="R192" s="31"/>
      <c r="S192" s="31"/>
      <c r="T192" s="31"/>
      <c r="U192" s="31"/>
      <c r="V192" s="31"/>
    </row>
    <row r="193" spans="1:22" ht="18.75">
      <c r="A193" s="44"/>
      <c r="B193" s="31"/>
      <c r="C193" s="31"/>
      <c r="D193" s="31"/>
      <c r="E193" s="31"/>
      <c r="F193" s="31"/>
      <c r="G193" s="31"/>
      <c r="H193" s="31"/>
      <c r="I193" s="31"/>
      <c r="J193" s="31"/>
      <c r="K193" s="31"/>
      <c r="L193" s="31"/>
      <c r="M193" s="31"/>
      <c r="N193" s="31"/>
      <c r="O193" s="31"/>
      <c r="P193" s="31"/>
      <c r="Q193" s="31"/>
      <c r="R193" s="31"/>
      <c r="S193" s="31"/>
      <c r="T193" s="31"/>
      <c r="U193" s="31"/>
      <c r="V193" s="31"/>
    </row>
    <row r="194" spans="1:22" ht="18.75">
      <c r="A194" s="44"/>
      <c r="B194" s="31"/>
      <c r="C194" s="31"/>
      <c r="D194" s="31"/>
      <c r="E194" s="31"/>
      <c r="F194" s="31"/>
      <c r="G194" s="31"/>
      <c r="H194" s="31"/>
      <c r="I194" s="31"/>
      <c r="J194" s="31"/>
      <c r="K194" s="31"/>
      <c r="L194" s="31"/>
      <c r="M194" s="31"/>
      <c r="N194" s="31"/>
      <c r="O194" s="31"/>
      <c r="P194" s="31"/>
      <c r="Q194" s="31"/>
      <c r="R194" s="31"/>
      <c r="S194" s="31"/>
      <c r="T194" s="31"/>
      <c r="U194" s="31"/>
      <c r="V194" s="31"/>
    </row>
    <row r="195" spans="1:22" ht="18.75">
      <c r="A195" s="44"/>
      <c r="B195" s="31"/>
      <c r="C195" s="31"/>
      <c r="D195" s="31"/>
      <c r="E195" s="31"/>
      <c r="F195" s="31"/>
      <c r="G195" s="31"/>
      <c r="H195" s="31"/>
      <c r="I195" s="31"/>
      <c r="J195" s="31"/>
      <c r="K195" s="31"/>
      <c r="L195" s="31"/>
      <c r="M195" s="31"/>
      <c r="N195" s="31"/>
      <c r="O195" s="31"/>
      <c r="P195" s="31"/>
      <c r="Q195" s="31"/>
      <c r="R195" s="31"/>
      <c r="S195" s="31"/>
      <c r="T195" s="31"/>
      <c r="U195" s="31"/>
      <c r="V195" s="31"/>
    </row>
    <row r="196" spans="1:22" ht="18.75">
      <c r="A196" s="44"/>
      <c r="B196" s="31"/>
      <c r="C196" s="31"/>
      <c r="D196" s="31"/>
      <c r="E196" s="31"/>
      <c r="F196" s="31"/>
      <c r="G196" s="31"/>
      <c r="H196" s="31"/>
      <c r="I196" s="31"/>
      <c r="J196" s="31"/>
      <c r="K196" s="31"/>
      <c r="L196" s="31"/>
      <c r="M196" s="31"/>
      <c r="N196" s="31"/>
      <c r="O196" s="31"/>
      <c r="P196" s="31"/>
      <c r="Q196" s="31"/>
      <c r="R196" s="31"/>
      <c r="S196" s="31"/>
      <c r="T196" s="31"/>
      <c r="U196" s="31"/>
      <c r="V196" s="31"/>
    </row>
    <row r="197" spans="1:22" ht="18.75">
      <c r="A197" s="44"/>
      <c r="B197" s="31"/>
      <c r="C197" s="31"/>
      <c r="D197" s="31"/>
      <c r="E197" s="31"/>
      <c r="F197" s="31"/>
      <c r="G197" s="31"/>
      <c r="H197" s="31"/>
      <c r="I197" s="31"/>
      <c r="J197" s="31"/>
      <c r="K197" s="31"/>
      <c r="L197" s="31"/>
      <c r="M197" s="31"/>
      <c r="N197" s="31"/>
      <c r="O197" s="31"/>
      <c r="P197" s="31"/>
      <c r="Q197" s="31"/>
      <c r="R197" s="31"/>
      <c r="S197" s="31"/>
      <c r="T197" s="31"/>
      <c r="U197" s="31"/>
      <c r="V197" s="31"/>
    </row>
    <row r="198" spans="1:22" ht="18.75">
      <c r="A198" s="44"/>
      <c r="B198" s="31"/>
      <c r="C198" s="31"/>
      <c r="D198" s="31"/>
      <c r="E198" s="31"/>
      <c r="F198" s="31"/>
      <c r="G198" s="31"/>
      <c r="H198" s="31"/>
      <c r="I198" s="31"/>
      <c r="J198" s="31"/>
      <c r="K198" s="31"/>
      <c r="L198" s="31"/>
      <c r="M198" s="31"/>
      <c r="N198" s="31"/>
      <c r="O198" s="31"/>
      <c r="P198" s="31"/>
      <c r="Q198" s="31"/>
      <c r="R198" s="31"/>
      <c r="S198" s="31"/>
      <c r="T198" s="31"/>
      <c r="U198" s="31"/>
      <c r="V198" s="31"/>
    </row>
    <row r="199" spans="1:22" ht="18.75">
      <c r="A199" s="44"/>
      <c r="B199" s="31"/>
      <c r="C199" s="31"/>
      <c r="D199" s="31"/>
      <c r="E199" s="31"/>
      <c r="F199" s="31"/>
      <c r="G199" s="31"/>
      <c r="H199" s="31"/>
      <c r="I199" s="31"/>
      <c r="J199" s="31"/>
      <c r="K199" s="31"/>
      <c r="L199" s="31"/>
      <c r="M199" s="31"/>
      <c r="N199" s="31"/>
      <c r="O199" s="31"/>
      <c r="P199" s="31"/>
      <c r="Q199" s="31"/>
      <c r="R199" s="31"/>
      <c r="S199" s="31"/>
      <c r="T199" s="31"/>
      <c r="U199" s="31"/>
      <c r="V199" s="31"/>
    </row>
    <row r="200" spans="1:22" ht="18.75">
      <c r="A200" s="44"/>
      <c r="B200" s="31"/>
      <c r="C200" s="31"/>
      <c r="D200" s="31"/>
      <c r="E200" s="31"/>
      <c r="F200" s="31"/>
      <c r="G200" s="31"/>
      <c r="H200" s="31"/>
      <c r="I200" s="31"/>
      <c r="J200" s="31"/>
      <c r="K200" s="31"/>
      <c r="L200" s="31"/>
      <c r="M200" s="31"/>
      <c r="N200" s="31"/>
      <c r="O200" s="31"/>
      <c r="P200" s="31"/>
      <c r="Q200" s="31"/>
      <c r="R200" s="31"/>
      <c r="S200" s="31"/>
      <c r="T200" s="31"/>
      <c r="U200" s="31"/>
      <c r="V200" s="31"/>
    </row>
    <row r="201" spans="1:22" ht="18.75">
      <c r="A201" s="44"/>
      <c r="B201" s="31"/>
      <c r="C201" s="31"/>
      <c r="D201" s="31"/>
      <c r="E201" s="31"/>
      <c r="F201" s="31"/>
      <c r="G201" s="31"/>
      <c r="H201" s="31"/>
      <c r="I201" s="31"/>
      <c r="J201" s="31"/>
      <c r="K201" s="31"/>
      <c r="L201" s="31"/>
      <c r="M201" s="31"/>
      <c r="N201" s="31"/>
      <c r="O201" s="31"/>
      <c r="P201" s="31"/>
      <c r="Q201" s="31"/>
      <c r="R201" s="31"/>
      <c r="S201" s="31"/>
      <c r="T201" s="31"/>
      <c r="U201" s="31"/>
      <c r="V201" s="31"/>
    </row>
    <row r="202" spans="1:22" ht="18.75">
      <c r="A202" s="44"/>
      <c r="B202" s="31"/>
      <c r="C202" s="31"/>
      <c r="D202" s="31"/>
      <c r="E202" s="31"/>
      <c r="F202" s="31"/>
      <c r="G202" s="31"/>
      <c r="H202" s="31"/>
      <c r="I202" s="31"/>
      <c r="J202" s="31"/>
      <c r="K202" s="31"/>
      <c r="L202" s="31"/>
      <c r="M202" s="31"/>
      <c r="N202" s="31"/>
      <c r="O202" s="31"/>
      <c r="P202" s="31"/>
      <c r="Q202" s="31"/>
      <c r="R202" s="31"/>
      <c r="S202" s="31"/>
      <c r="T202" s="31"/>
      <c r="U202" s="31"/>
      <c r="V202" s="31"/>
    </row>
    <row r="203" spans="1:22" ht="18.75">
      <c r="A203" s="44"/>
      <c r="B203" s="31"/>
      <c r="C203" s="31"/>
      <c r="D203" s="31"/>
      <c r="E203" s="31"/>
      <c r="F203" s="31"/>
      <c r="G203" s="31"/>
      <c r="H203" s="31"/>
      <c r="I203" s="31"/>
      <c r="J203" s="31"/>
      <c r="K203" s="31"/>
      <c r="L203" s="31"/>
      <c r="M203" s="31"/>
      <c r="N203" s="31"/>
      <c r="O203" s="31"/>
      <c r="P203" s="31"/>
      <c r="Q203" s="31"/>
      <c r="R203" s="31"/>
      <c r="S203" s="31"/>
      <c r="T203" s="31"/>
      <c r="U203" s="31"/>
      <c r="V203" s="31"/>
    </row>
    <row r="204" spans="1:22" ht="18.75">
      <c r="A204" s="44"/>
      <c r="B204" s="31"/>
      <c r="C204" s="31"/>
      <c r="D204" s="31"/>
      <c r="E204" s="31"/>
      <c r="F204" s="31"/>
      <c r="G204" s="31"/>
      <c r="H204" s="31"/>
      <c r="I204" s="31"/>
      <c r="J204" s="31"/>
      <c r="K204" s="31"/>
      <c r="L204" s="31"/>
      <c r="M204" s="31"/>
      <c r="N204" s="31"/>
      <c r="O204" s="31"/>
      <c r="P204" s="31"/>
      <c r="Q204" s="31"/>
      <c r="R204" s="31"/>
      <c r="S204" s="31"/>
      <c r="T204" s="31"/>
      <c r="U204" s="31"/>
      <c r="V204" s="31"/>
    </row>
    <row r="205" spans="1:22" ht="18.75">
      <c r="A205" s="44"/>
      <c r="B205" s="31"/>
      <c r="C205" s="31"/>
      <c r="D205" s="31"/>
      <c r="E205" s="31"/>
      <c r="F205" s="31"/>
      <c r="G205" s="31"/>
      <c r="H205" s="31"/>
      <c r="I205" s="31"/>
      <c r="J205" s="31"/>
      <c r="K205" s="31"/>
      <c r="L205" s="31"/>
      <c r="M205" s="31"/>
      <c r="N205" s="31"/>
      <c r="O205" s="31"/>
      <c r="P205" s="31"/>
      <c r="Q205" s="31"/>
      <c r="R205" s="31"/>
      <c r="S205" s="31"/>
      <c r="T205" s="31"/>
      <c r="U205" s="31"/>
      <c r="V205" s="31"/>
    </row>
    <row r="206" spans="1:22" ht="18.75">
      <c r="A206" s="44"/>
      <c r="B206" s="31"/>
      <c r="C206" s="31"/>
      <c r="D206" s="31"/>
      <c r="E206" s="31"/>
      <c r="F206" s="31"/>
      <c r="G206" s="31"/>
      <c r="H206" s="31"/>
      <c r="I206" s="31"/>
      <c r="J206" s="31"/>
      <c r="K206" s="31"/>
      <c r="L206" s="31"/>
      <c r="M206" s="31"/>
      <c r="N206" s="31"/>
      <c r="O206" s="31"/>
      <c r="P206" s="31"/>
      <c r="Q206" s="31"/>
      <c r="R206" s="31"/>
      <c r="S206" s="31"/>
      <c r="T206" s="31"/>
      <c r="U206" s="31"/>
      <c r="V206" s="31"/>
    </row>
    <row r="207" spans="1:22" ht="18.75">
      <c r="A207" s="44"/>
      <c r="B207" s="31"/>
      <c r="C207" s="31"/>
      <c r="D207" s="31"/>
      <c r="E207" s="31"/>
      <c r="F207" s="31"/>
      <c r="G207" s="31"/>
      <c r="H207" s="31"/>
      <c r="I207" s="31"/>
      <c r="J207" s="31"/>
      <c r="K207" s="31"/>
      <c r="L207" s="31"/>
      <c r="M207" s="31"/>
      <c r="N207" s="31"/>
      <c r="O207" s="31"/>
      <c r="P207" s="31"/>
      <c r="Q207" s="31"/>
      <c r="R207" s="31"/>
      <c r="S207" s="31"/>
      <c r="T207" s="31"/>
      <c r="U207" s="31"/>
      <c r="V207" s="31"/>
    </row>
    <row r="208" spans="1:22" ht="18.75">
      <c r="A208" s="44"/>
      <c r="B208" s="31"/>
      <c r="C208" s="31"/>
      <c r="D208" s="31"/>
      <c r="E208" s="31"/>
      <c r="F208" s="31"/>
      <c r="G208" s="31"/>
      <c r="H208" s="31"/>
      <c r="I208" s="31"/>
      <c r="J208" s="31"/>
      <c r="K208" s="31"/>
      <c r="L208" s="31"/>
      <c r="M208" s="31"/>
      <c r="N208" s="31"/>
      <c r="O208" s="31"/>
      <c r="P208" s="31"/>
      <c r="Q208" s="31"/>
      <c r="R208" s="31"/>
      <c r="S208" s="31"/>
      <c r="T208" s="31"/>
      <c r="U208" s="31"/>
      <c r="V208" s="31"/>
    </row>
    <row r="209" spans="1:22" ht="18.75">
      <c r="A209" s="44"/>
      <c r="B209" s="31"/>
      <c r="C209" s="31"/>
      <c r="D209" s="31"/>
      <c r="E209" s="31"/>
      <c r="F209" s="31"/>
      <c r="G209" s="31"/>
      <c r="H209" s="31"/>
      <c r="I209" s="31"/>
      <c r="J209" s="31"/>
      <c r="K209" s="31"/>
      <c r="L209" s="31"/>
      <c r="M209" s="31"/>
      <c r="N209" s="31"/>
      <c r="O209" s="31"/>
      <c r="P209" s="31"/>
      <c r="Q209" s="31"/>
      <c r="R209" s="31"/>
      <c r="S209" s="31"/>
      <c r="T209" s="31"/>
      <c r="U209" s="31"/>
      <c r="V209" s="31"/>
    </row>
    <row r="210" spans="1:22" ht="18.75">
      <c r="A210" s="44"/>
      <c r="B210" s="31"/>
      <c r="C210" s="31"/>
      <c r="D210" s="31"/>
      <c r="E210" s="31"/>
      <c r="F210" s="31"/>
      <c r="G210" s="31"/>
      <c r="H210" s="31"/>
      <c r="I210" s="31"/>
      <c r="J210" s="31"/>
      <c r="K210" s="31"/>
      <c r="L210" s="31"/>
      <c r="M210" s="31"/>
      <c r="N210" s="31"/>
      <c r="O210" s="31"/>
      <c r="P210" s="31"/>
      <c r="Q210" s="31"/>
      <c r="R210" s="31"/>
      <c r="S210" s="31"/>
      <c r="T210" s="31"/>
      <c r="U210" s="31"/>
      <c r="V210" s="31"/>
    </row>
    <row r="211" spans="1:22" ht="18.75">
      <c r="A211" s="44"/>
      <c r="B211" s="31"/>
      <c r="C211" s="31"/>
      <c r="D211" s="31"/>
      <c r="E211" s="31"/>
      <c r="F211" s="31"/>
      <c r="G211" s="31"/>
      <c r="H211" s="31"/>
      <c r="I211" s="31"/>
      <c r="J211" s="31"/>
      <c r="K211" s="31"/>
      <c r="L211" s="31"/>
      <c r="M211" s="31"/>
      <c r="N211" s="31"/>
      <c r="O211" s="31"/>
      <c r="P211" s="31"/>
      <c r="Q211" s="31"/>
      <c r="R211" s="31"/>
      <c r="S211" s="31"/>
      <c r="T211" s="31"/>
      <c r="U211" s="31"/>
      <c r="V211" s="31"/>
    </row>
    <row r="212" spans="1:22" ht="18.75">
      <c r="A212" s="44"/>
      <c r="B212" s="31"/>
      <c r="C212" s="31"/>
      <c r="D212" s="31"/>
      <c r="E212" s="31"/>
      <c r="F212" s="31"/>
      <c r="G212" s="31"/>
      <c r="H212" s="31"/>
      <c r="I212" s="31"/>
      <c r="J212" s="31"/>
      <c r="K212" s="31"/>
      <c r="L212" s="31"/>
      <c r="M212" s="31"/>
      <c r="N212" s="31"/>
      <c r="O212" s="31"/>
      <c r="P212" s="31"/>
      <c r="Q212" s="31"/>
      <c r="R212" s="31"/>
      <c r="S212" s="31"/>
      <c r="T212" s="31"/>
      <c r="U212" s="31"/>
      <c r="V212" s="31"/>
    </row>
    <row r="213" spans="1:22" ht="18.75">
      <c r="A213" s="44"/>
      <c r="B213" s="31"/>
      <c r="C213" s="31"/>
      <c r="D213" s="31"/>
      <c r="E213" s="31"/>
      <c r="F213" s="31"/>
      <c r="G213" s="31"/>
      <c r="H213" s="31"/>
      <c r="I213" s="31"/>
      <c r="J213" s="31"/>
      <c r="K213" s="31"/>
      <c r="L213" s="31"/>
      <c r="M213" s="31"/>
      <c r="N213" s="31"/>
      <c r="O213" s="31"/>
      <c r="P213" s="31"/>
      <c r="Q213" s="31"/>
      <c r="R213" s="31"/>
      <c r="S213" s="31"/>
      <c r="T213" s="31"/>
      <c r="U213" s="31"/>
      <c r="V213" s="31"/>
    </row>
    <row r="214" spans="1:22" ht="18.75">
      <c r="A214" s="44"/>
      <c r="B214" s="31"/>
      <c r="C214" s="31"/>
      <c r="D214" s="31"/>
      <c r="E214" s="31"/>
      <c r="F214" s="31"/>
      <c r="G214" s="31"/>
      <c r="H214" s="31"/>
      <c r="I214" s="31"/>
      <c r="J214" s="31"/>
      <c r="K214" s="31"/>
      <c r="L214" s="31"/>
      <c r="M214" s="31"/>
      <c r="N214" s="31"/>
      <c r="O214" s="31"/>
      <c r="P214" s="31"/>
      <c r="Q214" s="31"/>
      <c r="R214" s="31"/>
      <c r="S214" s="31"/>
      <c r="T214" s="31"/>
      <c r="U214" s="31"/>
      <c r="V214" s="31"/>
    </row>
    <row r="215" spans="1:22" ht="18.75">
      <c r="A215" s="44"/>
      <c r="B215" s="31"/>
      <c r="C215" s="31"/>
      <c r="D215" s="31"/>
      <c r="E215" s="31"/>
      <c r="F215" s="31"/>
      <c r="G215" s="31"/>
      <c r="H215" s="31"/>
      <c r="I215" s="31"/>
      <c r="J215" s="31"/>
      <c r="K215" s="31"/>
      <c r="L215" s="31"/>
      <c r="M215" s="31"/>
      <c r="N215" s="31"/>
      <c r="O215" s="31"/>
      <c r="P215" s="31"/>
      <c r="Q215" s="31"/>
      <c r="R215" s="31"/>
      <c r="S215" s="31"/>
      <c r="T215" s="31"/>
      <c r="U215" s="31"/>
      <c r="V215" s="31"/>
    </row>
    <row r="216" spans="1:22" ht="18.75">
      <c r="A216" s="44"/>
      <c r="B216" s="31"/>
      <c r="C216" s="31"/>
      <c r="D216" s="31"/>
      <c r="E216" s="31"/>
      <c r="F216" s="31"/>
      <c r="G216" s="31"/>
      <c r="H216" s="31"/>
      <c r="I216" s="31"/>
      <c r="J216" s="31"/>
      <c r="K216" s="31"/>
      <c r="L216" s="31"/>
      <c r="M216" s="31"/>
      <c r="N216" s="31"/>
      <c r="O216" s="31"/>
      <c r="P216" s="31"/>
      <c r="Q216" s="31"/>
      <c r="R216" s="31"/>
      <c r="S216" s="31"/>
      <c r="T216" s="31"/>
      <c r="U216" s="31"/>
      <c r="V216" s="31"/>
    </row>
    <row r="217" spans="1:22" ht="18.75">
      <c r="A217" s="44"/>
      <c r="B217" s="31"/>
      <c r="C217" s="31"/>
      <c r="D217" s="31"/>
      <c r="E217" s="31"/>
      <c r="F217" s="31"/>
      <c r="G217" s="31"/>
      <c r="H217" s="31"/>
      <c r="I217" s="31"/>
      <c r="J217" s="31"/>
      <c r="K217" s="31"/>
      <c r="L217" s="31"/>
      <c r="M217" s="31"/>
      <c r="N217" s="31"/>
      <c r="O217" s="31"/>
      <c r="P217" s="31"/>
      <c r="Q217" s="31"/>
      <c r="R217" s="31"/>
      <c r="S217" s="31"/>
      <c r="T217" s="31"/>
      <c r="U217" s="31"/>
      <c r="V217" s="31"/>
    </row>
    <row r="218" spans="1:22" ht="18.75">
      <c r="A218" s="44"/>
      <c r="B218" s="31"/>
      <c r="C218" s="31"/>
      <c r="D218" s="31"/>
      <c r="E218" s="31"/>
      <c r="F218" s="31"/>
      <c r="G218" s="31"/>
      <c r="H218" s="31"/>
      <c r="I218" s="31"/>
      <c r="J218" s="31"/>
      <c r="K218" s="31"/>
      <c r="L218" s="31"/>
      <c r="M218" s="31"/>
      <c r="N218" s="31"/>
      <c r="O218" s="31"/>
      <c r="P218" s="31"/>
      <c r="Q218" s="31"/>
      <c r="R218" s="31"/>
      <c r="S218" s="31"/>
      <c r="T218" s="31"/>
      <c r="U218" s="31"/>
      <c r="V218" s="31"/>
    </row>
    <row r="219" spans="1:22" ht="18.75">
      <c r="A219" s="44"/>
      <c r="B219" s="31"/>
      <c r="C219" s="31"/>
      <c r="D219" s="31"/>
      <c r="E219" s="31"/>
      <c r="F219" s="31"/>
      <c r="G219" s="31"/>
      <c r="H219" s="31"/>
      <c r="I219" s="31"/>
      <c r="J219" s="31"/>
      <c r="K219" s="31"/>
      <c r="L219" s="31"/>
      <c r="M219" s="31"/>
      <c r="N219" s="31"/>
      <c r="O219" s="31"/>
      <c r="P219" s="31"/>
      <c r="Q219" s="31"/>
      <c r="R219" s="31"/>
      <c r="S219" s="31"/>
      <c r="T219" s="31"/>
      <c r="U219" s="31"/>
      <c r="V219" s="31"/>
    </row>
    <row r="220" spans="1:22" ht="18.75">
      <c r="A220" s="44"/>
      <c r="B220" s="31"/>
      <c r="C220" s="31"/>
      <c r="D220" s="31"/>
      <c r="E220" s="31"/>
      <c r="F220" s="31"/>
      <c r="G220" s="31"/>
      <c r="H220" s="31"/>
      <c r="I220" s="31"/>
      <c r="J220" s="31"/>
      <c r="K220" s="31"/>
      <c r="L220" s="31"/>
      <c r="M220" s="31"/>
      <c r="N220" s="31"/>
      <c r="O220" s="31"/>
      <c r="P220" s="31"/>
      <c r="Q220" s="31"/>
      <c r="R220" s="31"/>
      <c r="S220" s="31"/>
      <c r="T220" s="31"/>
      <c r="U220" s="31"/>
      <c r="V220" s="31"/>
    </row>
    <row r="221" spans="1:22" ht="18.75">
      <c r="A221" s="44"/>
      <c r="B221" s="31"/>
      <c r="C221" s="31"/>
      <c r="D221" s="31"/>
      <c r="E221" s="31"/>
      <c r="F221" s="31"/>
      <c r="G221" s="31"/>
      <c r="H221" s="31"/>
      <c r="I221" s="31"/>
      <c r="J221" s="31"/>
      <c r="K221" s="31"/>
      <c r="L221" s="31"/>
      <c r="M221" s="31"/>
      <c r="N221" s="31"/>
      <c r="O221" s="31"/>
      <c r="P221" s="31"/>
      <c r="Q221" s="31"/>
      <c r="R221" s="31"/>
      <c r="S221" s="31"/>
      <c r="T221" s="31"/>
      <c r="U221" s="31"/>
      <c r="V221" s="31"/>
    </row>
    <row r="222" spans="1:22" ht="18.75">
      <c r="A222" s="44"/>
      <c r="B222" s="31"/>
      <c r="C222" s="31"/>
      <c r="D222" s="31"/>
      <c r="E222" s="31"/>
      <c r="F222" s="31"/>
      <c r="G222" s="31"/>
      <c r="H222" s="31"/>
      <c r="I222" s="31"/>
      <c r="J222" s="31"/>
      <c r="K222" s="31"/>
      <c r="L222" s="31"/>
      <c r="M222" s="31"/>
      <c r="N222" s="31"/>
      <c r="O222" s="31"/>
      <c r="P222" s="31"/>
      <c r="Q222" s="31"/>
      <c r="R222" s="31"/>
      <c r="S222" s="31"/>
      <c r="T222" s="31"/>
      <c r="U222" s="31"/>
      <c r="V222" s="31"/>
    </row>
    <row r="223" spans="1:22" ht="18.75">
      <c r="A223" s="44"/>
      <c r="B223" s="31"/>
      <c r="C223" s="31"/>
      <c r="D223" s="31"/>
      <c r="E223" s="31"/>
      <c r="F223" s="31"/>
      <c r="G223" s="31"/>
      <c r="H223" s="31"/>
      <c r="I223" s="31"/>
      <c r="J223" s="31"/>
      <c r="K223" s="31"/>
      <c r="L223" s="31"/>
      <c r="M223" s="31"/>
      <c r="N223" s="31"/>
      <c r="O223" s="31"/>
      <c r="P223" s="31"/>
      <c r="Q223" s="31"/>
      <c r="R223" s="31"/>
      <c r="S223" s="31"/>
      <c r="T223" s="31"/>
      <c r="U223" s="31"/>
      <c r="V223" s="31"/>
    </row>
    <row r="224" spans="1:22" ht="18.75">
      <c r="A224" s="44"/>
      <c r="B224" s="31"/>
      <c r="C224" s="31"/>
      <c r="D224" s="31"/>
      <c r="E224" s="31"/>
      <c r="F224" s="31"/>
      <c r="G224" s="31"/>
      <c r="H224" s="31"/>
      <c r="I224" s="31"/>
      <c r="J224" s="31"/>
      <c r="K224" s="31"/>
      <c r="L224" s="31"/>
      <c r="M224" s="31"/>
      <c r="N224" s="31"/>
      <c r="O224" s="31"/>
      <c r="P224" s="31"/>
      <c r="Q224" s="31"/>
      <c r="R224" s="31"/>
      <c r="S224" s="31"/>
      <c r="T224" s="31"/>
      <c r="U224" s="31"/>
      <c r="V224" s="31"/>
    </row>
    <row r="225" spans="1:22" ht="18.75">
      <c r="A225" s="44"/>
      <c r="B225" s="31"/>
      <c r="C225" s="31"/>
      <c r="D225" s="31"/>
      <c r="E225" s="31"/>
      <c r="F225" s="31"/>
      <c r="G225" s="31"/>
      <c r="H225" s="31"/>
      <c r="I225" s="31"/>
      <c r="J225" s="31"/>
      <c r="K225" s="31"/>
      <c r="L225" s="31"/>
      <c r="M225" s="31"/>
      <c r="N225" s="31"/>
      <c r="O225" s="31"/>
      <c r="P225" s="31"/>
      <c r="Q225" s="31"/>
      <c r="R225" s="31"/>
      <c r="S225" s="31"/>
      <c r="T225" s="31"/>
      <c r="U225" s="31"/>
      <c r="V225" s="31"/>
    </row>
    <row r="226" spans="1:22" ht="18.75">
      <c r="A226" s="44"/>
      <c r="B226" s="31"/>
      <c r="C226" s="31"/>
      <c r="D226" s="31"/>
      <c r="E226" s="31"/>
      <c r="F226" s="31"/>
      <c r="G226" s="31"/>
      <c r="H226" s="31"/>
      <c r="I226" s="31"/>
      <c r="J226" s="31"/>
      <c r="K226" s="31"/>
      <c r="L226" s="31"/>
      <c r="M226" s="31"/>
      <c r="N226" s="31"/>
      <c r="O226" s="31"/>
      <c r="P226" s="31"/>
      <c r="Q226" s="31"/>
      <c r="R226" s="31"/>
      <c r="S226" s="31"/>
      <c r="T226" s="31"/>
      <c r="U226" s="31"/>
      <c r="V226" s="31"/>
    </row>
    <row r="227" spans="1:22" ht="18.75">
      <c r="A227" s="44"/>
      <c r="B227" s="31"/>
      <c r="C227" s="31"/>
      <c r="D227" s="31"/>
      <c r="E227" s="31"/>
      <c r="F227" s="31"/>
      <c r="G227" s="31"/>
      <c r="H227" s="31"/>
      <c r="I227" s="31"/>
      <c r="J227" s="31"/>
      <c r="K227" s="31"/>
      <c r="L227" s="31"/>
      <c r="M227" s="31"/>
      <c r="N227" s="31"/>
      <c r="O227" s="31"/>
      <c r="P227" s="31"/>
      <c r="Q227" s="31"/>
      <c r="R227" s="31"/>
      <c r="S227" s="31"/>
      <c r="T227" s="31"/>
      <c r="U227" s="31"/>
      <c r="V227" s="31"/>
    </row>
    <row r="228" spans="1:22" ht="18.75">
      <c r="A228" s="44"/>
      <c r="B228" s="31"/>
      <c r="C228" s="31"/>
      <c r="D228" s="31"/>
      <c r="E228" s="31"/>
      <c r="F228" s="31"/>
      <c r="G228" s="31"/>
      <c r="H228" s="31"/>
      <c r="I228" s="31"/>
      <c r="J228" s="31"/>
      <c r="K228" s="31"/>
      <c r="L228" s="31"/>
      <c r="M228" s="31"/>
      <c r="N228" s="31"/>
      <c r="O228" s="31"/>
      <c r="P228" s="31"/>
      <c r="Q228" s="31"/>
      <c r="R228" s="31"/>
      <c r="S228" s="31"/>
      <c r="T228" s="31"/>
      <c r="U228" s="31"/>
      <c r="V228" s="31"/>
    </row>
    <row r="229" spans="1:22" ht="18.75">
      <c r="A229" s="44"/>
      <c r="B229" s="31"/>
      <c r="C229" s="31"/>
      <c r="D229" s="31"/>
      <c r="E229" s="31"/>
      <c r="F229" s="31"/>
      <c r="G229" s="31"/>
      <c r="H229" s="31"/>
      <c r="I229" s="31"/>
      <c r="J229" s="31"/>
      <c r="K229" s="31"/>
      <c r="L229" s="31"/>
      <c r="M229" s="31"/>
      <c r="N229" s="31"/>
      <c r="O229" s="31"/>
      <c r="P229" s="31"/>
      <c r="Q229" s="31"/>
      <c r="R229" s="31"/>
      <c r="S229" s="31"/>
      <c r="T229" s="31"/>
      <c r="U229" s="31"/>
      <c r="V229" s="31"/>
    </row>
    <row r="230" spans="1:22" ht="18.75">
      <c r="A230" s="44"/>
      <c r="B230" s="31"/>
      <c r="C230" s="31"/>
      <c r="D230" s="31"/>
      <c r="E230" s="31"/>
      <c r="F230" s="31"/>
      <c r="G230" s="31"/>
      <c r="H230" s="31"/>
      <c r="I230" s="31"/>
      <c r="J230" s="31"/>
      <c r="K230" s="31"/>
      <c r="L230" s="31"/>
      <c r="M230" s="31"/>
      <c r="N230" s="31"/>
      <c r="O230" s="31"/>
      <c r="P230" s="31"/>
      <c r="Q230" s="31"/>
      <c r="R230" s="31"/>
      <c r="S230" s="31"/>
      <c r="T230" s="31"/>
      <c r="U230" s="31"/>
      <c r="V230" s="31"/>
    </row>
    <row r="231" spans="1:22" ht="18.75">
      <c r="A231" s="44"/>
      <c r="B231" s="31"/>
      <c r="C231" s="31"/>
      <c r="D231" s="31"/>
      <c r="E231" s="31"/>
      <c r="F231" s="31"/>
      <c r="G231" s="31"/>
      <c r="H231" s="31"/>
      <c r="I231" s="31"/>
      <c r="J231" s="31"/>
      <c r="K231" s="31"/>
      <c r="L231" s="31"/>
      <c r="M231" s="31"/>
      <c r="N231" s="31"/>
      <c r="O231" s="31"/>
      <c r="P231" s="31"/>
      <c r="Q231" s="31"/>
      <c r="R231" s="31"/>
      <c r="S231" s="31"/>
      <c r="T231" s="31"/>
      <c r="U231" s="31"/>
      <c r="V231" s="31"/>
    </row>
    <row r="232" spans="1:22" ht="18.75">
      <c r="A232" s="44"/>
      <c r="B232" s="31"/>
      <c r="C232" s="31"/>
      <c r="D232" s="31"/>
      <c r="E232" s="31"/>
      <c r="F232" s="31"/>
      <c r="G232" s="31"/>
      <c r="H232" s="31"/>
      <c r="I232" s="31"/>
      <c r="J232" s="31"/>
      <c r="K232" s="31"/>
      <c r="L232" s="31"/>
      <c r="M232" s="31"/>
      <c r="N232" s="31"/>
      <c r="O232" s="31"/>
      <c r="P232" s="31"/>
      <c r="Q232" s="31"/>
      <c r="R232" s="31"/>
      <c r="S232" s="31"/>
      <c r="T232" s="31"/>
      <c r="U232" s="31"/>
      <c r="V232" s="31"/>
    </row>
    <row r="233" spans="1:22" ht="18.75">
      <c r="A233" s="44"/>
      <c r="B233" s="31"/>
      <c r="C233" s="31"/>
      <c r="D233" s="31"/>
      <c r="E233" s="31"/>
      <c r="F233" s="31"/>
      <c r="G233" s="31"/>
      <c r="H233" s="31"/>
      <c r="I233" s="31"/>
      <c r="J233" s="31"/>
      <c r="K233" s="31"/>
      <c r="L233" s="31"/>
      <c r="M233" s="31"/>
      <c r="N233" s="31"/>
      <c r="O233" s="31"/>
      <c r="P233" s="31"/>
      <c r="Q233" s="31"/>
      <c r="R233" s="31"/>
      <c r="S233" s="31"/>
      <c r="T233" s="31"/>
      <c r="U233" s="31"/>
      <c r="V233" s="31"/>
    </row>
    <row r="234" spans="1:22" ht="18.75">
      <c r="A234" s="44"/>
      <c r="B234" s="31"/>
      <c r="C234" s="31"/>
      <c r="D234" s="31"/>
      <c r="E234" s="31"/>
      <c r="F234" s="31"/>
      <c r="G234" s="31"/>
      <c r="H234" s="31"/>
      <c r="I234" s="31"/>
      <c r="J234" s="31"/>
      <c r="K234" s="31"/>
      <c r="L234" s="31"/>
      <c r="M234" s="31"/>
      <c r="N234" s="31"/>
      <c r="O234" s="31"/>
      <c r="P234" s="31"/>
      <c r="Q234" s="31"/>
      <c r="R234" s="31"/>
      <c r="S234" s="31"/>
      <c r="T234" s="31"/>
      <c r="U234" s="31"/>
      <c r="V234" s="31"/>
    </row>
    <row r="235" spans="1:22" ht="18.75">
      <c r="A235" s="44"/>
      <c r="B235" s="31"/>
      <c r="C235" s="31"/>
      <c r="D235" s="31"/>
      <c r="E235" s="31"/>
      <c r="F235" s="31"/>
      <c r="G235" s="31"/>
      <c r="H235" s="31"/>
      <c r="I235" s="31"/>
      <c r="J235" s="31"/>
      <c r="K235" s="31"/>
      <c r="L235" s="31"/>
      <c r="M235" s="31"/>
      <c r="N235" s="31"/>
      <c r="O235" s="31"/>
      <c r="P235" s="31"/>
      <c r="Q235" s="31"/>
      <c r="R235" s="31"/>
      <c r="S235" s="31"/>
      <c r="T235" s="31"/>
      <c r="U235" s="31"/>
      <c r="V235" s="31"/>
    </row>
    <row r="236" spans="1:22" ht="18.75">
      <c r="A236" s="44"/>
      <c r="B236" s="31"/>
      <c r="C236" s="31"/>
      <c r="D236" s="31"/>
      <c r="E236" s="31"/>
      <c r="F236" s="31"/>
      <c r="G236" s="31"/>
      <c r="H236" s="31"/>
      <c r="I236" s="31"/>
      <c r="J236" s="31"/>
      <c r="K236" s="31"/>
      <c r="L236" s="31"/>
      <c r="M236" s="31"/>
      <c r="N236" s="31"/>
      <c r="O236" s="31"/>
      <c r="P236" s="31"/>
      <c r="Q236" s="31"/>
      <c r="R236" s="31"/>
      <c r="S236" s="31"/>
      <c r="T236" s="31"/>
      <c r="U236" s="31"/>
      <c r="V236" s="31"/>
    </row>
    <row r="237" spans="1:22" ht="18.75">
      <c r="A237" s="44"/>
      <c r="B237" s="31"/>
      <c r="C237" s="31"/>
      <c r="D237" s="31"/>
      <c r="E237" s="31"/>
      <c r="F237" s="31"/>
      <c r="G237" s="31"/>
      <c r="H237" s="31"/>
      <c r="I237" s="31"/>
      <c r="J237" s="31"/>
      <c r="K237" s="31"/>
      <c r="L237" s="31"/>
      <c r="M237" s="31"/>
      <c r="N237" s="31"/>
      <c r="O237" s="31"/>
      <c r="P237" s="31"/>
      <c r="Q237" s="31"/>
      <c r="R237" s="31"/>
      <c r="S237" s="31"/>
      <c r="T237" s="31"/>
      <c r="U237" s="31"/>
      <c r="V237" s="31"/>
    </row>
    <row r="238" spans="1:22" ht="18.75">
      <c r="A238" s="44"/>
      <c r="B238" s="31"/>
      <c r="C238" s="31"/>
      <c r="D238" s="31"/>
      <c r="E238" s="31"/>
      <c r="F238" s="31"/>
      <c r="G238" s="31"/>
      <c r="H238" s="31"/>
      <c r="I238" s="31"/>
      <c r="J238" s="31"/>
      <c r="K238" s="31"/>
      <c r="L238" s="31"/>
      <c r="M238" s="31"/>
      <c r="N238" s="31"/>
      <c r="O238" s="31"/>
      <c r="P238" s="31"/>
      <c r="Q238" s="31"/>
      <c r="R238" s="31"/>
      <c r="S238" s="31"/>
      <c r="T238" s="31"/>
      <c r="U238" s="31"/>
      <c r="V238" s="31"/>
    </row>
    <row r="239" spans="1:22" ht="18.75">
      <c r="A239" s="44"/>
      <c r="B239" s="31"/>
      <c r="C239" s="31"/>
      <c r="D239" s="31"/>
      <c r="E239" s="31"/>
      <c r="F239" s="31"/>
      <c r="G239" s="31"/>
      <c r="H239" s="31"/>
      <c r="I239" s="31"/>
      <c r="J239" s="31"/>
      <c r="K239" s="31"/>
      <c r="L239" s="31"/>
      <c r="M239" s="31"/>
      <c r="N239" s="31"/>
      <c r="O239" s="31"/>
      <c r="P239" s="31"/>
      <c r="Q239" s="31"/>
      <c r="R239" s="31"/>
      <c r="S239" s="31"/>
      <c r="T239" s="31"/>
      <c r="U239" s="31"/>
      <c r="V239" s="31"/>
    </row>
    <row r="240" spans="1:22" ht="18.75">
      <c r="A240" s="44"/>
      <c r="B240" s="31"/>
      <c r="C240" s="31"/>
      <c r="D240" s="31"/>
      <c r="E240" s="31"/>
      <c r="F240" s="31"/>
      <c r="G240" s="31"/>
      <c r="H240" s="31"/>
      <c r="I240" s="31"/>
      <c r="J240" s="31"/>
      <c r="K240" s="31"/>
      <c r="L240" s="31"/>
      <c r="M240" s="31"/>
      <c r="N240" s="31"/>
      <c r="O240" s="31"/>
      <c r="P240" s="31"/>
      <c r="Q240" s="31"/>
      <c r="R240" s="31"/>
      <c r="S240" s="31"/>
      <c r="T240" s="31"/>
      <c r="U240" s="31"/>
      <c r="V240" s="31"/>
    </row>
    <row r="241" spans="1:22" ht="18.75">
      <c r="A241" s="44"/>
      <c r="B241" s="31"/>
      <c r="C241" s="31"/>
      <c r="D241" s="31"/>
      <c r="E241" s="31"/>
      <c r="F241" s="31"/>
      <c r="G241" s="31"/>
      <c r="H241" s="31"/>
      <c r="I241" s="31"/>
      <c r="J241" s="31"/>
      <c r="K241" s="31"/>
      <c r="L241" s="31"/>
      <c r="M241" s="31"/>
      <c r="N241" s="31"/>
      <c r="O241" s="31"/>
      <c r="P241" s="31"/>
      <c r="Q241" s="31"/>
      <c r="R241" s="31"/>
      <c r="S241" s="31"/>
      <c r="T241" s="31"/>
      <c r="U241" s="31"/>
      <c r="V241" s="31"/>
    </row>
    <row r="242" spans="1:22" ht="18.75">
      <c r="A242" s="44"/>
      <c r="B242" s="31"/>
      <c r="C242" s="31"/>
      <c r="D242" s="31"/>
      <c r="E242" s="31"/>
      <c r="F242" s="31"/>
      <c r="G242" s="31"/>
      <c r="H242" s="31"/>
      <c r="I242" s="31"/>
      <c r="J242" s="31"/>
      <c r="K242" s="31"/>
      <c r="L242" s="31"/>
      <c r="M242" s="31"/>
      <c r="N242" s="31"/>
      <c r="O242" s="31"/>
      <c r="P242" s="31"/>
      <c r="Q242" s="31"/>
      <c r="R242" s="31"/>
      <c r="S242" s="31"/>
      <c r="T242" s="31"/>
      <c r="U242" s="31"/>
      <c r="V242" s="31"/>
    </row>
    <row r="243" spans="1:22" ht="18.75">
      <c r="A243" s="44"/>
      <c r="B243" s="31"/>
      <c r="C243" s="31"/>
      <c r="D243" s="31"/>
      <c r="E243" s="31"/>
      <c r="F243" s="31"/>
      <c r="G243" s="31"/>
      <c r="H243" s="31"/>
      <c r="I243" s="31"/>
      <c r="J243" s="31"/>
      <c r="K243" s="31"/>
      <c r="L243" s="31"/>
      <c r="M243" s="31"/>
      <c r="N243" s="31"/>
      <c r="O243" s="31"/>
      <c r="P243" s="31"/>
      <c r="Q243" s="31"/>
      <c r="R243" s="31"/>
      <c r="S243" s="31"/>
      <c r="T243" s="31"/>
      <c r="U243" s="31"/>
      <c r="V243" s="31"/>
    </row>
    <row r="244" spans="1:22" ht="18.75">
      <c r="A244" s="44"/>
      <c r="B244" s="31"/>
      <c r="C244" s="31"/>
      <c r="D244" s="31"/>
      <c r="E244" s="31"/>
      <c r="F244" s="31"/>
      <c r="G244" s="31"/>
      <c r="H244" s="31"/>
      <c r="I244" s="31"/>
      <c r="J244" s="31"/>
      <c r="K244" s="31"/>
      <c r="L244" s="31"/>
      <c r="M244" s="31"/>
      <c r="N244" s="31"/>
      <c r="O244" s="31"/>
      <c r="P244" s="31"/>
      <c r="Q244" s="31"/>
      <c r="R244" s="31"/>
      <c r="S244" s="31"/>
      <c r="T244" s="31"/>
      <c r="U244" s="31"/>
      <c r="V244" s="31"/>
    </row>
    <row r="245" spans="1:22" ht="18.75">
      <c r="A245" s="44"/>
      <c r="B245" s="31"/>
      <c r="C245" s="31"/>
      <c r="D245" s="31"/>
      <c r="E245" s="31"/>
      <c r="F245" s="31"/>
      <c r="G245" s="31"/>
      <c r="H245" s="31"/>
      <c r="I245" s="31"/>
      <c r="J245" s="31"/>
      <c r="K245" s="31"/>
      <c r="L245" s="31"/>
      <c r="M245" s="31"/>
      <c r="N245" s="31"/>
      <c r="O245" s="31"/>
      <c r="P245" s="31"/>
      <c r="Q245" s="31"/>
      <c r="R245" s="31"/>
      <c r="S245" s="31"/>
      <c r="T245" s="31"/>
      <c r="U245" s="31"/>
      <c r="V245" s="31"/>
    </row>
    <row r="246" spans="1:22" ht="18.75">
      <c r="A246" s="44"/>
      <c r="B246" s="31"/>
      <c r="C246" s="31"/>
      <c r="D246" s="31"/>
      <c r="E246" s="31"/>
      <c r="F246" s="31"/>
      <c r="G246" s="31"/>
      <c r="H246" s="31"/>
      <c r="I246" s="31"/>
      <c r="J246" s="31"/>
      <c r="K246" s="31"/>
      <c r="L246" s="31"/>
      <c r="M246" s="31"/>
      <c r="N246" s="31"/>
      <c r="O246" s="31"/>
      <c r="P246" s="31"/>
      <c r="Q246" s="31"/>
      <c r="R246" s="31"/>
      <c r="S246" s="31"/>
      <c r="T246" s="31"/>
      <c r="U246" s="31"/>
      <c r="V246" s="31"/>
    </row>
    <row r="247" spans="1:22" ht="18.75">
      <c r="A247" s="44"/>
      <c r="B247" s="31"/>
      <c r="C247" s="31"/>
      <c r="D247" s="31"/>
      <c r="E247" s="31"/>
      <c r="F247" s="31"/>
      <c r="G247" s="31"/>
      <c r="H247" s="31"/>
      <c r="I247" s="31"/>
      <c r="J247" s="31"/>
      <c r="K247" s="31"/>
      <c r="L247" s="31"/>
      <c r="M247" s="31"/>
      <c r="N247" s="31"/>
      <c r="O247" s="31"/>
      <c r="P247" s="31"/>
      <c r="Q247" s="31"/>
      <c r="R247" s="31"/>
      <c r="S247" s="31"/>
      <c r="T247" s="31"/>
      <c r="U247" s="31"/>
      <c r="V247" s="31"/>
    </row>
    <row r="248" spans="1:22" ht="18.75">
      <c r="A248" s="44"/>
      <c r="B248" s="31"/>
      <c r="C248" s="31"/>
      <c r="D248" s="31"/>
      <c r="E248" s="31"/>
      <c r="F248" s="31"/>
      <c r="G248" s="31"/>
      <c r="H248" s="31"/>
      <c r="I248" s="31"/>
      <c r="J248" s="31"/>
      <c r="K248" s="31"/>
      <c r="L248" s="31"/>
      <c r="M248" s="31"/>
      <c r="N248" s="31"/>
      <c r="O248" s="31"/>
      <c r="P248" s="31"/>
      <c r="Q248" s="31"/>
      <c r="R248" s="31"/>
      <c r="S248" s="31"/>
      <c r="T248" s="31"/>
      <c r="U248" s="31"/>
      <c r="V248" s="31"/>
    </row>
    <row r="249" spans="1:22" ht="18.75">
      <c r="A249" s="44"/>
      <c r="B249" s="31"/>
      <c r="C249" s="31"/>
      <c r="D249" s="31"/>
      <c r="E249" s="31"/>
      <c r="F249" s="31"/>
      <c r="G249" s="31"/>
      <c r="H249" s="31"/>
      <c r="I249" s="31"/>
      <c r="J249" s="31"/>
      <c r="K249" s="31"/>
      <c r="L249" s="31"/>
      <c r="M249" s="31"/>
      <c r="N249" s="31"/>
      <c r="O249" s="31"/>
      <c r="P249" s="31"/>
      <c r="Q249" s="31"/>
      <c r="R249" s="31"/>
      <c r="S249" s="31"/>
      <c r="T249" s="31"/>
      <c r="U249" s="31"/>
      <c r="V249" s="31"/>
    </row>
    <row r="250" spans="1:22" ht="18.75">
      <c r="A250" s="44"/>
      <c r="B250" s="31"/>
      <c r="C250" s="31"/>
      <c r="D250" s="31"/>
      <c r="E250" s="31"/>
      <c r="F250" s="31"/>
      <c r="G250" s="31"/>
      <c r="H250" s="31"/>
      <c r="I250" s="31"/>
      <c r="J250" s="31"/>
      <c r="K250" s="31"/>
      <c r="L250" s="31"/>
      <c r="M250" s="31"/>
      <c r="N250" s="31"/>
      <c r="O250" s="31"/>
      <c r="P250" s="31"/>
      <c r="Q250" s="31"/>
      <c r="R250" s="31"/>
      <c r="S250" s="31"/>
      <c r="T250" s="31"/>
      <c r="U250" s="31"/>
      <c r="V250" s="31"/>
    </row>
    <row r="251" spans="1:22" ht="18.75">
      <c r="A251" s="44"/>
      <c r="B251" s="31"/>
      <c r="C251" s="31"/>
      <c r="D251" s="31"/>
      <c r="E251" s="31"/>
      <c r="F251" s="31"/>
      <c r="G251" s="31"/>
      <c r="H251" s="31"/>
      <c r="I251" s="31"/>
      <c r="J251" s="31"/>
      <c r="K251" s="31"/>
      <c r="L251" s="31"/>
      <c r="M251" s="31"/>
      <c r="N251" s="31"/>
      <c r="O251" s="31"/>
      <c r="P251" s="31"/>
      <c r="Q251" s="31"/>
      <c r="R251" s="31"/>
      <c r="S251" s="31"/>
      <c r="T251" s="31"/>
      <c r="U251" s="31"/>
      <c r="V251" s="31"/>
    </row>
    <row r="252" spans="1:22" ht="18.75">
      <c r="A252" s="44"/>
      <c r="B252" s="31"/>
      <c r="C252" s="31"/>
      <c r="D252" s="31"/>
      <c r="E252" s="31"/>
      <c r="F252" s="31"/>
      <c r="G252" s="31"/>
      <c r="H252" s="31"/>
      <c r="I252" s="31"/>
      <c r="J252" s="31"/>
      <c r="K252" s="31"/>
      <c r="L252" s="31"/>
      <c r="M252" s="31"/>
      <c r="N252" s="31"/>
      <c r="O252" s="31"/>
      <c r="P252" s="31"/>
      <c r="Q252" s="31"/>
      <c r="R252" s="31"/>
      <c r="S252" s="31"/>
      <c r="T252" s="31"/>
      <c r="U252" s="31"/>
      <c r="V252" s="31"/>
    </row>
    <row r="253" spans="1:22" ht="18.75">
      <c r="A253" s="44"/>
      <c r="B253" s="31"/>
      <c r="C253" s="31"/>
      <c r="D253" s="31"/>
      <c r="E253" s="31"/>
      <c r="F253" s="31"/>
      <c r="G253" s="31"/>
      <c r="H253" s="31"/>
      <c r="I253" s="31"/>
      <c r="J253" s="31"/>
      <c r="K253" s="31"/>
      <c r="L253" s="31"/>
      <c r="M253" s="31"/>
      <c r="N253" s="31"/>
      <c r="O253" s="31"/>
      <c r="P253" s="31"/>
      <c r="Q253" s="31"/>
      <c r="R253" s="31"/>
      <c r="S253" s="31"/>
      <c r="T253" s="31"/>
      <c r="U253" s="31"/>
      <c r="V253" s="31"/>
    </row>
    <row r="254" spans="1:22" ht="18.75">
      <c r="A254" s="44"/>
      <c r="B254" s="31"/>
      <c r="C254" s="31"/>
      <c r="D254" s="31"/>
      <c r="E254" s="31"/>
      <c r="F254" s="31"/>
      <c r="G254" s="31"/>
      <c r="H254" s="31"/>
      <c r="I254" s="31"/>
      <c r="J254" s="31"/>
      <c r="K254" s="31"/>
      <c r="L254" s="31"/>
      <c r="M254" s="31"/>
      <c r="N254" s="31"/>
      <c r="O254" s="31"/>
      <c r="P254" s="31"/>
      <c r="Q254" s="31"/>
      <c r="R254" s="31"/>
      <c r="S254" s="31"/>
      <c r="T254" s="31"/>
      <c r="U254" s="31"/>
      <c r="V254" s="31"/>
    </row>
    <row r="255" spans="1:22" ht="18.75">
      <c r="A255" s="44"/>
      <c r="B255" s="31"/>
      <c r="C255" s="31"/>
      <c r="D255" s="31"/>
      <c r="E255" s="31"/>
      <c r="F255" s="31"/>
      <c r="G255" s="31"/>
      <c r="H255" s="31"/>
      <c r="I255" s="31"/>
      <c r="J255" s="31"/>
      <c r="K255" s="31"/>
      <c r="L255" s="31"/>
      <c r="M255" s="31"/>
      <c r="N255" s="31"/>
      <c r="O255" s="31"/>
      <c r="P255" s="31"/>
      <c r="Q255" s="31"/>
      <c r="R255" s="31"/>
      <c r="S255" s="31"/>
      <c r="T255" s="31"/>
      <c r="U255" s="31"/>
      <c r="V255" s="31"/>
    </row>
    <row r="256" spans="1:22" ht="18.75">
      <c r="A256" s="44"/>
      <c r="B256" s="31"/>
      <c r="C256" s="31"/>
      <c r="D256" s="31"/>
      <c r="E256" s="31"/>
      <c r="F256" s="31"/>
      <c r="G256" s="31"/>
      <c r="H256" s="31"/>
      <c r="I256" s="31"/>
      <c r="J256" s="31"/>
      <c r="K256" s="31"/>
      <c r="L256" s="31"/>
      <c r="M256" s="31"/>
      <c r="N256" s="31"/>
      <c r="O256" s="31"/>
      <c r="P256" s="31"/>
      <c r="Q256" s="31"/>
      <c r="R256" s="31"/>
      <c r="S256" s="31"/>
      <c r="T256" s="31"/>
      <c r="U256" s="31"/>
      <c r="V256" s="31"/>
    </row>
    <row r="257" spans="1:22" ht="18.75">
      <c r="A257" s="44"/>
      <c r="B257" s="31"/>
      <c r="C257" s="31"/>
      <c r="D257" s="31"/>
      <c r="E257" s="31"/>
      <c r="F257" s="31"/>
      <c r="G257" s="31"/>
      <c r="H257" s="31"/>
      <c r="I257" s="31"/>
      <c r="J257" s="31"/>
      <c r="K257" s="31"/>
      <c r="L257" s="31"/>
      <c r="M257" s="31"/>
      <c r="N257" s="31"/>
      <c r="O257" s="31"/>
      <c r="P257" s="31"/>
      <c r="Q257" s="31"/>
      <c r="R257" s="31"/>
      <c r="S257" s="31"/>
      <c r="T257" s="31"/>
      <c r="U257" s="31"/>
      <c r="V257" s="31"/>
    </row>
    <row r="258" spans="1:22" ht="18.75">
      <c r="A258" s="44"/>
      <c r="B258" s="31"/>
      <c r="C258" s="31"/>
      <c r="D258" s="31"/>
      <c r="E258" s="31"/>
      <c r="F258" s="31"/>
      <c r="G258" s="31"/>
      <c r="H258" s="31"/>
      <c r="I258" s="31"/>
      <c r="J258" s="31"/>
      <c r="K258" s="31"/>
      <c r="L258" s="31"/>
      <c r="M258" s="31"/>
      <c r="N258" s="31"/>
      <c r="O258" s="31"/>
      <c r="P258" s="31"/>
      <c r="Q258" s="31"/>
      <c r="R258" s="31"/>
      <c r="S258" s="31"/>
      <c r="T258" s="31"/>
      <c r="U258" s="31"/>
      <c r="V258" s="31"/>
    </row>
    <row r="259" spans="1:22" ht="18.75">
      <c r="A259" s="44"/>
      <c r="B259" s="31"/>
      <c r="C259" s="31"/>
      <c r="D259" s="31"/>
      <c r="E259" s="31"/>
      <c r="F259" s="31"/>
      <c r="G259" s="31"/>
      <c r="H259" s="31"/>
      <c r="I259" s="31"/>
      <c r="J259" s="31"/>
      <c r="K259" s="31"/>
      <c r="L259" s="31"/>
      <c r="M259" s="31"/>
      <c r="N259" s="31"/>
      <c r="O259" s="31"/>
      <c r="P259" s="31"/>
      <c r="Q259" s="31"/>
      <c r="R259" s="31"/>
      <c r="S259" s="31"/>
      <c r="T259" s="31"/>
      <c r="U259" s="31"/>
      <c r="V259" s="31"/>
    </row>
    <row r="260" spans="1:22" ht="18.75">
      <c r="A260" s="44"/>
      <c r="B260" s="31"/>
      <c r="C260" s="31"/>
      <c r="D260" s="31"/>
      <c r="E260" s="31"/>
      <c r="F260" s="31"/>
      <c r="G260" s="31"/>
      <c r="H260" s="31"/>
      <c r="I260" s="31"/>
      <c r="J260" s="31"/>
      <c r="K260" s="31"/>
      <c r="L260" s="31"/>
      <c r="M260" s="31"/>
      <c r="N260" s="31"/>
      <c r="O260" s="31"/>
      <c r="P260" s="31"/>
      <c r="Q260" s="31"/>
      <c r="R260" s="31"/>
      <c r="S260" s="31"/>
      <c r="T260" s="31"/>
      <c r="U260" s="31"/>
      <c r="V260" s="31"/>
    </row>
    <row r="261" spans="1:22" ht="18.75">
      <c r="A261" s="44"/>
      <c r="B261" s="31"/>
      <c r="C261" s="31"/>
      <c r="D261" s="31"/>
      <c r="E261" s="31"/>
      <c r="F261" s="31"/>
      <c r="G261" s="31"/>
      <c r="H261" s="31"/>
      <c r="I261" s="31"/>
      <c r="J261" s="31"/>
      <c r="K261" s="31"/>
      <c r="L261" s="31"/>
      <c r="M261" s="31"/>
      <c r="N261" s="31"/>
      <c r="O261" s="31"/>
      <c r="P261" s="31"/>
      <c r="Q261" s="31"/>
      <c r="R261" s="31"/>
      <c r="S261" s="31"/>
      <c r="T261" s="31"/>
      <c r="U261" s="31"/>
      <c r="V261" s="31"/>
    </row>
    <row r="262" spans="1:22" ht="18.75">
      <c r="A262" s="44"/>
      <c r="B262" s="31"/>
      <c r="C262" s="31"/>
      <c r="D262" s="31"/>
      <c r="E262" s="31"/>
      <c r="F262" s="31"/>
      <c r="G262" s="31"/>
      <c r="H262" s="31"/>
      <c r="I262" s="31"/>
      <c r="J262" s="31"/>
      <c r="K262" s="31"/>
      <c r="L262" s="31"/>
      <c r="M262" s="31"/>
      <c r="N262" s="31"/>
      <c r="O262" s="31"/>
      <c r="P262" s="31"/>
      <c r="Q262" s="31"/>
      <c r="R262" s="31"/>
      <c r="S262" s="31"/>
      <c r="T262" s="31"/>
      <c r="U262" s="31"/>
      <c r="V262" s="31"/>
    </row>
    <row r="263" spans="1:22" ht="18.75">
      <c r="A263" s="44"/>
      <c r="B263" s="31"/>
      <c r="C263" s="31"/>
      <c r="D263" s="31"/>
      <c r="E263" s="31"/>
      <c r="F263" s="31"/>
      <c r="G263" s="31"/>
      <c r="H263" s="31"/>
      <c r="I263" s="31"/>
      <c r="J263" s="31"/>
      <c r="K263" s="31"/>
      <c r="L263" s="31"/>
      <c r="M263" s="31"/>
      <c r="N263" s="31"/>
      <c r="O263" s="31"/>
      <c r="P263" s="31"/>
      <c r="Q263" s="31"/>
      <c r="R263" s="31"/>
      <c r="S263" s="31"/>
      <c r="T263" s="31"/>
      <c r="U263" s="31"/>
      <c r="V263" s="31"/>
    </row>
    <row r="264" spans="1:22" ht="18.75">
      <c r="A264" s="44"/>
      <c r="B264" s="31"/>
      <c r="C264" s="31"/>
      <c r="D264" s="31"/>
      <c r="E264" s="31"/>
      <c r="F264" s="31"/>
      <c r="G264" s="31"/>
      <c r="H264" s="31"/>
      <c r="I264" s="31"/>
      <c r="J264" s="31"/>
      <c r="K264" s="31"/>
      <c r="L264" s="31"/>
      <c r="M264" s="31"/>
      <c r="N264" s="31"/>
      <c r="O264" s="31"/>
      <c r="P264" s="31"/>
      <c r="Q264" s="31"/>
      <c r="R264" s="31"/>
      <c r="S264" s="31"/>
      <c r="T264" s="31"/>
      <c r="U264" s="31"/>
      <c r="V264" s="31"/>
    </row>
    <row r="265" spans="1:22" ht="18.75">
      <c r="A265" s="44"/>
      <c r="B265" s="31"/>
      <c r="C265" s="31"/>
      <c r="D265" s="31"/>
      <c r="E265" s="31"/>
      <c r="F265" s="31"/>
      <c r="G265" s="31"/>
      <c r="H265" s="31"/>
      <c r="I265" s="31"/>
      <c r="J265" s="31"/>
      <c r="K265" s="31"/>
      <c r="L265" s="31"/>
      <c r="M265" s="31"/>
      <c r="N265" s="31"/>
      <c r="O265" s="31"/>
      <c r="P265" s="31"/>
      <c r="Q265" s="31"/>
      <c r="R265" s="31"/>
      <c r="S265" s="31"/>
      <c r="T265" s="31"/>
      <c r="U265" s="31"/>
      <c r="V265" s="31"/>
    </row>
    <row r="266" spans="1:22" ht="18.75">
      <c r="A266" s="44"/>
      <c r="B266" s="31"/>
      <c r="C266" s="31"/>
      <c r="D266" s="31"/>
      <c r="E266" s="31"/>
      <c r="F266" s="31"/>
      <c r="G266" s="31"/>
      <c r="H266" s="31"/>
      <c r="I266" s="31"/>
      <c r="J266" s="31"/>
      <c r="K266" s="31"/>
      <c r="L266" s="31"/>
      <c r="M266" s="31"/>
      <c r="N266" s="31"/>
      <c r="O266" s="31"/>
      <c r="P266" s="31"/>
      <c r="Q266" s="31"/>
      <c r="R266" s="31"/>
      <c r="S266" s="31"/>
      <c r="T266" s="31"/>
      <c r="U266" s="31"/>
      <c r="V266" s="31"/>
    </row>
    <row r="267" spans="1:22" ht="18.75">
      <c r="A267" s="44"/>
      <c r="B267" s="31"/>
      <c r="C267" s="31"/>
      <c r="D267" s="31"/>
      <c r="E267" s="31"/>
      <c r="F267" s="31"/>
      <c r="G267" s="31"/>
      <c r="H267" s="31"/>
      <c r="I267" s="31"/>
      <c r="J267" s="31"/>
      <c r="K267" s="31"/>
      <c r="L267" s="31"/>
      <c r="M267" s="31"/>
      <c r="N267" s="31"/>
      <c r="O267" s="31"/>
      <c r="P267" s="31"/>
      <c r="Q267" s="31"/>
      <c r="R267" s="31"/>
      <c r="S267" s="31"/>
      <c r="T267" s="31"/>
      <c r="U267" s="31"/>
      <c r="V267" s="31"/>
    </row>
    <row r="268" spans="1:22" ht="18.75">
      <c r="A268" s="44"/>
      <c r="B268" s="31"/>
      <c r="C268" s="31"/>
      <c r="D268" s="31"/>
      <c r="E268" s="31"/>
      <c r="F268" s="31"/>
      <c r="G268" s="31"/>
      <c r="H268" s="31"/>
      <c r="I268" s="31"/>
      <c r="J268" s="31"/>
      <c r="K268" s="31"/>
      <c r="L268" s="31"/>
      <c r="M268" s="31"/>
      <c r="N268" s="31"/>
      <c r="O268" s="31"/>
      <c r="P268" s="31"/>
      <c r="Q268" s="31"/>
      <c r="R268" s="31"/>
      <c r="S268" s="31"/>
      <c r="T268" s="31"/>
      <c r="U268" s="31"/>
      <c r="V268" s="31"/>
    </row>
  </sheetData>
  <sheetProtection/>
  <mergeCells count="33">
    <mergeCell ref="S5:V6"/>
    <mergeCell ref="S7:S10"/>
    <mergeCell ref="T7:V7"/>
    <mergeCell ref="T8:T10"/>
    <mergeCell ref="U8:U10"/>
    <mergeCell ref="V8:V10"/>
    <mergeCell ref="N8:N10"/>
    <mergeCell ref="O5:R6"/>
    <mergeCell ref="O7:O10"/>
    <mergeCell ref="P7:R7"/>
    <mergeCell ref="P8:P10"/>
    <mergeCell ref="Q8:Q10"/>
    <mergeCell ref="R8:R10"/>
    <mergeCell ref="A2:V2"/>
    <mergeCell ref="A3:V3"/>
    <mergeCell ref="A5:A10"/>
    <mergeCell ref="B5:B10"/>
    <mergeCell ref="C5:C10"/>
    <mergeCell ref="K5:N6"/>
    <mergeCell ref="K7:K10"/>
    <mergeCell ref="L7:N7"/>
    <mergeCell ref="L8:L10"/>
    <mergeCell ref="M8:M10"/>
    <mergeCell ref="D5:D10"/>
    <mergeCell ref="E5:E10"/>
    <mergeCell ref="F5:J5"/>
    <mergeCell ref="G7:G10"/>
    <mergeCell ref="H7:J7"/>
    <mergeCell ref="H8:H10"/>
    <mergeCell ref="I8:I10"/>
    <mergeCell ref="J8:J10"/>
    <mergeCell ref="F6:F10"/>
    <mergeCell ref="G6:J6"/>
  </mergeCells>
  <printOptions horizontalCentered="1"/>
  <pageMargins left="0.19" right="0.2" top="0.69" bottom="0.35" header="0.35" footer="0.25"/>
  <pageSetup fitToHeight="1" fitToWidth="1" horizontalDpi="600" verticalDpi="600" orientation="landscape" paperSize="9" scale="60" r:id="rId1"/>
  <headerFooter>
    <oddHeader>&amp;C50</oddHeader>
  </headerFooter>
</worksheet>
</file>

<file path=xl/worksheets/sheet2.xml><?xml version="1.0" encoding="utf-8"?>
<worksheet xmlns="http://schemas.openxmlformats.org/spreadsheetml/2006/main" xmlns:r="http://schemas.openxmlformats.org/officeDocument/2006/relationships">
  <sheetPr>
    <tabColor rgb="FF002060"/>
  </sheetPr>
  <dimension ref="A1:J35"/>
  <sheetViews>
    <sheetView zoomScalePageLayoutView="0" workbookViewId="0" topLeftCell="A2">
      <pane xSplit="2" ySplit="7" topLeftCell="C9" activePane="bottomRight" state="frozen"/>
      <selection pane="topLeft" activeCell="A2" sqref="A2"/>
      <selection pane="topRight" activeCell="C2" sqref="C2"/>
      <selection pane="bottomLeft" activeCell="A9" sqref="A9"/>
      <selection pane="bottomRight" activeCell="J12" sqref="J12"/>
    </sheetView>
  </sheetViews>
  <sheetFormatPr defaultColWidth="9" defaultRowHeight="15"/>
  <cols>
    <col min="1" max="1" width="4" style="4" customWidth="1"/>
    <col min="2" max="2" width="47.3984375" style="4" customWidth="1"/>
    <col min="3" max="6" width="10.69921875" style="4" customWidth="1"/>
    <col min="7" max="8" width="10.09765625" style="4" customWidth="1"/>
    <col min="9" max="9" width="6" style="4" customWidth="1"/>
    <col min="10" max="10" width="12" style="492" bestFit="1" customWidth="1"/>
    <col min="11" max="16384" width="9" style="4" customWidth="1"/>
  </cols>
  <sheetData>
    <row r="1" spans="1:8" ht="34.5" customHeight="1">
      <c r="A1" s="1"/>
      <c r="B1" s="47"/>
      <c r="C1" s="2"/>
      <c r="D1" s="2"/>
      <c r="E1" s="2"/>
      <c r="F1" s="2"/>
      <c r="H1" s="134" t="s">
        <v>240</v>
      </c>
    </row>
    <row r="2" spans="1:8" ht="26.25" customHeight="1">
      <c r="A2" s="380" t="s">
        <v>335</v>
      </c>
      <c r="B2" s="380"/>
      <c r="C2" s="380"/>
      <c r="D2" s="380"/>
      <c r="E2" s="380"/>
      <c r="F2" s="380"/>
      <c r="G2" s="380"/>
      <c r="H2" s="380"/>
    </row>
    <row r="3" spans="1:8" ht="21" customHeight="1">
      <c r="A3" s="383" t="str">
        <f>PL15!A3</f>
        <v>(Kèm theo Nghị quyết số       /NQ-HĐND ngày     /12/2020 của HĐND huyện Tuần Giáo)</v>
      </c>
      <c r="B3" s="383"/>
      <c r="C3" s="383"/>
      <c r="D3" s="383"/>
      <c r="E3" s="383"/>
      <c r="F3" s="383"/>
      <c r="G3" s="383"/>
      <c r="H3" s="383"/>
    </row>
    <row r="4" spans="1:8" ht="19.5" customHeight="1">
      <c r="A4" s="6"/>
      <c r="B4" s="6"/>
      <c r="C4" s="7"/>
      <c r="D4" s="7"/>
      <c r="E4" s="7"/>
      <c r="F4" s="7"/>
      <c r="G4" s="9"/>
      <c r="H4" s="15" t="s">
        <v>86</v>
      </c>
    </row>
    <row r="5" spans="1:10" s="8" customFormat="1" ht="27" customHeight="1">
      <c r="A5" s="385" t="s">
        <v>64</v>
      </c>
      <c r="B5" s="385" t="s">
        <v>4</v>
      </c>
      <c r="C5" s="384" t="s">
        <v>334</v>
      </c>
      <c r="D5" s="384"/>
      <c r="E5" s="381" t="s">
        <v>317</v>
      </c>
      <c r="F5" s="382"/>
      <c r="G5" s="381" t="s">
        <v>90</v>
      </c>
      <c r="H5" s="381"/>
      <c r="J5" s="493"/>
    </row>
    <row r="6" spans="1:10" s="8" customFormat="1" ht="39.75" customHeight="1">
      <c r="A6" s="386"/>
      <c r="B6" s="386"/>
      <c r="C6" s="338" t="s">
        <v>314</v>
      </c>
      <c r="D6" s="338" t="s">
        <v>315</v>
      </c>
      <c r="E6" s="338" t="s">
        <v>314</v>
      </c>
      <c r="F6" s="338" t="s">
        <v>315</v>
      </c>
      <c r="G6" s="338" t="s">
        <v>314</v>
      </c>
      <c r="H6" s="338" t="s">
        <v>315</v>
      </c>
      <c r="J6" s="493"/>
    </row>
    <row r="7" spans="1:10" s="50" customFormat="1" ht="17.25" customHeight="1">
      <c r="A7" s="49" t="s">
        <v>6</v>
      </c>
      <c r="B7" s="49" t="s">
        <v>7</v>
      </c>
      <c r="C7" s="49">
        <v>1</v>
      </c>
      <c r="D7" s="49">
        <f>C7+1</f>
        <v>2</v>
      </c>
      <c r="E7" s="49">
        <f>D7+1</f>
        <v>3</v>
      </c>
      <c r="F7" s="49">
        <f>E7+1</f>
        <v>4</v>
      </c>
      <c r="G7" s="49" t="s">
        <v>69</v>
      </c>
      <c r="H7" s="49" t="s">
        <v>70</v>
      </c>
      <c r="J7" s="494"/>
    </row>
    <row r="8" spans="1:10" s="7" customFormat="1" ht="25.5" customHeight="1">
      <c r="A8" s="56"/>
      <c r="B8" s="57" t="s">
        <v>109</v>
      </c>
      <c r="C8" s="253">
        <f>C9+C32</f>
        <v>57950</v>
      </c>
      <c r="D8" s="253">
        <f>D9+D32</f>
        <v>55594</v>
      </c>
      <c r="E8" s="253">
        <f>E9+E32</f>
        <v>53000</v>
      </c>
      <c r="F8" s="253">
        <f>F9+F32</f>
        <v>50200</v>
      </c>
      <c r="G8" s="254">
        <f aca="true" t="shared" si="0" ref="G8:H13">E8/C8*100</f>
        <v>91.458153580673</v>
      </c>
      <c r="H8" s="254">
        <f t="shared" si="0"/>
        <v>90.29751412022881</v>
      </c>
      <c r="I8" s="85"/>
      <c r="J8" s="495"/>
    </row>
    <row r="9" spans="1:10" s="7" customFormat="1" ht="23.25" customHeight="1">
      <c r="A9" s="58" t="s">
        <v>19</v>
      </c>
      <c r="B9" s="59" t="s">
        <v>8</v>
      </c>
      <c r="C9" s="126">
        <f>C10+C16+C18+C14+C19+C20+C15+C27+C21+C26+C17+C28+C31</f>
        <v>57950</v>
      </c>
      <c r="D9" s="126">
        <f>D10+D16+D18+D14+D19+D20+D15+D27+D21+D26+D17+D28+D31</f>
        <v>55594</v>
      </c>
      <c r="E9" s="126">
        <f>E10+E16+E18+E14+E19+E20+E15+E27+E21+E26+E17+E28+E31</f>
        <v>53000</v>
      </c>
      <c r="F9" s="126">
        <f>F10+F16+F18+F14+F19+F20+F15+F27+F21+F26+F17+F28+F31</f>
        <v>50200</v>
      </c>
      <c r="G9" s="127">
        <f>E9/C9*100</f>
        <v>91.458153580673</v>
      </c>
      <c r="H9" s="127">
        <f>F9/D9*100</f>
        <v>90.29751412022881</v>
      </c>
      <c r="J9" s="495">
        <v>633286</v>
      </c>
    </row>
    <row r="10" spans="1:10" s="7" customFormat="1" ht="23.25" customHeight="1">
      <c r="A10" s="60">
        <v>1</v>
      </c>
      <c r="B10" s="61" t="s">
        <v>3</v>
      </c>
      <c r="C10" s="70">
        <f>SUM(C11:C13)</f>
        <v>23500</v>
      </c>
      <c r="D10" s="70">
        <f>SUM(D11:D13)</f>
        <v>23500</v>
      </c>
      <c r="E10" s="70">
        <f>SUM(E11:E13)</f>
        <v>22700</v>
      </c>
      <c r="F10" s="70">
        <f>SUM(F11:F13)</f>
        <v>22700</v>
      </c>
      <c r="G10" s="128">
        <f t="shared" si="0"/>
        <v>96.59574468085106</v>
      </c>
      <c r="H10" s="128">
        <f t="shared" si="0"/>
        <v>96.59574468085106</v>
      </c>
      <c r="J10" s="495">
        <v>50200</v>
      </c>
    </row>
    <row r="11" spans="1:10" s="9" customFormat="1" ht="23.25" customHeight="1">
      <c r="A11" s="62" t="s">
        <v>15</v>
      </c>
      <c r="B11" s="63" t="s">
        <v>220</v>
      </c>
      <c r="C11" s="129">
        <v>11400</v>
      </c>
      <c r="D11" s="129">
        <v>11400</v>
      </c>
      <c r="E11" s="129">
        <v>9950</v>
      </c>
      <c r="F11" s="129">
        <v>9950</v>
      </c>
      <c r="G11" s="130">
        <f t="shared" si="0"/>
        <v>87.28070175438597</v>
      </c>
      <c r="H11" s="130">
        <f t="shared" si="0"/>
        <v>87.28070175438597</v>
      </c>
      <c r="J11" s="496">
        <f>+J9+J10</f>
        <v>683486</v>
      </c>
    </row>
    <row r="12" spans="1:10" s="9" customFormat="1" ht="23.25" customHeight="1">
      <c r="A12" s="62" t="s">
        <v>15</v>
      </c>
      <c r="B12" s="63" t="s">
        <v>221</v>
      </c>
      <c r="C12" s="129">
        <v>1000</v>
      </c>
      <c r="D12" s="129">
        <v>1000</v>
      </c>
      <c r="E12" s="129">
        <v>1000</v>
      </c>
      <c r="F12" s="129">
        <v>1000</v>
      </c>
      <c r="G12" s="130">
        <f t="shared" si="0"/>
        <v>100</v>
      </c>
      <c r="H12" s="130">
        <f t="shared" si="0"/>
        <v>100</v>
      </c>
      <c r="J12" s="496"/>
    </row>
    <row r="13" spans="1:10" s="9" customFormat="1" ht="23.25" customHeight="1">
      <c r="A13" s="62" t="s">
        <v>15</v>
      </c>
      <c r="B13" s="63" t="s">
        <v>222</v>
      </c>
      <c r="C13" s="129">
        <v>11100</v>
      </c>
      <c r="D13" s="129">
        <v>11100</v>
      </c>
      <c r="E13" s="129">
        <v>11750</v>
      </c>
      <c r="F13" s="129">
        <v>11750</v>
      </c>
      <c r="G13" s="130">
        <f t="shared" si="0"/>
        <v>105.85585585585586</v>
      </c>
      <c r="H13" s="130">
        <f t="shared" si="0"/>
        <v>105.85585585585586</v>
      </c>
      <c r="J13" s="496"/>
    </row>
    <row r="14" spans="1:10" s="7" customFormat="1" ht="23.25" customHeight="1">
      <c r="A14" s="60">
        <v>2</v>
      </c>
      <c r="B14" s="61" t="s">
        <v>9</v>
      </c>
      <c r="C14" s="70">
        <v>5500</v>
      </c>
      <c r="D14" s="70">
        <v>5500</v>
      </c>
      <c r="E14" s="70">
        <v>5500</v>
      </c>
      <c r="F14" s="70">
        <v>5500</v>
      </c>
      <c r="G14" s="128">
        <f aca="true" t="shared" si="1" ref="G14:H16">E14/C14*100</f>
        <v>100</v>
      </c>
      <c r="H14" s="128">
        <f t="shared" si="1"/>
        <v>100</v>
      </c>
      <c r="J14" s="495"/>
    </row>
    <row r="15" spans="1:10" s="7" customFormat="1" ht="23.25" customHeight="1">
      <c r="A15" s="60">
        <v>3</v>
      </c>
      <c r="B15" s="61" t="s">
        <v>11</v>
      </c>
      <c r="C15" s="70">
        <v>90</v>
      </c>
      <c r="D15" s="70">
        <v>90</v>
      </c>
      <c r="E15" s="70">
        <v>50</v>
      </c>
      <c r="F15" s="70">
        <v>50</v>
      </c>
      <c r="G15" s="128">
        <f t="shared" si="1"/>
        <v>55.55555555555556</v>
      </c>
      <c r="H15" s="128">
        <f t="shared" si="1"/>
        <v>55.55555555555556</v>
      </c>
      <c r="J15" s="495"/>
    </row>
    <row r="16" spans="1:10" s="7" customFormat="1" ht="23.25" customHeight="1">
      <c r="A16" s="60">
        <v>4</v>
      </c>
      <c r="B16" s="61" t="s">
        <v>12</v>
      </c>
      <c r="C16" s="70">
        <v>1800</v>
      </c>
      <c r="D16" s="70">
        <v>1800</v>
      </c>
      <c r="E16" s="70">
        <v>1700</v>
      </c>
      <c r="F16" s="70">
        <v>1700</v>
      </c>
      <c r="G16" s="128">
        <f t="shared" si="1"/>
        <v>94.44444444444444</v>
      </c>
      <c r="H16" s="128">
        <f t="shared" si="1"/>
        <v>94.44444444444444</v>
      </c>
      <c r="J16" s="495"/>
    </row>
    <row r="17" spans="1:10" s="7" customFormat="1" ht="23.25" customHeight="1">
      <c r="A17" s="60">
        <v>5</v>
      </c>
      <c r="B17" s="61" t="s">
        <v>17</v>
      </c>
      <c r="C17" s="70">
        <v>130</v>
      </c>
      <c r="D17" s="70">
        <v>130</v>
      </c>
      <c r="E17" s="70">
        <v>100</v>
      </c>
      <c r="F17" s="70">
        <v>100</v>
      </c>
      <c r="G17" s="128"/>
      <c r="H17" s="128"/>
      <c r="J17" s="495"/>
    </row>
    <row r="18" spans="1:10" s="7" customFormat="1" ht="23.25" customHeight="1" hidden="1">
      <c r="A18" s="60">
        <f>A16+1</f>
        <v>5</v>
      </c>
      <c r="B18" s="61" t="s">
        <v>13</v>
      </c>
      <c r="C18" s="70"/>
      <c r="D18" s="70"/>
      <c r="E18" s="70"/>
      <c r="F18" s="70"/>
      <c r="G18" s="128"/>
      <c r="H18" s="128"/>
      <c r="J18" s="495"/>
    </row>
    <row r="19" spans="1:10" s="7" customFormat="1" ht="23.25" customHeight="1">
      <c r="A19" s="60">
        <v>6</v>
      </c>
      <c r="B19" s="61" t="s">
        <v>14</v>
      </c>
      <c r="C19" s="131">
        <v>1200</v>
      </c>
      <c r="D19" s="131">
        <f>C19-306</f>
        <v>894</v>
      </c>
      <c r="E19" s="131">
        <v>1300</v>
      </c>
      <c r="F19" s="131">
        <v>1300</v>
      </c>
      <c r="G19" s="132">
        <f>E19/C19*100</f>
        <v>108.33333333333333</v>
      </c>
      <c r="H19" s="132">
        <f>F19/D19*100</f>
        <v>145.413870246085</v>
      </c>
      <c r="J19" s="495"/>
    </row>
    <row r="20" spans="1:10" s="7" customFormat="1" ht="23.25" customHeight="1" hidden="1">
      <c r="A20" s="60">
        <f>A19+1</f>
        <v>7</v>
      </c>
      <c r="B20" s="61" t="s">
        <v>10</v>
      </c>
      <c r="C20" s="70"/>
      <c r="D20" s="70"/>
      <c r="E20" s="70"/>
      <c r="F20" s="70"/>
      <c r="G20" s="128"/>
      <c r="H20" s="128"/>
      <c r="J20" s="495"/>
    </row>
    <row r="21" spans="1:10" s="7" customFormat="1" ht="23.25" customHeight="1">
      <c r="A21" s="60">
        <v>7</v>
      </c>
      <c r="B21" s="61" t="s">
        <v>16</v>
      </c>
      <c r="C21" s="70">
        <f>C22+C25</f>
        <v>24000</v>
      </c>
      <c r="D21" s="70">
        <f>D22+D25</f>
        <v>23000</v>
      </c>
      <c r="E21" s="70">
        <f>E22+E25</f>
        <v>20000</v>
      </c>
      <c r="F21" s="70">
        <f>F22+F25</f>
        <v>18250</v>
      </c>
      <c r="G21" s="128">
        <f>E21/C21*100</f>
        <v>83.33333333333334</v>
      </c>
      <c r="H21" s="128">
        <f>F21/D21*100</f>
        <v>79.34782608695652</v>
      </c>
      <c r="J21" s="495"/>
    </row>
    <row r="22" spans="1:10" s="9" customFormat="1" ht="23.25" customHeight="1">
      <c r="A22" s="62" t="s">
        <v>15</v>
      </c>
      <c r="B22" s="63" t="s">
        <v>223</v>
      </c>
      <c r="C22" s="133">
        <f>C23+C24</f>
        <v>1000</v>
      </c>
      <c r="D22" s="133">
        <f>D23+D24</f>
        <v>0</v>
      </c>
      <c r="E22" s="133">
        <f>E23+E24</f>
        <v>2000</v>
      </c>
      <c r="F22" s="133">
        <f>F23+F24</f>
        <v>250</v>
      </c>
      <c r="G22" s="130">
        <f>E22/C22*100</f>
        <v>200</v>
      </c>
      <c r="H22" s="130"/>
      <c r="J22" s="496"/>
    </row>
    <row r="23" spans="1:10" s="9" customFormat="1" ht="23.25" customHeight="1">
      <c r="A23" s="192"/>
      <c r="B23" s="63" t="s">
        <v>224</v>
      </c>
      <c r="C23" s="133">
        <v>1000</v>
      </c>
      <c r="D23" s="133"/>
      <c r="E23" s="133">
        <v>1750</v>
      </c>
      <c r="F23" s="133"/>
      <c r="G23" s="130">
        <f>E23/C23*100</f>
        <v>175</v>
      </c>
      <c r="H23" s="130"/>
      <c r="J23" s="496"/>
    </row>
    <row r="24" spans="1:10" s="9" customFormat="1" ht="23.25" customHeight="1">
      <c r="A24" s="62"/>
      <c r="B24" s="63" t="s">
        <v>225</v>
      </c>
      <c r="C24" s="133"/>
      <c r="D24" s="133"/>
      <c r="E24" s="133">
        <v>250</v>
      </c>
      <c r="F24" s="133">
        <v>250</v>
      </c>
      <c r="G24" s="130"/>
      <c r="H24" s="130"/>
      <c r="J24" s="496"/>
    </row>
    <row r="25" spans="1:10" s="9" customFormat="1" ht="23.25" customHeight="1">
      <c r="A25" s="62" t="s">
        <v>15</v>
      </c>
      <c r="B25" s="63" t="s">
        <v>226</v>
      </c>
      <c r="C25" s="133">
        <v>23000</v>
      </c>
      <c r="D25" s="133">
        <v>23000</v>
      </c>
      <c r="E25" s="133">
        <v>18000</v>
      </c>
      <c r="F25" s="133">
        <v>18000</v>
      </c>
      <c r="G25" s="130">
        <f>E25/C25*100</f>
        <v>78.26086956521739</v>
      </c>
      <c r="H25" s="130">
        <f>F25/D25*100</f>
        <v>78.26086956521739</v>
      </c>
      <c r="J25" s="496"/>
    </row>
    <row r="26" spans="1:10" s="7" customFormat="1" ht="23.25" customHeight="1" hidden="1">
      <c r="A26" s="60">
        <f>A21+1</f>
        <v>8</v>
      </c>
      <c r="B26" s="61" t="s">
        <v>35</v>
      </c>
      <c r="C26" s="70"/>
      <c r="D26" s="70"/>
      <c r="E26" s="70"/>
      <c r="F26" s="70"/>
      <c r="G26" s="128"/>
      <c r="H26" s="128"/>
      <c r="J26" s="495"/>
    </row>
    <row r="27" spans="1:10" s="7" customFormat="1" ht="23.25" customHeight="1">
      <c r="A27" s="60">
        <v>8</v>
      </c>
      <c r="B27" s="61" t="s">
        <v>34</v>
      </c>
      <c r="C27" s="70">
        <v>30</v>
      </c>
      <c r="D27" s="70">
        <v>30</v>
      </c>
      <c r="E27" s="70"/>
      <c r="F27" s="70"/>
      <c r="G27" s="128"/>
      <c r="H27" s="128"/>
      <c r="J27" s="495"/>
    </row>
    <row r="28" spans="1:10" s="7" customFormat="1" ht="23.25" customHeight="1">
      <c r="A28" s="60">
        <v>9</v>
      </c>
      <c r="B28" s="61" t="s">
        <v>18</v>
      </c>
      <c r="C28" s="70">
        <f>C29+C30</f>
        <v>1600</v>
      </c>
      <c r="D28" s="70">
        <f>D29+D30</f>
        <v>550</v>
      </c>
      <c r="E28" s="70">
        <f>E29+E30</f>
        <v>1600</v>
      </c>
      <c r="F28" s="70">
        <f>F29+F30</f>
        <v>550</v>
      </c>
      <c r="G28" s="128">
        <f>E28/C28*100</f>
        <v>100</v>
      </c>
      <c r="H28" s="128">
        <f>F28/D28*100</f>
        <v>100</v>
      </c>
      <c r="J28" s="495"/>
    </row>
    <row r="29" spans="1:10" s="9" customFormat="1" ht="23.25" customHeight="1">
      <c r="A29" s="62" t="s">
        <v>15</v>
      </c>
      <c r="B29" s="63" t="s">
        <v>277</v>
      </c>
      <c r="C29" s="133">
        <v>1050</v>
      </c>
      <c r="D29" s="133"/>
      <c r="E29" s="133">
        <v>1050</v>
      </c>
      <c r="F29" s="133"/>
      <c r="G29" s="130">
        <f>E29/C29*100</f>
        <v>100</v>
      </c>
      <c r="H29" s="130"/>
      <c r="J29" s="496"/>
    </row>
    <row r="30" spans="1:10" s="9" customFormat="1" ht="23.25" customHeight="1">
      <c r="A30" s="62" t="s">
        <v>15</v>
      </c>
      <c r="B30" s="63" t="s">
        <v>227</v>
      </c>
      <c r="C30" s="133">
        <v>550</v>
      </c>
      <c r="D30" s="133">
        <v>550</v>
      </c>
      <c r="E30" s="133">
        <v>550</v>
      </c>
      <c r="F30" s="133">
        <v>550</v>
      </c>
      <c r="G30" s="130">
        <f>E30/C30*100</f>
        <v>100</v>
      </c>
      <c r="H30" s="130">
        <f>F30/D30*100</f>
        <v>100</v>
      </c>
      <c r="J30" s="496"/>
    </row>
    <row r="31" spans="1:10" s="7" customFormat="1" ht="23.25" customHeight="1">
      <c r="A31" s="300">
        <f>A28+1</f>
        <v>10</v>
      </c>
      <c r="B31" s="65" t="s">
        <v>76</v>
      </c>
      <c r="C31" s="263">
        <v>100</v>
      </c>
      <c r="D31" s="263">
        <v>100</v>
      </c>
      <c r="E31" s="263">
        <v>50</v>
      </c>
      <c r="F31" s="263">
        <v>50</v>
      </c>
      <c r="G31" s="343">
        <f>E31/C31*100</f>
        <v>50</v>
      </c>
      <c r="H31" s="343">
        <f>F31/D31*100</f>
        <v>50</v>
      </c>
      <c r="J31" s="495"/>
    </row>
    <row r="32" spans="1:10" s="7" customFormat="1" ht="23.25" customHeight="1" hidden="1">
      <c r="A32" s="339" t="s">
        <v>20</v>
      </c>
      <c r="B32" s="340" t="s">
        <v>54</v>
      </c>
      <c r="C32" s="341"/>
      <c r="D32" s="341"/>
      <c r="E32" s="341"/>
      <c r="F32" s="341"/>
      <c r="G32" s="342"/>
      <c r="H32" s="342"/>
      <c r="J32" s="495"/>
    </row>
    <row r="33" spans="1:2" ht="18.75">
      <c r="A33" s="18"/>
      <c r="B33" s="21"/>
    </row>
    <row r="34" spans="1:2" ht="18.75">
      <c r="A34" s="18"/>
      <c r="B34" s="21"/>
    </row>
    <row r="35" spans="1:2" ht="18.75">
      <c r="A35" s="18"/>
      <c r="B35" s="21"/>
    </row>
  </sheetData>
  <sheetProtection/>
  <mergeCells count="7">
    <mergeCell ref="A2:H2"/>
    <mergeCell ref="E5:F5"/>
    <mergeCell ref="G5:H5"/>
    <mergeCell ref="A3:H3"/>
    <mergeCell ref="C5:D5"/>
    <mergeCell ref="B5:B6"/>
    <mergeCell ref="A5:A6"/>
  </mergeCells>
  <printOptions horizontalCentered="1"/>
  <pageMargins left="0.56" right="0" top="0.62" bottom="0.17" header="0.75" footer="0.2"/>
  <pageSetup fitToHeight="5" horizontalDpi="600" verticalDpi="600" orientation="portrait" paperSize="9" scale="77" r:id="rId1"/>
  <headerFooter alignWithMargins="0">
    <oddHeader xml:space="preserve">&amp;C                                                                                                                                  </oddHeader>
    <oddFooter>&amp;C&amp;".VnTime,Italic"&amp;8
</oddFooter>
  </headerFooter>
</worksheet>
</file>

<file path=xl/worksheets/sheet3.xml><?xml version="1.0" encoding="utf-8"?>
<worksheet xmlns="http://schemas.openxmlformats.org/spreadsheetml/2006/main" xmlns:r="http://schemas.openxmlformats.org/officeDocument/2006/relationships">
  <sheetPr>
    <tabColor rgb="FF002060"/>
  </sheetPr>
  <dimension ref="A1:H74"/>
  <sheetViews>
    <sheetView zoomScalePageLayoutView="0" workbookViewId="0" topLeftCell="A1">
      <pane xSplit="2" ySplit="9" topLeftCell="C13" activePane="bottomRight" state="frozen"/>
      <selection pane="topLeft" activeCell="A1" sqref="A1"/>
      <selection pane="topRight" activeCell="C1" sqref="C1"/>
      <selection pane="bottomLeft" activeCell="A10" sqref="A10"/>
      <selection pane="bottomRight" activeCell="D26" sqref="D26"/>
    </sheetView>
  </sheetViews>
  <sheetFormatPr defaultColWidth="9" defaultRowHeight="15"/>
  <cols>
    <col min="1" max="1" width="7.09765625" style="144" customWidth="1"/>
    <col min="2" max="2" width="49.296875" style="144" customWidth="1"/>
    <col min="3" max="4" width="11.09765625" style="144" customWidth="1"/>
    <col min="5" max="6" width="10.19921875" style="144" customWidth="1"/>
    <col min="7" max="16384" width="9" style="144" customWidth="1"/>
  </cols>
  <sheetData>
    <row r="1" spans="1:6" ht="28.5" customHeight="1">
      <c r="A1" s="141"/>
      <c r="B1" s="229"/>
      <c r="C1" s="142"/>
      <c r="D1" s="143"/>
      <c r="E1" s="230"/>
      <c r="F1" s="202" t="s">
        <v>239</v>
      </c>
    </row>
    <row r="2" spans="1:6" ht="27" customHeight="1">
      <c r="A2" s="143" t="s">
        <v>316</v>
      </c>
      <c r="B2" s="143"/>
      <c r="C2" s="145"/>
      <c r="D2" s="145"/>
      <c r="E2" s="145"/>
      <c r="F2" s="145"/>
    </row>
    <row r="3" spans="1:7" ht="21" customHeight="1">
      <c r="A3" s="387" t="str">
        <f>PL15!A3</f>
        <v>(Kèm theo Nghị quyết số       /NQ-HĐND ngày     /12/2020 của HĐND huyện Tuần Giáo)</v>
      </c>
      <c r="B3" s="387"/>
      <c r="C3" s="387"/>
      <c r="D3" s="387"/>
      <c r="E3" s="387"/>
      <c r="F3" s="387"/>
      <c r="G3" s="231"/>
    </row>
    <row r="4" spans="1:6" ht="23.25" customHeight="1">
      <c r="A4" s="146"/>
      <c r="B4" s="146"/>
      <c r="C4" s="147"/>
      <c r="D4" s="388" t="s">
        <v>86</v>
      </c>
      <c r="E4" s="388"/>
      <c r="F4" s="388"/>
    </row>
    <row r="5" spans="1:6" s="232" customFormat="1" ht="19.5" customHeight="1">
      <c r="A5" s="389" t="s">
        <v>64</v>
      </c>
      <c r="B5" s="390" t="s">
        <v>4</v>
      </c>
      <c r="C5" s="389" t="s">
        <v>318</v>
      </c>
      <c r="D5" s="389" t="s">
        <v>317</v>
      </c>
      <c r="E5" s="390" t="s">
        <v>65</v>
      </c>
      <c r="F5" s="390"/>
    </row>
    <row r="6" spans="1:6" s="232" customFormat="1" ht="19.5" customHeight="1">
      <c r="A6" s="389"/>
      <c r="B6" s="390"/>
      <c r="C6" s="389"/>
      <c r="D6" s="389"/>
      <c r="E6" s="389" t="s">
        <v>87</v>
      </c>
      <c r="F6" s="389" t="s">
        <v>151</v>
      </c>
    </row>
    <row r="7" spans="1:6" s="232" customFormat="1" ht="19.5" customHeight="1">
      <c r="A7" s="389"/>
      <c r="B7" s="390"/>
      <c r="C7" s="389"/>
      <c r="D7" s="389"/>
      <c r="E7" s="389"/>
      <c r="F7" s="389"/>
    </row>
    <row r="8" spans="1:6" s="337" customFormat="1" ht="17.25" customHeight="1">
      <c r="A8" s="218" t="s">
        <v>6</v>
      </c>
      <c r="B8" s="218" t="s">
        <v>7</v>
      </c>
      <c r="C8" s="218">
        <v>1</v>
      </c>
      <c r="D8" s="218">
        <v>2</v>
      </c>
      <c r="E8" s="218" t="s">
        <v>88</v>
      </c>
      <c r="F8" s="218" t="s">
        <v>89</v>
      </c>
    </row>
    <row r="9" spans="1:6" s="235" customFormat="1" ht="26.25" customHeight="1">
      <c r="A9" s="333"/>
      <c r="B9" s="334" t="s">
        <v>97</v>
      </c>
      <c r="C9" s="335">
        <f>C10+C39</f>
        <v>841276</v>
      </c>
      <c r="D9" s="335">
        <f>D10+D39</f>
        <v>683486</v>
      </c>
      <c r="E9" s="335">
        <f>D9-C9</f>
        <v>-157790</v>
      </c>
      <c r="F9" s="336">
        <f>D9/C9*100</f>
        <v>81.24396749699267</v>
      </c>
    </row>
    <row r="10" spans="1:6" s="235" customFormat="1" ht="26.25" customHeight="1">
      <c r="A10" s="236" t="s">
        <v>6</v>
      </c>
      <c r="B10" s="237" t="s">
        <v>110</v>
      </c>
      <c r="C10" s="233">
        <f>C11+C23+C37+C38</f>
        <v>692519</v>
      </c>
      <c r="D10" s="233">
        <f>D11+D23+D37+D38</f>
        <v>683448</v>
      </c>
      <c r="E10" s="233">
        <f aca="true" t="shared" si="0" ref="E10:E64">D10-C10</f>
        <v>-9071</v>
      </c>
      <c r="F10" s="234">
        <f aca="true" t="shared" si="1" ref="F10:F64">D10/C10*100</f>
        <v>98.69014424152984</v>
      </c>
    </row>
    <row r="11" spans="1:6" s="7" customFormat="1" ht="26.25" customHeight="1">
      <c r="A11" s="51" t="s">
        <v>19</v>
      </c>
      <c r="B11" s="52" t="s">
        <v>45</v>
      </c>
      <c r="C11" s="349">
        <f>C12+C22</f>
        <v>19440</v>
      </c>
      <c r="D11" s="349">
        <f>D12+D22</f>
        <v>38659</v>
      </c>
      <c r="E11" s="349">
        <f>D11-C11</f>
        <v>19219</v>
      </c>
      <c r="F11" s="240">
        <f t="shared" si="1"/>
        <v>198.86316872427983</v>
      </c>
    </row>
    <row r="12" spans="1:6" s="9" customFormat="1" ht="23.25" customHeight="1">
      <c r="A12" s="55">
        <v>1</v>
      </c>
      <c r="B12" s="10" t="s">
        <v>77</v>
      </c>
      <c r="C12" s="54">
        <f>C13</f>
        <v>19440</v>
      </c>
      <c r="D12" s="54">
        <f>D13</f>
        <v>38659</v>
      </c>
      <c r="E12" s="54">
        <f>E13</f>
        <v>19219</v>
      </c>
      <c r="F12" s="240">
        <f>D12/C12*100</f>
        <v>198.86316872427983</v>
      </c>
    </row>
    <row r="13" spans="1:6" s="19" customFormat="1" ht="23.25" customHeight="1">
      <c r="A13" s="344"/>
      <c r="B13" s="359" t="s">
        <v>149</v>
      </c>
      <c r="C13" s="345">
        <f>SUM(C14:C18)</f>
        <v>19440</v>
      </c>
      <c r="D13" s="345">
        <f>SUM(D14:D18)</f>
        <v>38659</v>
      </c>
      <c r="E13" s="345">
        <f>SUM(E14:E18)</f>
        <v>19219</v>
      </c>
      <c r="F13" s="240">
        <f aca="true" t="shared" si="2" ref="F13:F21">D13/C13*100</f>
        <v>198.86316872427983</v>
      </c>
    </row>
    <row r="14" spans="1:6" s="9" customFormat="1" ht="23.25" customHeight="1">
      <c r="A14" s="53" t="s">
        <v>15</v>
      </c>
      <c r="B14" s="346" t="s">
        <v>146</v>
      </c>
      <c r="C14" s="347"/>
      <c r="D14" s="347">
        <v>6334</v>
      </c>
      <c r="E14" s="242">
        <f>D14-C14</f>
        <v>6334</v>
      </c>
      <c r="F14" s="240"/>
    </row>
    <row r="15" spans="1:6" s="9" customFormat="1" ht="23.25" customHeight="1">
      <c r="A15" s="53" t="s">
        <v>15</v>
      </c>
      <c r="B15" s="346" t="s">
        <v>83</v>
      </c>
      <c r="C15" s="347"/>
      <c r="D15" s="347"/>
      <c r="E15" s="242">
        <f>D15-C15</f>
        <v>0</v>
      </c>
      <c r="F15" s="240"/>
    </row>
    <row r="16" spans="1:6" s="9" customFormat="1" ht="23.25" customHeight="1">
      <c r="A16" s="53" t="s">
        <v>15</v>
      </c>
      <c r="B16" s="346" t="s">
        <v>216</v>
      </c>
      <c r="C16" s="347">
        <v>200</v>
      </c>
      <c r="D16" s="347"/>
      <c r="E16" s="242">
        <f>D16-C16</f>
        <v>-200</v>
      </c>
      <c r="F16" s="240">
        <f t="shared" si="2"/>
        <v>0</v>
      </c>
    </row>
    <row r="17" spans="1:6" s="9" customFormat="1" ht="23.25" customHeight="1">
      <c r="A17" s="53" t="s">
        <v>15</v>
      </c>
      <c r="B17" s="346" t="s">
        <v>119</v>
      </c>
      <c r="C17" s="347">
        <v>19240</v>
      </c>
      <c r="D17" s="347">
        <f>13005+15700+3420</f>
        <v>32125</v>
      </c>
      <c r="E17" s="242">
        <f>D17-C17</f>
        <v>12885</v>
      </c>
      <c r="F17" s="240">
        <f t="shared" si="2"/>
        <v>166.96985446985445</v>
      </c>
    </row>
    <row r="18" spans="1:6" s="9" customFormat="1" ht="44.25" customHeight="1">
      <c r="A18" s="55" t="s">
        <v>15</v>
      </c>
      <c r="B18" s="348" t="s">
        <v>289</v>
      </c>
      <c r="C18" s="347"/>
      <c r="D18" s="347">
        <v>200</v>
      </c>
      <c r="E18" s="242">
        <f>D18-C18</f>
        <v>200</v>
      </c>
      <c r="F18" s="240"/>
    </row>
    <row r="19" spans="1:6" s="266" customFormat="1" ht="26.25" customHeight="1">
      <c r="A19" s="238"/>
      <c r="B19" s="359" t="s">
        <v>150</v>
      </c>
      <c r="C19" s="219">
        <f>C20+C21</f>
        <v>19440</v>
      </c>
      <c r="D19" s="219">
        <f>D20+D21</f>
        <v>38659</v>
      </c>
      <c r="E19" s="219">
        <f>E20+E21</f>
        <v>19219</v>
      </c>
      <c r="F19" s="240">
        <f t="shared" si="2"/>
        <v>198.86316872427983</v>
      </c>
    </row>
    <row r="20" spans="1:6" s="9" customFormat="1" ht="26.25" customHeight="1">
      <c r="A20" s="53" t="s">
        <v>15</v>
      </c>
      <c r="B20" s="241" t="s">
        <v>287</v>
      </c>
      <c r="C20" s="347"/>
      <c r="D20" s="347">
        <v>22234</v>
      </c>
      <c r="E20" s="242">
        <f>D20-C20</f>
        <v>22234</v>
      </c>
      <c r="F20" s="358"/>
    </row>
    <row r="21" spans="1:6" s="9" customFormat="1" ht="26.25" customHeight="1">
      <c r="A21" s="53" t="s">
        <v>15</v>
      </c>
      <c r="B21" s="241" t="s">
        <v>288</v>
      </c>
      <c r="C21" s="347">
        <v>19440</v>
      </c>
      <c r="D21" s="347">
        <f>13005+3420</f>
        <v>16425</v>
      </c>
      <c r="E21" s="242">
        <f>D21-C21</f>
        <v>-3015</v>
      </c>
      <c r="F21" s="358">
        <f t="shared" si="2"/>
        <v>84.49074074074075</v>
      </c>
    </row>
    <row r="22" spans="1:6" s="243" customFormat="1" ht="26.25" customHeight="1">
      <c r="A22" s="238">
        <v>2</v>
      </c>
      <c r="B22" s="239" t="s">
        <v>148</v>
      </c>
      <c r="C22" s="242"/>
      <c r="D22" s="242"/>
      <c r="E22" s="219"/>
      <c r="F22" s="240"/>
    </row>
    <row r="23" spans="1:6" s="235" customFormat="1" ht="26.25" customHeight="1">
      <c r="A23" s="236" t="s">
        <v>20</v>
      </c>
      <c r="B23" s="237" t="s">
        <v>27</v>
      </c>
      <c r="C23" s="233">
        <f>SUM(C24:C36)</f>
        <v>660647</v>
      </c>
      <c r="D23" s="233">
        <f>SUM(D24:D36)</f>
        <v>632755</v>
      </c>
      <c r="E23" s="233">
        <f t="shared" si="0"/>
        <v>-27892</v>
      </c>
      <c r="F23" s="234">
        <f t="shared" si="1"/>
        <v>95.77807815671608</v>
      </c>
    </row>
    <row r="24" spans="1:6" s="147" customFormat="1" ht="26.25" customHeight="1">
      <c r="A24" s="55">
        <v>1</v>
      </c>
      <c r="B24" s="10" t="s">
        <v>321</v>
      </c>
      <c r="C24" s="219">
        <v>403135</v>
      </c>
      <c r="D24" s="219">
        <v>400105</v>
      </c>
      <c r="E24" s="219">
        <f t="shared" si="0"/>
        <v>-3030</v>
      </c>
      <c r="F24" s="240">
        <f t="shared" si="1"/>
        <v>99.24839073759411</v>
      </c>
    </row>
    <row r="25" spans="1:6" s="147" customFormat="1" ht="26.25" customHeight="1">
      <c r="A25" s="55">
        <v>2</v>
      </c>
      <c r="B25" s="10" t="s">
        <v>36</v>
      </c>
      <c r="C25" s="219">
        <v>600</v>
      </c>
      <c r="D25" s="219">
        <v>600</v>
      </c>
      <c r="E25" s="219">
        <f t="shared" si="0"/>
        <v>0</v>
      </c>
      <c r="F25" s="240">
        <f t="shared" si="1"/>
        <v>100</v>
      </c>
    </row>
    <row r="26" spans="1:6" s="147" customFormat="1" ht="26.25" customHeight="1">
      <c r="A26" s="55">
        <v>3</v>
      </c>
      <c r="B26" s="10" t="s">
        <v>37</v>
      </c>
      <c r="C26" s="219">
        <v>6020</v>
      </c>
      <c r="D26" s="219">
        <v>6363</v>
      </c>
      <c r="E26" s="219">
        <f t="shared" si="0"/>
        <v>343</v>
      </c>
      <c r="F26" s="240">
        <f t="shared" si="1"/>
        <v>105.69767441860465</v>
      </c>
    </row>
    <row r="27" spans="1:6" s="147" customFormat="1" ht="26.25" customHeight="1">
      <c r="A27" s="55">
        <v>4</v>
      </c>
      <c r="B27" s="10" t="s">
        <v>38</v>
      </c>
      <c r="C27" s="219">
        <v>1589</v>
      </c>
      <c r="D27" s="219">
        <v>2613</v>
      </c>
      <c r="E27" s="219">
        <f t="shared" si="0"/>
        <v>1024</v>
      </c>
      <c r="F27" s="240">
        <f t="shared" si="1"/>
        <v>164.4430459408433</v>
      </c>
    </row>
    <row r="28" spans="1:6" s="147" customFormat="1" ht="26.25" customHeight="1">
      <c r="A28" s="55">
        <v>5</v>
      </c>
      <c r="B28" s="10" t="s">
        <v>39</v>
      </c>
      <c r="C28" s="219">
        <v>1526</v>
      </c>
      <c r="D28" s="219">
        <v>1616</v>
      </c>
      <c r="E28" s="219">
        <f t="shared" si="0"/>
        <v>90</v>
      </c>
      <c r="F28" s="240">
        <f t="shared" si="1"/>
        <v>105.89777195281782</v>
      </c>
    </row>
    <row r="29" spans="1:6" s="147" customFormat="1" ht="26.25" customHeight="1">
      <c r="A29" s="55">
        <v>6</v>
      </c>
      <c r="B29" s="10" t="s">
        <v>40</v>
      </c>
      <c r="C29" s="219">
        <v>3680</v>
      </c>
      <c r="D29" s="219">
        <v>3095</v>
      </c>
      <c r="E29" s="219">
        <f t="shared" si="0"/>
        <v>-585</v>
      </c>
      <c r="F29" s="240">
        <f t="shared" si="1"/>
        <v>84.10326086956522</v>
      </c>
    </row>
    <row r="30" spans="1:6" s="147" customFormat="1" ht="26.25" customHeight="1">
      <c r="A30" s="55">
        <v>7</v>
      </c>
      <c r="B30" s="10" t="s">
        <v>41</v>
      </c>
      <c r="C30" s="219">
        <v>2046</v>
      </c>
      <c r="D30" s="219">
        <v>5523</v>
      </c>
      <c r="E30" s="219">
        <f t="shared" si="0"/>
        <v>3477</v>
      </c>
      <c r="F30" s="240">
        <f t="shared" si="1"/>
        <v>269.94134897360703</v>
      </c>
    </row>
    <row r="31" spans="1:6" s="147" customFormat="1" ht="26.25" customHeight="1">
      <c r="A31" s="55">
        <v>8</v>
      </c>
      <c r="B31" s="10" t="s">
        <v>42</v>
      </c>
      <c r="C31" s="219">
        <v>374</v>
      </c>
      <c r="D31" s="219">
        <v>956</v>
      </c>
      <c r="E31" s="219">
        <f t="shared" si="0"/>
        <v>582</v>
      </c>
      <c r="F31" s="240">
        <f t="shared" si="1"/>
        <v>255.6149732620321</v>
      </c>
    </row>
    <row r="32" spans="1:6" s="147" customFormat="1" ht="26.25" customHeight="1">
      <c r="A32" s="55">
        <v>9</v>
      </c>
      <c r="B32" s="10" t="s">
        <v>43</v>
      </c>
      <c r="C32" s="219">
        <v>2500</v>
      </c>
      <c r="D32" s="219">
        <v>2500</v>
      </c>
      <c r="E32" s="219">
        <f t="shared" si="0"/>
        <v>0</v>
      </c>
      <c r="F32" s="240">
        <f t="shared" si="1"/>
        <v>100</v>
      </c>
    </row>
    <row r="33" spans="1:6" s="147" customFormat="1" ht="26.25" customHeight="1">
      <c r="A33" s="55">
        <v>10</v>
      </c>
      <c r="B33" s="10" t="s">
        <v>269</v>
      </c>
      <c r="C33" s="219">
        <v>95556</v>
      </c>
      <c r="D33" s="219">
        <v>77341</v>
      </c>
      <c r="E33" s="219">
        <f t="shared" si="0"/>
        <v>-18215</v>
      </c>
      <c r="F33" s="240">
        <f t="shared" si="1"/>
        <v>80.93787935870066</v>
      </c>
    </row>
    <row r="34" spans="1:6" s="147" customFormat="1" ht="45" customHeight="1">
      <c r="A34" s="55">
        <v>11</v>
      </c>
      <c r="B34" s="357" t="s">
        <v>218</v>
      </c>
      <c r="C34" s="219">
        <v>116416</v>
      </c>
      <c r="D34" s="219">
        <v>104845</v>
      </c>
      <c r="E34" s="219">
        <f t="shared" si="0"/>
        <v>-11571</v>
      </c>
      <c r="F34" s="240">
        <f t="shared" si="1"/>
        <v>90.06064458493678</v>
      </c>
    </row>
    <row r="35" spans="1:6" s="147" customFormat="1" ht="26.25" customHeight="1">
      <c r="A35" s="55">
        <v>12</v>
      </c>
      <c r="B35" s="10" t="s">
        <v>28</v>
      </c>
      <c r="C35" s="219">
        <v>24090</v>
      </c>
      <c r="D35" s="219">
        <v>24776</v>
      </c>
      <c r="E35" s="219">
        <f t="shared" si="0"/>
        <v>686</v>
      </c>
      <c r="F35" s="240">
        <f t="shared" si="1"/>
        <v>102.84765462847653</v>
      </c>
    </row>
    <row r="36" spans="1:6" s="147" customFormat="1" ht="26.25" customHeight="1">
      <c r="A36" s="55">
        <v>13</v>
      </c>
      <c r="B36" s="10" t="s">
        <v>44</v>
      </c>
      <c r="C36" s="219">
        <v>3115</v>
      </c>
      <c r="D36" s="219">
        <v>2422</v>
      </c>
      <c r="E36" s="219">
        <f t="shared" si="0"/>
        <v>-693</v>
      </c>
      <c r="F36" s="240">
        <f t="shared" si="1"/>
        <v>77.75280898876404</v>
      </c>
    </row>
    <row r="37" spans="1:6" s="235" customFormat="1" ht="26.25" customHeight="1">
      <c r="A37" s="236" t="s">
        <v>21</v>
      </c>
      <c r="B37" s="237" t="s">
        <v>30</v>
      </c>
      <c r="C37" s="233">
        <v>12432</v>
      </c>
      <c r="D37" s="233">
        <v>12034</v>
      </c>
      <c r="E37" s="233">
        <f t="shared" si="0"/>
        <v>-398</v>
      </c>
      <c r="F37" s="234">
        <f t="shared" si="1"/>
        <v>96.7985842985843</v>
      </c>
    </row>
    <row r="38" spans="1:6" s="235" customFormat="1" ht="26.25" customHeight="1" hidden="1">
      <c r="A38" s="236" t="s">
        <v>22</v>
      </c>
      <c r="B38" s="237" t="s">
        <v>78</v>
      </c>
      <c r="C38" s="244"/>
      <c r="D38" s="233"/>
      <c r="E38" s="233">
        <f t="shared" si="0"/>
        <v>0</v>
      </c>
      <c r="F38" s="240"/>
    </row>
    <row r="39" spans="1:6" s="235" customFormat="1" ht="26.25" customHeight="1">
      <c r="A39" s="236" t="s">
        <v>7</v>
      </c>
      <c r="B39" s="245" t="s">
        <v>111</v>
      </c>
      <c r="C39" s="233">
        <f>C40+C63</f>
        <v>148757</v>
      </c>
      <c r="D39" s="233">
        <f>D40+D63</f>
        <v>38</v>
      </c>
      <c r="E39" s="233">
        <f t="shared" si="0"/>
        <v>-148719</v>
      </c>
      <c r="F39" s="234">
        <f t="shared" si="1"/>
        <v>0.025545016368977592</v>
      </c>
    </row>
    <row r="40" spans="1:6" s="235" customFormat="1" ht="26.25" customHeight="1">
      <c r="A40" s="236" t="s">
        <v>19</v>
      </c>
      <c r="B40" s="237" t="s">
        <v>107</v>
      </c>
      <c r="C40" s="233">
        <f>C41+C55</f>
        <v>138988</v>
      </c>
      <c r="D40" s="233">
        <f>D41+D55</f>
        <v>0</v>
      </c>
      <c r="E40" s="233">
        <f t="shared" si="0"/>
        <v>-138988</v>
      </c>
      <c r="F40" s="234">
        <f t="shared" si="1"/>
        <v>0</v>
      </c>
    </row>
    <row r="41" spans="1:6" s="147" customFormat="1" ht="26.25" customHeight="1">
      <c r="A41" s="238">
        <v>1</v>
      </c>
      <c r="B41" s="239" t="s">
        <v>206</v>
      </c>
      <c r="C41" s="219">
        <f>C42+C45</f>
        <v>63156</v>
      </c>
      <c r="D41" s="219">
        <f>D42+D45</f>
        <v>0</v>
      </c>
      <c r="E41" s="219">
        <f t="shared" si="0"/>
        <v>-63156</v>
      </c>
      <c r="F41" s="240">
        <f t="shared" si="1"/>
        <v>0</v>
      </c>
    </row>
    <row r="42" spans="1:6" s="147" customFormat="1" ht="26.25" customHeight="1">
      <c r="A42" s="238" t="s">
        <v>228</v>
      </c>
      <c r="B42" s="239" t="s">
        <v>208</v>
      </c>
      <c r="C42" s="219">
        <f>C43+C44</f>
        <v>47926</v>
      </c>
      <c r="D42" s="219">
        <f>D43+D44</f>
        <v>0</v>
      </c>
      <c r="E42" s="219">
        <f t="shared" si="0"/>
        <v>-47926</v>
      </c>
      <c r="F42" s="240">
        <f t="shared" si="1"/>
        <v>0</v>
      </c>
    </row>
    <row r="43" spans="1:6" s="147" customFormat="1" ht="26.25" customHeight="1">
      <c r="A43" s="238"/>
      <c r="B43" s="239" t="s">
        <v>229</v>
      </c>
      <c r="C43" s="219">
        <v>20851</v>
      </c>
      <c r="D43" s="219"/>
      <c r="E43" s="219">
        <f t="shared" si="0"/>
        <v>-20851</v>
      </c>
      <c r="F43" s="240">
        <f t="shared" si="1"/>
        <v>0</v>
      </c>
    </row>
    <row r="44" spans="1:6" s="147" customFormat="1" ht="26.25" customHeight="1">
      <c r="A44" s="238"/>
      <c r="B44" s="239" t="s">
        <v>319</v>
      </c>
      <c r="C44" s="219">
        <v>27075</v>
      </c>
      <c r="D44" s="219"/>
      <c r="E44" s="219">
        <f t="shared" si="0"/>
        <v>-27075</v>
      </c>
      <c r="F44" s="240">
        <f t="shared" si="1"/>
        <v>0</v>
      </c>
    </row>
    <row r="45" spans="1:8" s="147" customFormat="1" ht="26.25" customHeight="1">
      <c r="A45" s="238" t="s">
        <v>230</v>
      </c>
      <c r="B45" s="239" t="s">
        <v>210</v>
      </c>
      <c r="C45" s="219">
        <f>C46+C50+C53+C54</f>
        <v>15230</v>
      </c>
      <c r="D45" s="219">
        <f>D46+D50+D53+D54</f>
        <v>0</v>
      </c>
      <c r="E45" s="219">
        <f t="shared" si="0"/>
        <v>-15230</v>
      </c>
      <c r="F45" s="240">
        <f t="shared" si="1"/>
        <v>0</v>
      </c>
      <c r="H45" s="246"/>
    </row>
    <row r="46" spans="1:6" s="147" customFormat="1" ht="26.25" customHeight="1">
      <c r="A46" s="238"/>
      <c r="B46" s="239" t="s">
        <v>231</v>
      </c>
      <c r="C46" s="219">
        <f>C47+C48+C49</f>
        <v>7919</v>
      </c>
      <c r="D46" s="219">
        <f>D47+D48+D49</f>
        <v>0</v>
      </c>
      <c r="E46" s="219">
        <f>E47+E48+E49</f>
        <v>-7919</v>
      </c>
      <c r="F46" s="240">
        <f t="shared" si="1"/>
        <v>0</v>
      </c>
    </row>
    <row r="47" spans="1:6" s="147" customFormat="1" ht="45" customHeight="1">
      <c r="A47" s="238"/>
      <c r="B47" s="247" t="s">
        <v>278</v>
      </c>
      <c r="C47" s="219">
        <v>1600</v>
      </c>
      <c r="D47" s="219"/>
      <c r="E47" s="219">
        <f>D47-C47</f>
        <v>-1600</v>
      </c>
      <c r="F47" s="240">
        <f t="shared" si="1"/>
        <v>0</v>
      </c>
    </row>
    <row r="48" spans="1:6" s="147" customFormat="1" ht="45" customHeight="1">
      <c r="A48" s="238"/>
      <c r="B48" s="247" t="s">
        <v>279</v>
      </c>
      <c r="C48" s="219">
        <v>5919</v>
      </c>
      <c r="D48" s="219"/>
      <c r="E48" s="219">
        <f>D48-C48</f>
        <v>-5919</v>
      </c>
      <c r="F48" s="240">
        <f>D48/C48*100</f>
        <v>0</v>
      </c>
    </row>
    <row r="49" spans="1:6" s="147" customFormat="1" ht="65.25" customHeight="1">
      <c r="A49" s="238"/>
      <c r="B49" s="247" t="s">
        <v>280</v>
      </c>
      <c r="C49" s="219">
        <v>400</v>
      </c>
      <c r="D49" s="219"/>
      <c r="E49" s="219">
        <f>D49-C49</f>
        <v>-400</v>
      </c>
      <c r="F49" s="240">
        <f>D49/C49*100</f>
        <v>0</v>
      </c>
    </row>
    <row r="50" spans="1:6" s="147" customFormat="1" ht="26.25" customHeight="1">
      <c r="A50" s="238"/>
      <c r="B50" s="239" t="s">
        <v>232</v>
      </c>
      <c r="C50" s="219">
        <f>C51+C52</f>
        <v>6978</v>
      </c>
      <c r="D50" s="219">
        <f>D51+D52</f>
        <v>0</v>
      </c>
      <c r="E50" s="219">
        <f>E51+E52</f>
        <v>-6978</v>
      </c>
      <c r="F50" s="240">
        <f>D50/C50*100</f>
        <v>0</v>
      </c>
    </row>
    <row r="51" spans="1:6" s="249" customFormat="1" ht="62.25" customHeight="1">
      <c r="A51" s="248"/>
      <c r="B51" s="247" t="s">
        <v>281</v>
      </c>
      <c r="C51" s="220">
        <v>1680</v>
      </c>
      <c r="D51" s="220"/>
      <c r="E51" s="219">
        <f t="shared" si="0"/>
        <v>-1680</v>
      </c>
      <c r="F51" s="240">
        <f t="shared" si="1"/>
        <v>0</v>
      </c>
    </row>
    <row r="52" spans="1:6" s="249" customFormat="1" ht="61.5" customHeight="1">
      <c r="A52" s="248"/>
      <c r="B52" s="247" t="s">
        <v>282</v>
      </c>
      <c r="C52" s="220">
        <v>5298</v>
      </c>
      <c r="D52" s="220"/>
      <c r="E52" s="219">
        <f t="shared" si="0"/>
        <v>-5298</v>
      </c>
      <c r="F52" s="240">
        <f t="shared" si="1"/>
        <v>0</v>
      </c>
    </row>
    <row r="53" spans="1:6" s="147" customFormat="1" ht="26.25" customHeight="1">
      <c r="A53" s="238"/>
      <c r="B53" s="255" t="s">
        <v>233</v>
      </c>
      <c r="C53" s="219">
        <v>181</v>
      </c>
      <c r="D53" s="219"/>
      <c r="E53" s="219">
        <f t="shared" si="0"/>
        <v>-181</v>
      </c>
      <c r="F53" s="240">
        <f t="shared" si="1"/>
        <v>0</v>
      </c>
    </row>
    <row r="54" spans="1:6" s="147" customFormat="1" ht="42.75" customHeight="1">
      <c r="A54" s="238"/>
      <c r="B54" s="247" t="s">
        <v>234</v>
      </c>
      <c r="C54" s="219">
        <v>152</v>
      </c>
      <c r="D54" s="219"/>
      <c r="E54" s="219">
        <f t="shared" si="0"/>
        <v>-152</v>
      </c>
      <c r="F54" s="240">
        <f t="shared" si="1"/>
        <v>0</v>
      </c>
    </row>
    <row r="55" spans="1:6" s="147" customFormat="1" ht="26.25" customHeight="1">
      <c r="A55" s="238">
        <v>2</v>
      </c>
      <c r="B55" s="239" t="s">
        <v>207</v>
      </c>
      <c r="C55" s="219">
        <f>C56+C57</f>
        <v>75832</v>
      </c>
      <c r="D55" s="219">
        <f>D56+D57</f>
        <v>0</v>
      </c>
      <c r="E55" s="219">
        <f t="shared" si="0"/>
        <v>-75832</v>
      </c>
      <c r="F55" s="240">
        <f t="shared" si="1"/>
        <v>0</v>
      </c>
    </row>
    <row r="56" spans="1:6" s="147" customFormat="1" ht="26.25" customHeight="1">
      <c r="A56" s="238" t="s">
        <v>235</v>
      </c>
      <c r="B56" s="239" t="s">
        <v>208</v>
      </c>
      <c r="C56" s="219">
        <v>65161</v>
      </c>
      <c r="D56" s="219"/>
      <c r="E56" s="219">
        <f t="shared" si="0"/>
        <v>-65161</v>
      </c>
      <c r="F56" s="240">
        <f t="shared" si="1"/>
        <v>0</v>
      </c>
    </row>
    <row r="57" spans="1:6" s="147" customFormat="1" ht="26.25" customHeight="1">
      <c r="A57" s="238" t="s">
        <v>236</v>
      </c>
      <c r="B57" s="239" t="s">
        <v>210</v>
      </c>
      <c r="C57" s="219">
        <f>C58+C59+C60+C61+C62</f>
        <v>10671</v>
      </c>
      <c r="D57" s="219">
        <f>D58+D59+D60+D61+D62</f>
        <v>0</v>
      </c>
      <c r="E57" s="219">
        <f>E58+E59+E60+E61+E62</f>
        <v>-10671</v>
      </c>
      <c r="F57" s="240">
        <f t="shared" si="1"/>
        <v>0</v>
      </c>
    </row>
    <row r="58" spans="1:6" s="147" customFormat="1" ht="26.25" customHeight="1">
      <c r="A58" s="238"/>
      <c r="B58" s="239" t="s">
        <v>237</v>
      </c>
      <c r="C58" s="219">
        <v>5652</v>
      </c>
      <c r="D58" s="219"/>
      <c r="E58" s="219">
        <f t="shared" si="0"/>
        <v>-5652</v>
      </c>
      <c r="F58" s="240">
        <f t="shared" si="1"/>
        <v>0</v>
      </c>
    </row>
    <row r="59" spans="1:6" s="147" customFormat="1" ht="26.25" customHeight="1">
      <c r="A59" s="238"/>
      <c r="B59" s="239" t="s">
        <v>322</v>
      </c>
      <c r="C59" s="219">
        <v>500</v>
      </c>
      <c r="D59" s="219"/>
      <c r="E59" s="219">
        <f t="shared" si="0"/>
        <v>-500</v>
      </c>
      <c r="F59" s="240">
        <f t="shared" si="1"/>
        <v>0</v>
      </c>
    </row>
    <row r="60" spans="1:6" s="147" customFormat="1" ht="26.25" customHeight="1">
      <c r="A60" s="238"/>
      <c r="B60" s="239" t="s">
        <v>323</v>
      </c>
      <c r="C60" s="219">
        <v>3000</v>
      </c>
      <c r="D60" s="219"/>
      <c r="E60" s="219">
        <f t="shared" si="0"/>
        <v>-3000</v>
      </c>
      <c r="F60" s="240">
        <f t="shared" si="1"/>
        <v>0</v>
      </c>
    </row>
    <row r="61" spans="1:6" s="147" customFormat="1" ht="26.25" customHeight="1">
      <c r="A61" s="238"/>
      <c r="B61" s="239" t="s">
        <v>324</v>
      </c>
      <c r="C61" s="219">
        <v>943</v>
      </c>
      <c r="D61" s="219"/>
      <c r="E61" s="219">
        <f t="shared" si="0"/>
        <v>-943</v>
      </c>
      <c r="F61" s="240">
        <f t="shared" si="1"/>
        <v>0</v>
      </c>
    </row>
    <row r="62" spans="1:6" s="147" customFormat="1" ht="26.25" customHeight="1">
      <c r="A62" s="238"/>
      <c r="B62" s="239" t="s">
        <v>325</v>
      </c>
      <c r="C62" s="219">
        <v>576</v>
      </c>
      <c r="D62" s="219"/>
      <c r="E62" s="219">
        <f t="shared" si="0"/>
        <v>-576</v>
      </c>
      <c r="F62" s="240">
        <f t="shared" si="1"/>
        <v>0</v>
      </c>
    </row>
    <row r="63" spans="1:6" s="235" customFormat="1" ht="26.25" customHeight="1">
      <c r="A63" s="236" t="s">
        <v>20</v>
      </c>
      <c r="B63" s="237" t="s">
        <v>238</v>
      </c>
      <c r="C63" s="233">
        <f>C64+C66</f>
        <v>9769</v>
      </c>
      <c r="D63" s="233">
        <f>D64+D66</f>
        <v>38</v>
      </c>
      <c r="E63" s="233">
        <f t="shared" si="0"/>
        <v>-9731</v>
      </c>
      <c r="F63" s="234">
        <f t="shared" si="1"/>
        <v>0.3889855665881871</v>
      </c>
    </row>
    <row r="64" spans="1:6" s="147" customFormat="1" ht="26.25" customHeight="1" hidden="1">
      <c r="A64" s="238">
        <v>1</v>
      </c>
      <c r="B64" s="239" t="s">
        <v>208</v>
      </c>
      <c r="C64" s="219">
        <f>C65</f>
        <v>0</v>
      </c>
      <c r="D64" s="219">
        <f>D65</f>
        <v>0</v>
      </c>
      <c r="E64" s="219">
        <f t="shared" si="0"/>
        <v>0</v>
      </c>
      <c r="F64" s="240" t="e">
        <f t="shared" si="1"/>
        <v>#DIV/0!</v>
      </c>
    </row>
    <row r="65" spans="1:6" s="249" customFormat="1" ht="65.25" customHeight="1" hidden="1">
      <c r="A65" s="248"/>
      <c r="B65" s="247" t="s">
        <v>320</v>
      </c>
      <c r="C65" s="220"/>
      <c r="D65" s="220"/>
      <c r="E65" s="219">
        <f aca="true" t="shared" si="3" ref="E65:E73">D65-C65</f>
        <v>0</v>
      </c>
      <c r="F65" s="240" t="e">
        <f aca="true" t="shared" si="4" ref="F65:F73">D65/C65*100</f>
        <v>#DIV/0!</v>
      </c>
    </row>
    <row r="66" spans="1:6" s="147" customFormat="1" ht="33.75" customHeight="1">
      <c r="A66" s="238">
        <v>1</v>
      </c>
      <c r="B66" s="239" t="s">
        <v>210</v>
      </c>
      <c r="C66" s="219">
        <f>C67+C68+C69+C70+C71+C72+C73</f>
        <v>9769</v>
      </c>
      <c r="D66" s="219">
        <f>D67+D68+D69+D70+D71+D72+D73</f>
        <v>38</v>
      </c>
      <c r="E66" s="219">
        <f t="shared" si="3"/>
        <v>-9731</v>
      </c>
      <c r="F66" s="240">
        <f t="shared" si="4"/>
        <v>0.3889855665881871</v>
      </c>
    </row>
    <row r="67" spans="1:6" s="249" customFormat="1" ht="50.25" customHeight="1">
      <c r="A67" s="248"/>
      <c r="B67" s="247" t="s">
        <v>326</v>
      </c>
      <c r="C67" s="220">
        <v>185</v>
      </c>
      <c r="D67" s="220"/>
      <c r="E67" s="219">
        <f t="shared" si="3"/>
        <v>-185</v>
      </c>
      <c r="F67" s="240">
        <f t="shared" si="4"/>
        <v>0</v>
      </c>
    </row>
    <row r="68" spans="1:6" s="147" customFormat="1" ht="30.75" customHeight="1">
      <c r="A68" s="238"/>
      <c r="B68" s="239" t="s">
        <v>327</v>
      </c>
      <c r="C68" s="219">
        <v>36</v>
      </c>
      <c r="D68" s="219">
        <v>38</v>
      </c>
      <c r="E68" s="219">
        <f t="shared" si="3"/>
        <v>2</v>
      </c>
      <c r="F68" s="240">
        <f t="shared" si="4"/>
        <v>105.55555555555556</v>
      </c>
    </row>
    <row r="69" spans="1:6" s="147" customFormat="1" ht="30.75" customHeight="1">
      <c r="A69" s="238"/>
      <c r="B69" s="239" t="s">
        <v>328</v>
      </c>
      <c r="C69" s="219">
        <v>2356</v>
      </c>
      <c r="D69" s="219"/>
      <c r="E69" s="219">
        <f t="shared" si="3"/>
        <v>-2356</v>
      </c>
      <c r="F69" s="240">
        <f t="shared" si="4"/>
        <v>0</v>
      </c>
    </row>
    <row r="70" spans="1:6" s="249" customFormat="1" ht="61.5" customHeight="1">
      <c r="A70" s="248"/>
      <c r="B70" s="247" t="s">
        <v>329</v>
      </c>
      <c r="C70" s="220">
        <v>160</v>
      </c>
      <c r="D70" s="220"/>
      <c r="E70" s="219">
        <f t="shared" si="3"/>
        <v>-160</v>
      </c>
      <c r="F70" s="240">
        <f t="shared" si="4"/>
        <v>0</v>
      </c>
    </row>
    <row r="71" spans="1:6" s="147" customFormat="1" ht="26.25" customHeight="1">
      <c r="A71" s="238"/>
      <c r="B71" s="239" t="s">
        <v>330</v>
      </c>
      <c r="C71" s="219">
        <v>115</v>
      </c>
      <c r="D71" s="219"/>
      <c r="E71" s="219">
        <f t="shared" si="3"/>
        <v>-115</v>
      </c>
      <c r="F71" s="240">
        <f t="shared" si="4"/>
        <v>0</v>
      </c>
    </row>
    <row r="72" spans="1:6" s="147" customFormat="1" ht="45.75" customHeight="1">
      <c r="A72" s="238"/>
      <c r="B72" s="247" t="s">
        <v>331</v>
      </c>
      <c r="C72" s="219">
        <v>30</v>
      </c>
      <c r="D72" s="219"/>
      <c r="E72" s="219">
        <f t="shared" si="3"/>
        <v>-30</v>
      </c>
      <c r="F72" s="240">
        <f>D72/C72*100</f>
        <v>0</v>
      </c>
    </row>
    <row r="73" spans="1:6" s="147" customFormat="1" ht="26.25" customHeight="1">
      <c r="A73" s="355"/>
      <c r="B73" s="356" t="s">
        <v>332</v>
      </c>
      <c r="C73" s="250">
        <v>6887</v>
      </c>
      <c r="D73" s="250"/>
      <c r="E73" s="250">
        <f t="shared" si="3"/>
        <v>-6887</v>
      </c>
      <c r="F73" s="251">
        <f t="shared" si="4"/>
        <v>0</v>
      </c>
    </row>
    <row r="74" spans="1:6" s="147" customFormat="1" ht="26.25" customHeight="1" hidden="1">
      <c r="A74" s="350" t="s">
        <v>24</v>
      </c>
      <c r="B74" s="351" t="s">
        <v>95</v>
      </c>
      <c r="C74" s="352"/>
      <c r="D74" s="352"/>
      <c r="E74" s="353"/>
      <c r="F74" s="354"/>
    </row>
  </sheetData>
  <sheetProtection/>
  <mergeCells count="9">
    <mergeCell ref="A3:F3"/>
    <mergeCell ref="D4:F4"/>
    <mergeCell ref="A5:A7"/>
    <mergeCell ref="B5:B7"/>
    <mergeCell ref="C5:C7"/>
    <mergeCell ref="D5:D7"/>
    <mergeCell ref="E5:F5"/>
    <mergeCell ref="E6:E7"/>
    <mergeCell ref="F6:F7"/>
  </mergeCells>
  <printOptions horizontalCentered="1"/>
  <pageMargins left="0.81" right="0.11" top="0.83" bottom="0.99" header="0.17" footer="0.23"/>
  <pageSetup fitToHeight="5" horizontalDpi="600" verticalDpi="600" orientation="portrait" paperSize="9" scale="85" r:id="rId1"/>
  <headerFooter alignWithMargins="0">
    <oddHeader xml:space="preserve">&amp;C                                                                                                                                  </oddHeader>
    <oddFooter>&amp;C&amp;".VnTime,Italic"&amp;8
</oddFooter>
  </headerFooter>
</worksheet>
</file>

<file path=xl/worksheets/sheet4.xml><?xml version="1.0" encoding="utf-8"?>
<worksheet xmlns="http://schemas.openxmlformats.org/spreadsheetml/2006/main" xmlns:r="http://schemas.openxmlformats.org/officeDocument/2006/relationships">
  <sheetPr>
    <tabColor rgb="FF002060"/>
    <pageSetUpPr fitToPage="1"/>
  </sheetPr>
  <dimension ref="A1:K47"/>
  <sheetViews>
    <sheetView workbookViewId="0" topLeftCell="A1">
      <pane xSplit="2" ySplit="9" topLeftCell="C34" activePane="bottomRight" state="frozen"/>
      <selection pane="topLeft" activeCell="A1" sqref="A1"/>
      <selection pane="topRight" activeCell="C1" sqref="C1"/>
      <selection pane="bottomLeft" activeCell="A10" sqref="A10"/>
      <selection pane="bottomRight" activeCell="I12" sqref="I12"/>
    </sheetView>
  </sheetViews>
  <sheetFormatPr defaultColWidth="9" defaultRowHeight="15"/>
  <cols>
    <col min="1" max="1" width="5.09765625" style="4" customWidth="1"/>
    <col min="2" max="2" width="37.69921875" style="4" customWidth="1"/>
    <col min="3" max="3" width="11.8984375" style="4" customWidth="1"/>
    <col min="4" max="4" width="11.8984375" style="20" customWidth="1"/>
    <col min="5" max="7" width="11.8984375" style="4" customWidth="1"/>
    <col min="8" max="8" width="9" style="4" customWidth="1"/>
    <col min="9" max="11" width="10.8984375" style="4" customWidth="1"/>
    <col min="12" max="16384" width="9" style="4" customWidth="1"/>
  </cols>
  <sheetData>
    <row r="1" spans="1:7" ht="21" customHeight="1">
      <c r="A1" s="1"/>
      <c r="B1" s="1"/>
      <c r="C1" s="2"/>
      <c r="D1" s="120"/>
      <c r="E1" s="2"/>
      <c r="G1" s="107" t="s">
        <v>196</v>
      </c>
    </row>
    <row r="2" spans="1:7" ht="32.25" customHeight="1">
      <c r="A2" s="3" t="s">
        <v>153</v>
      </c>
      <c r="B2" s="3"/>
      <c r="C2" s="5"/>
      <c r="D2" s="221"/>
      <c r="E2" s="5"/>
      <c r="F2" s="5"/>
      <c r="G2" s="5"/>
    </row>
    <row r="3" spans="1:7" ht="20.25" customHeight="1">
      <c r="A3" s="3" t="s">
        <v>333</v>
      </c>
      <c r="B3" s="3"/>
      <c r="C3" s="2"/>
      <c r="D3" s="120"/>
      <c r="E3" s="2"/>
      <c r="F3" s="2"/>
      <c r="G3" s="2"/>
    </row>
    <row r="4" spans="1:7" ht="21.75" customHeight="1">
      <c r="A4" s="383" t="str">
        <f>PL15!A3</f>
        <v>(Kèm theo Nghị quyết số       /NQ-HĐND ngày     /12/2020 của HĐND huyện Tuần Giáo)</v>
      </c>
      <c r="B4" s="383"/>
      <c r="C4" s="383"/>
      <c r="D4" s="383"/>
      <c r="E4" s="383"/>
      <c r="F4" s="383"/>
      <c r="G4" s="383"/>
    </row>
    <row r="5" spans="1:7" ht="24.75" customHeight="1">
      <c r="A5" s="6"/>
      <c r="B5" s="6"/>
      <c r="C5" s="7"/>
      <c r="D5" s="19"/>
      <c r="E5" s="7"/>
      <c r="F5" s="371" t="s">
        <v>86</v>
      </c>
      <c r="G5" s="371"/>
    </row>
    <row r="6" spans="1:7" s="8" customFormat="1" ht="20.25" customHeight="1">
      <c r="A6" s="381" t="s">
        <v>64</v>
      </c>
      <c r="B6" s="391" t="s">
        <v>4</v>
      </c>
      <c r="C6" s="381" t="s">
        <v>318</v>
      </c>
      <c r="D6" s="392" t="s">
        <v>334</v>
      </c>
      <c r="E6" s="381" t="s">
        <v>317</v>
      </c>
      <c r="F6" s="391" t="s">
        <v>65</v>
      </c>
      <c r="G6" s="391"/>
    </row>
    <row r="7" spans="1:7" s="8" customFormat="1" ht="18" customHeight="1">
      <c r="A7" s="381"/>
      <c r="B7" s="391"/>
      <c r="C7" s="381"/>
      <c r="D7" s="392"/>
      <c r="E7" s="381"/>
      <c r="F7" s="391" t="s">
        <v>87</v>
      </c>
      <c r="G7" s="385" t="s">
        <v>151</v>
      </c>
    </row>
    <row r="8" spans="1:7" s="8" customFormat="1" ht="18" customHeight="1">
      <c r="A8" s="381"/>
      <c r="B8" s="391"/>
      <c r="C8" s="381"/>
      <c r="D8" s="392"/>
      <c r="E8" s="381"/>
      <c r="F8" s="391"/>
      <c r="G8" s="386"/>
    </row>
    <row r="9" spans="1:7" s="50" customFormat="1" ht="17.25" customHeight="1">
      <c r="A9" s="49" t="s">
        <v>6</v>
      </c>
      <c r="B9" s="49" t="s">
        <v>7</v>
      </c>
      <c r="C9" s="49">
        <v>1</v>
      </c>
      <c r="D9" s="121">
        <f>C9+1</f>
        <v>2</v>
      </c>
      <c r="E9" s="49">
        <f>D9+1</f>
        <v>3</v>
      </c>
      <c r="F9" s="49">
        <v>4</v>
      </c>
      <c r="G9" s="49">
        <v>5</v>
      </c>
    </row>
    <row r="10" spans="1:7" s="7" customFormat="1" ht="23.25" customHeight="1">
      <c r="A10" s="56" t="s">
        <v>6</v>
      </c>
      <c r="B10" s="67" t="s">
        <v>154</v>
      </c>
      <c r="C10" s="68"/>
      <c r="D10" s="222"/>
      <c r="E10" s="68"/>
      <c r="F10" s="68"/>
      <c r="G10" s="68"/>
    </row>
    <row r="11" spans="1:11" s="11" customFormat="1" ht="23.25" customHeight="1">
      <c r="A11" s="58" t="s">
        <v>19</v>
      </c>
      <c r="B11" s="69" t="s">
        <v>0</v>
      </c>
      <c r="C11" s="126">
        <f>C12+C13+C16+C17+C18</f>
        <v>834786</v>
      </c>
      <c r="D11" s="126">
        <f>D12+D13+D16+D17+D18</f>
        <v>993111</v>
      </c>
      <c r="E11" s="126">
        <f>E12+E13+E16+E17+E18</f>
        <v>678486</v>
      </c>
      <c r="F11" s="126">
        <f>F12+F13+F16+F17+F18</f>
        <v>-224122</v>
      </c>
      <c r="G11" s="257">
        <f>E11/D11</f>
        <v>0.6831925132235973</v>
      </c>
      <c r="I11" s="85">
        <f>C11+C28+C32</f>
        <v>841276</v>
      </c>
      <c r="J11" s="85">
        <f>D11+D28+D32</f>
        <v>1024843</v>
      </c>
      <c r="K11" s="85">
        <f>E11+E28+E32</f>
        <v>683486</v>
      </c>
    </row>
    <row r="12" spans="1:11" s="7" customFormat="1" ht="23.25" customHeight="1">
      <c r="A12" s="60">
        <v>1</v>
      </c>
      <c r="B12" s="61" t="s">
        <v>56</v>
      </c>
      <c r="C12" s="70">
        <f>53550-C28</f>
        <v>47060</v>
      </c>
      <c r="D12" s="131">
        <f>55594-D28</f>
        <v>49104</v>
      </c>
      <c r="E12" s="70">
        <f>50200-E28</f>
        <v>45200</v>
      </c>
      <c r="F12" s="70">
        <f>E12-D12</f>
        <v>-3904</v>
      </c>
      <c r="G12" s="258">
        <f>E12/D12</f>
        <v>0.920495275333985</v>
      </c>
      <c r="I12" s="85">
        <f>C12+C28</f>
        <v>53550</v>
      </c>
      <c r="J12" s="85">
        <f>D12+D28</f>
        <v>55594</v>
      </c>
      <c r="K12" s="85">
        <f>E12+E28</f>
        <v>50200</v>
      </c>
    </row>
    <row r="13" spans="1:11" s="7" customFormat="1" ht="23.25" customHeight="1">
      <c r="A13" s="64">
        <f>A12+1</f>
        <v>2</v>
      </c>
      <c r="B13" s="61" t="s">
        <v>50</v>
      </c>
      <c r="C13" s="70">
        <f>C14+C15</f>
        <v>787726</v>
      </c>
      <c r="D13" s="131">
        <f>D14+D15</f>
        <v>853504</v>
      </c>
      <c r="E13" s="70">
        <f>E14+E15</f>
        <v>633286</v>
      </c>
      <c r="F13" s="70">
        <f>E13-D13</f>
        <v>-220218</v>
      </c>
      <c r="G13" s="258">
        <f>E13/D13</f>
        <v>0.7419836345230953</v>
      </c>
      <c r="J13" s="85">
        <v>853069</v>
      </c>
      <c r="K13" s="85">
        <f>D13-J13</f>
        <v>435</v>
      </c>
    </row>
    <row r="14" spans="1:11" s="7" customFormat="1" ht="23.25" customHeight="1">
      <c r="A14" s="60" t="s">
        <v>15</v>
      </c>
      <c r="B14" s="61" t="s">
        <v>80</v>
      </c>
      <c r="C14" s="70">
        <v>638969</v>
      </c>
      <c r="D14" s="70">
        <v>638969</v>
      </c>
      <c r="E14" s="70">
        <v>633248</v>
      </c>
      <c r="F14" s="70">
        <f>E14-D14</f>
        <v>-5721</v>
      </c>
      <c r="G14" s="258">
        <f>E14/D14</f>
        <v>0.9910465139936366</v>
      </c>
      <c r="K14" s="85"/>
    </row>
    <row r="15" spans="1:11" s="7" customFormat="1" ht="23.25" customHeight="1">
      <c r="A15" s="60" t="s">
        <v>15</v>
      </c>
      <c r="B15" s="61" t="s">
        <v>84</v>
      </c>
      <c r="C15" s="70">
        <v>148757</v>
      </c>
      <c r="D15" s="70">
        <v>214535</v>
      </c>
      <c r="E15" s="70">
        <v>38</v>
      </c>
      <c r="F15" s="70">
        <f>E15-D15</f>
        <v>-214497</v>
      </c>
      <c r="G15" s="258">
        <f>E15/D15</f>
        <v>0.0001771272752697695</v>
      </c>
      <c r="K15" s="85"/>
    </row>
    <row r="16" spans="1:11" s="7" customFormat="1" ht="23.25" customHeight="1">
      <c r="A16" s="64">
        <v>3</v>
      </c>
      <c r="B16" s="61" t="s">
        <v>336</v>
      </c>
      <c r="C16" s="70"/>
      <c r="D16" s="131">
        <v>2562</v>
      </c>
      <c r="E16" s="70"/>
      <c r="F16" s="70"/>
      <c r="G16" s="258"/>
      <c r="J16" s="7">
        <v>2642.123151</v>
      </c>
      <c r="K16" s="85">
        <f>D16-J16</f>
        <v>-80.12315099999978</v>
      </c>
    </row>
    <row r="17" spans="1:10" s="7" customFormat="1" ht="23.25" customHeight="1">
      <c r="A17" s="64">
        <f>A16+1</f>
        <v>4</v>
      </c>
      <c r="B17" s="61" t="s">
        <v>337</v>
      </c>
      <c r="C17" s="70"/>
      <c r="D17" s="131">
        <f>113019-D32</f>
        <v>87777</v>
      </c>
      <c r="E17" s="70"/>
      <c r="F17" s="70"/>
      <c r="G17" s="258"/>
      <c r="J17" s="85">
        <f>D17+D32</f>
        <v>113019</v>
      </c>
    </row>
    <row r="18" spans="1:10" s="7" customFormat="1" ht="23.25" customHeight="1">
      <c r="A18" s="64">
        <v>5</v>
      </c>
      <c r="B18" s="61" t="s">
        <v>46</v>
      </c>
      <c r="C18" s="70"/>
      <c r="D18" s="131">
        <v>164</v>
      </c>
      <c r="E18" s="70"/>
      <c r="F18" s="70"/>
      <c r="G18" s="258"/>
      <c r="J18" s="85">
        <f>D18+D33</f>
        <v>164</v>
      </c>
    </row>
    <row r="19" spans="1:11" s="11" customFormat="1" ht="23.25" customHeight="1">
      <c r="A19" s="58" t="s">
        <v>20</v>
      </c>
      <c r="B19" s="69" t="s">
        <v>55</v>
      </c>
      <c r="C19" s="223">
        <f>C20+C21+C24+C25</f>
        <v>834786</v>
      </c>
      <c r="D19" s="223">
        <f>D20+D21+D24+D25</f>
        <v>993111</v>
      </c>
      <c r="E19" s="223">
        <f>E20+E21+E24+E25</f>
        <v>678486</v>
      </c>
      <c r="F19" s="126">
        <f>E19-C19</f>
        <v>-156300</v>
      </c>
      <c r="G19" s="257">
        <f>E19/C19</f>
        <v>0.8127663856365583</v>
      </c>
      <c r="I19" s="85">
        <f>C20+C35+C24+C25+C36+C37</f>
        <v>841276</v>
      </c>
      <c r="J19" s="85">
        <f>D20+D35+D24+D25+D36+D37</f>
        <v>1024843</v>
      </c>
      <c r="K19" s="85">
        <f>E20+E35+E24+E25+E36+E37</f>
        <v>683486</v>
      </c>
    </row>
    <row r="20" spans="1:11" s="7" customFormat="1" ht="23.25" customHeight="1">
      <c r="A20" s="60">
        <v>1</v>
      </c>
      <c r="B20" s="61" t="s">
        <v>155</v>
      </c>
      <c r="C20" s="128">
        <f>C11-C21</f>
        <v>717665.2</v>
      </c>
      <c r="D20" s="70">
        <f>D11-D21-D25-D24</f>
        <v>845970</v>
      </c>
      <c r="E20" s="70">
        <f>E11-E21</f>
        <v>595015</v>
      </c>
      <c r="F20" s="70">
        <f>E20-C20</f>
        <v>-122650.19999999995</v>
      </c>
      <c r="G20" s="258">
        <f>E20/C20</f>
        <v>0.8290983037773045</v>
      </c>
      <c r="I20" s="85"/>
      <c r="J20" s="85"/>
      <c r="K20" s="85"/>
    </row>
    <row r="21" spans="1:7" s="7" customFormat="1" ht="23.25" customHeight="1">
      <c r="A21" s="64">
        <f>A20+1</f>
        <v>2</v>
      </c>
      <c r="B21" s="61" t="s">
        <v>79</v>
      </c>
      <c r="C21" s="70">
        <f>C22+C23</f>
        <v>117120.8</v>
      </c>
      <c r="D21" s="131">
        <f>D22+D23</f>
        <v>122763</v>
      </c>
      <c r="E21" s="225">
        <f>E22+E23</f>
        <v>83471</v>
      </c>
      <c r="F21" s="70">
        <f>E21-C21</f>
        <v>-33649.8</v>
      </c>
      <c r="G21" s="258">
        <f>E21/C21</f>
        <v>0.7126915116700022</v>
      </c>
    </row>
    <row r="22" spans="1:7" s="7" customFormat="1" ht="23.25" customHeight="1">
      <c r="A22" s="60" t="s">
        <v>15</v>
      </c>
      <c r="B22" s="61" t="s">
        <v>1</v>
      </c>
      <c r="C22" s="70">
        <v>90441</v>
      </c>
      <c r="D22" s="131">
        <v>90441</v>
      </c>
      <c r="E22" s="226">
        <v>83471</v>
      </c>
      <c r="F22" s="70">
        <f>E22-C22</f>
        <v>-6970</v>
      </c>
      <c r="G22" s="258">
        <f>E22/C22</f>
        <v>0.9229331829590561</v>
      </c>
    </row>
    <row r="23" spans="1:7" s="7" customFormat="1" ht="23.25" customHeight="1">
      <c r="A23" s="60" t="s">
        <v>15</v>
      </c>
      <c r="B23" s="61" t="s">
        <v>85</v>
      </c>
      <c r="C23" s="128">
        <v>26679.8</v>
      </c>
      <c r="D23" s="131">
        <v>32322</v>
      </c>
      <c r="E23" s="226"/>
      <c r="F23" s="70">
        <f>E23-C23</f>
        <v>-26679.8</v>
      </c>
      <c r="G23" s="258">
        <f>E23/C23</f>
        <v>0</v>
      </c>
    </row>
    <row r="24" spans="1:10" s="7" customFormat="1" ht="23.25" customHeight="1">
      <c r="A24" s="60">
        <v>3</v>
      </c>
      <c r="B24" s="61" t="s">
        <v>276</v>
      </c>
      <c r="C24" s="128"/>
      <c r="D24" s="131">
        <f>3155-D36</f>
        <v>593</v>
      </c>
      <c r="E24" s="226"/>
      <c r="F24" s="70"/>
      <c r="G24" s="258"/>
      <c r="J24" s="85">
        <f>D24+D36</f>
        <v>3155</v>
      </c>
    </row>
    <row r="25" spans="1:10" s="7" customFormat="1" ht="23.25" customHeight="1">
      <c r="A25" s="64">
        <v>4</v>
      </c>
      <c r="B25" s="61" t="s">
        <v>72</v>
      </c>
      <c r="C25" s="70"/>
      <c r="D25" s="131">
        <f>30625-D37</f>
        <v>23785</v>
      </c>
      <c r="E25" s="70"/>
      <c r="F25" s="70"/>
      <c r="G25" s="70"/>
      <c r="J25" s="85">
        <f>D25+D37</f>
        <v>30625</v>
      </c>
    </row>
    <row r="26" spans="1:10" s="19" customFormat="1" ht="23.25" customHeight="1">
      <c r="A26" s="58" t="s">
        <v>7</v>
      </c>
      <c r="B26" s="59" t="s">
        <v>156</v>
      </c>
      <c r="C26" s="223"/>
      <c r="D26" s="223"/>
      <c r="E26" s="223"/>
      <c r="F26" s="223"/>
      <c r="G26" s="223"/>
      <c r="I26" s="7"/>
      <c r="J26" s="7"/>
    </row>
    <row r="27" spans="1:7" s="19" customFormat="1" ht="23.25" customHeight="1">
      <c r="A27" s="150" t="s">
        <v>19</v>
      </c>
      <c r="B27" s="151" t="s">
        <v>2</v>
      </c>
      <c r="C27" s="360">
        <f>+C28+C29+C33+C32</f>
        <v>123610.8</v>
      </c>
      <c r="D27" s="252">
        <f>+D28+D29+D33+D32</f>
        <v>154495</v>
      </c>
      <c r="E27" s="252">
        <f>+E28+E29+E33+E32</f>
        <v>88471</v>
      </c>
      <c r="F27" s="223">
        <f>E27-D27</f>
        <v>-66024</v>
      </c>
      <c r="G27" s="257">
        <f>E27/D27</f>
        <v>0.5726463639599987</v>
      </c>
    </row>
    <row r="28" spans="1:7" s="7" customFormat="1" ht="23.25" customHeight="1">
      <c r="A28" s="152">
        <v>1</v>
      </c>
      <c r="B28" s="153" t="s">
        <v>56</v>
      </c>
      <c r="C28" s="154">
        <v>6490</v>
      </c>
      <c r="D28" s="227">
        <v>6490</v>
      </c>
      <c r="E28" s="227">
        <v>5000</v>
      </c>
      <c r="F28" s="131">
        <f>E28-D28</f>
        <v>-1490</v>
      </c>
      <c r="G28" s="258">
        <f>E28/D28</f>
        <v>0.7704160246533128</v>
      </c>
    </row>
    <row r="29" spans="1:7" s="7" customFormat="1" ht="23.25" customHeight="1">
      <c r="A29" s="156">
        <f>A28+1</f>
        <v>2</v>
      </c>
      <c r="B29" s="153" t="s">
        <v>50</v>
      </c>
      <c r="C29" s="155">
        <f>SUM(C30:C31)</f>
        <v>117120.8</v>
      </c>
      <c r="D29" s="227">
        <f>SUM(D30:D31)</f>
        <v>122763</v>
      </c>
      <c r="E29" s="227">
        <f>SUM(E30:E31)</f>
        <v>83471</v>
      </c>
      <c r="F29" s="131">
        <f>E29-D29</f>
        <v>-39292</v>
      </c>
      <c r="G29" s="258">
        <f>E29/D29</f>
        <v>0.6799361371097155</v>
      </c>
    </row>
    <row r="30" spans="1:7" s="7" customFormat="1" ht="23.25" customHeight="1">
      <c r="A30" s="152" t="s">
        <v>15</v>
      </c>
      <c r="B30" s="153" t="s">
        <v>80</v>
      </c>
      <c r="C30" s="155">
        <v>90441</v>
      </c>
      <c r="D30" s="227">
        <f>D22</f>
        <v>90441</v>
      </c>
      <c r="E30" s="227">
        <f>E22</f>
        <v>83471</v>
      </c>
      <c r="F30" s="131">
        <f>E30-D30</f>
        <v>-6970</v>
      </c>
      <c r="G30" s="258">
        <f>E30/D30</f>
        <v>0.9229331829590561</v>
      </c>
    </row>
    <row r="31" spans="1:7" s="7" customFormat="1" ht="23.25" customHeight="1">
      <c r="A31" s="152" t="s">
        <v>15</v>
      </c>
      <c r="B31" s="153" t="s">
        <v>84</v>
      </c>
      <c r="C31" s="155">
        <v>26679.8</v>
      </c>
      <c r="D31" s="227">
        <f>D23</f>
        <v>32322</v>
      </c>
      <c r="E31" s="154"/>
      <c r="F31" s="131">
        <f>E31-D31</f>
        <v>-32322</v>
      </c>
      <c r="G31" s="258">
        <f>E31/D31</f>
        <v>0</v>
      </c>
    </row>
    <row r="32" spans="1:7" s="7" customFormat="1" ht="23.25" customHeight="1">
      <c r="A32" s="156">
        <v>3</v>
      </c>
      <c r="B32" s="153" t="s">
        <v>337</v>
      </c>
      <c r="C32" s="154"/>
      <c r="D32" s="227">
        <v>25242</v>
      </c>
      <c r="E32" s="154"/>
      <c r="F32" s="131"/>
      <c r="G32" s="258"/>
    </row>
    <row r="33" spans="1:7" s="7" customFormat="1" ht="23.25" customHeight="1">
      <c r="A33" s="156">
        <v>4</v>
      </c>
      <c r="B33" s="153" t="s">
        <v>46</v>
      </c>
      <c r="C33" s="154"/>
      <c r="D33" s="227"/>
      <c r="E33" s="154"/>
      <c r="F33" s="157"/>
      <c r="G33" s="258"/>
    </row>
    <row r="34" spans="1:7" s="19" customFormat="1" ht="23.25" customHeight="1">
      <c r="A34" s="150" t="s">
        <v>20</v>
      </c>
      <c r="B34" s="151" t="s">
        <v>55</v>
      </c>
      <c r="C34" s="252">
        <f>C35+C36+C37</f>
        <v>123610.8</v>
      </c>
      <c r="D34" s="252">
        <f>D35+D36+D37</f>
        <v>154495</v>
      </c>
      <c r="E34" s="252">
        <f>E35+E36+E37</f>
        <v>88471</v>
      </c>
      <c r="F34" s="223">
        <f>E34-C34</f>
        <v>-35139.8</v>
      </c>
      <c r="G34" s="257">
        <f>E34/C34</f>
        <v>0.7157222508065638</v>
      </c>
    </row>
    <row r="35" spans="1:7" s="7" customFormat="1" ht="23.25" customHeight="1">
      <c r="A35" s="152">
        <v>1</v>
      </c>
      <c r="B35" s="153" t="s">
        <v>157</v>
      </c>
      <c r="C35" s="155">
        <f>C27</f>
        <v>123610.8</v>
      </c>
      <c r="D35" s="227">
        <f>D27-D37-D36</f>
        <v>145093</v>
      </c>
      <c r="E35" s="227">
        <f>E27</f>
        <v>88471</v>
      </c>
      <c r="F35" s="131">
        <f>E35-C35</f>
        <v>-35139.8</v>
      </c>
      <c r="G35" s="258">
        <f>E35/C35</f>
        <v>0.7157222508065638</v>
      </c>
    </row>
    <row r="36" spans="1:9" s="7" customFormat="1" ht="23.25" customHeight="1">
      <c r="A36" s="361">
        <v>2</v>
      </c>
      <c r="B36" s="61" t="s">
        <v>276</v>
      </c>
      <c r="C36" s="362"/>
      <c r="D36" s="363">
        <f>D16</f>
        <v>2562</v>
      </c>
      <c r="E36" s="363"/>
      <c r="F36" s="364"/>
      <c r="G36" s="365"/>
      <c r="I36" s="85"/>
    </row>
    <row r="37" spans="1:7" s="7" customFormat="1" ht="23.25" customHeight="1">
      <c r="A37" s="259">
        <v>3</v>
      </c>
      <c r="B37" s="228" t="s">
        <v>72</v>
      </c>
      <c r="C37" s="260"/>
      <c r="D37" s="261">
        <v>6840</v>
      </c>
      <c r="E37" s="260"/>
      <c r="F37" s="262"/>
      <c r="G37" s="263"/>
    </row>
    <row r="38" spans="1:7" ht="18.75">
      <c r="A38" s="7"/>
      <c r="B38" s="7"/>
      <c r="C38" s="7"/>
      <c r="D38" s="19"/>
      <c r="E38" s="7"/>
      <c r="F38" s="7"/>
      <c r="G38" s="7"/>
    </row>
    <row r="39" spans="1:7" ht="18.75">
      <c r="A39" s="7"/>
      <c r="B39" s="7"/>
      <c r="C39" s="7"/>
      <c r="D39" s="19"/>
      <c r="E39" s="7"/>
      <c r="F39" s="7"/>
      <c r="G39" s="7"/>
    </row>
    <row r="40" spans="1:7" ht="18.75">
      <c r="A40" s="7"/>
      <c r="B40" s="7"/>
      <c r="C40" s="7"/>
      <c r="D40" s="19"/>
      <c r="E40" s="7"/>
      <c r="F40" s="7"/>
      <c r="G40" s="7"/>
    </row>
    <row r="41" spans="1:7" ht="18.75">
      <c r="A41" s="7"/>
      <c r="B41" s="7"/>
      <c r="C41" s="7"/>
      <c r="D41" s="19"/>
      <c r="E41" s="7"/>
      <c r="F41" s="7"/>
      <c r="G41" s="7"/>
    </row>
    <row r="42" spans="1:7" ht="18.75">
      <c r="A42" s="7"/>
      <c r="B42" s="7"/>
      <c r="C42" s="7"/>
      <c r="D42" s="19"/>
      <c r="E42" s="7"/>
      <c r="F42" s="7"/>
      <c r="G42" s="7"/>
    </row>
    <row r="43" spans="1:7" ht="22.5" customHeight="1">
      <c r="A43" s="7"/>
      <c r="B43" s="7"/>
      <c r="C43" s="7"/>
      <c r="D43" s="19"/>
      <c r="E43" s="7"/>
      <c r="F43" s="7"/>
      <c r="G43" s="7"/>
    </row>
    <row r="44" spans="1:7" ht="18.75">
      <c r="A44" s="7"/>
      <c r="B44" s="7"/>
      <c r="C44" s="7"/>
      <c r="D44" s="19"/>
      <c r="E44" s="7"/>
      <c r="F44" s="7"/>
      <c r="G44" s="7"/>
    </row>
    <row r="45" spans="1:7" ht="18.75">
      <c r="A45" s="7"/>
      <c r="B45" s="7"/>
      <c r="C45" s="7"/>
      <c r="D45" s="19"/>
      <c r="E45" s="7"/>
      <c r="F45" s="7"/>
      <c r="G45" s="7"/>
    </row>
    <row r="46" spans="1:7" ht="18.75">
      <c r="A46" s="7"/>
      <c r="B46" s="7"/>
      <c r="C46" s="7"/>
      <c r="D46" s="19"/>
      <c r="E46" s="7"/>
      <c r="F46" s="7"/>
      <c r="G46" s="7"/>
    </row>
    <row r="47" spans="1:7" ht="18.75">
      <c r="A47" s="7"/>
      <c r="B47" s="7"/>
      <c r="C47" s="7"/>
      <c r="D47" s="19"/>
      <c r="E47" s="7"/>
      <c r="F47" s="7"/>
      <c r="G47" s="7"/>
    </row>
  </sheetData>
  <sheetProtection/>
  <mergeCells count="10">
    <mergeCell ref="A4:G4"/>
    <mergeCell ref="F5:G5"/>
    <mergeCell ref="A6:A8"/>
    <mergeCell ref="B6:B8"/>
    <mergeCell ref="C6:C8"/>
    <mergeCell ref="D6:D8"/>
    <mergeCell ref="E6:E8"/>
    <mergeCell ref="F6:G6"/>
    <mergeCell ref="F7:F8"/>
    <mergeCell ref="G7:G8"/>
  </mergeCells>
  <printOptions horizontalCentered="1"/>
  <pageMargins left="0.61" right="0.3" top="0.94" bottom="0.17" header="0.48" footer="0.2"/>
  <pageSetup fitToHeight="5" fitToWidth="1" horizontalDpi="600" verticalDpi="600" orientation="portrait" paperSize="9" scale="76" r:id="rId3"/>
  <headerFooter alignWithMargins="0">
    <oddFooter>&amp;C&amp;".VnTime,Italic"&amp;8
</oddFooter>
  </headerFooter>
  <legacyDrawing r:id="rId2"/>
</worksheet>
</file>

<file path=xl/worksheets/sheet5.xml><?xml version="1.0" encoding="utf-8"?>
<worksheet xmlns="http://schemas.openxmlformats.org/spreadsheetml/2006/main" xmlns:r="http://schemas.openxmlformats.org/officeDocument/2006/relationships">
  <sheetPr>
    <tabColor rgb="FF002060"/>
    <pageSetUpPr fitToPage="1"/>
  </sheetPr>
  <dimension ref="A1:K41"/>
  <sheetViews>
    <sheetView workbookViewId="0" topLeftCell="A1">
      <selection activeCell="D12" sqref="D12"/>
    </sheetView>
  </sheetViews>
  <sheetFormatPr defaultColWidth="9" defaultRowHeight="15"/>
  <cols>
    <col min="1" max="1" width="5.09765625" style="144" customWidth="1"/>
    <col min="2" max="2" width="15" style="144" customWidth="1"/>
    <col min="3" max="3" width="10.19921875" style="144" customWidth="1"/>
    <col min="4" max="4" width="9.296875" style="144" customWidth="1"/>
    <col min="5" max="5" width="7.69921875" style="144" customWidth="1"/>
    <col min="6" max="6" width="7" style="144" customWidth="1"/>
    <col min="7" max="7" width="7.3984375" style="144" customWidth="1"/>
    <col min="8" max="8" width="8.8984375" style="144" customWidth="1"/>
    <col min="9" max="9" width="7.19921875" style="144" customWidth="1"/>
    <col min="10" max="10" width="8.19921875" style="144" customWidth="1"/>
    <col min="11" max="16384" width="9" style="144" customWidth="1"/>
  </cols>
  <sheetData>
    <row r="1" spans="1:10" ht="21" customHeight="1">
      <c r="A1" s="141"/>
      <c r="B1" s="141"/>
      <c r="C1" s="142"/>
      <c r="D1" s="142"/>
      <c r="E1" s="393" t="s">
        <v>195</v>
      </c>
      <c r="F1" s="393"/>
      <c r="G1" s="393"/>
      <c r="H1" s="393"/>
      <c r="I1" s="393"/>
      <c r="J1" s="393"/>
    </row>
    <row r="2" spans="1:10" ht="21" customHeight="1">
      <c r="A2" s="143" t="s">
        <v>63</v>
      </c>
      <c r="B2" s="143"/>
      <c r="C2" s="145"/>
      <c r="D2" s="145"/>
      <c r="E2" s="145"/>
      <c r="F2" s="145"/>
      <c r="G2" s="145"/>
      <c r="H2" s="145"/>
      <c r="I2" s="145"/>
      <c r="J2" s="145"/>
    </row>
    <row r="3" spans="1:10" ht="21" customHeight="1">
      <c r="A3" s="454" t="s">
        <v>341</v>
      </c>
      <c r="B3" s="454"/>
      <c r="C3" s="454"/>
      <c r="D3" s="454"/>
      <c r="E3" s="454"/>
      <c r="F3" s="454"/>
      <c r="G3" s="454"/>
      <c r="H3" s="454"/>
      <c r="I3" s="454"/>
      <c r="J3" s="454"/>
    </row>
    <row r="4" spans="1:10" ht="21" customHeight="1">
      <c r="A4" s="148" t="str">
        <f>PL15!A3</f>
        <v>(Kèm theo Nghị quyết số       /NQ-HĐND ngày     /12/2020 của HĐND huyện Tuần Giáo)</v>
      </c>
      <c r="B4" s="143"/>
      <c r="C4" s="142"/>
      <c r="D4" s="142"/>
      <c r="E4" s="142"/>
      <c r="F4" s="142"/>
      <c r="G4" s="142"/>
      <c r="H4" s="142"/>
      <c r="I4" s="142"/>
      <c r="J4" s="142"/>
    </row>
    <row r="5" spans="1:10" ht="24.75" customHeight="1">
      <c r="A5" s="146"/>
      <c r="B5" s="146"/>
      <c r="C5" s="147"/>
      <c r="D5" s="147"/>
      <c r="E5" s="394" t="s">
        <v>48</v>
      </c>
      <c r="F5" s="394"/>
      <c r="G5" s="394"/>
      <c r="H5" s="394"/>
      <c r="I5" s="394"/>
      <c r="J5" s="394"/>
    </row>
    <row r="6" spans="1:10" s="147" customFormat="1" ht="18.75" customHeight="1">
      <c r="A6" s="455" t="s">
        <v>64</v>
      </c>
      <c r="B6" s="455" t="s">
        <v>32</v>
      </c>
      <c r="C6" s="456" t="s">
        <v>58</v>
      </c>
      <c r="D6" s="456" t="s">
        <v>158</v>
      </c>
      <c r="E6" s="455" t="s">
        <v>51</v>
      </c>
      <c r="F6" s="455"/>
      <c r="G6" s="455"/>
      <c r="H6" s="455"/>
      <c r="I6" s="455"/>
      <c r="J6" s="455"/>
    </row>
    <row r="7" spans="1:10" s="147" customFormat="1" ht="73.5" customHeight="1">
      <c r="A7" s="457"/>
      <c r="B7" s="457"/>
      <c r="C7" s="458"/>
      <c r="D7" s="458"/>
      <c r="E7" s="459" t="s">
        <v>260</v>
      </c>
      <c r="F7" s="459" t="s">
        <v>261</v>
      </c>
      <c r="G7" s="459" t="s">
        <v>262</v>
      </c>
      <c r="H7" s="459" t="s">
        <v>263</v>
      </c>
      <c r="I7" s="459" t="s">
        <v>264</v>
      </c>
      <c r="J7" s="459" t="s">
        <v>265</v>
      </c>
    </row>
    <row r="8" spans="1:10" s="147" customFormat="1" ht="16.5" customHeight="1">
      <c r="A8" s="460" t="s">
        <v>6</v>
      </c>
      <c r="B8" s="460" t="s">
        <v>7</v>
      </c>
      <c r="C8" s="460">
        <v>1</v>
      </c>
      <c r="D8" s="460">
        <f>C8+1</f>
        <v>2</v>
      </c>
      <c r="E8" s="460">
        <v>3</v>
      </c>
      <c r="F8" s="460">
        <f>E8+1</f>
        <v>4</v>
      </c>
      <c r="G8" s="460">
        <f>F8+1</f>
        <v>5</v>
      </c>
      <c r="H8" s="460">
        <f>G8+1</f>
        <v>6</v>
      </c>
      <c r="I8" s="460">
        <f>H8+1</f>
        <v>7</v>
      </c>
      <c r="J8" s="460">
        <f>I8+1</f>
        <v>8</v>
      </c>
    </row>
    <row r="9" spans="1:10" s="147" customFormat="1" ht="27" customHeight="1">
      <c r="A9" s="461"/>
      <c r="B9" s="462" t="s">
        <v>31</v>
      </c>
      <c r="C9" s="463">
        <f>SUM(C10:C28)</f>
        <v>5000</v>
      </c>
      <c r="D9" s="463">
        <f aca="true" t="shared" si="0" ref="D9:J9">SUM(D10:D28)</f>
        <v>5000</v>
      </c>
      <c r="E9" s="463">
        <f t="shared" si="0"/>
        <v>340</v>
      </c>
      <c r="F9" s="463">
        <f t="shared" si="0"/>
        <v>50</v>
      </c>
      <c r="G9" s="463">
        <f t="shared" si="0"/>
        <v>612</v>
      </c>
      <c r="H9" s="463">
        <f t="shared" si="0"/>
        <v>3800</v>
      </c>
      <c r="I9" s="463">
        <f t="shared" si="0"/>
        <v>148</v>
      </c>
      <c r="J9" s="463">
        <f t="shared" si="0"/>
        <v>50</v>
      </c>
    </row>
    <row r="10" spans="1:11" s="147" customFormat="1" ht="22.5" customHeight="1">
      <c r="A10" s="183">
        <v>1</v>
      </c>
      <c r="B10" s="184" t="s">
        <v>241</v>
      </c>
      <c r="C10" s="187">
        <f>D10</f>
        <v>145</v>
      </c>
      <c r="D10" s="187">
        <f>SUM(E10:J10)</f>
        <v>145</v>
      </c>
      <c r="E10" s="187">
        <v>35</v>
      </c>
      <c r="F10" s="187"/>
      <c r="G10" s="187">
        <f>30+20</f>
        <v>50</v>
      </c>
      <c r="H10" s="187">
        <v>50</v>
      </c>
      <c r="I10" s="187">
        <v>10</v>
      </c>
      <c r="J10" s="187"/>
      <c r="K10" s="196"/>
    </row>
    <row r="11" spans="1:11" s="147" customFormat="1" ht="22.5" customHeight="1">
      <c r="A11" s="183">
        <v>2</v>
      </c>
      <c r="B11" s="184" t="s">
        <v>242</v>
      </c>
      <c r="C11" s="187">
        <f aca="true" t="shared" si="1" ref="C11:C28">D11</f>
        <v>23</v>
      </c>
      <c r="D11" s="187">
        <f aca="true" t="shared" si="2" ref="D11:D28">SUM(E11:J11)</f>
        <v>23</v>
      </c>
      <c r="E11" s="187"/>
      <c r="F11" s="187"/>
      <c r="G11" s="187">
        <v>20</v>
      </c>
      <c r="H11" s="187"/>
      <c r="I11" s="187">
        <v>3</v>
      </c>
      <c r="J11" s="187"/>
      <c r="K11" s="196"/>
    </row>
    <row r="12" spans="1:11" s="147" customFormat="1" ht="22.5" customHeight="1">
      <c r="A12" s="183">
        <v>3</v>
      </c>
      <c r="B12" s="184" t="s">
        <v>243</v>
      </c>
      <c r="C12" s="187">
        <f t="shared" si="1"/>
        <v>40</v>
      </c>
      <c r="D12" s="187">
        <f t="shared" si="2"/>
        <v>40</v>
      </c>
      <c r="E12" s="187">
        <v>10</v>
      </c>
      <c r="F12" s="187"/>
      <c r="G12" s="187">
        <v>25</v>
      </c>
      <c r="H12" s="187"/>
      <c r="I12" s="187">
        <v>5</v>
      </c>
      <c r="J12" s="187"/>
      <c r="K12" s="196"/>
    </row>
    <row r="13" spans="1:11" s="147" customFormat="1" ht="22.5" customHeight="1">
      <c r="A13" s="183">
        <v>4</v>
      </c>
      <c r="B13" s="184" t="s">
        <v>244</v>
      </c>
      <c r="C13" s="187">
        <f t="shared" si="1"/>
        <v>135</v>
      </c>
      <c r="D13" s="187">
        <f t="shared" si="2"/>
        <v>135</v>
      </c>
      <c r="E13" s="187">
        <v>20</v>
      </c>
      <c r="F13" s="187"/>
      <c r="G13" s="187">
        <v>50</v>
      </c>
      <c r="H13" s="187">
        <v>50</v>
      </c>
      <c r="I13" s="187">
        <v>5</v>
      </c>
      <c r="J13" s="187">
        <v>10</v>
      </c>
      <c r="K13" s="196"/>
    </row>
    <row r="14" spans="1:11" s="147" customFormat="1" ht="22.5" customHeight="1">
      <c r="A14" s="183">
        <v>5</v>
      </c>
      <c r="B14" s="184" t="s">
        <v>245</v>
      </c>
      <c r="C14" s="187">
        <f t="shared" si="1"/>
        <v>100</v>
      </c>
      <c r="D14" s="187">
        <f t="shared" si="2"/>
        <v>100</v>
      </c>
      <c r="E14" s="187">
        <v>5</v>
      </c>
      <c r="F14" s="187"/>
      <c r="G14" s="187">
        <v>35</v>
      </c>
      <c r="H14" s="187">
        <v>50</v>
      </c>
      <c r="I14" s="187">
        <v>10</v>
      </c>
      <c r="J14" s="187"/>
      <c r="K14" s="196"/>
    </row>
    <row r="15" spans="1:11" s="147" customFormat="1" ht="22.5" customHeight="1">
      <c r="A15" s="183">
        <v>6</v>
      </c>
      <c r="B15" s="184" t="s">
        <v>246</v>
      </c>
      <c r="C15" s="187">
        <f t="shared" si="1"/>
        <v>4120</v>
      </c>
      <c r="D15" s="187">
        <f>SUM(E15:J15)</f>
        <v>4120</v>
      </c>
      <c r="E15" s="187">
        <v>225</v>
      </c>
      <c r="F15" s="187">
        <v>50</v>
      </c>
      <c r="G15" s="187">
        <v>180</v>
      </c>
      <c r="H15" s="187">
        <v>3600</v>
      </c>
      <c r="I15" s="187">
        <v>50</v>
      </c>
      <c r="J15" s="187">
        <v>15</v>
      </c>
      <c r="K15" s="196"/>
    </row>
    <row r="16" spans="1:11" s="147" customFormat="1" ht="22.5" customHeight="1">
      <c r="A16" s="183">
        <v>7</v>
      </c>
      <c r="B16" s="184" t="s">
        <v>247</v>
      </c>
      <c r="C16" s="187">
        <f t="shared" si="1"/>
        <v>80</v>
      </c>
      <c r="D16" s="187">
        <f t="shared" si="2"/>
        <v>80</v>
      </c>
      <c r="E16" s="187">
        <v>25</v>
      </c>
      <c r="F16" s="187"/>
      <c r="G16" s="187">
        <v>30</v>
      </c>
      <c r="H16" s="187"/>
      <c r="I16" s="187">
        <v>10</v>
      </c>
      <c r="J16" s="187">
        <v>15</v>
      </c>
      <c r="K16" s="196"/>
    </row>
    <row r="17" spans="1:11" s="147" customFormat="1" ht="22.5" customHeight="1">
      <c r="A17" s="183">
        <v>8</v>
      </c>
      <c r="B17" s="184" t="s">
        <v>248</v>
      </c>
      <c r="C17" s="187">
        <f t="shared" si="1"/>
        <v>30</v>
      </c>
      <c r="D17" s="187">
        <f t="shared" si="2"/>
        <v>30</v>
      </c>
      <c r="E17" s="187"/>
      <c r="F17" s="187"/>
      <c r="G17" s="187">
        <v>25</v>
      </c>
      <c r="H17" s="187"/>
      <c r="I17" s="187">
        <v>5</v>
      </c>
      <c r="J17" s="187"/>
      <c r="K17" s="196"/>
    </row>
    <row r="18" spans="1:11" s="147" customFormat="1" ht="22.5" customHeight="1">
      <c r="A18" s="183">
        <v>9</v>
      </c>
      <c r="B18" s="184" t="s">
        <v>249</v>
      </c>
      <c r="C18" s="187">
        <f t="shared" si="1"/>
        <v>90</v>
      </c>
      <c r="D18" s="187">
        <f t="shared" si="2"/>
        <v>90</v>
      </c>
      <c r="E18" s="187">
        <v>10</v>
      </c>
      <c r="F18" s="187"/>
      <c r="G18" s="187">
        <v>23</v>
      </c>
      <c r="H18" s="187">
        <v>50</v>
      </c>
      <c r="I18" s="187">
        <v>7</v>
      </c>
      <c r="J18" s="187"/>
      <c r="K18" s="196"/>
    </row>
    <row r="19" spans="1:11" s="147" customFormat="1" ht="22.5" customHeight="1">
      <c r="A19" s="183">
        <v>10</v>
      </c>
      <c r="B19" s="184" t="s">
        <v>250</v>
      </c>
      <c r="C19" s="187">
        <f t="shared" si="1"/>
        <v>20</v>
      </c>
      <c r="D19" s="187">
        <f t="shared" si="2"/>
        <v>20</v>
      </c>
      <c r="E19" s="187"/>
      <c r="F19" s="187"/>
      <c r="G19" s="187">
        <v>16</v>
      </c>
      <c r="H19" s="187"/>
      <c r="I19" s="187">
        <v>4</v>
      </c>
      <c r="J19" s="187"/>
      <c r="K19" s="196"/>
    </row>
    <row r="20" spans="1:11" s="147" customFormat="1" ht="22.5" customHeight="1">
      <c r="A20" s="183">
        <v>11</v>
      </c>
      <c r="B20" s="184" t="s">
        <v>251</v>
      </c>
      <c r="C20" s="187">
        <f t="shared" si="1"/>
        <v>30</v>
      </c>
      <c r="D20" s="187">
        <f t="shared" si="2"/>
        <v>30</v>
      </c>
      <c r="E20" s="187"/>
      <c r="F20" s="187"/>
      <c r="G20" s="187">
        <v>28</v>
      </c>
      <c r="H20" s="187"/>
      <c r="I20" s="187">
        <v>2</v>
      </c>
      <c r="J20" s="187"/>
      <c r="K20" s="196"/>
    </row>
    <row r="21" spans="1:11" s="147" customFormat="1" ht="22.5" customHeight="1">
      <c r="A21" s="183">
        <v>12</v>
      </c>
      <c r="B21" s="184" t="s">
        <v>252</v>
      </c>
      <c r="C21" s="187">
        <f t="shared" si="1"/>
        <v>17</v>
      </c>
      <c r="D21" s="187">
        <f t="shared" si="2"/>
        <v>17</v>
      </c>
      <c r="E21" s="187"/>
      <c r="F21" s="187"/>
      <c r="G21" s="187">
        <v>10</v>
      </c>
      <c r="H21" s="187"/>
      <c r="I21" s="187">
        <v>2</v>
      </c>
      <c r="J21" s="187">
        <v>5</v>
      </c>
      <c r="K21" s="196"/>
    </row>
    <row r="22" spans="1:11" s="147" customFormat="1" ht="22.5" customHeight="1">
      <c r="A22" s="183">
        <v>13</v>
      </c>
      <c r="B22" s="184" t="s">
        <v>253</v>
      </c>
      <c r="C22" s="187">
        <f t="shared" si="1"/>
        <v>17</v>
      </c>
      <c r="D22" s="187">
        <f t="shared" si="2"/>
        <v>17</v>
      </c>
      <c r="E22" s="187"/>
      <c r="F22" s="187"/>
      <c r="G22" s="187">
        <v>15</v>
      </c>
      <c r="H22" s="187"/>
      <c r="I22" s="187">
        <v>2</v>
      </c>
      <c r="J22" s="187"/>
      <c r="K22" s="196"/>
    </row>
    <row r="23" spans="1:11" s="147" customFormat="1" ht="22.5" customHeight="1">
      <c r="A23" s="183">
        <v>14</v>
      </c>
      <c r="B23" s="184" t="s">
        <v>254</v>
      </c>
      <c r="C23" s="187">
        <f t="shared" si="1"/>
        <v>20</v>
      </c>
      <c r="D23" s="187">
        <f t="shared" si="2"/>
        <v>20</v>
      </c>
      <c r="E23" s="187"/>
      <c r="F23" s="187"/>
      <c r="G23" s="187">
        <v>15</v>
      </c>
      <c r="H23" s="187"/>
      <c r="I23" s="187">
        <v>5</v>
      </c>
      <c r="J23" s="187"/>
      <c r="K23" s="196"/>
    </row>
    <row r="24" spans="1:11" s="147" customFormat="1" ht="22.5" customHeight="1">
      <c r="A24" s="183">
        <v>15</v>
      </c>
      <c r="B24" s="184" t="s">
        <v>255</v>
      </c>
      <c r="C24" s="187">
        <f t="shared" si="1"/>
        <v>15</v>
      </c>
      <c r="D24" s="187">
        <f t="shared" si="2"/>
        <v>15</v>
      </c>
      <c r="E24" s="187"/>
      <c r="F24" s="187"/>
      <c r="G24" s="187">
        <v>10</v>
      </c>
      <c r="H24" s="187"/>
      <c r="I24" s="187">
        <v>5</v>
      </c>
      <c r="J24" s="187"/>
      <c r="K24" s="196"/>
    </row>
    <row r="25" spans="1:11" s="147" customFormat="1" ht="22.5" customHeight="1">
      <c r="A25" s="183">
        <v>16</v>
      </c>
      <c r="B25" s="184" t="s">
        <v>256</v>
      </c>
      <c r="C25" s="187">
        <f t="shared" si="1"/>
        <v>15</v>
      </c>
      <c r="D25" s="187">
        <f t="shared" si="2"/>
        <v>15</v>
      </c>
      <c r="E25" s="187"/>
      <c r="F25" s="187"/>
      <c r="G25" s="187">
        <v>10</v>
      </c>
      <c r="H25" s="187"/>
      <c r="I25" s="187">
        <v>5</v>
      </c>
      <c r="J25" s="187"/>
      <c r="K25" s="196"/>
    </row>
    <row r="26" spans="1:11" s="147" customFormat="1" ht="22.5" customHeight="1">
      <c r="A26" s="183">
        <v>17</v>
      </c>
      <c r="B26" s="184" t="s">
        <v>257</v>
      </c>
      <c r="C26" s="187">
        <f t="shared" si="1"/>
        <v>23</v>
      </c>
      <c r="D26" s="187">
        <f t="shared" si="2"/>
        <v>23</v>
      </c>
      <c r="E26" s="187"/>
      <c r="F26" s="187"/>
      <c r="G26" s="187">
        <v>15</v>
      </c>
      <c r="H26" s="187"/>
      <c r="I26" s="187">
        <v>8</v>
      </c>
      <c r="J26" s="187"/>
      <c r="K26" s="196"/>
    </row>
    <row r="27" spans="1:11" s="147" customFormat="1" ht="22.5" customHeight="1">
      <c r="A27" s="183">
        <v>18</v>
      </c>
      <c r="B27" s="184" t="s">
        <v>258</v>
      </c>
      <c r="C27" s="187">
        <f t="shared" si="1"/>
        <v>55</v>
      </c>
      <c r="D27" s="187">
        <f t="shared" si="2"/>
        <v>55</v>
      </c>
      <c r="E27" s="187">
        <v>10</v>
      </c>
      <c r="F27" s="187"/>
      <c r="G27" s="187">
        <v>35</v>
      </c>
      <c r="H27" s="187"/>
      <c r="I27" s="187">
        <v>5</v>
      </c>
      <c r="J27" s="187">
        <v>5</v>
      </c>
      <c r="K27" s="196"/>
    </row>
    <row r="28" spans="1:11" s="147" customFormat="1" ht="22.5" customHeight="1">
      <c r="A28" s="185">
        <v>19</v>
      </c>
      <c r="B28" s="186" t="s">
        <v>259</v>
      </c>
      <c r="C28" s="189">
        <f t="shared" si="1"/>
        <v>25</v>
      </c>
      <c r="D28" s="189">
        <f t="shared" si="2"/>
        <v>25</v>
      </c>
      <c r="E28" s="189"/>
      <c r="F28" s="189"/>
      <c r="G28" s="189">
        <v>20</v>
      </c>
      <c r="H28" s="189"/>
      <c r="I28" s="189">
        <v>5</v>
      </c>
      <c r="J28" s="189"/>
      <c r="K28" s="196"/>
    </row>
    <row r="29" spans="1:10" ht="18.75">
      <c r="A29" s="147"/>
      <c r="B29" s="147"/>
      <c r="C29" s="147"/>
      <c r="D29" s="147"/>
      <c r="E29" s="147"/>
      <c r="F29" s="147"/>
      <c r="G29" s="147"/>
      <c r="H29" s="147"/>
      <c r="I29" s="147"/>
      <c r="J29" s="147"/>
    </row>
    <row r="30" spans="1:10" ht="18.75">
      <c r="A30" s="147"/>
      <c r="B30" s="147"/>
      <c r="C30" s="147"/>
      <c r="D30" s="147"/>
      <c r="E30" s="147"/>
      <c r="F30" s="147"/>
      <c r="G30" s="147"/>
      <c r="H30" s="147"/>
      <c r="I30" s="147"/>
      <c r="J30" s="147"/>
    </row>
    <row r="31" spans="1:10" ht="18.75">
      <c r="A31" s="147"/>
      <c r="B31" s="147"/>
      <c r="C31" s="147"/>
      <c r="D31" s="147"/>
      <c r="E31" s="147"/>
      <c r="F31" s="147"/>
      <c r="G31" s="147"/>
      <c r="H31" s="147"/>
      <c r="I31" s="147"/>
      <c r="J31" s="147"/>
    </row>
    <row r="32" spans="1:10" ht="18.75">
      <c r="A32" s="147"/>
      <c r="B32" s="147"/>
      <c r="C32" s="147"/>
      <c r="D32" s="147"/>
      <c r="E32" s="147"/>
      <c r="F32" s="147"/>
      <c r="G32" s="147"/>
      <c r="H32" s="147"/>
      <c r="I32" s="147"/>
      <c r="J32" s="147"/>
    </row>
    <row r="33" spans="1:10" ht="18.75">
      <c r="A33" s="147"/>
      <c r="B33" s="147"/>
      <c r="C33" s="147"/>
      <c r="D33" s="147"/>
      <c r="E33" s="147"/>
      <c r="F33" s="147"/>
      <c r="G33" s="147"/>
      <c r="H33" s="147"/>
      <c r="I33" s="147"/>
      <c r="J33" s="147"/>
    </row>
    <row r="34" spans="1:10" ht="18.75">
      <c r="A34" s="147"/>
      <c r="B34" s="147"/>
      <c r="C34" s="147"/>
      <c r="D34" s="147"/>
      <c r="E34" s="147"/>
      <c r="F34" s="147"/>
      <c r="G34" s="147"/>
      <c r="H34" s="147"/>
      <c r="I34" s="147"/>
      <c r="J34" s="147"/>
    </row>
    <row r="35" spans="1:10" ht="18.75">
      <c r="A35" s="147"/>
      <c r="B35" s="147"/>
      <c r="C35" s="147"/>
      <c r="D35" s="147"/>
      <c r="E35" s="147"/>
      <c r="F35" s="147"/>
      <c r="G35" s="147"/>
      <c r="H35" s="147"/>
      <c r="I35" s="147"/>
      <c r="J35" s="147"/>
    </row>
    <row r="36" spans="1:10" ht="18.75">
      <c r="A36" s="147"/>
      <c r="B36" s="147"/>
      <c r="C36" s="147"/>
      <c r="D36" s="147"/>
      <c r="E36" s="147"/>
      <c r="F36" s="147"/>
      <c r="G36" s="147"/>
      <c r="H36" s="147"/>
      <c r="I36" s="147"/>
      <c r="J36" s="147"/>
    </row>
    <row r="37" spans="1:10" ht="22.5" customHeight="1">
      <c r="A37" s="147"/>
      <c r="B37" s="147"/>
      <c r="C37" s="147"/>
      <c r="D37" s="147"/>
      <c r="E37" s="147"/>
      <c r="F37" s="147"/>
      <c r="G37" s="147"/>
      <c r="H37" s="147"/>
      <c r="I37" s="147"/>
      <c r="J37" s="147"/>
    </row>
    <row r="38" spans="1:10" ht="18.75">
      <c r="A38" s="147"/>
      <c r="B38" s="147"/>
      <c r="C38" s="147"/>
      <c r="D38" s="147"/>
      <c r="E38" s="147"/>
      <c r="F38" s="147"/>
      <c r="G38" s="147"/>
      <c r="H38" s="147"/>
      <c r="I38" s="147"/>
      <c r="J38" s="147"/>
    </row>
    <row r="39" spans="1:10" ht="18.75">
      <c r="A39" s="147"/>
      <c r="B39" s="147"/>
      <c r="C39" s="147"/>
      <c r="D39" s="147"/>
      <c r="E39" s="147"/>
      <c r="F39" s="147"/>
      <c r="G39" s="147"/>
      <c r="H39" s="147"/>
      <c r="I39" s="147"/>
      <c r="J39" s="147"/>
    </row>
    <row r="40" spans="1:10" ht="18.75">
      <c r="A40" s="147"/>
      <c r="B40" s="147"/>
      <c r="C40" s="147"/>
      <c r="D40" s="147"/>
      <c r="E40" s="147"/>
      <c r="F40" s="147"/>
      <c r="G40" s="147"/>
      <c r="H40" s="147"/>
      <c r="I40" s="147"/>
      <c r="J40" s="147"/>
    </row>
    <row r="41" spans="1:10" ht="18.75">
      <c r="A41" s="147"/>
      <c r="B41" s="147"/>
      <c r="C41" s="147"/>
      <c r="D41" s="147"/>
      <c r="E41" s="147"/>
      <c r="F41" s="147"/>
      <c r="G41" s="147"/>
      <c r="H41" s="147"/>
      <c r="I41" s="147"/>
      <c r="J41" s="147"/>
    </row>
  </sheetData>
  <sheetProtection/>
  <mergeCells count="8">
    <mergeCell ref="E1:J1"/>
    <mergeCell ref="E5:J5"/>
    <mergeCell ref="E6:J6"/>
    <mergeCell ref="A6:A7"/>
    <mergeCell ref="B6:B7"/>
    <mergeCell ref="C6:C7"/>
    <mergeCell ref="D6:D7"/>
    <mergeCell ref="A3:J3"/>
  </mergeCells>
  <printOptions horizontalCentered="1"/>
  <pageMargins left="0.56" right="0.08" top="0.66" bottom="0.24" header="0.37" footer="0.17"/>
  <pageSetup fitToHeight="5" fitToWidth="1" horizontalDpi="600" verticalDpi="600" orientation="portrait" paperSize="9" scale="93" r:id="rId1"/>
  <headerFooter alignWithMargins="0">
    <oddFooter>&amp;C&amp;".VnTime,Italic"&amp;8
</oddFooter>
  </headerFooter>
</worksheet>
</file>

<file path=xl/worksheets/sheet6.xml><?xml version="1.0" encoding="utf-8"?>
<worksheet xmlns="http://schemas.openxmlformats.org/spreadsheetml/2006/main" xmlns:r="http://schemas.openxmlformats.org/officeDocument/2006/relationships">
  <sheetPr>
    <tabColor rgb="FF002060"/>
  </sheetPr>
  <dimension ref="A1:F53"/>
  <sheetViews>
    <sheetView zoomScaleSheetLayoutView="100" workbookViewId="0" topLeftCell="A1">
      <pane xSplit="2" ySplit="9" topLeftCell="C10" activePane="bottomRight" state="frozen"/>
      <selection pane="topLeft" activeCell="A1" sqref="A1"/>
      <selection pane="topRight" activeCell="C1" sqref="C1"/>
      <selection pane="bottomLeft" activeCell="A10" sqref="A10"/>
      <selection pane="bottomRight" activeCell="B13" sqref="B13"/>
    </sheetView>
  </sheetViews>
  <sheetFormatPr defaultColWidth="9" defaultRowHeight="15"/>
  <cols>
    <col min="1" max="1" width="5.3984375" style="4" customWidth="1"/>
    <col min="2" max="2" width="53.19921875" style="4" customWidth="1"/>
    <col min="3" max="3" width="9.3984375" style="4" customWidth="1"/>
    <col min="4" max="4" width="11.296875" style="4" customWidth="1"/>
    <col min="5" max="5" width="9.296875" style="4" customWidth="1"/>
    <col min="6" max="16384" width="9" style="4" customWidth="1"/>
  </cols>
  <sheetData>
    <row r="1" spans="1:5" ht="21" customHeight="1">
      <c r="A1" s="1"/>
      <c r="B1" s="1"/>
      <c r="C1" s="397" t="s">
        <v>194</v>
      </c>
      <c r="D1" s="397"/>
      <c r="E1" s="397"/>
    </row>
    <row r="2" spans="1:5" s="8" customFormat="1" ht="21" customHeight="1">
      <c r="A2" s="158" t="s">
        <v>159</v>
      </c>
      <c r="B2" s="158"/>
      <c r="C2" s="159"/>
      <c r="D2" s="159"/>
      <c r="E2" s="159"/>
    </row>
    <row r="3" spans="1:5" s="8" customFormat="1" ht="21" customHeight="1">
      <c r="A3" s="158" t="s">
        <v>285</v>
      </c>
      <c r="B3" s="158"/>
      <c r="C3" s="159"/>
      <c r="D3" s="159"/>
      <c r="E3" s="159"/>
    </row>
    <row r="4" spans="1:5" ht="21" customHeight="1">
      <c r="A4" s="170" t="s">
        <v>286</v>
      </c>
      <c r="B4" s="1"/>
      <c r="C4" s="2"/>
      <c r="D4" s="2"/>
      <c r="E4" s="2"/>
    </row>
    <row r="5" spans="1:5" ht="19.5" customHeight="1">
      <c r="A5" s="6"/>
      <c r="B5" s="6"/>
      <c r="C5" s="7"/>
      <c r="D5" s="398" t="s">
        <v>86</v>
      </c>
      <c r="E5" s="398"/>
    </row>
    <row r="6" spans="1:6" s="8" customFormat="1" ht="18" customHeight="1">
      <c r="A6" s="395" t="s">
        <v>64</v>
      </c>
      <c r="B6" s="395" t="s">
        <v>4</v>
      </c>
      <c r="C6" s="395" t="s">
        <v>293</v>
      </c>
      <c r="D6" s="399" t="s">
        <v>51</v>
      </c>
      <c r="E6" s="399"/>
      <c r="F6" s="4"/>
    </row>
    <row r="7" spans="1:6" s="8" customFormat="1" ht="53.25" customHeight="1">
      <c r="A7" s="396"/>
      <c r="B7" s="396"/>
      <c r="C7" s="396"/>
      <c r="D7" s="309" t="s">
        <v>162</v>
      </c>
      <c r="E7" s="309" t="s">
        <v>163</v>
      </c>
      <c r="F7" s="4"/>
    </row>
    <row r="8" spans="1:5" s="50" customFormat="1" ht="17.25" customHeight="1">
      <c r="A8" s="49" t="s">
        <v>6</v>
      </c>
      <c r="B8" s="49" t="s">
        <v>7</v>
      </c>
      <c r="C8" s="49" t="s">
        <v>52</v>
      </c>
      <c r="D8" s="49">
        <v>2</v>
      </c>
      <c r="E8" s="49">
        <f>D8+1</f>
        <v>3</v>
      </c>
    </row>
    <row r="9" spans="1:5" s="7" customFormat="1" ht="21" customHeight="1">
      <c r="A9" s="160"/>
      <c r="B9" s="161" t="s">
        <v>130</v>
      </c>
      <c r="C9" s="162">
        <f>C10+C38+C53</f>
        <v>683486</v>
      </c>
      <c r="D9" s="162">
        <f>D10+D38+D53</f>
        <v>595015</v>
      </c>
      <c r="E9" s="162">
        <f>E10+E38+E53</f>
        <v>88471</v>
      </c>
    </row>
    <row r="10" spans="1:5" s="7" customFormat="1" ht="21" customHeight="1">
      <c r="A10" s="58" t="s">
        <v>6</v>
      </c>
      <c r="B10" s="59" t="s">
        <v>110</v>
      </c>
      <c r="C10" s="126">
        <f>C11+C22+C36+C37</f>
        <v>683448</v>
      </c>
      <c r="D10" s="126">
        <f>D11+D22+D36+D37</f>
        <v>594977</v>
      </c>
      <c r="E10" s="126">
        <f>E11+E22+E36+E37</f>
        <v>88471</v>
      </c>
    </row>
    <row r="11" spans="1:5" s="7" customFormat="1" ht="21" customHeight="1">
      <c r="A11" s="58" t="s">
        <v>19</v>
      </c>
      <c r="B11" s="59" t="s">
        <v>45</v>
      </c>
      <c r="C11" s="71">
        <f>D11+E11</f>
        <v>38659</v>
      </c>
      <c r="D11" s="71">
        <f>D12+D21</f>
        <v>35239</v>
      </c>
      <c r="E11" s="71">
        <f>E12+E21</f>
        <v>3420</v>
      </c>
    </row>
    <row r="12" spans="1:5" s="9" customFormat="1" ht="21" customHeight="1">
      <c r="A12" s="60">
        <v>1</v>
      </c>
      <c r="B12" s="61" t="s">
        <v>77</v>
      </c>
      <c r="C12" s="70">
        <f>C13</f>
        <v>38659</v>
      </c>
      <c r="D12" s="70">
        <f>D13</f>
        <v>35239</v>
      </c>
      <c r="E12" s="70">
        <f>E13</f>
        <v>3420</v>
      </c>
    </row>
    <row r="13" spans="1:5" s="19" customFormat="1" ht="21" customHeight="1">
      <c r="A13" s="152"/>
      <c r="B13" s="153" t="s">
        <v>149</v>
      </c>
      <c r="C13" s="131">
        <f>SUM(C14:C17)</f>
        <v>38659</v>
      </c>
      <c r="D13" s="131">
        <f>SUM(D14:D17)</f>
        <v>35239</v>
      </c>
      <c r="E13" s="131">
        <f>SUM(E14:E17)</f>
        <v>3420</v>
      </c>
    </row>
    <row r="14" spans="1:5" s="9" customFormat="1" ht="21" customHeight="1">
      <c r="A14" s="64" t="s">
        <v>15</v>
      </c>
      <c r="B14" s="63" t="s">
        <v>146</v>
      </c>
      <c r="C14" s="129">
        <f>D14+E14</f>
        <v>6334</v>
      </c>
      <c r="D14" s="129">
        <v>6334</v>
      </c>
      <c r="E14" s="129"/>
    </row>
    <row r="15" spans="1:5" s="9" customFormat="1" ht="21" customHeight="1">
      <c r="A15" s="64" t="s">
        <v>15</v>
      </c>
      <c r="B15" s="63" t="s">
        <v>83</v>
      </c>
      <c r="C15" s="129">
        <f>D15+E15</f>
        <v>0</v>
      </c>
      <c r="D15" s="129"/>
      <c r="E15" s="129"/>
    </row>
    <row r="16" spans="1:5" s="9" customFormat="1" ht="21" customHeight="1">
      <c r="A16" s="64" t="s">
        <v>15</v>
      </c>
      <c r="B16" s="63" t="s">
        <v>119</v>
      </c>
      <c r="C16" s="129">
        <f>D16+E16</f>
        <v>32125</v>
      </c>
      <c r="D16" s="129">
        <f>13005+15700</f>
        <v>28705</v>
      </c>
      <c r="E16" s="129">
        <v>3420</v>
      </c>
    </row>
    <row r="17" spans="1:5" s="9" customFormat="1" ht="21" customHeight="1">
      <c r="A17" s="60" t="s">
        <v>15</v>
      </c>
      <c r="B17" s="63" t="s">
        <v>289</v>
      </c>
      <c r="C17" s="129">
        <f>D17+E17</f>
        <v>200</v>
      </c>
      <c r="D17" s="129">
        <v>200</v>
      </c>
      <c r="E17" s="129"/>
    </row>
    <row r="18" spans="1:5" s="266" customFormat="1" ht="21" customHeight="1">
      <c r="A18" s="264"/>
      <c r="B18" s="265" t="s">
        <v>150</v>
      </c>
      <c r="C18" s="184">
        <f>C19+C20</f>
        <v>38659</v>
      </c>
      <c r="D18" s="184">
        <f>D19+D20</f>
        <v>35239</v>
      </c>
      <c r="E18" s="184">
        <f>E19+E20</f>
        <v>3420</v>
      </c>
    </row>
    <row r="19" spans="1:5" s="9" customFormat="1" ht="21" customHeight="1">
      <c r="A19" s="64" t="s">
        <v>15</v>
      </c>
      <c r="B19" s="296" t="s">
        <v>287</v>
      </c>
      <c r="C19" s="129">
        <f>D19+E19</f>
        <v>22234</v>
      </c>
      <c r="D19" s="129">
        <v>22234</v>
      </c>
      <c r="E19" s="129"/>
    </row>
    <row r="20" spans="1:5" s="9" customFormat="1" ht="21" customHeight="1">
      <c r="A20" s="64" t="s">
        <v>15</v>
      </c>
      <c r="B20" s="296" t="s">
        <v>288</v>
      </c>
      <c r="C20" s="129">
        <f>D20+E20</f>
        <v>16425</v>
      </c>
      <c r="D20" s="129">
        <v>13005</v>
      </c>
      <c r="E20" s="129">
        <v>3420</v>
      </c>
    </row>
    <row r="21" spans="1:5" s="7" customFormat="1" ht="21" customHeight="1">
      <c r="A21" s="60">
        <v>2</v>
      </c>
      <c r="B21" s="61" t="s">
        <v>148</v>
      </c>
      <c r="C21" s="129"/>
      <c r="D21" s="70"/>
      <c r="E21" s="70"/>
    </row>
    <row r="22" spans="1:6" s="7" customFormat="1" ht="21" customHeight="1">
      <c r="A22" s="58" t="s">
        <v>20</v>
      </c>
      <c r="B22" s="59" t="s">
        <v>27</v>
      </c>
      <c r="C22" s="126">
        <f>SUM(C23:C35)</f>
        <v>632755</v>
      </c>
      <c r="D22" s="126">
        <f>SUM(D23:D35)</f>
        <v>549407</v>
      </c>
      <c r="E22" s="126">
        <f>SUM(E23:E35)</f>
        <v>83348</v>
      </c>
      <c r="F22" s="85"/>
    </row>
    <row r="23" spans="1:5" s="7" customFormat="1" ht="21" customHeight="1">
      <c r="A23" s="60">
        <v>1</v>
      </c>
      <c r="B23" s="61" t="s">
        <v>205</v>
      </c>
      <c r="C23" s="70">
        <f>D23+E23</f>
        <v>400105</v>
      </c>
      <c r="D23" s="70">
        <v>398744</v>
      </c>
      <c r="E23" s="70">
        <v>1361</v>
      </c>
    </row>
    <row r="24" spans="1:5" ht="21" customHeight="1">
      <c r="A24" s="60">
        <v>2</v>
      </c>
      <c r="B24" s="61" t="s">
        <v>36</v>
      </c>
      <c r="C24" s="70">
        <f>D24+E24</f>
        <v>600</v>
      </c>
      <c r="D24" s="70">
        <v>600</v>
      </c>
      <c r="E24" s="70"/>
    </row>
    <row r="25" spans="1:5" s="7" customFormat="1" ht="21" customHeight="1">
      <c r="A25" s="60">
        <v>3</v>
      </c>
      <c r="B25" s="61" t="s">
        <v>37</v>
      </c>
      <c r="C25" s="70">
        <f>D25+E25</f>
        <v>6363</v>
      </c>
      <c r="D25" s="70">
        <v>3684</v>
      </c>
      <c r="E25" s="70">
        <v>2679</v>
      </c>
    </row>
    <row r="26" spans="1:5" s="7" customFormat="1" ht="21" customHeight="1">
      <c r="A26" s="60">
        <v>4</v>
      </c>
      <c r="B26" s="61" t="s">
        <v>38</v>
      </c>
      <c r="C26" s="70">
        <f aca="true" t="shared" si="0" ref="C26:C37">D26+E26</f>
        <v>2613</v>
      </c>
      <c r="D26" s="70">
        <v>2613</v>
      </c>
      <c r="E26" s="70"/>
    </row>
    <row r="27" spans="1:5" s="7" customFormat="1" ht="21" customHeight="1">
      <c r="A27" s="60">
        <v>5</v>
      </c>
      <c r="B27" s="61" t="s">
        <v>39</v>
      </c>
      <c r="C27" s="70">
        <f t="shared" si="0"/>
        <v>1616</v>
      </c>
      <c r="D27" s="70">
        <v>1616</v>
      </c>
      <c r="E27" s="70"/>
    </row>
    <row r="28" spans="1:5" s="7" customFormat="1" ht="21" customHeight="1">
      <c r="A28" s="60">
        <v>6</v>
      </c>
      <c r="B28" s="61" t="s">
        <v>40</v>
      </c>
      <c r="C28" s="70">
        <f t="shared" si="0"/>
        <v>3095</v>
      </c>
      <c r="D28" s="70">
        <v>1578</v>
      </c>
      <c r="E28" s="70">
        <v>1517</v>
      </c>
    </row>
    <row r="29" spans="1:5" s="7" customFormat="1" ht="21" customHeight="1">
      <c r="A29" s="60">
        <v>7</v>
      </c>
      <c r="B29" s="61" t="s">
        <v>41</v>
      </c>
      <c r="C29" s="70">
        <f t="shared" si="0"/>
        <v>5523</v>
      </c>
      <c r="D29" s="70">
        <v>5523</v>
      </c>
      <c r="E29" s="70"/>
    </row>
    <row r="30" spans="1:5" s="7" customFormat="1" ht="21" customHeight="1">
      <c r="A30" s="60">
        <v>8</v>
      </c>
      <c r="B30" s="61" t="s">
        <v>42</v>
      </c>
      <c r="C30" s="70">
        <f t="shared" si="0"/>
        <v>956</v>
      </c>
      <c r="D30" s="70">
        <v>956</v>
      </c>
      <c r="E30" s="70"/>
    </row>
    <row r="31" spans="1:5" ht="21" customHeight="1">
      <c r="A31" s="60">
        <v>9</v>
      </c>
      <c r="B31" s="61" t="s">
        <v>43</v>
      </c>
      <c r="C31" s="70">
        <f t="shared" si="0"/>
        <v>2500</v>
      </c>
      <c r="D31" s="70">
        <v>2500</v>
      </c>
      <c r="E31" s="70"/>
    </row>
    <row r="32" spans="1:5" ht="21" customHeight="1">
      <c r="A32" s="60">
        <v>10</v>
      </c>
      <c r="B32" s="61" t="s">
        <v>269</v>
      </c>
      <c r="C32" s="70">
        <f t="shared" si="0"/>
        <v>77341</v>
      </c>
      <c r="D32" s="70">
        <v>74977</v>
      </c>
      <c r="E32" s="70">
        <v>2364</v>
      </c>
    </row>
    <row r="33" spans="1:5" ht="21" customHeight="1">
      <c r="A33" s="60">
        <v>11</v>
      </c>
      <c r="B33" s="61" t="s">
        <v>218</v>
      </c>
      <c r="C33" s="70">
        <f t="shared" si="0"/>
        <v>104845</v>
      </c>
      <c r="D33" s="70">
        <v>31010</v>
      </c>
      <c r="E33" s="70">
        <v>73835</v>
      </c>
    </row>
    <row r="34" spans="1:5" ht="21" customHeight="1">
      <c r="A34" s="60">
        <v>12</v>
      </c>
      <c r="B34" s="61" t="s">
        <v>28</v>
      </c>
      <c r="C34" s="70">
        <f t="shared" si="0"/>
        <v>24776</v>
      </c>
      <c r="D34" s="70">
        <v>23184</v>
      </c>
      <c r="E34" s="70">
        <v>1592</v>
      </c>
    </row>
    <row r="35" spans="1:5" ht="21" customHeight="1">
      <c r="A35" s="60">
        <v>13</v>
      </c>
      <c r="B35" s="61" t="s">
        <v>44</v>
      </c>
      <c r="C35" s="70">
        <f t="shared" si="0"/>
        <v>2422</v>
      </c>
      <c r="D35" s="128">
        <v>2422</v>
      </c>
      <c r="E35" s="70"/>
    </row>
    <row r="36" spans="1:5" ht="21" customHeight="1">
      <c r="A36" s="58" t="s">
        <v>21</v>
      </c>
      <c r="B36" s="59" t="s">
        <v>30</v>
      </c>
      <c r="C36" s="126">
        <f t="shared" si="0"/>
        <v>12034</v>
      </c>
      <c r="D36" s="126">
        <v>10331</v>
      </c>
      <c r="E36" s="126">
        <v>1703</v>
      </c>
    </row>
    <row r="37" spans="1:5" ht="21" customHeight="1" hidden="1">
      <c r="A37" s="58" t="s">
        <v>22</v>
      </c>
      <c r="B37" s="59" t="s">
        <v>78</v>
      </c>
      <c r="C37" s="126">
        <f t="shared" si="0"/>
        <v>0</v>
      </c>
      <c r="D37" s="126"/>
      <c r="E37" s="126"/>
    </row>
    <row r="38" spans="1:5" ht="21" customHeight="1">
      <c r="A38" s="58" t="s">
        <v>7</v>
      </c>
      <c r="B38" s="164" t="s">
        <v>111</v>
      </c>
      <c r="C38" s="126">
        <f>C39+C42</f>
        <v>38</v>
      </c>
      <c r="D38" s="126">
        <f>D39+D42</f>
        <v>38</v>
      </c>
      <c r="E38" s="126">
        <f>E39+E42</f>
        <v>0</v>
      </c>
    </row>
    <row r="39" spans="1:5" ht="21" customHeight="1" hidden="1">
      <c r="A39" s="58" t="s">
        <v>19</v>
      </c>
      <c r="B39" s="59" t="s">
        <v>107</v>
      </c>
      <c r="C39" s="126">
        <f>C40+C41</f>
        <v>0</v>
      </c>
      <c r="D39" s="126">
        <f>D40+D41</f>
        <v>0</v>
      </c>
      <c r="E39" s="126">
        <f>E40+E41</f>
        <v>0</v>
      </c>
    </row>
    <row r="40" spans="1:5" ht="21" customHeight="1" hidden="1">
      <c r="A40" s="60">
        <v>1</v>
      </c>
      <c r="B40" s="61" t="s">
        <v>206</v>
      </c>
      <c r="C40" s="70">
        <f>D40+E40</f>
        <v>0</v>
      </c>
      <c r="D40" s="70"/>
      <c r="E40" s="70"/>
    </row>
    <row r="41" spans="1:5" ht="21" customHeight="1" hidden="1">
      <c r="A41" s="60">
        <v>2</v>
      </c>
      <c r="B41" s="61" t="s">
        <v>207</v>
      </c>
      <c r="C41" s="70">
        <f>D41+E41</f>
        <v>0</v>
      </c>
      <c r="D41" s="128"/>
      <c r="E41" s="128"/>
    </row>
    <row r="42" spans="1:5" ht="21" customHeight="1">
      <c r="A42" s="58" t="s">
        <v>19</v>
      </c>
      <c r="B42" s="59" t="s">
        <v>238</v>
      </c>
      <c r="C42" s="126">
        <f>C43+C45</f>
        <v>38</v>
      </c>
      <c r="D42" s="126">
        <f>D43+D45</f>
        <v>38</v>
      </c>
      <c r="E42" s="126">
        <f>E43+E45</f>
        <v>0</v>
      </c>
    </row>
    <row r="43" spans="1:5" ht="21" customHeight="1" hidden="1">
      <c r="A43" s="58"/>
      <c r="B43" s="165" t="s">
        <v>208</v>
      </c>
      <c r="C43" s="126">
        <f>C44</f>
        <v>0</v>
      </c>
      <c r="D43" s="126">
        <f>D44</f>
        <v>0</v>
      </c>
      <c r="E43" s="126">
        <f>E44</f>
        <v>0</v>
      </c>
    </row>
    <row r="44" spans="1:5" ht="37.5" customHeight="1" hidden="1">
      <c r="A44" s="60">
        <v>1</v>
      </c>
      <c r="B44" s="169" t="s">
        <v>209</v>
      </c>
      <c r="C44" s="70">
        <f>D44+E44</f>
        <v>0</v>
      </c>
      <c r="D44" s="70"/>
      <c r="E44" s="149"/>
    </row>
    <row r="45" spans="1:5" ht="21" customHeight="1">
      <c r="A45" s="58">
        <v>1</v>
      </c>
      <c r="B45" s="59" t="s">
        <v>210</v>
      </c>
      <c r="C45" s="126">
        <f>SUM(C46:C52)</f>
        <v>38</v>
      </c>
      <c r="D45" s="126">
        <f>SUM(D46:D52)</f>
        <v>38</v>
      </c>
      <c r="E45" s="126">
        <f>SUM(E46:E52)</f>
        <v>0</v>
      </c>
    </row>
    <row r="46" spans="1:5" ht="37.5" customHeight="1" hidden="1">
      <c r="A46" s="60">
        <v>1</v>
      </c>
      <c r="B46" s="163" t="s">
        <v>211</v>
      </c>
      <c r="C46" s="70">
        <f aca="true" t="shared" si="1" ref="C46:C52">D46+E46</f>
        <v>0</v>
      </c>
      <c r="D46" s="70"/>
      <c r="E46" s="70"/>
    </row>
    <row r="47" spans="1:5" ht="21" customHeight="1">
      <c r="A47" s="300"/>
      <c r="B47" s="65" t="s">
        <v>212</v>
      </c>
      <c r="C47" s="263">
        <f t="shared" si="1"/>
        <v>38</v>
      </c>
      <c r="D47" s="263">
        <v>38</v>
      </c>
      <c r="E47" s="263"/>
    </row>
    <row r="48" spans="1:5" ht="21" customHeight="1" hidden="1">
      <c r="A48" s="297">
        <v>3</v>
      </c>
      <c r="B48" s="298" t="s">
        <v>213</v>
      </c>
      <c r="C48" s="299">
        <f t="shared" si="1"/>
        <v>0</v>
      </c>
      <c r="D48" s="299"/>
      <c r="E48" s="299"/>
    </row>
    <row r="49" spans="1:5" ht="69" customHeight="1" hidden="1">
      <c r="A49" s="60">
        <v>4</v>
      </c>
      <c r="B49" s="169" t="s">
        <v>214</v>
      </c>
      <c r="C49" s="70">
        <f t="shared" si="1"/>
        <v>0</v>
      </c>
      <c r="D49" s="70"/>
      <c r="E49" s="149"/>
    </row>
    <row r="50" spans="1:5" ht="40.5" customHeight="1" hidden="1">
      <c r="A50" s="60">
        <v>5</v>
      </c>
      <c r="B50" s="169" t="s">
        <v>283</v>
      </c>
      <c r="C50" s="70">
        <f t="shared" si="1"/>
        <v>0</v>
      </c>
      <c r="D50" s="70"/>
      <c r="E50" s="149"/>
    </row>
    <row r="51" spans="1:5" ht="37.5" customHeight="1" hidden="1">
      <c r="A51" s="60">
        <v>6</v>
      </c>
      <c r="B51" s="169" t="s">
        <v>215</v>
      </c>
      <c r="C51" s="70">
        <f t="shared" si="1"/>
        <v>0</v>
      </c>
      <c r="D51" s="70"/>
      <c r="E51" s="149"/>
    </row>
    <row r="52" spans="1:5" ht="21" customHeight="1" hidden="1">
      <c r="A52" s="60">
        <v>7</v>
      </c>
      <c r="B52" s="61" t="s">
        <v>219</v>
      </c>
      <c r="C52" s="70">
        <f t="shared" si="1"/>
        <v>0</v>
      </c>
      <c r="D52" s="70"/>
      <c r="E52" s="70"/>
    </row>
    <row r="53" spans="1:5" ht="27" customHeight="1" hidden="1">
      <c r="A53" s="166" t="s">
        <v>24</v>
      </c>
      <c r="B53" s="167" t="s">
        <v>95</v>
      </c>
      <c r="C53" s="168"/>
      <c r="D53" s="168"/>
      <c r="E53" s="168"/>
    </row>
  </sheetData>
  <sheetProtection/>
  <mergeCells count="6">
    <mergeCell ref="B6:B7"/>
    <mergeCell ref="A6:A7"/>
    <mergeCell ref="C1:E1"/>
    <mergeCell ref="D5:E5"/>
    <mergeCell ref="D6:E6"/>
    <mergeCell ref="C6:C7"/>
  </mergeCells>
  <printOptions horizontalCentered="1"/>
  <pageMargins left="0.5511811023622047" right="0.11811023622047245" top="0.6299212598425197" bottom="0.7086614173228347" header="0.5118110236220472" footer="0.7480314960629921"/>
  <pageSetup fitToHeight="5" horizontalDpi="600" verticalDpi="600" orientation="portrait" paperSize="9" r:id="rId1"/>
  <headerFooter alignWithMargins="0">
    <oddFooter>&amp;C&amp;".VnTime,Italic"&amp;8
</oddFooter>
  </headerFooter>
</worksheet>
</file>

<file path=xl/worksheets/sheet7.xml><?xml version="1.0" encoding="utf-8"?>
<worksheet xmlns="http://schemas.openxmlformats.org/spreadsheetml/2006/main" xmlns:r="http://schemas.openxmlformats.org/officeDocument/2006/relationships">
  <sheetPr>
    <tabColor rgb="FF002060"/>
    <pageSetUpPr fitToPage="1"/>
  </sheetPr>
  <dimension ref="A1:E40"/>
  <sheetViews>
    <sheetView zoomScaleSheetLayoutView="100" workbookViewId="0" topLeftCell="A1">
      <pane xSplit="2" ySplit="13" topLeftCell="C14" activePane="bottomRight" state="frozen"/>
      <selection pane="topLeft" activeCell="A1" sqref="A1"/>
      <selection pane="topRight" activeCell="C1" sqref="C1"/>
      <selection pane="bottomLeft" activeCell="A14" sqref="A14"/>
      <selection pane="bottomRight" activeCell="B11" sqref="B11"/>
    </sheetView>
  </sheetViews>
  <sheetFormatPr defaultColWidth="9" defaultRowHeight="15"/>
  <cols>
    <col min="1" max="1" width="5.09765625" style="4" customWidth="1"/>
    <col min="2" max="2" width="66.796875" style="4" customWidth="1"/>
    <col min="3" max="3" width="14.296875" style="22" customWidth="1"/>
    <col min="4" max="16384" width="9" style="4" customWidth="1"/>
  </cols>
  <sheetData>
    <row r="1" spans="1:3" ht="21" customHeight="1">
      <c r="A1" s="1"/>
      <c r="B1" s="397" t="s">
        <v>193</v>
      </c>
      <c r="C1" s="397"/>
    </row>
    <row r="2" spans="1:3" s="8" customFormat="1" ht="21" customHeight="1">
      <c r="A2" s="400" t="s">
        <v>290</v>
      </c>
      <c r="B2" s="400"/>
      <c r="C2" s="400"/>
    </row>
    <row r="3" spans="1:3" ht="21" customHeight="1">
      <c r="A3" s="383" t="s">
        <v>291</v>
      </c>
      <c r="B3" s="383"/>
      <c r="C3" s="383"/>
    </row>
    <row r="4" spans="1:3" ht="23.25" customHeight="1">
      <c r="A4" s="6"/>
      <c r="B4" s="6"/>
      <c r="C4" s="38" t="s">
        <v>86</v>
      </c>
    </row>
    <row r="5" spans="1:3" ht="9.75" customHeight="1">
      <c r="A5" s="391" t="s">
        <v>64</v>
      </c>
      <c r="B5" s="391" t="s">
        <v>4</v>
      </c>
      <c r="C5" s="381" t="s">
        <v>5</v>
      </c>
    </row>
    <row r="6" spans="1:3" ht="9.75" customHeight="1">
      <c r="A6" s="391"/>
      <c r="B6" s="391"/>
      <c r="C6" s="381"/>
    </row>
    <row r="7" spans="1:3" ht="9.75" customHeight="1">
      <c r="A7" s="391"/>
      <c r="B7" s="391"/>
      <c r="C7" s="381"/>
    </row>
    <row r="8" spans="1:3" s="171" customFormat="1" ht="17.25" customHeight="1">
      <c r="A8" s="256" t="s">
        <v>6</v>
      </c>
      <c r="B8" s="256" t="s">
        <v>7</v>
      </c>
      <c r="C8" s="267">
        <v>1</v>
      </c>
    </row>
    <row r="9" spans="1:3" ht="21.75" customHeight="1">
      <c r="A9" s="56"/>
      <c r="B9" s="73" t="s">
        <v>97</v>
      </c>
      <c r="C9" s="268">
        <f>C10+C13+C37</f>
        <v>678486</v>
      </c>
    </row>
    <row r="10" spans="1:3" ht="21.75" customHeight="1">
      <c r="A10" s="58" t="s">
        <v>6</v>
      </c>
      <c r="B10" s="172" t="s">
        <v>203</v>
      </c>
      <c r="C10" s="224">
        <f>C11+C12</f>
        <v>83471</v>
      </c>
    </row>
    <row r="11" spans="1:3" ht="21.75" customHeight="1">
      <c r="A11" s="60">
        <v>1</v>
      </c>
      <c r="B11" s="173" t="s">
        <v>204</v>
      </c>
      <c r="C11" s="225">
        <v>83471</v>
      </c>
    </row>
    <row r="12" spans="1:3" ht="21.75" customHeight="1" hidden="1">
      <c r="A12" s="60">
        <v>2</v>
      </c>
      <c r="B12" s="173" t="s">
        <v>94</v>
      </c>
      <c r="C12" s="225"/>
    </row>
    <row r="13" spans="1:4" ht="21.75" customHeight="1">
      <c r="A13" s="58" t="s">
        <v>7</v>
      </c>
      <c r="B13" s="172" t="s">
        <v>202</v>
      </c>
      <c r="C13" s="224">
        <f>C14+C21+C35+C36</f>
        <v>595015</v>
      </c>
      <c r="D13" s="304"/>
    </row>
    <row r="14" spans="1:3" ht="21.75" customHeight="1">
      <c r="A14" s="58" t="s">
        <v>19</v>
      </c>
      <c r="B14" s="172" t="s">
        <v>45</v>
      </c>
      <c r="C14" s="224">
        <f>C15+C20</f>
        <v>35239</v>
      </c>
    </row>
    <row r="15" spans="1:5" s="24" customFormat="1" ht="21.75" customHeight="1">
      <c r="A15" s="60">
        <v>1</v>
      </c>
      <c r="B15" s="173" t="s">
        <v>77</v>
      </c>
      <c r="C15" s="225">
        <f>SUM(C16:C19)</f>
        <v>35239</v>
      </c>
      <c r="E15" s="174"/>
    </row>
    <row r="16" spans="1:3" s="24" customFormat="1" ht="21.75" customHeight="1">
      <c r="A16" s="64" t="s">
        <v>15</v>
      </c>
      <c r="B16" s="63" t="s">
        <v>146</v>
      </c>
      <c r="C16" s="225">
        <v>6334</v>
      </c>
    </row>
    <row r="17" spans="1:3" s="24" customFormat="1" ht="21.75" customHeight="1">
      <c r="A17" s="64" t="s">
        <v>15</v>
      </c>
      <c r="B17" s="63" t="s">
        <v>83</v>
      </c>
      <c r="C17" s="225"/>
    </row>
    <row r="18" spans="1:3" s="24" customFormat="1" ht="21.75" customHeight="1">
      <c r="A18" s="64" t="s">
        <v>15</v>
      </c>
      <c r="B18" s="63" t="s">
        <v>119</v>
      </c>
      <c r="C18" s="225">
        <v>28705</v>
      </c>
    </row>
    <row r="19" spans="1:3" s="24" customFormat="1" ht="21.75" customHeight="1">
      <c r="A19" s="64" t="s">
        <v>15</v>
      </c>
      <c r="B19" s="63" t="s">
        <v>289</v>
      </c>
      <c r="C19" s="225">
        <v>200</v>
      </c>
    </row>
    <row r="20" spans="1:3" ht="21.75" customHeight="1">
      <c r="A20" s="64">
        <v>2</v>
      </c>
      <c r="B20" s="173" t="s">
        <v>148</v>
      </c>
      <c r="C20" s="225"/>
    </row>
    <row r="21" spans="1:3" ht="21.75" customHeight="1">
      <c r="A21" s="58" t="s">
        <v>20</v>
      </c>
      <c r="B21" s="172" t="s">
        <v>27</v>
      </c>
      <c r="C21" s="224">
        <f>SUM(C22:C34)</f>
        <v>549445</v>
      </c>
    </row>
    <row r="22" spans="1:3" s="24" customFormat="1" ht="21.75" customHeight="1">
      <c r="A22" s="60">
        <v>1</v>
      </c>
      <c r="B22" s="291" t="s">
        <v>205</v>
      </c>
      <c r="C22" s="225">
        <v>398744</v>
      </c>
    </row>
    <row r="23" spans="1:3" s="24" customFormat="1" ht="21.75" customHeight="1">
      <c r="A23" s="60">
        <v>2</v>
      </c>
      <c r="B23" s="291" t="s">
        <v>36</v>
      </c>
      <c r="C23" s="225">
        <v>600</v>
      </c>
    </row>
    <row r="24" spans="1:3" s="24" customFormat="1" ht="21.75" customHeight="1">
      <c r="A24" s="60">
        <v>3</v>
      </c>
      <c r="B24" s="292" t="s">
        <v>37</v>
      </c>
      <c r="C24" s="225">
        <v>3684</v>
      </c>
    </row>
    <row r="25" spans="1:3" s="24" customFormat="1" ht="21.75" customHeight="1">
      <c r="A25" s="60">
        <v>4</v>
      </c>
      <c r="B25" s="292" t="s">
        <v>38</v>
      </c>
      <c r="C25" s="225">
        <f>2613+38</f>
        <v>2651</v>
      </c>
    </row>
    <row r="26" spans="1:3" s="24" customFormat="1" ht="21.75" customHeight="1">
      <c r="A26" s="60">
        <v>5</v>
      </c>
      <c r="B26" s="292" t="s">
        <v>39</v>
      </c>
      <c r="C26" s="225">
        <v>1616</v>
      </c>
    </row>
    <row r="27" spans="1:3" s="24" customFormat="1" ht="21.75" customHeight="1">
      <c r="A27" s="60">
        <v>6</v>
      </c>
      <c r="B27" s="292" t="s">
        <v>40</v>
      </c>
      <c r="C27" s="225">
        <v>1578</v>
      </c>
    </row>
    <row r="28" spans="1:3" s="24" customFormat="1" ht="21.75" customHeight="1">
      <c r="A28" s="60">
        <v>7</v>
      </c>
      <c r="B28" s="292" t="s">
        <v>41</v>
      </c>
      <c r="C28" s="225">
        <v>5523</v>
      </c>
    </row>
    <row r="29" spans="1:3" s="24" customFormat="1" ht="21.75" customHeight="1">
      <c r="A29" s="60">
        <v>8</v>
      </c>
      <c r="B29" s="292" t="s">
        <v>42</v>
      </c>
      <c r="C29" s="225">
        <v>956</v>
      </c>
    </row>
    <row r="30" spans="1:3" s="24" customFormat="1" ht="21.75" customHeight="1">
      <c r="A30" s="60">
        <v>9</v>
      </c>
      <c r="B30" s="292" t="s">
        <v>43</v>
      </c>
      <c r="C30" s="225">
        <v>2500</v>
      </c>
    </row>
    <row r="31" spans="1:3" ht="21.75" customHeight="1">
      <c r="A31" s="60">
        <v>10</v>
      </c>
      <c r="B31" s="292" t="s">
        <v>269</v>
      </c>
      <c r="C31" s="225">
        <v>74977</v>
      </c>
    </row>
    <row r="32" spans="1:3" s="24" customFormat="1" ht="21.75" customHeight="1">
      <c r="A32" s="60">
        <v>11</v>
      </c>
      <c r="B32" s="292" t="s">
        <v>218</v>
      </c>
      <c r="C32" s="225">
        <v>31010</v>
      </c>
    </row>
    <row r="33" spans="1:3" ht="21.75" customHeight="1">
      <c r="A33" s="60">
        <v>12</v>
      </c>
      <c r="B33" s="292" t="s">
        <v>28</v>
      </c>
      <c r="C33" s="225">
        <v>23184</v>
      </c>
    </row>
    <row r="34" spans="1:3" ht="21.75" customHeight="1">
      <c r="A34" s="60">
        <v>13</v>
      </c>
      <c r="B34" s="292" t="s">
        <v>44</v>
      </c>
      <c r="C34" s="225">
        <v>2422</v>
      </c>
    </row>
    <row r="35" spans="1:3" ht="21.75" customHeight="1">
      <c r="A35" s="166" t="s">
        <v>21</v>
      </c>
      <c r="B35" s="270" t="s">
        <v>30</v>
      </c>
      <c r="C35" s="303">
        <v>10331</v>
      </c>
    </row>
    <row r="36" spans="1:3" ht="21.75" customHeight="1" hidden="1">
      <c r="A36" s="160" t="s">
        <v>22</v>
      </c>
      <c r="B36" s="301" t="s">
        <v>78</v>
      </c>
      <c r="C36" s="302"/>
    </row>
    <row r="37" spans="1:3" ht="21.75" customHeight="1" hidden="1">
      <c r="A37" s="166" t="s">
        <v>24</v>
      </c>
      <c r="B37" s="270" t="s">
        <v>95</v>
      </c>
      <c r="C37" s="269"/>
    </row>
    <row r="38" spans="1:2" ht="18.75">
      <c r="A38" s="7"/>
      <c r="B38" s="7"/>
    </row>
    <row r="39" spans="1:2" ht="18.75">
      <c r="A39" s="7"/>
      <c r="B39" s="7"/>
    </row>
    <row r="40" spans="1:2" ht="18.75">
      <c r="A40" s="7"/>
      <c r="B40" s="7"/>
    </row>
  </sheetData>
  <sheetProtection/>
  <mergeCells count="6">
    <mergeCell ref="B1:C1"/>
    <mergeCell ref="C5:C7"/>
    <mergeCell ref="A2:C2"/>
    <mergeCell ref="A3:C3"/>
    <mergeCell ref="B5:B7"/>
    <mergeCell ref="A5:A7"/>
  </mergeCells>
  <printOptions horizontalCentered="1"/>
  <pageMargins left="0.54" right="0.36" top="0.77" bottom="0.72" header="0.43" footer="0.74"/>
  <pageSetup fitToHeight="5" fitToWidth="1" horizontalDpi="600" verticalDpi="600" orientation="portrait" paperSize="9" scale="44" r:id="rId1"/>
  <headerFooter alignWithMargins="0">
    <oddFooter>&amp;C&amp;".VnTime,Italic"&amp;8
</oddFooter>
  </headerFooter>
</worksheet>
</file>

<file path=xl/worksheets/sheet8.xml><?xml version="1.0" encoding="utf-8"?>
<worksheet xmlns="http://schemas.openxmlformats.org/spreadsheetml/2006/main" xmlns:r="http://schemas.openxmlformats.org/officeDocument/2006/relationships">
  <sheetPr>
    <tabColor rgb="FF002060"/>
  </sheetPr>
  <dimension ref="A1:O55"/>
  <sheetViews>
    <sheetView zoomScaleSheetLayoutView="100" workbookViewId="0" topLeftCell="A1">
      <pane xSplit="2" ySplit="10" topLeftCell="C11" activePane="bottomRight" state="frozen"/>
      <selection pane="topLeft" activeCell="A1" sqref="A1"/>
      <selection pane="topRight" activeCell="C1" sqref="C1"/>
      <selection pane="bottomLeft" activeCell="A11" sqref="A11"/>
      <selection pane="bottomRight" activeCell="E39" sqref="E39"/>
    </sheetView>
  </sheetViews>
  <sheetFormatPr defaultColWidth="9" defaultRowHeight="15"/>
  <cols>
    <col min="1" max="1" width="7.09765625" style="4" customWidth="1"/>
    <col min="2" max="2" width="44.69921875" style="4" customWidth="1"/>
    <col min="3" max="3" width="13.3984375" style="4" customWidth="1"/>
    <col min="4" max="6" width="11.69921875" style="4" customWidth="1"/>
    <col min="7" max="7" width="9.19921875" style="4" hidden="1" customWidth="1"/>
    <col min="8" max="10" width="10.09765625" style="4" hidden="1" customWidth="1"/>
    <col min="11" max="11" width="9.09765625" style="4" customWidth="1"/>
    <col min="12" max="13" width="10.8984375" style="4" customWidth="1"/>
    <col min="14" max="14" width="9.296875" style="4" hidden="1" customWidth="1"/>
    <col min="15" max="16" width="9.19921875" style="4" customWidth="1"/>
    <col min="17" max="16384" width="9" style="4" customWidth="1"/>
  </cols>
  <sheetData>
    <row r="1" spans="1:14" ht="21" customHeight="1">
      <c r="A1" s="1"/>
      <c r="B1" s="1"/>
      <c r="C1" s="2"/>
      <c r="D1" s="2"/>
      <c r="E1" s="2"/>
      <c r="F1" s="3"/>
      <c r="G1" s="2"/>
      <c r="H1" s="2"/>
      <c r="I1" s="25"/>
      <c r="J1" s="25"/>
      <c r="K1" s="25"/>
      <c r="M1" s="113" t="s">
        <v>192</v>
      </c>
      <c r="N1" s="112"/>
    </row>
    <row r="2" spans="1:14" ht="21" customHeight="1">
      <c r="A2" s="380" t="s">
        <v>292</v>
      </c>
      <c r="B2" s="380"/>
      <c r="C2" s="380"/>
      <c r="D2" s="380"/>
      <c r="E2" s="380"/>
      <c r="F2" s="380"/>
      <c r="G2" s="380"/>
      <c r="H2" s="380"/>
      <c r="I2" s="380"/>
      <c r="J2" s="380"/>
      <c r="K2" s="380"/>
      <c r="L2" s="380"/>
      <c r="M2" s="380"/>
      <c r="N2" s="380"/>
    </row>
    <row r="3" spans="1:14" ht="21" customHeight="1">
      <c r="A3" s="114" t="str">
        <f>PL34!A3</f>
        <v>(Kèm theo Nghị quyết số            /NQ-HĐND ngày        /12/2020 của HĐND huyện)</v>
      </c>
      <c r="B3" s="3"/>
      <c r="C3" s="2"/>
      <c r="D3" s="2"/>
      <c r="E3" s="2"/>
      <c r="F3" s="2"/>
      <c r="G3" s="2"/>
      <c r="H3" s="2"/>
      <c r="I3" s="2"/>
      <c r="J3" s="2"/>
      <c r="K3" s="2"/>
      <c r="L3" s="2"/>
      <c r="M3" s="2"/>
      <c r="N3" s="2"/>
    </row>
    <row r="4" spans="1:13" ht="19.5" customHeight="1">
      <c r="A4" s="6"/>
      <c r="B4" s="6"/>
      <c r="C4" s="7"/>
      <c r="D4" s="7"/>
      <c r="E4" s="7"/>
      <c r="F4" s="17"/>
      <c r="G4" s="17"/>
      <c r="H4" s="17"/>
      <c r="I4" s="17"/>
      <c r="J4" s="17"/>
      <c r="K4" s="17"/>
      <c r="L4" s="17"/>
      <c r="M4" s="38" t="s">
        <v>86</v>
      </c>
    </row>
    <row r="5" spans="1:14" ht="39" customHeight="1">
      <c r="A5" s="385" t="s">
        <v>64</v>
      </c>
      <c r="B5" s="391" t="s">
        <v>32</v>
      </c>
      <c r="C5" s="391" t="s">
        <v>82</v>
      </c>
      <c r="D5" s="381" t="s">
        <v>294</v>
      </c>
      <c r="E5" s="381" t="s">
        <v>295</v>
      </c>
      <c r="F5" s="381" t="s">
        <v>91</v>
      </c>
      <c r="G5" s="381" t="s">
        <v>78</v>
      </c>
      <c r="H5" s="391" t="s">
        <v>124</v>
      </c>
      <c r="I5" s="391"/>
      <c r="J5" s="391"/>
      <c r="K5" s="381" t="s">
        <v>238</v>
      </c>
      <c r="L5" s="381"/>
      <c r="M5" s="381"/>
      <c r="N5" s="381" t="s">
        <v>92</v>
      </c>
    </row>
    <row r="6" spans="1:14" ht="19.5" customHeight="1">
      <c r="A6" s="401"/>
      <c r="B6" s="391"/>
      <c r="C6" s="391"/>
      <c r="D6" s="381"/>
      <c r="E6" s="381"/>
      <c r="F6" s="381"/>
      <c r="G6" s="381"/>
      <c r="H6" s="391" t="s">
        <v>82</v>
      </c>
      <c r="I6" s="381" t="s">
        <v>25</v>
      </c>
      <c r="J6" s="381" t="s">
        <v>27</v>
      </c>
      <c r="K6" s="391" t="s">
        <v>82</v>
      </c>
      <c r="L6" s="381" t="s">
        <v>25</v>
      </c>
      <c r="M6" s="381" t="s">
        <v>27</v>
      </c>
      <c r="N6" s="381"/>
    </row>
    <row r="7" spans="1:14" ht="19.5" customHeight="1">
      <c r="A7" s="401"/>
      <c r="B7" s="391"/>
      <c r="C7" s="391"/>
      <c r="D7" s="381"/>
      <c r="E7" s="381"/>
      <c r="F7" s="381"/>
      <c r="G7" s="381"/>
      <c r="H7" s="391"/>
      <c r="I7" s="381"/>
      <c r="J7" s="381"/>
      <c r="K7" s="391"/>
      <c r="L7" s="381"/>
      <c r="M7" s="381"/>
      <c r="N7" s="381"/>
    </row>
    <row r="8" spans="1:14" ht="18" customHeight="1">
      <c r="A8" s="386"/>
      <c r="B8" s="391"/>
      <c r="C8" s="391"/>
      <c r="D8" s="381"/>
      <c r="E8" s="381"/>
      <c r="F8" s="381"/>
      <c r="G8" s="381"/>
      <c r="H8" s="391"/>
      <c r="I8" s="381"/>
      <c r="J8" s="381"/>
      <c r="K8" s="391"/>
      <c r="L8" s="381"/>
      <c r="M8" s="381"/>
      <c r="N8" s="381"/>
    </row>
    <row r="9" spans="1:14" s="14" customFormat="1" ht="17.25" customHeight="1">
      <c r="A9" s="12" t="s">
        <v>6</v>
      </c>
      <c r="B9" s="12" t="s">
        <v>7</v>
      </c>
      <c r="C9" s="12">
        <v>1</v>
      </c>
      <c r="D9" s="13">
        <f>C9+1</f>
        <v>2</v>
      </c>
      <c r="E9" s="13">
        <f aca="true" t="shared" si="0" ref="E9:J9">D9+1</f>
        <v>3</v>
      </c>
      <c r="F9" s="13">
        <v>4</v>
      </c>
      <c r="G9" s="13">
        <f>F9+1</f>
        <v>5</v>
      </c>
      <c r="H9" s="13">
        <f t="shared" si="0"/>
        <v>6</v>
      </c>
      <c r="I9" s="13">
        <f t="shared" si="0"/>
        <v>7</v>
      </c>
      <c r="J9" s="13">
        <f t="shared" si="0"/>
        <v>8</v>
      </c>
      <c r="K9" s="13">
        <v>5</v>
      </c>
      <c r="L9" s="13">
        <v>6</v>
      </c>
      <c r="M9" s="13">
        <v>7</v>
      </c>
      <c r="N9" s="13">
        <v>12</v>
      </c>
    </row>
    <row r="10" spans="1:14" ht="26.25" customHeight="1">
      <c r="A10" s="56"/>
      <c r="B10" s="73" t="s">
        <v>31</v>
      </c>
      <c r="C10" s="193">
        <f aca="true" t="shared" si="1" ref="C10:N10">C11+C37+C38+C39+C40</f>
        <v>678486</v>
      </c>
      <c r="D10" s="193">
        <f t="shared" si="1"/>
        <v>35239</v>
      </c>
      <c r="E10" s="193">
        <f t="shared" si="1"/>
        <v>631175</v>
      </c>
      <c r="F10" s="193">
        <f t="shared" si="1"/>
        <v>12034</v>
      </c>
      <c r="G10" s="193">
        <f t="shared" si="1"/>
        <v>0</v>
      </c>
      <c r="H10" s="193">
        <f t="shared" si="1"/>
        <v>0</v>
      </c>
      <c r="I10" s="193">
        <f t="shared" si="1"/>
        <v>0</v>
      </c>
      <c r="J10" s="193">
        <f t="shared" si="1"/>
        <v>0</v>
      </c>
      <c r="K10" s="193">
        <f t="shared" si="1"/>
        <v>38</v>
      </c>
      <c r="L10" s="193">
        <f t="shared" si="1"/>
        <v>0</v>
      </c>
      <c r="M10" s="193">
        <f t="shared" si="1"/>
        <v>38</v>
      </c>
      <c r="N10" s="193">
        <f t="shared" si="1"/>
        <v>0</v>
      </c>
    </row>
    <row r="11" spans="1:15" s="198" customFormat="1" ht="25.5" customHeight="1">
      <c r="A11" s="58" t="s">
        <v>19</v>
      </c>
      <c r="B11" s="172" t="s">
        <v>125</v>
      </c>
      <c r="C11" s="126">
        <f>SUM(C12:C36)</f>
        <v>584684</v>
      </c>
      <c r="D11" s="126">
        <f aca="true" t="shared" si="2" ref="D11:M11">SUM(D12:D36)</f>
        <v>35239</v>
      </c>
      <c r="E11" s="126">
        <f t="shared" si="2"/>
        <v>549407</v>
      </c>
      <c r="F11" s="126">
        <f t="shared" si="2"/>
        <v>0</v>
      </c>
      <c r="G11" s="126">
        <f t="shared" si="2"/>
        <v>0</v>
      </c>
      <c r="H11" s="126">
        <f t="shared" si="2"/>
        <v>0</v>
      </c>
      <c r="I11" s="126">
        <f t="shared" si="2"/>
        <v>0</v>
      </c>
      <c r="J11" s="126">
        <f t="shared" si="2"/>
        <v>0</v>
      </c>
      <c r="K11" s="126">
        <f t="shared" si="2"/>
        <v>38</v>
      </c>
      <c r="L11" s="126">
        <f t="shared" si="2"/>
        <v>0</v>
      </c>
      <c r="M11" s="126">
        <f t="shared" si="2"/>
        <v>38</v>
      </c>
      <c r="N11" s="126">
        <f>SUM(N14:N36)</f>
        <v>0</v>
      </c>
      <c r="O11" s="310"/>
    </row>
    <row r="12" spans="1:14" ht="22.5" customHeight="1">
      <c r="A12" s="60">
        <v>1</v>
      </c>
      <c r="B12" s="173" t="s">
        <v>167</v>
      </c>
      <c r="C12" s="70">
        <f>SUM(D12:H12)+K12+N12</f>
        <v>7203</v>
      </c>
      <c r="D12" s="70"/>
      <c r="E12" s="70">
        <v>7203</v>
      </c>
      <c r="F12" s="70"/>
      <c r="G12" s="70"/>
      <c r="H12" s="70">
        <f>I12+J12</f>
        <v>0</v>
      </c>
      <c r="I12" s="70"/>
      <c r="J12" s="70"/>
      <c r="K12" s="199">
        <f>L12+M12</f>
        <v>0</v>
      </c>
      <c r="L12" s="199"/>
      <c r="M12" s="70"/>
      <c r="N12" s="70"/>
    </row>
    <row r="13" spans="1:14" ht="22.5" customHeight="1">
      <c r="A13" s="60">
        <v>2</v>
      </c>
      <c r="B13" s="173" t="s">
        <v>168</v>
      </c>
      <c r="C13" s="70">
        <f>SUM(D13:H13)+K13+N13</f>
        <v>3817</v>
      </c>
      <c r="D13" s="70"/>
      <c r="E13" s="70">
        <v>3817</v>
      </c>
      <c r="F13" s="70"/>
      <c r="G13" s="70"/>
      <c r="H13" s="70">
        <f>I13+J13</f>
        <v>0</v>
      </c>
      <c r="I13" s="70"/>
      <c r="J13" s="70"/>
      <c r="K13" s="199">
        <f>L13+M13</f>
        <v>0</v>
      </c>
      <c r="L13" s="199"/>
      <c r="M13" s="70"/>
      <c r="N13" s="70"/>
    </row>
    <row r="14" spans="1:14" ht="22.5" customHeight="1">
      <c r="A14" s="60">
        <v>3</v>
      </c>
      <c r="B14" s="173" t="s">
        <v>166</v>
      </c>
      <c r="C14" s="70">
        <f>SUM(D14:H14)+K14+N14</f>
        <v>9050</v>
      </c>
      <c r="D14" s="70"/>
      <c r="E14" s="70">
        <v>9050</v>
      </c>
      <c r="F14" s="70"/>
      <c r="G14" s="70"/>
      <c r="H14" s="70">
        <f>I14+J14</f>
        <v>0</v>
      </c>
      <c r="I14" s="70"/>
      <c r="J14" s="70"/>
      <c r="K14" s="199">
        <f>L14+M14</f>
        <v>0</v>
      </c>
      <c r="L14" s="199"/>
      <c r="M14" s="70"/>
      <c r="N14" s="70"/>
    </row>
    <row r="15" spans="1:14" ht="22.5" customHeight="1">
      <c r="A15" s="60">
        <v>4</v>
      </c>
      <c r="B15" s="173" t="s">
        <v>296</v>
      </c>
      <c r="C15" s="70">
        <f aca="true" t="shared" si="3" ref="C15:C40">SUM(D15:H15)+K15+N15</f>
        <v>4043</v>
      </c>
      <c r="D15" s="70"/>
      <c r="E15" s="70">
        <v>4043</v>
      </c>
      <c r="F15" s="70"/>
      <c r="G15" s="70"/>
      <c r="H15" s="70">
        <f aca="true" t="shared" si="4" ref="H15:H40">I15+J15</f>
        <v>0</v>
      </c>
      <c r="I15" s="70"/>
      <c r="J15" s="70"/>
      <c r="K15" s="199">
        <f aca="true" t="shared" si="5" ref="K15:K40">L15+M15</f>
        <v>0</v>
      </c>
      <c r="L15" s="199"/>
      <c r="M15" s="70"/>
      <c r="N15" s="70"/>
    </row>
    <row r="16" spans="1:14" ht="22.5" customHeight="1">
      <c r="A16" s="60">
        <v>5</v>
      </c>
      <c r="B16" s="173" t="s">
        <v>297</v>
      </c>
      <c r="C16" s="70">
        <f t="shared" si="3"/>
        <v>1309</v>
      </c>
      <c r="D16" s="70"/>
      <c r="E16" s="70">
        <v>1309</v>
      </c>
      <c r="F16" s="70"/>
      <c r="G16" s="70"/>
      <c r="H16" s="70">
        <f t="shared" si="4"/>
        <v>0</v>
      </c>
      <c r="I16" s="70"/>
      <c r="J16" s="70"/>
      <c r="K16" s="199">
        <f t="shared" si="5"/>
        <v>0</v>
      </c>
      <c r="L16" s="199"/>
      <c r="M16" s="70"/>
      <c r="N16" s="70"/>
    </row>
    <row r="17" spans="1:14" ht="22.5" customHeight="1">
      <c r="A17" s="60">
        <v>6</v>
      </c>
      <c r="B17" s="173" t="s">
        <v>298</v>
      </c>
      <c r="C17" s="70">
        <f t="shared" si="3"/>
        <v>4923</v>
      </c>
      <c r="D17" s="70"/>
      <c r="E17" s="70">
        <v>4923</v>
      </c>
      <c r="F17" s="70"/>
      <c r="G17" s="70"/>
      <c r="H17" s="70">
        <f t="shared" si="4"/>
        <v>0</v>
      </c>
      <c r="I17" s="70"/>
      <c r="J17" s="70"/>
      <c r="K17" s="199">
        <f t="shared" si="5"/>
        <v>0</v>
      </c>
      <c r="L17" s="199"/>
      <c r="M17" s="70"/>
      <c r="N17" s="70"/>
    </row>
    <row r="18" spans="1:14" ht="22.5" customHeight="1">
      <c r="A18" s="60">
        <v>7</v>
      </c>
      <c r="B18" s="173" t="s">
        <v>170</v>
      </c>
      <c r="C18" s="70">
        <f t="shared" si="3"/>
        <v>649</v>
      </c>
      <c r="D18" s="70"/>
      <c r="E18" s="70">
        <v>649</v>
      </c>
      <c r="F18" s="70"/>
      <c r="G18" s="70"/>
      <c r="H18" s="70">
        <f t="shared" si="4"/>
        <v>0</v>
      </c>
      <c r="I18" s="70"/>
      <c r="J18" s="70"/>
      <c r="K18" s="199">
        <f t="shared" si="5"/>
        <v>0</v>
      </c>
      <c r="L18" s="199"/>
      <c r="M18" s="70"/>
      <c r="N18" s="70"/>
    </row>
    <row r="19" spans="1:14" ht="22.5" customHeight="1">
      <c r="A19" s="60">
        <v>8</v>
      </c>
      <c r="B19" s="173" t="s">
        <v>171</v>
      </c>
      <c r="C19" s="70">
        <f t="shared" si="3"/>
        <v>656</v>
      </c>
      <c r="D19" s="70"/>
      <c r="E19" s="70">
        <v>656</v>
      </c>
      <c r="F19" s="70"/>
      <c r="G19" s="70"/>
      <c r="H19" s="70">
        <f t="shared" si="4"/>
        <v>0</v>
      </c>
      <c r="I19" s="70"/>
      <c r="J19" s="70"/>
      <c r="K19" s="199">
        <f t="shared" si="5"/>
        <v>0</v>
      </c>
      <c r="L19" s="199"/>
      <c r="M19" s="70"/>
      <c r="N19" s="70"/>
    </row>
    <row r="20" spans="1:14" ht="22.5" customHeight="1">
      <c r="A20" s="60">
        <v>9</v>
      </c>
      <c r="B20" s="173" t="s">
        <v>172</v>
      </c>
      <c r="C20" s="70">
        <f t="shared" si="3"/>
        <v>2112</v>
      </c>
      <c r="D20" s="70"/>
      <c r="E20" s="70">
        <v>2112</v>
      </c>
      <c r="F20" s="70"/>
      <c r="G20" s="70"/>
      <c r="H20" s="70">
        <f t="shared" si="4"/>
        <v>0</v>
      </c>
      <c r="I20" s="70"/>
      <c r="J20" s="70"/>
      <c r="K20" s="199">
        <f t="shared" si="5"/>
        <v>0</v>
      </c>
      <c r="L20" s="199"/>
      <c r="M20" s="70"/>
      <c r="N20" s="70"/>
    </row>
    <row r="21" spans="1:14" ht="22.5" customHeight="1">
      <c r="A21" s="60">
        <v>10</v>
      </c>
      <c r="B21" s="173" t="s">
        <v>173</v>
      </c>
      <c r="C21" s="70">
        <f t="shared" si="3"/>
        <v>272</v>
      </c>
      <c r="D21" s="70"/>
      <c r="E21" s="70">
        <v>272</v>
      </c>
      <c r="F21" s="70"/>
      <c r="G21" s="70"/>
      <c r="H21" s="70">
        <f t="shared" si="4"/>
        <v>0</v>
      </c>
      <c r="I21" s="70"/>
      <c r="J21" s="70"/>
      <c r="K21" s="199">
        <f t="shared" si="5"/>
        <v>0</v>
      </c>
      <c r="L21" s="199"/>
      <c r="M21" s="70"/>
      <c r="N21" s="70"/>
    </row>
    <row r="22" spans="1:14" ht="22.5" customHeight="1">
      <c r="A22" s="60">
        <v>11</v>
      </c>
      <c r="B22" s="173" t="s">
        <v>174</v>
      </c>
      <c r="C22" s="70">
        <f t="shared" si="3"/>
        <v>1828</v>
      </c>
      <c r="D22" s="70"/>
      <c r="E22" s="70">
        <v>1828</v>
      </c>
      <c r="F22" s="70"/>
      <c r="G22" s="70"/>
      <c r="H22" s="70">
        <f t="shared" si="4"/>
        <v>0</v>
      </c>
      <c r="I22" s="70"/>
      <c r="J22" s="70"/>
      <c r="K22" s="199">
        <f t="shared" si="5"/>
        <v>0</v>
      </c>
      <c r="L22" s="199"/>
      <c r="M22" s="70"/>
      <c r="N22" s="70"/>
    </row>
    <row r="23" spans="1:14" ht="22.5" customHeight="1">
      <c r="A23" s="60">
        <v>12</v>
      </c>
      <c r="B23" s="173" t="s">
        <v>302</v>
      </c>
      <c r="C23" s="70">
        <f t="shared" si="3"/>
        <v>25532</v>
      </c>
      <c r="D23" s="70"/>
      <c r="E23" s="70">
        <v>25532</v>
      </c>
      <c r="F23" s="70"/>
      <c r="G23" s="70"/>
      <c r="H23" s="70">
        <f t="shared" si="4"/>
        <v>0</v>
      </c>
      <c r="I23" s="70"/>
      <c r="J23" s="70"/>
      <c r="K23" s="199">
        <f t="shared" si="5"/>
        <v>0</v>
      </c>
      <c r="L23" s="199"/>
      <c r="M23" s="70"/>
      <c r="N23" s="70"/>
    </row>
    <row r="24" spans="1:14" ht="22.5" customHeight="1">
      <c r="A24" s="60">
        <v>13</v>
      </c>
      <c r="B24" s="173" t="s">
        <v>176</v>
      </c>
      <c r="C24" s="70">
        <f t="shared" si="3"/>
        <v>300</v>
      </c>
      <c r="D24" s="70"/>
      <c r="E24" s="70">
        <v>300</v>
      </c>
      <c r="F24" s="70"/>
      <c r="G24" s="70"/>
      <c r="H24" s="70">
        <f t="shared" si="4"/>
        <v>0</v>
      </c>
      <c r="I24" s="70"/>
      <c r="J24" s="70"/>
      <c r="K24" s="199">
        <f t="shared" si="5"/>
        <v>0</v>
      </c>
      <c r="L24" s="199"/>
      <c r="M24" s="70"/>
      <c r="N24" s="70"/>
    </row>
    <row r="25" spans="1:14" s="198" customFormat="1" ht="22.5" customHeight="1">
      <c r="A25" s="60">
        <v>14</v>
      </c>
      <c r="B25" s="173" t="s">
        <v>301</v>
      </c>
      <c r="C25" s="70">
        <f>SUM(D25:H25)+K25+N25</f>
        <v>455</v>
      </c>
      <c r="D25" s="70"/>
      <c r="E25" s="70">
        <v>455</v>
      </c>
      <c r="F25" s="70"/>
      <c r="G25" s="70"/>
      <c r="H25" s="70">
        <f>I25+J25</f>
        <v>0</v>
      </c>
      <c r="I25" s="70"/>
      <c r="J25" s="70"/>
      <c r="K25" s="199">
        <f>L25+M25</f>
        <v>0</v>
      </c>
      <c r="L25" s="199"/>
      <c r="M25" s="70"/>
      <c r="N25" s="70"/>
    </row>
    <row r="26" spans="1:14" ht="22.5" customHeight="1">
      <c r="A26" s="60">
        <v>15</v>
      </c>
      <c r="B26" s="173" t="s">
        <v>300</v>
      </c>
      <c r="C26" s="70">
        <f>SUM(D26:H26)+K26+N26</f>
        <v>394462</v>
      </c>
      <c r="D26" s="70"/>
      <c r="E26" s="70">
        <v>394462</v>
      </c>
      <c r="F26" s="70"/>
      <c r="G26" s="70"/>
      <c r="H26" s="70">
        <f>I26+J26</f>
        <v>0</v>
      </c>
      <c r="I26" s="70"/>
      <c r="J26" s="70"/>
      <c r="K26" s="199">
        <f>L26+M26</f>
        <v>0</v>
      </c>
      <c r="L26" s="199"/>
      <c r="M26" s="70"/>
      <c r="N26" s="70"/>
    </row>
    <row r="27" spans="1:14" ht="22.5" customHeight="1">
      <c r="A27" s="60">
        <v>16</v>
      </c>
      <c r="B27" s="173" t="s">
        <v>299</v>
      </c>
      <c r="C27" s="70">
        <f>SUM(D27:H27)+K27+N27</f>
        <v>1018</v>
      </c>
      <c r="D27" s="70"/>
      <c r="E27" s="70">
        <v>1018</v>
      </c>
      <c r="F27" s="70"/>
      <c r="G27" s="70"/>
      <c r="H27" s="70">
        <f>I27+J27</f>
        <v>0</v>
      </c>
      <c r="I27" s="70"/>
      <c r="J27" s="70"/>
      <c r="K27" s="199">
        <f>L27+M27</f>
        <v>0</v>
      </c>
      <c r="L27" s="199"/>
      <c r="M27" s="70"/>
      <c r="N27" s="70"/>
    </row>
    <row r="28" spans="1:14" ht="22.5" customHeight="1">
      <c r="A28" s="60">
        <v>17</v>
      </c>
      <c r="B28" s="173" t="s">
        <v>270</v>
      </c>
      <c r="C28" s="70">
        <f>SUM(D28:H28)+K28+N28</f>
        <v>4661</v>
      </c>
      <c r="D28" s="70"/>
      <c r="E28" s="70">
        <v>4661</v>
      </c>
      <c r="F28" s="70"/>
      <c r="G28" s="70"/>
      <c r="H28" s="70">
        <f>I28+J28</f>
        <v>0</v>
      </c>
      <c r="I28" s="70"/>
      <c r="J28" s="70"/>
      <c r="K28" s="199">
        <f>L28+M28</f>
        <v>0</v>
      </c>
      <c r="L28" s="199"/>
      <c r="M28" s="70"/>
      <c r="N28" s="70"/>
    </row>
    <row r="29" spans="1:14" ht="22.5" customHeight="1">
      <c r="A29" s="60">
        <v>18</v>
      </c>
      <c r="B29" s="173" t="s">
        <v>177</v>
      </c>
      <c r="C29" s="70">
        <f>SUM(D29:H29)+K29+N29</f>
        <v>121</v>
      </c>
      <c r="D29" s="70"/>
      <c r="E29" s="70">
        <v>121</v>
      </c>
      <c r="F29" s="70"/>
      <c r="G29" s="70"/>
      <c r="H29" s="70">
        <f>I29+J29</f>
        <v>0</v>
      </c>
      <c r="I29" s="70"/>
      <c r="J29" s="70"/>
      <c r="K29" s="199">
        <f>L29+M29</f>
        <v>0</v>
      </c>
      <c r="L29" s="199"/>
      <c r="M29" s="70"/>
      <c r="N29" s="70"/>
    </row>
    <row r="30" spans="1:14" ht="22.5" customHeight="1">
      <c r="A30" s="60">
        <v>19</v>
      </c>
      <c r="B30" s="173" t="s">
        <v>303</v>
      </c>
      <c r="C30" s="70">
        <f t="shared" si="3"/>
        <v>5543</v>
      </c>
      <c r="D30" s="70"/>
      <c r="E30" s="70">
        <v>5543</v>
      </c>
      <c r="F30" s="70"/>
      <c r="G30" s="70"/>
      <c r="H30" s="70">
        <f t="shared" si="4"/>
        <v>0</v>
      </c>
      <c r="I30" s="70"/>
      <c r="J30" s="70"/>
      <c r="K30" s="199">
        <f t="shared" si="5"/>
        <v>0</v>
      </c>
      <c r="L30" s="199"/>
      <c r="M30" s="70"/>
      <c r="N30" s="70"/>
    </row>
    <row r="31" spans="1:14" ht="22.5" customHeight="1">
      <c r="A31" s="60">
        <v>20</v>
      </c>
      <c r="B31" s="173" t="s">
        <v>304</v>
      </c>
      <c r="C31" s="70">
        <f t="shared" si="3"/>
        <v>844</v>
      </c>
      <c r="D31" s="70"/>
      <c r="E31" s="70">
        <v>844</v>
      </c>
      <c r="F31" s="70"/>
      <c r="G31" s="70"/>
      <c r="H31" s="70">
        <f t="shared" si="4"/>
        <v>0</v>
      </c>
      <c r="I31" s="70"/>
      <c r="J31" s="70"/>
      <c r="K31" s="199">
        <f t="shared" si="5"/>
        <v>0</v>
      </c>
      <c r="L31" s="199"/>
      <c r="M31" s="70"/>
      <c r="N31" s="70"/>
    </row>
    <row r="32" spans="1:14" ht="22.5" customHeight="1">
      <c r="A32" s="60">
        <v>21</v>
      </c>
      <c r="B32" s="173" t="s">
        <v>305</v>
      </c>
      <c r="C32" s="70">
        <f t="shared" si="3"/>
        <v>8057</v>
      </c>
      <c r="D32" s="70"/>
      <c r="E32" s="70">
        <v>8057</v>
      </c>
      <c r="F32" s="70"/>
      <c r="G32" s="70"/>
      <c r="H32" s="70">
        <f t="shared" si="4"/>
        <v>0</v>
      </c>
      <c r="I32" s="70"/>
      <c r="J32" s="70"/>
      <c r="K32" s="199">
        <f t="shared" si="5"/>
        <v>0</v>
      </c>
      <c r="L32" s="199"/>
      <c r="M32" s="70"/>
      <c r="N32" s="70"/>
    </row>
    <row r="33" spans="1:14" s="198" customFormat="1" ht="22.5" customHeight="1">
      <c r="A33" s="60">
        <v>22</v>
      </c>
      <c r="B33" s="173" t="s">
        <v>178</v>
      </c>
      <c r="C33" s="70">
        <f t="shared" si="3"/>
        <v>2651</v>
      </c>
      <c r="D33" s="70"/>
      <c r="E33" s="70">
        <v>2613</v>
      </c>
      <c r="F33" s="70"/>
      <c r="G33" s="70"/>
      <c r="H33" s="70">
        <f t="shared" si="4"/>
        <v>0</v>
      </c>
      <c r="I33" s="70"/>
      <c r="J33" s="70"/>
      <c r="K33" s="199">
        <f t="shared" si="5"/>
        <v>38</v>
      </c>
      <c r="L33" s="199"/>
      <c r="M33" s="70">
        <v>38</v>
      </c>
      <c r="N33" s="70"/>
    </row>
    <row r="34" spans="1:14" s="198" customFormat="1" ht="22.5" customHeight="1">
      <c r="A34" s="60">
        <v>23</v>
      </c>
      <c r="B34" s="173" t="s">
        <v>306</v>
      </c>
      <c r="C34" s="70">
        <f t="shared" si="3"/>
        <v>3684</v>
      </c>
      <c r="D34" s="70"/>
      <c r="E34" s="70">
        <v>3684</v>
      </c>
      <c r="F34" s="70"/>
      <c r="G34" s="70"/>
      <c r="H34" s="70">
        <f t="shared" si="4"/>
        <v>0</v>
      </c>
      <c r="I34" s="70"/>
      <c r="J34" s="70"/>
      <c r="K34" s="199">
        <f t="shared" si="5"/>
        <v>0</v>
      </c>
      <c r="L34" s="199"/>
      <c r="M34" s="70"/>
      <c r="N34" s="70"/>
    </row>
    <row r="35" spans="1:14" s="198" customFormat="1" ht="22.5" customHeight="1">
      <c r="A35" s="60">
        <v>24</v>
      </c>
      <c r="B35" s="173" t="s">
        <v>307</v>
      </c>
      <c r="C35" s="70">
        <f t="shared" si="3"/>
        <v>96311</v>
      </c>
      <c r="D35" s="70">
        <v>35239</v>
      </c>
      <c r="E35" s="70">
        <v>61072</v>
      </c>
      <c r="F35" s="70"/>
      <c r="G35" s="70"/>
      <c r="H35" s="70">
        <f t="shared" si="4"/>
        <v>0</v>
      </c>
      <c r="I35" s="70"/>
      <c r="J35" s="70"/>
      <c r="K35" s="199">
        <f t="shared" si="5"/>
        <v>0</v>
      </c>
      <c r="L35" s="199"/>
      <c r="M35" s="70"/>
      <c r="N35" s="70"/>
    </row>
    <row r="36" spans="1:14" s="198" customFormat="1" ht="22.5" customHeight="1">
      <c r="A36" s="60">
        <v>25</v>
      </c>
      <c r="B36" s="200" t="s">
        <v>180</v>
      </c>
      <c r="C36" s="70">
        <f t="shared" si="3"/>
        <v>5183</v>
      </c>
      <c r="D36" s="70"/>
      <c r="E36" s="70">
        <v>5183</v>
      </c>
      <c r="F36" s="70"/>
      <c r="G36" s="70"/>
      <c r="H36" s="70">
        <f t="shared" si="4"/>
        <v>0</v>
      </c>
      <c r="I36" s="70"/>
      <c r="J36" s="70"/>
      <c r="K36" s="199">
        <f t="shared" si="5"/>
        <v>0</v>
      </c>
      <c r="L36" s="199"/>
      <c r="M36" s="70"/>
      <c r="N36" s="70"/>
    </row>
    <row r="37" spans="1:14" s="198" customFormat="1" ht="23.25" customHeight="1">
      <c r="A37" s="58" t="s">
        <v>20</v>
      </c>
      <c r="B37" s="172" t="s">
        <v>131</v>
      </c>
      <c r="C37" s="126">
        <f t="shared" si="3"/>
        <v>10331</v>
      </c>
      <c r="D37" s="126"/>
      <c r="E37" s="126"/>
      <c r="F37" s="126">
        <f>12034-F39</f>
        <v>10331</v>
      </c>
      <c r="G37" s="126"/>
      <c r="H37" s="126">
        <f t="shared" si="4"/>
        <v>0</v>
      </c>
      <c r="I37" s="126"/>
      <c r="J37" s="126"/>
      <c r="K37" s="201">
        <f t="shared" si="5"/>
        <v>0</v>
      </c>
      <c r="L37" s="201"/>
      <c r="M37" s="126"/>
      <c r="N37" s="126"/>
    </row>
    <row r="38" spans="1:14" s="198" customFormat="1" ht="23.25" customHeight="1" hidden="1">
      <c r="A38" s="58" t="s">
        <v>21</v>
      </c>
      <c r="B38" s="172" t="s">
        <v>132</v>
      </c>
      <c r="C38" s="126">
        <f>SUM(D38:H38)+K38+N38</f>
        <v>0</v>
      </c>
      <c r="D38" s="126"/>
      <c r="E38" s="126"/>
      <c r="F38" s="126"/>
      <c r="G38" s="126"/>
      <c r="H38" s="126">
        <f t="shared" si="4"/>
        <v>0</v>
      </c>
      <c r="I38" s="127"/>
      <c r="J38" s="126"/>
      <c r="K38" s="201">
        <f t="shared" si="5"/>
        <v>0</v>
      </c>
      <c r="L38" s="201"/>
      <c r="M38" s="126"/>
      <c r="N38" s="126"/>
    </row>
    <row r="39" spans="1:14" ht="23.25" customHeight="1">
      <c r="A39" s="166" t="s">
        <v>21</v>
      </c>
      <c r="B39" s="270" t="s">
        <v>197</v>
      </c>
      <c r="C39" s="191">
        <f t="shared" si="3"/>
        <v>83471</v>
      </c>
      <c r="D39" s="263"/>
      <c r="E39" s="262">
        <f>83471-F39</f>
        <v>81768</v>
      </c>
      <c r="F39" s="262">
        <v>1703</v>
      </c>
      <c r="G39" s="263"/>
      <c r="H39" s="191">
        <f t="shared" si="4"/>
        <v>0</v>
      </c>
      <c r="I39" s="191"/>
      <c r="J39" s="191"/>
      <c r="K39" s="308">
        <f t="shared" si="5"/>
        <v>0</v>
      </c>
      <c r="L39" s="308"/>
      <c r="M39" s="191"/>
      <c r="N39" s="70"/>
    </row>
    <row r="40" spans="1:14" ht="23.25" customHeight="1" hidden="1">
      <c r="A40" s="160" t="s">
        <v>23</v>
      </c>
      <c r="B40" s="305" t="s">
        <v>126</v>
      </c>
      <c r="C40" s="162">
        <f t="shared" si="3"/>
        <v>0</v>
      </c>
      <c r="D40" s="299"/>
      <c r="E40" s="299"/>
      <c r="F40" s="299"/>
      <c r="G40" s="299"/>
      <c r="H40" s="162">
        <f t="shared" si="4"/>
        <v>0</v>
      </c>
      <c r="I40" s="299"/>
      <c r="J40" s="299"/>
      <c r="K40" s="306">
        <f t="shared" si="5"/>
        <v>0</v>
      </c>
      <c r="L40" s="307"/>
      <c r="M40" s="307"/>
      <c r="N40" s="70"/>
    </row>
    <row r="41" spans="1:14" ht="20.25" customHeight="1" hidden="1">
      <c r="A41" s="65"/>
      <c r="B41" s="279"/>
      <c r="C41" s="279"/>
      <c r="D41" s="280"/>
      <c r="E41" s="280"/>
      <c r="F41" s="280"/>
      <c r="G41" s="280"/>
      <c r="H41" s="280"/>
      <c r="I41" s="280"/>
      <c r="J41" s="280"/>
      <c r="K41" s="281"/>
      <c r="L41" s="281"/>
      <c r="M41" s="281"/>
      <c r="N41" s="280"/>
    </row>
    <row r="42" spans="1:14" ht="18.75">
      <c r="A42" s="9"/>
      <c r="B42" s="9"/>
      <c r="C42" s="7"/>
      <c r="D42" s="7"/>
      <c r="E42" s="7"/>
      <c r="F42" s="7"/>
      <c r="G42" s="7"/>
      <c r="H42" s="7"/>
      <c r="I42" s="7"/>
      <c r="J42" s="7"/>
      <c r="K42" s="7"/>
      <c r="L42" s="7"/>
      <c r="M42" s="7"/>
      <c r="N42" s="7"/>
    </row>
    <row r="43" spans="1:14" ht="18.75">
      <c r="A43" s="7"/>
      <c r="B43" s="9"/>
      <c r="C43" s="7"/>
      <c r="D43" s="7"/>
      <c r="E43" s="7"/>
      <c r="F43" s="7"/>
      <c r="G43" s="7"/>
      <c r="H43" s="88"/>
      <c r="I43" s="7"/>
      <c r="J43" s="7"/>
      <c r="K43" s="7"/>
      <c r="L43" s="7"/>
      <c r="M43" s="7"/>
      <c r="N43" s="7"/>
    </row>
    <row r="44" spans="1:14" ht="18.75" hidden="1">
      <c r="A44" s="7"/>
      <c r="B44" s="23" t="s">
        <v>181</v>
      </c>
      <c r="C44" s="7">
        <v>103657.8</v>
      </c>
      <c r="D44" s="89">
        <f>C44-C45-C46-C47</f>
        <v>81470</v>
      </c>
      <c r="E44" s="7" t="s">
        <v>185</v>
      </c>
      <c r="F44" s="7"/>
      <c r="G44" s="85"/>
      <c r="H44" s="7"/>
      <c r="I44" s="7"/>
      <c r="J44" s="7"/>
      <c r="K44" s="7"/>
      <c r="L44" s="7"/>
      <c r="M44" s="7"/>
      <c r="N44" s="88"/>
    </row>
    <row r="45" spans="1:14" ht="18.75" hidden="1">
      <c r="A45" s="7"/>
      <c r="B45" s="23" t="s">
        <v>182</v>
      </c>
      <c r="C45" s="7">
        <v>8252</v>
      </c>
      <c r="D45" s="7"/>
      <c r="E45" s="7"/>
      <c r="F45" s="7"/>
      <c r="G45" s="7"/>
      <c r="H45" s="7"/>
      <c r="I45" s="7"/>
      <c r="J45" s="7"/>
      <c r="K45" s="7"/>
      <c r="L45" s="7"/>
      <c r="M45" s="7"/>
      <c r="N45" s="7"/>
    </row>
    <row r="46" spans="1:14" ht="18.75" hidden="1">
      <c r="A46" s="7"/>
      <c r="B46" s="23" t="s">
        <v>183</v>
      </c>
      <c r="C46" s="7">
        <v>13805.8</v>
      </c>
      <c r="D46" s="7">
        <v>13805.8</v>
      </c>
      <c r="E46" s="402" t="s">
        <v>186</v>
      </c>
      <c r="F46" s="7"/>
      <c r="G46" s="7"/>
      <c r="H46" s="7"/>
      <c r="I46" s="7"/>
      <c r="J46" s="7"/>
      <c r="K46" s="7"/>
      <c r="L46" s="7"/>
      <c r="M46" s="7"/>
      <c r="N46" s="7"/>
    </row>
    <row r="47" spans="1:14" ht="18.75" hidden="1">
      <c r="A47" s="7"/>
      <c r="B47" s="23" t="s">
        <v>184</v>
      </c>
      <c r="C47" s="7">
        <v>130</v>
      </c>
      <c r="D47" s="7">
        <v>130</v>
      </c>
      <c r="E47" s="402"/>
      <c r="F47" s="86"/>
      <c r="G47" s="7"/>
      <c r="H47" s="7"/>
      <c r="I47" s="7"/>
      <c r="J47" s="7"/>
      <c r="K47" s="7"/>
      <c r="L47" s="7"/>
      <c r="M47" s="7"/>
      <c r="N47" s="7"/>
    </row>
    <row r="48" spans="1:14" ht="18.75">
      <c r="A48" s="7"/>
      <c r="B48" s="7"/>
      <c r="C48" s="7"/>
      <c r="D48" s="7"/>
      <c r="E48" s="7"/>
      <c r="F48" s="7"/>
      <c r="G48" s="7"/>
      <c r="H48" s="7"/>
      <c r="I48" s="7"/>
      <c r="J48" s="7"/>
      <c r="K48" s="7"/>
      <c r="L48" s="7"/>
      <c r="M48" s="7"/>
      <c r="N48" s="7"/>
    </row>
    <row r="49" spans="1:14" ht="18.75">
      <c r="A49" s="7"/>
      <c r="B49" s="7"/>
      <c r="C49" s="7"/>
      <c r="D49" s="7"/>
      <c r="E49" s="7"/>
      <c r="F49" s="7"/>
      <c r="G49" s="7"/>
      <c r="H49" s="7"/>
      <c r="I49" s="7"/>
      <c r="J49" s="7"/>
      <c r="K49" s="7"/>
      <c r="L49" s="7"/>
      <c r="M49" s="7"/>
      <c r="N49" s="7"/>
    </row>
    <row r="50" spans="1:14" ht="18.75">
      <c r="A50" s="7"/>
      <c r="B50" s="7"/>
      <c r="C50" s="7"/>
      <c r="D50" s="7"/>
      <c r="E50" s="7"/>
      <c r="F50" s="7"/>
      <c r="G50" s="7"/>
      <c r="H50" s="7"/>
      <c r="I50" s="7"/>
      <c r="J50" s="7"/>
      <c r="K50" s="7"/>
      <c r="L50" s="7"/>
      <c r="M50" s="7"/>
      <c r="N50" s="7"/>
    </row>
    <row r="51" spans="1:14" ht="22.5" customHeight="1">
      <c r="A51" s="7"/>
      <c r="B51" s="7"/>
      <c r="C51" s="7"/>
      <c r="D51" s="85"/>
      <c r="E51" s="7"/>
      <c r="F51" s="7"/>
      <c r="G51" s="7"/>
      <c r="H51" s="7"/>
      <c r="I51" s="7"/>
      <c r="J51" s="7"/>
      <c r="K51" s="7"/>
      <c r="L51" s="7"/>
      <c r="M51" s="7"/>
      <c r="N51" s="7"/>
    </row>
    <row r="52" spans="1:14" ht="18.75">
      <c r="A52" s="7"/>
      <c r="B52" s="7"/>
      <c r="C52" s="7"/>
      <c r="D52" s="7"/>
      <c r="E52" s="7"/>
      <c r="F52" s="7"/>
      <c r="G52" s="7"/>
      <c r="H52" s="7"/>
      <c r="I52" s="7"/>
      <c r="J52" s="7"/>
      <c r="K52" s="7"/>
      <c r="L52" s="7"/>
      <c r="M52" s="7"/>
      <c r="N52" s="7"/>
    </row>
    <row r="53" spans="1:14" ht="18.75">
      <c r="A53" s="7"/>
      <c r="B53" s="7"/>
      <c r="C53" s="7"/>
      <c r="D53" s="7"/>
      <c r="E53" s="7"/>
      <c r="F53" s="7"/>
      <c r="G53" s="7"/>
      <c r="H53" s="7"/>
      <c r="I53" s="7"/>
      <c r="J53" s="7"/>
      <c r="K53" s="7"/>
      <c r="L53" s="7"/>
      <c r="M53" s="7"/>
      <c r="N53" s="7"/>
    </row>
    <row r="54" spans="1:14" ht="18.75">
      <c r="A54" s="7"/>
      <c r="B54" s="7"/>
      <c r="C54" s="7"/>
      <c r="D54" s="7"/>
      <c r="E54" s="7"/>
      <c r="F54" s="7"/>
      <c r="G54" s="7"/>
      <c r="H54" s="7"/>
      <c r="I54" s="7"/>
      <c r="J54" s="7"/>
      <c r="K54" s="7"/>
      <c r="L54" s="7"/>
      <c r="M54" s="7"/>
      <c r="N54" s="7"/>
    </row>
    <row r="55" spans="1:14" ht="18.75">
      <c r="A55" s="7"/>
      <c r="B55" s="7"/>
      <c r="C55" s="7"/>
      <c r="D55" s="7"/>
      <c r="E55" s="7"/>
      <c r="F55" s="7"/>
      <c r="G55" s="7"/>
      <c r="H55" s="7"/>
      <c r="I55" s="7"/>
      <c r="J55" s="7"/>
      <c r="K55" s="7"/>
      <c r="L55" s="7"/>
      <c r="M55" s="7"/>
      <c r="N55" s="7"/>
    </row>
  </sheetData>
  <sheetProtection/>
  <mergeCells count="18">
    <mergeCell ref="M6:M8"/>
    <mergeCell ref="A2:N2"/>
    <mergeCell ref="E46:E47"/>
    <mergeCell ref="H5:J5"/>
    <mergeCell ref="N5:N8"/>
    <mergeCell ref="H6:H8"/>
    <mergeCell ref="I6:I8"/>
    <mergeCell ref="J6:J8"/>
    <mergeCell ref="K5:M5"/>
    <mergeCell ref="K6:K8"/>
    <mergeCell ref="L6:L8"/>
    <mergeCell ref="F5:F8"/>
    <mergeCell ref="G5:G8"/>
    <mergeCell ref="A5:A8"/>
    <mergeCell ref="C5:C8"/>
    <mergeCell ref="D5:D8"/>
    <mergeCell ref="E5:E8"/>
    <mergeCell ref="B5:B8"/>
  </mergeCells>
  <printOptions horizontalCentered="1"/>
  <pageMargins left="0.3937007874015748" right="0.2362204724409449" top="0.7086614173228347" bottom="0.6692913385826772" header="0.1968503937007874" footer="0.15748031496062992"/>
  <pageSetup fitToHeight="5" horizontalDpi="600" verticalDpi="600" orientation="landscape" paperSize="9" r:id="rId1"/>
  <headerFooter alignWithMargins="0">
    <oddFooter>&amp;C&amp;".VnTime,Italic"&amp;8
</oddFooter>
  </headerFooter>
</worksheet>
</file>

<file path=xl/worksheets/sheet9.xml><?xml version="1.0" encoding="utf-8"?>
<worksheet xmlns="http://schemas.openxmlformats.org/spreadsheetml/2006/main" xmlns:r="http://schemas.openxmlformats.org/officeDocument/2006/relationships">
  <sheetPr>
    <tabColor rgb="FF002060"/>
  </sheetPr>
  <dimension ref="A1:S35"/>
  <sheetViews>
    <sheetView zoomScale="90" zoomScaleNormal="90" zoomScaleSheetLayoutView="100" workbookViewId="0" topLeftCell="A1">
      <pane xSplit="2" ySplit="11" topLeftCell="C12" activePane="bottomRight" state="frozen"/>
      <selection pane="topLeft" activeCell="A1" sqref="A1"/>
      <selection pane="topRight" activeCell="C1" sqref="C1"/>
      <selection pane="bottomLeft" activeCell="A12" sqref="A12"/>
      <selection pane="bottomRight" activeCell="M13" sqref="M13"/>
    </sheetView>
  </sheetViews>
  <sheetFormatPr defaultColWidth="9" defaultRowHeight="15"/>
  <cols>
    <col min="1" max="1" width="7.3984375" style="93" customWidth="1"/>
    <col min="2" max="2" width="41" style="93" customWidth="1"/>
    <col min="3" max="3" width="11.796875" style="93" customWidth="1"/>
    <col min="4" max="4" width="10.69921875" style="93" customWidth="1"/>
    <col min="5" max="12" width="8.69921875" style="93" hidden="1" customWidth="1"/>
    <col min="13" max="13" width="13" style="93" customWidth="1"/>
    <col min="14" max="14" width="10.69921875" style="93" customWidth="1"/>
    <col min="15" max="15" width="11.69921875" style="93" customWidth="1"/>
    <col min="16" max="16" width="12.8984375" style="93" customWidth="1"/>
    <col min="17" max="17" width="13.19921875" style="93" customWidth="1"/>
    <col min="18" max="18" width="9.296875" style="93" hidden="1" customWidth="1"/>
    <col min="19" max="19" width="10.3984375" style="93" hidden="1" customWidth="1"/>
    <col min="20" max="21" width="9.19921875" style="93" customWidth="1"/>
    <col min="22" max="16384" width="9" style="93" customWidth="1"/>
  </cols>
  <sheetData>
    <row r="1" spans="1:19" ht="21" customHeight="1">
      <c r="A1" s="90"/>
      <c r="B1" s="90"/>
      <c r="C1" s="91"/>
      <c r="D1" s="91"/>
      <c r="E1" s="91"/>
      <c r="F1" s="91"/>
      <c r="G1" s="92"/>
      <c r="H1" s="92"/>
      <c r="I1" s="92"/>
      <c r="J1" s="92"/>
      <c r="K1" s="92"/>
      <c r="L1" s="91"/>
      <c r="M1" s="91"/>
      <c r="N1" s="91"/>
      <c r="P1" s="324"/>
      <c r="Q1" s="295" t="s">
        <v>191</v>
      </c>
      <c r="R1" s="324"/>
      <c r="S1" s="324"/>
    </row>
    <row r="2" spans="1:19" s="98" customFormat="1" ht="21" customHeight="1">
      <c r="A2" s="175" t="s">
        <v>160</v>
      </c>
      <c r="B2" s="175"/>
      <c r="C2" s="176"/>
      <c r="D2" s="176"/>
      <c r="E2" s="176"/>
      <c r="F2" s="176"/>
      <c r="G2" s="176"/>
      <c r="H2" s="176"/>
      <c r="I2" s="176"/>
      <c r="J2" s="176"/>
      <c r="K2" s="176"/>
      <c r="L2" s="176"/>
      <c r="M2" s="176"/>
      <c r="N2" s="176"/>
      <c r="O2" s="176"/>
      <c r="P2" s="176"/>
      <c r="Q2" s="176"/>
      <c r="R2" s="176"/>
      <c r="S2" s="176"/>
    </row>
    <row r="3" spans="1:19" s="98" customFormat="1" ht="21" customHeight="1">
      <c r="A3" s="175" t="s">
        <v>308</v>
      </c>
      <c r="B3" s="175"/>
      <c r="C3" s="176"/>
      <c r="D3" s="176"/>
      <c r="E3" s="176"/>
      <c r="F3" s="176"/>
      <c r="G3" s="176"/>
      <c r="H3" s="176"/>
      <c r="I3" s="176"/>
      <c r="J3" s="176"/>
      <c r="K3" s="176"/>
      <c r="L3" s="176"/>
      <c r="M3" s="176"/>
      <c r="N3" s="176"/>
      <c r="O3" s="176"/>
      <c r="P3" s="176"/>
      <c r="Q3" s="176"/>
      <c r="R3" s="176"/>
      <c r="S3" s="176"/>
    </row>
    <row r="4" spans="1:19" s="327" customFormat="1" ht="24.75" customHeight="1">
      <c r="A4" s="325" t="str">
        <f>PL33!A4</f>
        <v>(Kèm theo Nghị quyết số         /NQ-HĐND ngày      /12/2020 của HĐND huyện)</v>
      </c>
      <c r="B4" s="326"/>
      <c r="C4" s="325"/>
      <c r="D4" s="325"/>
      <c r="E4" s="325"/>
      <c r="F4" s="325"/>
      <c r="G4" s="325"/>
      <c r="H4" s="325"/>
      <c r="I4" s="325"/>
      <c r="J4" s="325"/>
      <c r="K4" s="325"/>
      <c r="L4" s="325"/>
      <c r="M4" s="325"/>
      <c r="N4" s="325"/>
      <c r="O4" s="325"/>
      <c r="P4" s="325"/>
      <c r="Q4" s="325"/>
      <c r="R4" s="325"/>
      <c r="S4" s="325"/>
    </row>
    <row r="5" spans="1:18" ht="19.5" customHeight="1">
      <c r="A5" s="94"/>
      <c r="B5" s="94"/>
      <c r="C5" s="95"/>
      <c r="D5" s="95"/>
      <c r="E5" s="95"/>
      <c r="F5" s="95"/>
      <c r="G5" s="96"/>
      <c r="H5" s="96"/>
      <c r="I5" s="96"/>
      <c r="J5" s="96"/>
      <c r="K5" s="96"/>
      <c r="L5" s="96"/>
      <c r="M5" s="96"/>
      <c r="N5" s="96"/>
      <c r="O5" s="96"/>
      <c r="P5" s="96"/>
      <c r="Q5" s="97" t="s">
        <v>86</v>
      </c>
      <c r="R5" s="96"/>
    </row>
    <row r="6" spans="1:19" s="98" customFormat="1" ht="21.75" customHeight="1">
      <c r="A6" s="407" t="s">
        <v>64</v>
      </c>
      <c r="B6" s="410" t="s">
        <v>32</v>
      </c>
      <c r="C6" s="410" t="s">
        <v>82</v>
      </c>
      <c r="D6" s="407" t="s">
        <v>71</v>
      </c>
      <c r="E6" s="407" t="s">
        <v>53</v>
      </c>
      <c r="F6" s="407" t="s">
        <v>112</v>
      </c>
      <c r="G6" s="407" t="s">
        <v>113</v>
      </c>
      <c r="H6" s="407" t="s">
        <v>114</v>
      </c>
      <c r="I6" s="407" t="s">
        <v>115</v>
      </c>
      <c r="J6" s="407" t="s">
        <v>116</v>
      </c>
      <c r="K6" s="407" t="s">
        <v>117</v>
      </c>
      <c r="L6" s="407" t="s">
        <v>118</v>
      </c>
      <c r="M6" s="407" t="s">
        <v>119</v>
      </c>
      <c r="N6" s="403" t="s">
        <v>33</v>
      </c>
      <c r="O6" s="404"/>
      <c r="P6" s="405"/>
      <c r="Q6" s="407" t="s">
        <v>120</v>
      </c>
      <c r="R6" s="407" t="s">
        <v>121</v>
      </c>
      <c r="S6" s="407" t="s">
        <v>122</v>
      </c>
    </row>
    <row r="7" spans="1:19" s="98" customFormat="1" ht="23.25" customHeight="1">
      <c r="A7" s="408"/>
      <c r="B7" s="411"/>
      <c r="C7" s="411"/>
      <c r="D7" s="408"/>
      <c r="E7" s="408"/>
      <c r="F7" s="408"/>
      <c r="G7" s="408"/>
      <c r="H7" s="408"/>
      <c r="I7" s="408"/>
      <c r="J7" s="408"/>
      <c r="K7" s="408"/>
      <c r="L7" s="408"/>
      <c r="M7" s="408"/>
      <c r="N7" s="407" t="s">
        <v>127</v>
      </c>
      <c r="O7" s="407" t="s">
        <v>128</v>
      </c>
      <c r="P7" s="406" t="s">
        <v>309</v>
      </c>
      <c r="Q7" s="408"/>
      <c r="R7" s="408"/>
      <c r="S7" s="408"/>
    </row>
    <row r="8" spans="1:19" s="98" customFormat="1" ht="23.25" customHeight="1">
      <c r="A8" s="408"/>
      <c r="B8" s="411"/>
      <c r="C8" s="411"/>
      <c r="D8" s="408"/>
      <c r="E8" s="408"/>
      <c r="F8" s="408"/>
      <c r="G8" s="408"/>
      <c r="H8" s="408"/>
      <c r="I8" s="408"/>
      <c r="J8" s="408"/>
      <c r="K8" s="408"/>
      <c r="L8" s="408"/>
      <c r="M8" s="408"/>
      <c r="N8" s="408"/>
      <c r="O8" s="408"/>
      <c r="P8" s="406"/>
      <c r="Q8" s="408"/>
      <c r="R8" s="408"/>
      <c r="S8" s="408"/>
    </row>
    <row r="9" spans="1:19" s="98" customFormat="1" ht="23.25" customHeight="1">
      <c r="A9" s="409"/>
      <c r="B9" s="412"/>
      <c r="C9" s="412"/>
      <c r="D9" s="409"/>
      <c r="E9" s="409"/>
      <c r="F9" s="409"/>
      <c r="G9" s="409"/>
      <c r="H9" s="409"/>
      <c r="I9" s="409"/>
      <c r="J9" s="409"/>
      <c r="K9" s="409"/>
      <c r="L9" s="409"/>
      <c r="M9" s="409"/>
      <c r="N9" s="409"/>
      <c r="O9" s="409"/>
      <c r="P9" s="406"/>
      <c r="Q9" s="409"/>
      <c r="R9" s="409"/>
      <c r="S9" s="409"/>
    </row>
    <row r="10" spans="1:19" s="102" customFormat="1" ht="17.25" customHeight="1">
      <c r="A10" s="100" t="s">
        <v>6</v>
      </c>
      <c r="B10" s="99" t="s">
        <v>7</v>
      </c>
      <c r="C10" s="100">
        <v>1</v>
      </c>
      <c r="D10" s="101">
        <f>C10+1</f>
        <v>2</v>
      </c>
      <c r="E10" s="101">
        <f aca="true" t="shared" si="0" ref="E10:S10">D10+1</f>
        <v>3</v>
      </c>
      <c r="F10" s="101">
        <f t="shared" si="0"/>
        <v>4</v>
      </c>
      <c r="G10" s="101">
        <f t="shared" si="0"/>
        <v>5</v>
      </c>
      <c r="H10" s="101">
        <f t="shared" si="0"/>
        <v>6</v>
      </c>
      <c r="I10" s="101">
        <f t="shared" si="0"/>
        <v>7</v>
      </c>
      <c r="J10" s="101">
        <f t="shared" si="0"/>
        <v>8</v>
      </c>
      <c r="K10" s="101">
        <f t="shared" si="0"/>
        <v>9</v>
      </c>
      <c r="L10" s="101">
        <f t="shared" si="0"/>
        <v>10</v>
      </c>
      <c r="M10" s="101">
        <v>3</v>
      </c>
      <c r="N10" s="101">
        <v>4</v>
      </c>
      <c r="O10" s="101">
        <v>5</v>
      </c>
      <c r="P10" s="101">
        <v>6</v>
      </c>
      <c r="Q10" s="101">
        <v>7</v>
      </c>
      <c r="R10" s="101">
        <f t="shared" si="0"/>
        <v>8</v>
      </c>
      <c r="S10" s="101">
        <f t="shared" si="0"/>
        <v>9</v>
      </c>
    </row>
    <row r="11" spans="1:19" s="95" customFormat="1" ht="30.75" customHeight="1">
      <c r="A11" s="312"/>
      <c r="B11" s="313" t="s">
        <v>31</v>
      </c>
      <c r="C11" s="314">
        <f>C12+C14+C16+C18</f>
        <v>35239</v>
      </c>
      <c r="D11" s="314">
        <f aca="true" t="shared" si="1" ref="D11:S11">D12+D14+D16+D18</f>
        <v>6334</v>
      </c>
      <c r="E11" s="314">
        <f t="shared" si="1"/>
        <v>0</v>
      </c>
      <c r="F11" s="314">
        <f t="shared" si="1"/>
        <v>0</v>
      </c>
      <c r="G11" s="314">
        <f t="shared" si="1"/>
        <v>0</v>
      </c>
      <c r="H11" s="314">
        <f t="shared" si="1"/>
        <v>0</v>
      </c>
      <c r="I11" s="314">
        <f t="shared" si="1"/>
        <v>0</v>
      </c>
      <c r="J11" s="314">
        <f t="shared" si="1"/>
        <v>0</v>
      </c>
      <c r="K11" s="314">
        <f t="shared" si="1"/>
        <v>0</v>
      </c>
      <c r="L11" s="314">
        <f t="shared" si="1"/>
        <v>0</v>
      </c>
      <c r="M11" s="314">
        <f t="shared" si="1"/>
        <v>28705</v>
      </c>
      <c r="N11" s="314">
        <f t="shared" si="1"/>
        <v>20005</v>
      </c>
      <c r="O11" s="314">
        <f t="shared" si="1"/>
        <v>0</v>
      </c>
      <c r="P11" s="314">
        <f t="shared" si="1"/>
        <v>8700</v>
      </c>
      <c r="Q11" s="314">
        <f t="shared" si="1"/>
        <v>200</v>
      </c>
      <c r="R11" s="314">
        <f t="shared" si="1"/>
        <v>0</v>
      </c>
      <c r="S11" s="314">
        <f t="shared" si="1"/>
        <v>0</v>
      </c>
    </row>
    <row r="12" spans="1:19" s="109" customFormat="1" ht="30.75" customHeight="1">
      <c r="A12" s="271" t="s">
        <v>19</v>
      </c>
      <c r="B12" s="318" t="s">
        <v>287</v>
      </c>
      <c r="C12" s="311">
        <f>C13</f>
        <v>22234</v>
      </c>
      <c r="D12" s="311">
        <f aca="true" t="shared" si="2" ref="D12:S12">D13</f>
        <v>6334</v>
      </c>
      <c r="E12" s="311">
        <f t="shared" si="2"/>
        <v>0</v>
      </c>
      <c r="F12" s="311">
        <f t="shared" si="2"/>
        <v>0</v>
      </c>
      <c r="G12" s="311">
        <f t="shared" si="2"/>
        <v>0</v>
      </c>
      <c r="H12" s="311">
        <f t="shared" si="2"/>
        <v>0</v>
      </c>
      <c r="I12" s="311">
        <f t="shared" si="2"/>
        <v>0</v>
      </c>
      <c r="J12" s="311">
        <f t="shared" si="2"/>
        <v>0</v>
      </c>
      <c r="K12" s="311">
        <f t="shared" si="2"/>
        <v>0</v>
      </c>
      <c r="L12" s="311">
        <f t="shared" si="2"/>
        <v>0</v>
      </c>
      <c r="M12" s="311">
        <f t="shared" si="2"/>
        <v>15700</v>
      </c>
      <c r="N12" s="311">
        <f t="shared" si="2"/>
        <v>9200</v>
      </c>
      <c r="O12" s="311">
        <f t="shared" si="2"/>
        <v>0</v>
      </c>
      <c r="P12" s="311">
        <f t="shared" si="2"/>
        <v>6500</v>
      </c>
      <c r="Q12" s="311">
        <f t="shared" si="2"/>
        <v>200</v>
      </c>
      <c r="R12" s="311">
        <f t="shared" si="2"/>
        <v>0</v>
      </c>
      <c r="S12" s="311">
        <f t="shared" si="2"/>
        <v>0</v>
      </c>
    </row>
    <row r="13" spans="1:19" s="95" customFormat="1" ht="30.75" customHeight="1">
      <c r="A13" s="272">
        <v>1</v>
      </c>
      <c r="B13" s="319" t="s">
        <v>310</v>
      </c>
      <c r="C13" s="104">
        <f>SUM(D13:M13)+Q13+R13+S13</f>
        <v>22234</v>
      </c>
      <c r="D13" s="104">
        <v>6334</v>
      </c>
      <c r="E13" s="104"/>
      <c r="F13" s="104"/>
      <c r="G13" s="104"/>
      <c r="H13" s="104"/>
      <c r="I13" s="104"/>
      <c r="J13" s="104"/>
      <c r="K13" s="104"/>
      <c r="L13" s="104"/>
      <c r="M13" s="104">
        <f>N13+O13+P13</f>
        <v>15700</v>
      </c>
      <c r="N13" s="104">
        <v>9200</v>
      </c>
      <c r="O13" s="104"/>
      <c r="P13" s="104">
        <v>6500</v>
      </c>
      <c r="Q13" s="104">
        <v>200</v>
      </c>
      <c r="R13" s="104"/>
      <c r="S13" s="104"/>
    </row>
    <row r="14" spans="1:19" s="109" customFormat="1" ht="30.75" customHeight="1">
      <c r="A14" s="320" t="s">
        <v>20</v>
      </c>
      <c r="B14" s="321" t="s">
        <v>288</v>
      </c>
      <c r="C14" s="322">
        <f>C15</f>
        <v>13005</v>
      </c>
      <c r="D14" s="322">
        <f aca="true" t="shared" si="3" ref="D14:S14">D15</f>
        <v>0</v>
      </c>
      <c r="E14" s="322">
        <f t="shared" si="3"/>
        <v>0</v>
      </c>
      <c r="F14" s="322">
        <f t="shared" si="3"/>
        <v>0</v>
      </c>
      <c r="G14" s="322">
        <f t="shared" si="3"/>
        <v>0</v>
      </c>
      <c r="H14" s="322">
        <f t="shared" si="3"/>
        <v>0</v>
      </c>
      <c r="I14" s="322">
        <f t="shared" si="3"/>
        <v>0</v>
      </c>
      <c r="J14" s="322">
        <f t="shared" si="3"/>
        <v>0</v>
      </c>
      <c r="K14" s="322">
        <f t="shared" si="3"/>
        <v>0</v>
      </c>
      <c r="L14" s="322">
        <f t="shared" si="3"/>
        <v>0</v>
      </c>
      <c r="M14" s="322">
        <f t="shared" si="3"/>
        <v>13005</v>
      </c>
      <c r="N14" s="322">
        <f t="shared" si="3"/>
        <v>10805</v>
      </c>
      <c r="O14" s="322">
        <f t="shared" si="3"/>
        <v>0</v>
      </c>
      <c r="P14" s="322">
        <f t="shared" si="3"/>
        <v>2200</v>
      </c>
      <c r="Q14" s="322">
        <f t="shared" si="3"/>
        <v>0</v>
      </c>
      <c r="R14" s="322">
        <f t="shared" si="3"/>
        <v>0</v>
      </c>
      <c r="S14" s="322">
        <f t="shared" si="3"/>
        <v>0</v>
      </c>
    </row>
    <row r="15" spans="1:19" s="95" customFormat="1" ht="30.75" customHeight="1">
      <c r="A15" s="323">
        <v>1</v>
      </c>
      <c r="B15" s="276" t="s">
        <v>310</v>
      </c>
      <c r="C15" s="278">
        <f>SUM(D15:M15)+Q15+R15+S15</f>
        <v>13005</v>
      </c>
      <c r="D15" s="278"/>
      <c r="E15" s="278"/>
      <c r="F15" s="278"/>
      <c r="G15" s="278"/>
      <c r="H15" s="278"/>
      <c r="I15" s="278"/>
      <c r="J15" s="278"/>
      <c r="K15" s="278"/>
      <c r="L15" s="278"/>
      <c r="M15" s="278">
        <f>N15+O15+P15</f>
        <v>13005</v>
      </c>
      <c r="N15" s="278">
        <v>10805</v>
      </c>
      <c r="O15" s="278"/>
      <c r="P15" s="278">
        <v>2200</v>
      </c>
      <c r="Q15" s="278"/>
      <c r="R15" s="278"/>
      <c r="S15" s="278"/>
    </row>
    <row r="16" spans="1:19" s="109" customFormat="1" ht="30.75" customHeight="1" hidden="1">
      <c r="A16" s="315" t="s">
        <v>20</v>
      </c>
      <c r="B16" s="316" t="s">
        <v>187</v>
      </c>
      <c r="C16" s="317">
        <f>C17</f>
        <v>0</v>
      </c>
      <c r="D16" s="317">
        <f aca="true" t="shared" si="4" ref="D16:S16">D17</f>
        <v>0</v>
      </c>
      <c r="E16" s="317">
        <f t="shared" si="4"/>
        <v>0</v>
      </c>
      <c r="F16" s="317">
        <f t="shared" si="4"/>
        <v>0</v>
      </c>
      <c r="G16" s="317">
        <f t="shared" si="4"/>
        <v>0</v>
      </c>
      <c r="H16" s="317">
        <f t="shared" si="4"/>
        <v>0</v>
      </c>
      <c r="I16" s="317">
        <f t="shared" si="4"/>
        <v>0</v>
      </c>
      <c r="J16" s="317">
        <f t="shared" si="4"/>
        <v>0</v>
      </c>
      <c r="K16" s="317">
        <f t="shared" si="4"/>
        <v>0</v>
      </c>
      <c r="L16" s="317">
        <f t="shared" si="4"/>
        <v>0</v>
      </c>
      <c r="M16" s="317">
        <f t="shared" si="4"/>
        <v>0</v>
      </c>
      <c r="N16" s="317">
        <f t="shared" si="4"/>
        <v>0</v>
      </c>
      <c r="O16" s="317">
        <f t="shared" si="4"/>
        <v>0</v>
      </c>
      <c r="P16" s="317">
        <f t="shared" si="4"/>
        <v>0</v>
      </c>
      <c r="Q16" s="317">
        <f t="shared" si="4"/>
        <v>0</v>
      </c>
      <c r="R16" s="317">
        <f t="shared" si="4"/>
        <v>0</v>
      </c>
      <c r="S16" s="317">
        <f t="shared" si="4"/>
        <v>0</v>
      </c>
    </row>
    <row r="17" spans="1:19" s="7" customFormat="1" ht="30.75" customHeight="1" hidden="1">
      <c r="A17" s="274">
        <v>1</v>
      </c>
      <c r="B17" s="72" t="s">
        <v>310</v>
      </c>
      <c r="C17" s="54">
        <f>SUM(D17:M17)+Q17+R17+S17</f>
        <v>0</v>
      </c>
      <c r="D17" s="110"/>
      <c r="E17" s="110"/>
      <c r="F17" s="110"/>
      <c r="G17" s="110"/>
      <c r="H17" s="110"/>
      <c r="I17" s="110"/>
      <c r="J17" s="110"/>
      <c r="K17" s="110"/>
      <c r="L17" s="110"/>
      <c r="M17" s="104">
        <f>N17+O17+P17</f>
        <v>0</v>
      </c>
      <c r="N17" s="110"/>
      <c r="O17" s="110"/>
      <c r="P17" s="110"/>
      <c r="Q17" s="110"/>
      <c r="R17" s="110"/>
      <c r="S17" s="110"/>
    </row>
    <row r="18" spans="1:19" s="109" customFormat="1" ht="30.75" customHeight="1" hidden="1">
      <c r="A18" s="273" t="s">
        <v>21</v>
      </c>
      <c r="B18" s="108" t="s">
        <v>188</v>
      </c>
      <c r="C18" s="197">
        <f>C19</f>
        <v>0</v>
      </c>
      <c r="D18" s="197">
        <f aca="true" t="shared" si="5" ref="D18:S18">D19</f>
        <v>0</v>
      </c>
      <c r="E18" s="197">
        <f t="shared" si="5"/>
        <v>0</v>
      </c>
      <c r="F18" s="197">
        <f t="shared" si="5"/>
        <v>0</v>
      </c>
      <c r="G18" s="197">
        <f t="shared" si="5"/>
        <v>0</v>
      </c>
      <c r="H18" s="197">
        <f t="shared" si="5"/>
        <v>0</v>
      </c>
      <c r="I18" s="197">
        <f t="shared" si="5"/>
        <v>0</v>
      </c>
      <c r="J18" s="197">
        <f t="shared" si="5"/>
        <v>0</v>
      </c>
      <c r="K18" s="197">
        <f t="shared" si="5"/>
        <v>0</v>
      </c>
      <c r="L18" s="197">
        <f t="shared" si="5"/>
        <v>0</v>
      </c>
      <c r="M18" s="197">
        <f t="shared" si="5"/>
        <v>0</v>
      </c>
      <c r="N18" s="197">
        <f t="shared" si="5"/>
        <v>0</v>
      </c>
      <c r="O18" s="197">
        <f t="shared" si="5"/>
        <v>0</v>
      </c>
      <c r="P18" s="197">
        <f t="shared" si="5"/>
        <v>0</v>
      </c>
      <c r="Q18" s="197">
        <f t="shared" si="5"/>
        <v>0</v>
      </c>
      <c r="R18" s="197">
        <f t="shared" si="5"/>
        <v>0</v>
      </c>
      <c r="S18" s="197">
        <f t="shared" si="5"/>
        <v>0</v>
      </c>
    </row>
    <row r="19" spans="1:19" s="95" customFormat="1" ht="30.75" customHeight="1" hidden="1">
      <c r="A19" s="275">
        <v>1</v>
      </c>
      <c r="B19" s="103" t="s">
        <v>310</v>
      </c>
      <c r="C19" s="104">
        <f>SUM(D19:M19)+Q19+R19+S19</f>
        <v>0</v>
      </c>
      <c r="D19" s="105"/>
      <c r="E19" s="105"/>
      <c r="F19" s="105"/>
      <c r="G19" s="105"/>
      <c r="H19" s="105"/>
      <c r="I19" s="105"/>
      <c r="J19" s="105"/>
      <c r="K19" s="105"/>
      <c r="L19" s="105"/>
      <c r="M19" s="104">
        <f>N19+O19+P19</f>
        <v>0</v>
      </c>
      <c r="N19" s="105"/>
      <c r="O19" s="105"/>
      <c r="P19" s="105"/>
      <c r="Q19" s="105"/>
      <c r="R19" s="105"/>
      <c r="S19" s="104"/>
    </row>
    <row r="20" spans="1:19" ht="30.75" customHeight="1" hidden="1">
      <c r="A20" s="276"/>
      <c r="B20" s="277"/>
      <c r="C20" s="278"/>
      <c r="D20" s="278"/>
      <c r="E20" s="278"/>
      <c r="F20" s="278"/>
      <c r="G20" s="278"/>
      <c r="H20" s="278"/>
      <c r="I20" s="278"/>
      <c r="J20" s="278"/>
      <c r="K20" s="278"/>
      <c r="L20" s="278"/>
      <c r="M20" s="278"/>
      <c r="N20" s="278"/>
      <c r="O20" s="278"/>
      <c r="P20" s="278"/>
      <c r="Q20" s="278"/>
      <c r="R20" s="278"/>
      <c r="S20" s="278"/>
    </row>
    <row r="21" spans="1:19" ht="25.5" customHeight="1">
      <c r="A21" s="106"/>
      <c r="B21" s="106"/>
      <c r="C21" s="95"/>
      <c r="D21" s="95"/>
      <c r="E21" s="95"/>
      <c r="F21" s="95"/>
      <c r="G21" s="95"/>
      <c r="H21" s="95"/>
      <c r="I21" s="95"/>
      <c r="J21" s="95"/>
      <c r="K21" s="95"/>
      <c r="L21" s="95"/>
      <c r="M21" s="95"/>
      <c r="N21" s="95"/>
      <c r="O21" s="95"/>
      <c r="P21" s="95"/>
      <c r="Q21" s="95"/>
      <c r="R21" s="95"/>
      <c r="S21" s="95"/>
    </row>
    <row r="22" spans="1:19" ht="18.75">
      <c r="A22" s="106"/>
      <c r="B22" s="106"/>
      <c r="C22" s="95"/>
      <c r="D22" s="95"/>
      <c r="E22" s="95"/>
      <c r="F22" s="95"/>
      <c r="G22" s="95"/>
      <c r="H22" s="95"/>
      <c r="I22" s="95"/>
      <c r="J22" s="95"/>
      <c r="K22" s="95"/>
      <c r="L22" s="95"/>
      <c r="M22" s="95"/>
      <c r="N22" s="95"/>
      <c r="O22" s="95"/>
      <c r="P22" s="95"/>
      <c r="Q22" s="95"/>
      <c r="R22" s="95"/>
      <c r="S22" s="95"/>
    </row>
    <row r="23" spans="1:19" ht="18.75">
      <c r="A23" s="95"/>
      <c r="B23" s="106"/>
      <c r="C23" s="95"/>
      <c r="D23" s="95"/>
      <c r="E23" s="95"/>
      <c r="F23" s="95"/>
      <c r="G23" s="95"/>
      <c r="H23" s="95"/>
      <c r="I23" s="95"/>
      <c r="J23" s="95"/>
      <c r="K23" s="95"/>
      <c r="L23" s="95"/>
      <c r="M23" s="95"/>
      <c r="N23" s="95"/>
      <c r="O23" s="95"/>
      <c r="P23" s="95"/>
      <c r="Q23" s="95"/>
      <c r="R23" s="95"/>
      <c r="S23" s="95"/>
    </row>
    <row r="24" spans="1:19" ht="18.75">
      <c r="A24" s="95"/>
      <c r="B24" s="95"/>
      <c r="C24" s="95"/>
      <c r="D24" s="95"/>
      <c r="E24" s="95"/>
      <c r="F24" s="95"/>
      <c r="G24" s="95"/>
      <c r="H24" s="95"/>
      <c r="I24" s="95"/>
      <c r="J24" s="95"/>
      <c r="K24" s="95"/>
      <c r="L24" s="95"/>
      <c r="M24" s="95"/>
      <c r="N24" s="95"/>
      <c r="O24" s="95"/>
      <c r="P24" s="95"/>
      <c r="Q24" s="95"/>
      <c r="R24" s="95"/>
      <c r="S24" s="95"/>
    </row>
    <row r="25" spans="1:19" ht="18.75">
      <c r="A25" s="95"/>
      <c r="B25" s="95"/>
      <c r="C25" s="95"/>
      <c r="D25" s="95"/>
      <c r="E25" s="95"/>
      <c r="F25" s="95"/>
      <c r="G25" s="95"/>
      <c r="H25" s="95"/>
      <c r="I25" s="95"/>
      <c r="J25" s="95"/>
      <c r="K25" s="95"/>
      <c r="L25" s="95"/>
      <c r="M25" s="95"/>
      <c r="N25" s="95"/>
      <c r="O25" s="95"/>
      <c r="P25" s="95"/>
      <c r="Q25" s="95"/>
      <c r="R25" s="95"/>
      <c r="S25" s="95"/>
    </row>
    <row r="26" spans="1:19" ht="18.75">
      <c r="A26" s="95"/>
      <c r="B26" s="95"/>
      <c r="C26" s="95"/>
      <c r="D26" s="95"/>
      <c r="E26" s="95"/>
      <c r="F26" s="95"/>
      <c r="G26" s="95"/>
      <c r="H26" s="95"/>
      <c r="I26" s="95"/>
      <c r="J26" s="95"/>
      <c r="K26" s="95"/>
      <c r="L26" s="95"/>
      <c r="M26" s="95"/>
      <c r="N26" s="95"/>
      <c r="O26" s="95"/>
      <c r="P26" s="95"/>
      <c r="Q26" s="95"/>
      <c r="R26" s="95"/>
      <c r="S26" s="95"/>
    </row>
    <row r="27" spans="1:19" ht="18.75">
      <c r="A27" s="95"/>
      <c r="B27" s="95"/>
      <c r="C27" s="95"/>
      <c r="D27" s="95"/>
      <c r="E27" s="95"/>
      <c r="F27" s="95"/>
      <c r="G27" s="95"/>
      <c r="H27" s="95"/>
      <c r="I27" s="95"/>
      <c r="J27" s="95"/>
      <c r="K27" s="95"/>
      <c r="L27" s="95"/>
      <c r="M27" s="95"/>
      <c r="N27" s="95"/>
      <c r="O27" s="95"/>
      <c r="P27" s="95"/>
      <c r="Q27" s="95"/>
      <c r="R27" s="95"/>
      <c r="S27" s="95"/>
    </row>
    <row r="28" spans="1:19" ht="18.75">
      <c r="A28" s="95"/>
      <c r="B28" s="95"/>
      <c r="C28" s="95"/>
      <c r="D28" s="95"/>
      <c r="E28" s="95"/>
      <c r="F28" s="95"/>
      <c r="G28" s="95"/>
      <c r="H28" s="95"/>
      <c r="I28" s="95"/>
      <c r="J28" s="95"/>
      <c r="K28" s="95"/>
      <c r="L28" s="95"/>
      <c r="M28" s="95"/>
      <c r="N28" s="95"/>
      <c r="O28" s="95"/>
      <c r="P28" s="95"/>
      <c r="Q28" s="95"/>
      <c r="R28" s="95"/>
      <c r="S28" s="95"/>
    </row>
    <row r="29" spans="1:19" ht="18.75">
      <c r="A29" s="95"/>
      <c r="B29" s="95"/>
      <c r="C29" s="95"/>
      <c r="D29" s="95"/>
      <c r="E29" s="95"/>
      <c r="F29" s="95"/>
      <c r="G29" s="95"/>
      <c r="H29" s="95"/>
      <c r="I29" s="95"/>
      <c r="J29" s="95"/>
      <c r="K29" s="95"/>
      <c r="L29" s="95"/>
      <c r="M29" s="95"/>
      <c r="N29" s="95"/>
      <c r="O29" s="95"/>
      <c r="P29" s="95"/>
      <c r="Q29" s="95"/>
      <c r="R29" s="95"/>
      <c r="S29" s="95"/>
    </row>
    <row r="30" spans="1:19" ht="18.75">
      <c r="A30" s="95"/>
      <c r="B30" s="95"/>
      <c r="C30" s="95"/>
      <c r="D30" s="95"/>
      <c r="E30" s="95"/>
      <c r="F30" s="95"/>
      <c r="G30" s="95"/>
      <c r="H30" s="95"/>
      <c r="I30" s="95"/>
      <c r="J30" s="95"/>
      <c r="K30" s="95"/>
      <c r="L30" s="95"/>
      <c r="M30" s="95"/>
      <c r="N30" s="95"/>
      <c r="O30" s="95"/>
      <c r="P30" s="95"/>
      <c r="Q30" s="95"/>
      <c r="R30" s="95"/>
      <c r="S30" s="95"/>
    </row>
    <row r="31" spans="1:19" ht="22.5" customHeight="1">
      <c r="A31" s="95"/>
      <c r="B31" s="95"/>
      <c r="C31" s="95"/>
      <c r="D31" s="95"/>
      <c r="E31" s="95"/>
      <c r="F31" s="95"/>
      <c r="G31" s="95"/>
      <c r="H31" s="95"/>
      <c r="I31" s="95"/>
      <c r="J31" s="95"/>
      <c r="K31" s="95"/>
      <c r="L31" s="95"/>
      <c r="M31" s="95"/>
      <c r="N31" s="95"/>
      <c r="O31" s="95"/>
      <c r="P31" s="95"/>
      <c r="Q31" s="95"/>
      <c r="R31" s="95"/>
      <c r="S31" s="95"/>
    </row>
    <row r="32" spans="1:19" ht="18.75">
      <c r="A32" s="95"/>
      <c r="B32" s="95"/>
      <c r="C32" s="95"/>
      <c r="D32" s="95"/>
      <c r="E32" s="95"/>
      <c r="F32" s="95"/>
      <c r="G32" s="95"/>
      <c r="H32" s="95"/>
      <c r="I32" s="95"/>
      <c r="J32" s="95"/>
      <c r="K32" s="95"/>
      <c r="L32" s="95"/>
      <c r="M32" s="95"/>
      <c r="N32" s="95"/>
      <c r="O32" s="95"/>
      <c r="P32" s="95"/>
      <c r="Q32" s="95"/>
      <c r="R32" s="95"/>
      <c r="S32" s="95"/>
    </row>
    <row r="33" spans="1:19" ht="18.75">
      <c r="A33" s="95"/>
      <c r="B33" s="95"/>
      <c r="C33" s="95"/>
      <c r="D33" s="95"/>
      <c r="E33" s="95"/>
      <c r="F33" s="95"/>
      <c r="G33" s="95"/>
      <c r="H33" s="95"/>
      <c r="I33" s="95"/>
      <c r="J33" s="95"/>
      <c r="K33" s="95"/>
      <c r="L33" s="95"/>
      <c r="M33" s="95"/>
      <c r="N33" s="95"/>
      <c r="O33" s="95"/>
      <c r="P33" s="95"/>
      <c r="Q33" s="95"/>
      <c r="R33" s="95"/>
      <c r="S33" s="95"/>
    </row>
    <row r="34" spans="1:19" ht="18.75">
      <c r="A34" s="95"/>
      <c r="B34" s="95"/>
      <c r="C34" s="95"/>
      <c r="D34" s="95"/>
      <c r="E34" s="95"/>
      <c r="F34" s="95"/>
      <c r="G34" s="95"/>
      <c r="H34" s="95"/>
      <c r="I34" s="95"/>
      <c r="J34" s="95"/>
      <c r="K34" s="95"/>
      <c r="L34" s="95"/>
      <c r="M34" s="95"/>
      <c r="N34" s="95"/>
      <c r="O34" s="95"/>
      <c r="P34" s="95"/>
      <c r="Q34" s="95"/>
      <c r="R34" s="95"/>
      <c r="S34" s="95"/>
    </row>
    <row r="35" spans="1:19" ht="18.75">
      <c r="A35" s="95"/>
      <c r="B35" s="95"/>
      <c r="C35" s="95"/>
      <c r="D35" s="95"/>
      <c r="E35" s="95"/>
      <c r="F35" s="95"/>
      <c r="G35" s="95"/>
      <c r="H35" s="95"/>
      <c r="I35" s="95"/>
      <c r="J35" s="95"/>
      <c r="K35" s="95"/>
      <c r="L35" s="95"/>
      <c r="M35" s="95"/>
      <c r="N35" s="95"/>
      <c r="O35" s="95"/>
      <c r="P35" s="95"/>
      <c r="Q35" s="95"/>
      <c r="R35" s="95"/>
      <c r="S35" s="95"/>
    </row>
  </sheetData>
  <sheetProtection/>
  <mergeCells count="20">
    <mergeCell ref="I6:I9"/>
    <mergeCell ref="J6:J9"/>
    <mergeCell ref="Q6:Q9"/>
    <mergeCell ref="R6:R9"/>
    <mergeCell ref="S6:S9"/>
    <mergeCell ref="N7:N9"/>
    <mergeCell ref="O7:O9"/>
    <mergeCell ref="K6:K9"/>
    <mergeCell ref="L6:L9"/>
    <mergeCell ref="M6:M9"/>
    <mergeCell ref="N6:P6"/>
    <mergeCell ref="P7:P9"/>
    <mergeCell ref="A6:A9"/>
    <mergeCell ref="C6:C9"/>
    <mergeCell ref="D6:D9"/>
    <mergeCell ref="E6:E9"/>
    <mergeCell ref="B6:B9"/>
    <mergeCell ref="F6:F9"/>
    <mergeCell ref="G6:G9"/>
    <mergeCell ref="H6:H9"/>
  </mergeCells>
  <printOptions horizontalCentered="1"/>
  <pageMargins left="0.31496062992125984" right="0.2362204724409449" top="0.9055118110236221" bottom="0.2362204724409449" header="0.35433070866141736" footer="0.15748031496062992"/>
  <pageSetup fitToHeight="5" horizontalDpi="600" verticalDpi="600" orientation="landscape" paperSize="9" r:id="rId1"/>
  <headerFooter alignWithMargins="0">
    <oddFooter>&amp;C&amp;".VnTime,Italic"&amp;8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Finance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Dam Viet Hung</dc:creator>
  <cp:keywords/>
  <dc:description/>
  <cp:lastModifiedBy>Admin</cp:lastModifiedBy>
  <cp:lastPrinted>2020-12-12T13:34:28Z</cp:lastPrinted>
  <dcterms:created xsi:type="dcterms:W3CDTF">2001-01-04T01:21:32Z</dcterms:created>
  <dcterms:modified xsi:type="dcterms:W3CDTF">2020-12-12T14:26:38Z</dcterms:modified>
  <cp:category/>
  <cp:version/>
  <cp:contentType/>
  <cp:contentStatus/>
</cp:coreProperties>
</file>