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Bieu 93" sheetId="1" r:id="rId1"/>
    <sheet name="Bieu 94" sheetId="2" r:id="rId2"/>
    <sheet name="Bieu 95" sheetId="3" r:id="rId3"/>
  </sheets>
  <definedNames>
    <definedName name="_xlnm.Print_Titles" localSheetId="2">'Bieu 95'!$5:$8</definedName>
  </definedNames>
  <calcPr fullCalcOnLoad="1"/>
</workbook>
</file>

<file path=xl/sharedStrings.xml><?xml version="1.0" encoding="utf-8"?>
<sst xmlns="http://schemas.openxmlformats.org/spreadsheetml/2006/main" count="142" uniqueCount="87">
  <si>
    <t>Biểu số 93/CK-NSNN</t>
  </si>
  <si>
    <t>Đơn vị: Triệu đồng</t>
  </si>
  <si>
    <t>STT</t>
  </si>
  <si>
    <t>NỘI DUNG</t>
  </si>
  <si>
    <t>Dự toán năm</t>
  </si>
  <si>
    <t>Cùng kỳ năm trước</t>
  </si>
  <si>
    <t>A</t>
  </si>
  <si>
    <t>B</t>
  </si>
  <si>
    <t>TỔNG NGUỒN THU NSNN TRÊN ĐỊA BÀN</t>
  </si>
  <si>
    <t>I</t>
  </si>
  <si>
    <t>Thu cân đối NSNN</t>
  </si>
  <si>
    <t>Thu nội địa</t>
  </si>
  <si>
    <t>Thu viện trợ</t>
  </si>
  <si>
    <t>II</t>
  </si>
  <si>
    <t>Thu chuyển nguồn từ năm trước chuyển sang</t>
  </si>
  <si>
    <t>TỔNG CHI NGÂN SÁCH HUYỆN</t>
  </si>
  <si>
    <t> I</t>
  </si>
  <si>
    <t>Tổng chi cân đối ngân sách huyện</t>
  </si>
  <si>
    <t>Chi đầu tư phát triển</t>
  </si>
  <si>
    <t>Chi thường xuyên</t>
  </si>
  <si>
    <t>Dự phòng ngân sách</t>
  </si>
  <si>
    <t>III</t>
  </si>
  <si>
    <t>Chi từ nguồn bổ sung có mục tiêu từ NS cấp tỉnh</t>
  </si>
  <si>
    <t>Biểu số 94/CK-NSNN</t>
  </si>
  <si>
    <t>TỔNG THU NSNN TRÊN ĐỊA BÀN</t>
  </si>
  <si>
    <t>Thu từ khu vực doanh nghiệp nhà nước</t>
  </si>
  <si>
    <t>Thu từ khu vực kinh tế ngoài quốc doanh</t>
  </si>
  <si>
    <t>Thuế thu nhập cá nhân</t>
  </si>
  <si>
    <t>Lệ phí trước bạ</t>
  </si>
  <si>
    <t>Thu phí, lệ phí</t>
  </si>
  <si>
    <t>Các khoản thu về nhà, đất</t>
  </si>
  <si>
    <t>-</t>
  </si>
  <si>
    <t>Thuế sử dụng đất phi nông nghiệp</t>
  </si>
  <si>
    <t>Thu tiền sử dụng đất</t>
  </si>
  <si>
    <t>Tiền cho thuê đất, thuê mặt nước</t>
  </si>
  <si>
    <t>Thu khác ngân sách</t>
  </si>
  <si>
    <t xml:space="preserve">THU NGÂN SÁCH HUYỆN ĐƯỢC HƯỞNG THEO PHÂN CẤP </t>
  </si>
  <si>
    <t>Từ các khoản thu phân chia</t>
  </si>
  <si>
    <t>Các khoản thu ngân sách huyện được hưởng 100%</t>
  </si>
  <si>
    <t>CHI CÂN ĐỐI NGÂN SÁCH HUYỆN</t>
  </si>
  <si>
    <t>Chi đầu tư cho các dự án</t>
  </si>
  <si>
    <t>CHI TỪ NGUỒN BỔ SUNG CÓ MỤC TIÊU TỪ NGÂN SÁCH CẤP TRÊN</t>
  </si>
  <si>
    <t>Thu cấp quyền khai thác khoáng sản</t>
  </si>
  <si>
    <t>Chi quốc phòng</t>
  </si>
  <si>
    <t>Chi an ninh</t>
  </si>
  <si>
    <t>Chi sự nghiệp môi trường</t>
  </si>
  <si>
    <t>Chi khác</t>
  </si>
  <si>
    <t>Biểu số 95/CK-NSNN</t>
  </si>
  <si>
    <t>Cho các mục tiêu, nhiệm vụ khác</t>
  </si>
  <si>
    <t>Thu từ quỹ đất công ích, hoa lợi công sản khác</t>
  </si>
  <si>
    <t>So sánh thực hiện với (%)</t>
  </si>
  <si>
    <t>Thu ngân sách huyện hưởng</t>
  </si>
  <si>
    <t>4=3/1</t>
  </si>
  <si>
    <t>5=3/2</t>
  </si>
  <si>
    <t>Chi SN giáo dục - đào tạo và dạy nghề</t>
  </si>
  <si>
    <t>Chi SN y tế</t>
  </si>
  <si>
    <t>Chi SN khoa học và công nghệ</t>
  </si>
  <si>
    <t>Chi SN văn hóa - thông tin</t>
  </si>
  <si>
    <t>Chi phát thanh - truyền hình</t>
  </si>
  <si>
    <t>Chi SN thể dục - thể thao</t>
  </si>
  <si>
    <t>Chi lương hưu và đảm bảo xã hội</t>
  </si>
  <si>
    <t>Chi sự nghiệp kinh tế</t>
  </si>
  <si>
    <t>Chi quản lý hành chính, đảng, đoàn thể</t>
  </si>
  <si>
    <t xml:space="preserve"> - Vốn sự nghiệp</t>
  </si>
  <si>
    <t xml:space="preserve"> - Vốn đầu tư</t>
  </si>
  <si>
    <t xml:space="preserve">Dự toán đầu năm </t>
  </si>
  <si>
    <t>C</t>
  </si>
  <si>
    <t>CHI TRẢ NS CẤP TRÊN</t>
  </si>
  <si>
    <t>D</t>
  </si>
  <si>
    <t>CHI CHUYỂN NGUỒN</t>
  </si>
  <si>
    <t>Chi tạo nguồn CCTL</t>
  </si>
  <si>
    <t>IV</t>
  </si>
  <si>
    <t>Thu NSĐP được hưởng theo phân cấp</t>
  </si>
  <si>
    <t>Thu bổ sung từ ngân sách cấp trên</t>
  </si>
  <si>
    <t>Thu cấp dưới nộp lên</t>
  </si>
  <si>
    <t>Thu kết dư</t>
  </si>
  <si>
    <t>V</t>
  </si>
  <si>
    <t>Thực hiện năm 2019</t>
  </si>
  <si>
    <t>Ước hực hiện năm 2020</t>
  </si>
  <si>
    <t>Thu ngân sách trung ương, tỉnh hưởng</t>
  </si>
  <si>
    <t>THỰC HIỆN THU NGÂN SÁCH NHÀ NƯỚC NĂM 2020</t>
  </si>
  <si>
    <t>CÂN ĐỐI NGÂN SÁCH HUYỆN NĂM 2020</t>
  </si>
  <si>
    <t>Chương trình mục tiêu quốc gia giảm nghèo bền vững</t>
  </si>
  <si>
    <t>Chương trình mục tiêu quốc gia xây dựng nông thôn mới</t>
  </si>
  <si>
    <t xml:space="preserve"> (Kèm theo Tờ trình số 90/TTr-TCKH ngày 22/12/2020 của Phòng Tài chính - Kế hoạch huyện Tuần Giáo)</t>
  </si>
  <si>
    <t>THỰC HIỆN CHI NGÂN SÁCH ĐỊA PHƯƠNG NĂM 2020</t>
  </si>
  <si>
    <t xml:space="preserve"> (Kèm theo Quyết định số                 /QĐ-UBND ngày           /12/2020 của UBND huyện Tuần Giáo)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</si>
</sst>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.0_);_(* \(#,##0.0\);_(* &quot;-&quot;?_);_(@_)"/>
    <numFmt numFmtId="178" formatCode="0.0%"/>
    <numFmt numFmtId="179" formatCode="#,##0.0"/>
    <numFmt numFmtId="180" formatCode="_-* #,##0.0\ _₫_-;\-* #,##0.0\ _₫_-;_-* &quot;-&quot;?\ _₫_-;_-@_-"/>
    <numFmt numFmtId="181" formatCode="_(* #,##0_);_(* \(#,##0\);_(* &quot;-&quot;?_);_(@_)"/>
  </numFmts>
  <fonts count="48">
    <font>
      <sz val="13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3"/>
      <name val="Arial"/>
      <family val="2"/>
    </font>
    <font>
      <b/>
      <sz val="13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76" fontId="3" fillId="33" borderId="10" xfId="41" applyNumberFormat="1" applyFont="1" applyFill="1" applyBorder="1" applyAlignment="1">
      <alignment horizontal="right" vertical="center" wrapText="1"/>
    </xf>
    <xf numFmtId="178" fontId="3" fillId="33" borderId="10" xfId="57" applyNumberFormat="1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176" fontId="2" fillId="33" borderId="10" xfId="41" applyNumberFormat="1" applyFont="1" applyFill="1" applyBorder="1" applyAlignment="1">
      <alignment horizontal="right" vertical="center" wrapText="1"/>
    </xf>
    <xf numFmtId="178" fontId="2" fillId="33" borderId="10" xfId="57" applyNumberFormat="1" applyFont="1" applyFill="1" applyBorder="1" applyAlignment="1">
      <alignment vertical="center" wrapText="1"/>
    </xf>
    <xf numFmtId="177" fontId="10" fillId="33" borderId="0" xfId="0" applyNumberFormat="1" applyFont="1" applyFill="1" applyAlignment="1">
      <alignment vertical="center"/>
    </xf>
    <xf numFmtId="176" fontId="3" fillId="33" borderId="10" xfId="41" applyNumberFormat="1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/>
    </xf>
    <xf numFmtId="178" fontId="2" fillId="33" borderId="11" xfId="57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2" fillId="33" borderId="0" xfId="0" applyNumberFormat="1" applyFont="1" applyFill="1" applyAlignment="1">
      <alignment vertical="center"/>
    </xf>
    <xf numFmtId="178" fontId="3" fillId="33" borderId="10" xfId="0" applyNumberFormat="1" applyFont="1" applyFill="1" applyBorder="1" applyAlignment="1">
      <alignment horizontal="right" vertical="center" wrapText="1"/>
    </xf>
    <xf numFmtId="177" fontId="0" fillId="33" borderId="0" xfId="0" applyNumberFormat="1" applyFont="1" applyFill="1" applyAlignment="1">
      <alignment vertical="center"/>
    </xf>
    <xf numFmtId="176" fontId="0" fillId="33" borderId="0" xfId="0" applyNumberFormat="1" applyFont="1" applyFill="1" applyAlignment="1">
      <alignment vertical="center"/>
    </xf>
    <xf numFmtId="178" fontId="2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176" fontId="5" fillId="33" borderId="10" xfId="41" applyNumberFormat="1" applyFont="1" applyFill="1" applyBorder="1" applyAlignment="1">
      <alignment horizontal="right" vertical="center" wrapText="1"/>
    </xf>
    <xf numFmtId="178" fontId="5" fillId="33" borderId="10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/>
    </xf>
    <xf numFmtId="3" fontId="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177" fontId="8" fillId="33" borderId="0" xfId="0" applyNumberFormat="1" applyFont="1" applyFill="1" applyAlignment="1">
      <alignment vertical="center"/>
    </xf>
    <xf numFmtId="3" fontId="8" fillId="33" borderId="0" xfId="0" applyNumberFormat="1" applyFont="1" applyFill="1" applyAlignment="1">
      <alignment vertical="center"/>
    </xf>
    <xf numFmtId="4" fontId="0" fillId="33" borderId="0" xfId="0" applyNumberFormat="1" applyFont="1" applyFill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3" fontId="13" fillId="33" borderId="0" xfId="0" applyNumberFormat="1" applyFont="1" applyFill="1" applyAlignment="1">
      <alignment vertical="center"/>
    </xf>
    <xf numFmtId="179" fontId="8" fillId="33" borderId="0" xfId="0" applyNumberFormat="1" applyFont="1" applyFill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5" fillId="33" borderId="0" xfId="0" applyFont="1" applyFill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J24"/>
  <sheetViews>
    <sheetView tabSelected="1" zoomScalePageLayoutView="0" workbookViewId="0" topLeftCell="A1">
      <selection activeCell="A2" sqref="A2:IV2"/>
    </sheetView>
  </sheetViews>
  <sheetFormatPr defaultColWidth="8.88671875" defaultRowHeight="16.5"/>
  <cols>
    <col min="1" max="1" width="3.99609375" style="1" customWidth="1"/>
    <col min="2" max="2" width="26.77734375" style="1" customWidth="1"/>
    <col min="3" max="5" width="10.5546875" style="1" customWidth="1"/>
    <col min="6" max="6" width="7.3359375" style="1" customWidth="1"/>
    <col min="7" max="7" width="9.5546875" style="1" customWidth="1"/>
    <col min="8" max="10" width="10.10546875" style="1" customWidth="1"/>
    <col min="11" max="16384" width="8.88671875" style="1" customWidth="1"/>
  </cols>
  <sheetData>
    <row r="1" spans="1:7" ht="23.25" customHeight="1">
      <c r="A1" s="43"/>
      <c r="B1" s="43"/>
      <c r="D1" s="44" t="s">
        <v>0</v>
      </c>
      <c r="E1" s="44"/>
      <c r="F1" s="44"/>
      <c r="G1" s="44"/>
    </row>
    <row r="2" spans="1:7" ht="23.25" customHeight="1">
      <c r="A2" s="45" t="s">
        <v>81</v>
      </c>
      <c r="B2" s="45"/>
      <c r="C2" s="45"/>
      <c r="D2" s="45"/>
      <c r="E2" s="45"/>
      <c r="F2" s="45"/>
      <c r="G2" s="45"/>
    </row>
    <row r="3" spans="1:7" ht="20.25" customHeight="1">
      <c r="A3" s="42" t="s">
        <v>86</v>
      </c>
      <c r="B3" s="42"/>
      <c r="C3" s="42"/>
      <c r="D3" s="42"/>
      <c r="E3" s="42"/>
      <c r="F3" s="42"/>
      <c r="G3" s="42"/>
    </row>
    <row r="4" spans="1:7" ht="20.25" customHeight="1" hidden="1">
      <c r="A4" s="42" t="s">
        <v>84</v>
      </c>
      <c r="B4" s="42"/>
      <c r="C4" s="42"/>
      <c r="D4" s="42"/>
      <c r="E4" s="42"/>
      <c r="F4" s="42"/>
      <c r="G4" s="42"/>
    </row>
    <row r="5" spans="1:7" ht="26.25" customHeight="1">
      <c r="A5" s="2"/>
      <c r="B5" s="2"/>
      <c r="C5" s="2"/>
      <c r="D5" s="2"/>
      <c r="E5" s="2"/>
      <c r="F5" s="2"/>
      <c r="G5" s="3" t="s">
        <v>1</v>
      </c>
    </row>
    <row r="6" spans="1:7" s="4" customFormat="1" ht="39" customHeight="1">
      <c r="A6" s="46" t="s">
        <v>2</v>
      </c>
      <c r="B6" s="46" t="s">
        <v>3</v>
      </c>
      <c r="C6" s="40" t="s">
        <v>65</v>
      </c>
      <c r="D6" s="40" t="s">
        <v>77</v>
      </c>
      <c r="E6" s="40" t="s">
        <v>78</v>
      </c>
      <c r="F6" s="40" t="s">
        <v>50</v>
      </c>
      <c r="G6" s="40"/>
    </row>
    <row r="7" spans="1:7" s="4" customFormat="1" ht="51.75" customHeight="1">
      <c r="A7" s="47"/>
      <c r="B7" s="47"/>
      <c r="C7" s="41"/>
      <c r="D7" s="41"/>
      <c r="E7" s="41"/>
      <c r="F7" s="5" t="s">
        <v>4</v>
      </c>
      <c r="G7" s="5" t="s">
        <v>5</v>
      </c>
    </row>
    <row r="8" spans="1:7" ht="21" customHeight="1">
      <c r="A8" s="6" t="s">
        <v>6</v>
      </c>
      <c r="B8" s="6" t="s">
        <v>7</v>
      </c>
      <c r="C8" s="6">
        <v>1</v>
      </c>
      <c r="D8" s="6">
        <v>2</v>
      </c>
      <c r="E8" s="6">
        <v>3</v>
      </c>
      <c r="F8" s="6" t="s">
        <v>52</v>
      </c>
      <c r="G8" s="6" t="s">
        <v>53</v>
      </c>
    </row>
    <row r="9" spans="1:7" s="11" customFormat="1" ht="32.25" customHeight="1">
      <c r="A9" s="7" t="s">
        <v>6</v>
      </c>
      <c r="B9" s="8" t="s">
        <v>8</v>
      </c>
      <c r="C9" s="9">
        <f>C11+SUM(C12:C15)</f>
        <v>841276</v>
      </c>
      <c r="D9" s="9">
        <f>D11+SUM(D12:D15)</f>
        <v>841131.8999999999</v>
      </c>
      <c r="E9" s="9">
        <f>E11+SUM(E12:E15)</f>
        <v>1024843</v>
      </c>
      <c r="F9" s="10">
        <f>E9/C9</f>
        <v>1.2182006856251695</v>
      </c>
      <c r="G9" s="10">
        <f>E9/D9</f>
        <v>1.2184093838314778</v>
      </c>
    </row>
    <row r="10" spans="1:7" s="11" customFormat="1" ht="28.5" customHeight="1">
      <c r="A10" s="7" t="s">
        <v>9</v>
      </c>
      <c r="B10" s="8" t="s">
        <v>10</v>
      </c>
      <c r="C10" s="9">
        <v>56600</v>
      </c>
      <c r="D10" s="9">
        <v>42642.8</v>
      </c>
      <c r="E10" s="9">
        <v>57950</v>
      </c>
      <c r="F10" s="10">
        <f aca="true" t="shared" si="0" ref="F10:F21">E10/C10</f>
        <v>1.023851590106007</v>
      </c>
      <c r="G10" s="10">
        <f aca="true" t="shared" si="1" ref="G10:G23">E10/D10</f>
        <v>1.3589632950931927</v>
      </c>
    </row>
    <row r="11" spans="1:7" ht="28.5" customHeight="1">
      <c r="A11" s="6">
        <v>1</v>
      </c>
      <c r="B11" s="12" t="s">
        <v>72</v>
      </c>
      <c r="C11" s="13">
        <v>53550</v>
      </c>
      <c r="D11" s="13">
        <v>37871.6</v>
      </c>
      <c r="E11" s="13">
        <v>55594</v>
      </c>
      <c r="F11" s="14">
        <f t="shared" si="0"/>
        <v>1.0381699346405229</v>
      </c>
      <c r="G11" s="14">
        <f t="shared" si="1"/>
        <v>1.4679601601199843</v>
      </c>
    </row>
    <row r="12" spans="1:7" s="11" customFormat="1" ht="28.5" customHeight="1">
      <c r="A12" s="7" t="s">
        <v>13</v>
      </c>
      <c r="B12" s="8" t="s">
        <v>73</v>
      </c>
      <c r="C12" s="9">
        <v>787726</v>
      </c>
      <c r="D12" s="9">
        <v>749427.6</v>
      </c>
      <c r="E12" s="9">
        <v>853504</v>
      </c>
      <c r="F12" s="10">
        <f t="shared" si="0"/>
        <v>1.0835036548241395</v>
      </c>
      <c r="G12" s="10">
        <f t="shared" si="1"/>
        <v>1.1388745223688053</v>
      </c>
    </row>
    <row r="13" spans="1:7" s="11" customFormat="1" ht="28.5" customHeight="1">
      <c r="A13" s="7" t="s">
        <v>21</v>
      </c>
      <c r="B13" s="8" t="s">
        <v>74</v>
      </c>
      <c r="C13" s="9"/>
      <c r="D13" s="9">
        <v>4.2</v>
      </c>
      <c r="E13" s="9">
        <v>2562</v>
      </c>
      <c r="F13" s="10"/>
      <c r="G13" s="10">
        <f t="shared" si="1"/>
        <v>610</v>
      </c>
    </row>
    <row r="14" spans="1:7" s="11" customFormat="1" ht="28.5" customHeight="1">
      <c r="A14" s="7" t="s">
        <v>71</v>
      </c>
      <c r="B14" s="8" t="s">
        <v>75</v>
      </c>
      <c r="C14" s="9"/>
      <c r="D14" s="9">
        <v>412.6</v>
      </c>
      <c r="E14" s="9">
        <v>164</v>
      </c>
      <c r="F14" s="10"/>
      <c r="G14" s="10">
        <f t="shared" si="1"/>
        <v>0.39747939893359185</v>
      </c>
    </row>
    <row r="15" spans="1:7" s="11" customFormat="1" ht="32.25" customHeight="1">
      <c r="A15" s="7" t="s">
        <v>76</v>
      </c>
      <c r="B15" s="8" t="s">
        <v>14</v>
      </c>
      <c r="C15" s="9"/>
      <c r="D15" s="9">
        <v>53415.9</v>
      </c>
      <c r="E15" s="9">
        <v>113019</v>
      </c>
      <c r="F15" s="10"/>
      <c r="G15" s="10">
        <f t="shared" si="1"/>
        <v>2.115830679629099</v>
      </c>
    </row>
    <row r="16" spans="1:10" s="11" customFormat="1" ht="32.25" customHeight="1">
      <c r="A16" s="7" t="s">
        <v>7</v>
      </c>
      <c r="B16" s="8" t="s">
        <v>15</v>
      </c>
      <c r="C16" s="9">
        <f>C17+C21</f>
        <v>841276</v>
      </c>
      <c r="D16" s="9">
        <f>D17+D21</f>
        <v>726684.5</v>
      </c>
      <c r="E16" s="9">
        <f>E17+E21</f>
        <v>991063</v>
      </c>
      <c r="F16" s="10">
        <f t="shared" si="0"/>
        <v>1.1780473946719032</v>
      </c>
      <c r="G16" s="10">
        <f t="shared" si="1"/>
        <v>1.3638146953733017</v>
      </c>
      <c r="H16" s="15"/>
      <c r="I16" s="15"/>
      <c r="J16" s="15"/>
    </row>
    <row r="17" spans="1:10" s="11" customFormat="1" ht="26.25" customHeight="1">
      <c r="A17" s="7" t="s">
        <v>16</v>
      </c>
      <c r="B17" s="8" t="s">
        <v>17</v>
      </c>
      <c r="C17" s="9">
        <f>C18+C19+C20</f>
        <v>692519</v>
      </c>
      <c r="D17" s="9">
        <f>D18+D19+D20</f>
        <v>635926.9</v>
      </c>
      <c r="E17" s="9">
        <f>E18+E19+E20</f>
        <v>823837</v>
      </c>
      <c r="F17" s="10">
        <f t="shared" si="0"/>
        <v>1.1896236781951108</v>
      </c>
      <c r="G17" s="10">
        <f t="shared" si="1"/>
        <v>1.2954900948520969</v>
      </c>
      <c r="I17" s="15"/>
      <c r="J17" s="15"/>
    </row>
    <row r="18" spans="1:7" ht="26.25" customHeight="1">
      <c r="A18" s="6">
        <v>1</v>
      </c>
      <c r="B18" s="12" t="s">
        <v>18</v>
      </c>
      <c r="C18" s="13">
        <v>19440</v>
      </c>
      <c r="D18" s="13">
        <v>6953.8</v>
      </c>
      <c r="E18" s="13">
        <v>25904</v>
      </c>
      <c r="F18" s="14">
        <f t="shared" si="0"/>
        <v>1.3325102880658437</v>
      </c>
      <c r="G18" s="14">
        <f t="shared" si="1"/>
        <v>3.7251574678593</v>
      </c>
    </row>
    <row r="19" spans="1:7" ht="26.25" customHeight="1">
      <c r="A19" s="6">
        <v>2</v>
      </c>
      <c r="B19" s="12" t="s">
        <v>19</v>
      </c>
      <c r="C19" s="13">
        <v>660647</v>
      </c>
      <c r="D19" s="13">
        <v>628973.1</v>
      </c>
      <c r="E19" s="13">
        <v>797933</v>
      </c>
      <c r="F19" s="14">
        <f t="shared" si="0"/>
        <v>1.2078053786666707</v>
      </c>
      <c r="G19" s="14">
        <f t="shared" si="1"/>
        <v>1.268628181395993</v>
      </c>
    </row>
    <row r="20" spans="1:7" ht="26.25" customHeight="1">
      <c r="A20" s="6">
        <v>3</v>
      </c>
      <c r="B20" s="12" t="s">
        <v>20</v>
      </c>
      <c r="C20" s="13">
        <v>12432</v>
      </c>
      <c r="D20" s="13"/>
      <c r="E20" s="13"/>
      <c r="F20" s="14">
        <f t="shared" si="0"/>
        <v>0</v>
      </c>
      <c r="G20" s="14"/>
    </row>
    <row r="21" spans="1:7" s="11" customFormat="1" ht="32.25" customHeight="1">
      <c r="A21" s="7" t="s">
        <v>13</v>
      </c>
      <c r="B21" s="8" t="s">
        <v>22</v>
      </c>
      <c r="C21" s="9">
        <f>138988+9769</f>
        <v>148757</v>
      </c>
      <c r="D21" s="9">
        <f>84193+6564.6</f>
        <v>90757.6</v>
      </c>
      <c r="E21" s="9">
        <f>156157+11069</f>
        <v>167226</v>
      </c>
      <c r="F21" s="10">
        <f t="shared" si="0"/>
        <v>1.1241555019259597</v>
      </c>
      <c r="G21" s="10">
        <f t="shared" si="1"/>
        <v>1.8425564360450253</v>
      </c>
    </row>
    <row r="22" spans="1:10" s="11" customFormat="1" ht="27" customHeight="1">
      <c r="A22" s="7" t="s">
        <v>66</v>
      </c>
      <c r="B22" s="8" t="s">
        <v>67</v>
      </c>
      <c r="C22" s="16"/>
      <c r="D22" s="16">
        <v>1264.4</v>
      </c>
      <c r="E22" s="16">
        <v>3155</v>
      </c>
      <c r="F22" s="10"/>
      <c r="G22" s="10">
        <f t="shared" si="1"/>
        <v>2.495254666244859</v>
      </c>
      <c r="I22" s="15"/>
      <c r="J22" s="15"/>
    </row>
    <row r="23" spans="1:10" s="11" customFormat="1" ht="27" customHeight="1">
      <c r="A23" s="7" t="s">
        <v>68</v>
      </c>
      <c r="B23" s="8" t="s">
        <v>69</v>
      </c>
      <c r="C23" s="16"/>
      <c r="D23" s="16">
        <v>113019.2</v>
      </c>
      <c r="E23" s="16">
        <v>30625</v>
      </c>
      <c r="F23" s="10"/>
      <c r="G23" s="10">
        <f t="shared" si="1"/>
        <v>0.27097165791299177</v>
      </c>
      <c r="H23" s="15"/>
      <c r="I23" s="15"/>
      <c r="J23" s="15"/>
    </row>
    <row r="24" spans="1:7" ht="12" customHeight="1">
      <c r="A24" s="17"/>
      <c r="B24" s="17"/>
      <c r="C24" s="17"/>
      <c r="D24" s="17"/>
      <c r="E24" s="17"/>
      <c r="F24" s="18"/>
      <c r="G24" s="18"/>
    </row>
  </sheetData>
  <sheetProtection/>
  <mergeCells count="11">
    <mergeCell ref="D6:D7"/>
    <mergeCell ref="E6:E7"/>
    <mergeCell ref="F6:G6"/>
    <mergeCell ref="A4:G4"/>
    <mergeCell ref="A1:B1"/>
    <mergeCell ref="D1:G1"/>
    <mergeCell ref="A2:G2"/>
    <mergeCell ref="A3:G3"/>
    <mergeCell ref="A6:A7"/>
    <mergeCell ref="B6:B7"/>
    <mergeCell ref="C6:C7"/>
  </mergeCells>
  <printOptions/>
  <pageMargins left="0.5905511811023623" right="0" top="0.984251968503937" bottom="0.5118110236220472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J29"/>
  <sheetViews>
    <sheetView zoomScalePageLayoutView="0" workbookViewId="0" topLeftCell="A1">
      <selection activeCell="B10" sqref="B10"/>
    </sheetView>
  </sheetViews>
  <sheetFormatPr defaultColWidth="8.88671875" defaultRowHeight="16.5"/>
  <cols>
    <col min="1" max="1" width="3.77734375" style="4" customWidth="1"/>
    <col min="2" max="2" width="30.10546875" style="4" customWidth="1"/>
    <col min="3" max="5" width="8.4453125" style="4" customWidth="1"/>
    <col min="6" max="6" width="6.99609375" style="4" customWidth="1"/>
    <col min="7" max="7" width="7.77734375" style="4" customWidth="1"/>
    <col min="8" max="8" width="8.88671875" style="4" customWidth="1"/>
    <col min="9" max="9" width="13.4453125" style="4" bestFit="1" customWidth="1"/>
    <col min="10" max="10" width="10.4453125" style="4" customWidth="1"/>
    <col min="11" max="16384" width="8.88671875" style="4" customWidth="1"/>
  </cols>
  <sheetData>
    <row r="1" spans="1:7" ht="24.75" customHeight="1">
      <c r="A1" s="48"/>
      <c r="B1" s="48"/>
      <c r="C1" s="20"/>
      <c r="D1" s="20"/>
      <c r="E1" s="49" t="s">
        <v>23</v>
      </c>
      <c r="F1" s="49"/>
      <c r="G1" s="49"/>
    </row>
    <row r="2" spans="1:7" ht="25.5" customHeight="1">
      <c r="A2" s="45" t="s">
        <v>80</v>
      </c>
      <c r="B2" s="45"/>
      <c r="C2" s="45"/>
      <c r="D2" s="45"/>
      <c r="E2" s="45"/>
      <c r="F2" s="45"/>
      <c r="G2" s="45"/>
    </row>
    <row r="3" spans="1:7" ht="19.5" customHeight="1">
      <c r="A3" s="42" t="str">
        <f>'Bieu 93'!A3:G3</f>
        <v> (Kèm theo Quyết định số                 /QĐ-UBND ngày           /12/2020 của UBND huyện Tuần Giáo)</v>
      </c>
      <c r="B3" s="42"/>
      <c r="C3" s="42"/>
      <c r="D3" s="42"/>
      <c r="E3" s="42"/>
      <c r="F3" s="42"/>
      <c r="G3" s="42"/>
    </row>
    <row r="4" spans="1:7" ht="19.5" customHeight="1" hidden="1">
      <c r="A4" s="42" t="str">
        <f>'Bieu 93'!A4:G4</f>
        <v> (Kèm theo Tờ trình số 90/TTr-TCKH ngày 22/12/2020 của Phòng Tài chính - Kế hoạch huyện Tuần Giáo)</v>
      </c>
      <c r="B4" s="42"/>
      <c r="C4" s="42"/>
      <c r="D4" s="42"/>
      <c r="E4" s="42"/>
      <c r="F4" s="42"/>
      <c r="G4" s="42"/>
    </row>
    <row r="5" spans="1:7" ht="22.5" customHeight="1">
      <c r="A5" s="3"/>
      <c r="B5" s="2"/>
      <c r="C5" s="2"/>
      <c r="D5" s="2"/>
      <c r="E5" s="50" t="s">
        <v>1</v>
      </c>
      <c r="F5" s="50"/>
      <c r="G5" s="50"/>
    </row>
    <row r="6" spans="1:7" ht="33.75" customHeight="1">
      <c r="A6" s="46" t="s">
        <v>2</v>
      </c>
      <c r="B6" s="46" t="s">
        <v>3</v>
      </c>
      <c r="C6" s="40" t="s">
        <v>65</v>
      </c>
      <c r="D6" s="40" t="s">
        <v>77</v>
      </c>
      <c r="E6" s="40" t="s">
        <v>78</v>
      </c>
      <c r="F6" s="40" t="s">
        <v>50</v>
      </c>
      <c r="G6" s="40"/>
    </row>
    <row r="7" spans="1:7" ht="45" customHeight="1">
      <c r="A7" s="47"/>
      <c r="B7" s="47"/>
      <c r="C7" s="41"/>
      <c r="D7" s="41"/>
      <c r="E7" s="41"/>
      <c r="F7" s="5" t="s">
        <v>4</v>
      </c>
      <c r="G7" s="5" t="s">
        <v>5</v>
      </c>
    </row>
    <row r="8" spans="1:7" ht="16.5">
      <c r="A8" s="6" t="s">
        <v>6</v>
      </c>
      <c r="B8" s="6" t="s">
        <v>7</v>
      </c>
      <c r="C8" s="6">
        <v>1</v>
      </c>
      <c r="D8" s="6">
        <v>2</v>
      </c>
      <c r="E8" s="6">
        <v>3</v>
      </c>
      <c r="F8" s="6" t="s">
        <v>52</v>
      </c>
      <c r="G8" s="6" t="s">
        <v>53</v>
      </c>
    </row>
    <row r="9" spans="1:9" ht="30" customHeight="1">
      <c r="A9" s="7" t="s">
        <v>6</v>
      </c>
      <c r="B9" s="8" t="s">
        <v>24</v>
      </c>
      <c r="C9" s="9">
        <f>C10+C25</f>
        <v>56600</v>
      </c>
      <c r="D9" s="9">
        <f>D10+D25</f>
        <v>42642.799999999996</v>
      </c>
      <c r="E9" s="9">
        <f>E10+E25</f>
        <v>57950</v>
      </c>
      <c r="F9" s="21">
        <f>E9/C9</f>
        <v>1.023851590106007</v>
      </c>
      <c r="G9" s="21">
        <f>E9/D9</f>
        <v>1.358963295093193</v>
      </c>
      <c r="I9" s="22"/>
    </row>
    <row r="10" spans="1:9" ht="22.5" customHeight="1">
      <c r="A10" s="7" t="s">
        <v>9</v>
      </c>
      <c r="B10" s="8" t="s">
        <v>11</v>
      </c>
      <c r="C10" s="9">
        <f>SUM(C11:C16)++C20+C21+C24</f>
        <v>56600</v>
      </c>
      <c r="D10" s="9">
        <f>SUM(D11:D16)++D20+D21+D24</f>
        <v>42642.799999999996</v>
      </c>
      <c r="E10" s="9">
        <f>SUM(E11:E16)++E20+E21+E24</f>
        <v>57950</v>
      </c>
      <c r="F10" s="21">
        <f aca="true" t="shared" si="0" ref="F10:F28">E10/C10</f>
        <v>1.023851590106007</v>
      </c>
      <c r="G10" s="21">
        <f>E10/D10</f>
        <v>1.358963295093193</v>
      </c>
      <c r="I10" s="23"/>
    </row>
    <row r="11" spans="1:7" ht="22.5" customHeight="1">
      <c r="A11" s="6">
        <v>1</v>
      </c>
      <c r="B11" s="12" t="s">
        <v>25</v>
      </c>
      <c r="C11" s="13"/>
      <c r="D11" s="13"/>
      <c r="E11" s="13"/>
      <c r="F11" s="24"/>
      <c r="G11" s="24"/>
    </row>
    <row r="12" spans="1:10" ht="22.5" customHeight="1">
      <c r="A12" s="6">
        <v>2</v>
      </c>
      <c r="B12" s="12" t="s">
        <v>26</v>
      </c>
      <c r="C12" s="13">
        <v>23500</v>
      </c>
      <c r="D12" s="13">
        <v>21848.4</v>
      </c>
      <c r="E12" s="13">
        <v>23500</v>
      </c>
      <c r="F12" s="24">
        <f t="shared" si="0"/>
        <v>1</v>
      </c>
      <c r="G12" s="24">
        <f aca="true" t="shared" si="1" ref="G12:G28">E12/D12</f>
        <v>1.0755936361472693</v>
      </c>
      <c r="J12" s="22"/>
    </row>
    <row r="13" spans="1:7" ht="22.5" customHeight="1">
      <c r="A13" s="6">
        <v>3</v>
      </c>
      <c r="B13" s="12" t="s">
        <v>27</v>
      </c>
      <c r="C13" s="13">
        <v>1800</v>
      </c>
      <c r="D13" s="13">
        <v>1767.6</v>
      </c>
      <c r="E13" s="13">
        <v>1800</v>
      </c>
      <c r="F13" s="24">
        <f t="shared" si="0"/>
        <v>1</v>
      </c>
      <c r="G13" s="24">
        <f t="shared" si="1"/>
        <v>1.0183299389002036</v>
      </c>
    </row>
    <row r="14" spans="1:7" ht="22.5" customHeight="1">
      <c r="A14" s="6">
        <v>4</v>
      </c>
      <c r="B14" s="12" t="s">
        <v>28</v>
      </c>
      <c r="C14" s="13">
        <v>4600</v>
      </c>
      <c r="D14" s="13">
        <v>6056.7</v>
      </c>
      <c r="E14" s="13">
        <v>5500</v>
      </c>
      <c r="F14" s="24">
        <f t="shared" si="0"/>
        <v>1.1956521739130435</v>
      </c>
      <c r="G14" s="24">
        <f t="shared" si="1"/>
        <v>0.9080852609506828</v>
      </c>
    </row>
    <row r="15" spans="1:7" ht="22.5" customHeight="1">
      <c r="A15" s="6">
        <v>5</v>
      </c>
      <c r="B15" s="12" t="s">
        <v>29</v>
      </c>
      <c r="C15" s="13">
        <v>1200</v>
      </c>
      <c r="D15" s="13">
        <v>1884</v>
      </c>
      <c r="E15" s="13">
        <v>1200</v>
      </c>
      <c r="F15" s="24">
        <f t="shared" si="0"/>
        <v>1</v>
      </c>
      <c r="G15" s="24">
        <f t="shared" si="1"/>
        <v>0.6369426751592356</v>
      </c>
    </row>
    <row r="16" spans="1:7" ht="22.5" customHeight="1">
      <c r="A16" s="6">
        <v>6</v>
      </c>
      <c r="B16" s="12" t="s">
        <v>30</v>
      </c>
      <c r="C16" s="13">
        <f>SUM(C17:C19)</f>
        <v>23700</v>
      </c>
      <c r="D16" s="13">
        <f>SUM(D17:D19)</f>
        <v>9021.800000000001</v>
      </c>
      <c r="E16" s="13">
        <f>SUM(E17:E19)</f>
        <v>24120</v>
      </c>
      <c r="F16" s="24">
        <f t="shared" si="0"/>
        <v>1.0177215189873419</v>
      </c>
      <c r="G16" s="24">
        <f t="shared" si="1"/>
        <v>2.6735241304396014</v>
      </c>
    </row>
    <row r="17" spans="1:7" ht="22.5" customHeight="1">
      <c r="A17" s="25" t="s">
        <v>31</v>
      </c>
      <c r="B17" s="19" t="s">
        <v>32</v>
      </c>
      <c r="C17" s="26">
        <v>70</v>
      </c>
      <c r="D17" s="26">
        <v>93.2</v>
      </c>
      <c r="E17" s="26">
        <v>90</v>
      </c>
      <c r="F17" s="27">
        <f t="shared" si="0"/>
        <v>1.2857142857142858</v>
      </c>
      <c r="G17" s="27">
        <f t="shared" si="1"/>
        <v>0.9656652360515021</v>
      </c>
    </row>
    <row r="18" spans="1:9" s="28" customFormat="1" ht="22.5" customHeight="1">
      <c r="A18" s="25" t="s">
        <v>31</v>
      </c>
      <c r="B18" s="19" t="s">
        <v>33</v>
      </c>
      <c r="C18" s="26">
        <v>23600</v>
      </c>
      <c r="D18" s="26">
        <v>8898.6</v>
      </c>
      <c r="E18" s="26">
        <v>24000</v>
      </c>
      <c r="F18" s="27">
        <f t="shared" si="0"/>
        <v>1.0169491525423728</v>
      </c>
      <c r="G18" s="27">
        <f t="shared" si="1"/>
        <v>2.6970534690850245</v>
      </c>
      <c r="I18" s="4"/>
    </row>
    <row r="19" spans="1:9" s="28" customFormat="1" ht="22.5" customHeight="1">
      <c r="A19" s="25" t="s">
        <v>31</v>
      </c>
      <c r="B19" s="19" t="s">
        <v>34</v>
      </c>
      <c r="C19" s="26">
        <v>30</v>
      </c>
      <c r="D19" s="26">
        <v>30</v>
      </c>
      <c r="E19" s="26">
        <v>30</v>
      </c>
      <c r="F19" s="27"/>
      <c r="G19" s="27">
        <f t="shared" si="1"/>
        <v>1</v>
      </c>
      <c r="I19" s="4"/>
    </row>
    <row r="20" spans="1:9" s="28" customFormat="1" ht="22.5" customHeight="1">
      <c r="A20" s="6">
        <v>7</v>
      </c>
      <c r="B20" s="12" t="s">
        <v>42</v>
      </c>
      <c r="C20" s="13">
        <v>100</v>
      </c>
      <c r="D20" s="13">
        <v>503.5</v>
      </c>
      <c r="E20" s="13">
        <v>130</v>
      </c>
      <c r="F20" s="27">
        <f t="shared" si="0"/>
        <v>1.3</v>
      </c>
      <c r="G20" s="24">
        <f t="shared" si="1"/>
        <v>0.25819265143992054</v>
      </c>
      <c r="I20" s="4"/>
    </row>
    <row r="21" spans="1:7" ht="22.5" customHeight="1">
      <c r="A21" s="6">
        <v>8</v>
      </c>
      <c r="B21" s="12" t="s">
        <v>35</v>
      </c>
      <c r="C21" s="13">
        <f>C22+C23</f>
        <v>1600</v>
      </c>
      <c r="D21" s="13">
        <f>D22+D23</f>
        <v>1405.1</v>
      </c>
      <c r="E21" s="13">
        <f>E22+E23</f>
        <v>1600</v>
      </c>
      <c r="F21" s="27">
        <f>E21/C21</f>
        <v>1</v>
      </c>
      <c r="G21" s="24">
        <f>E21/D21</f>
        <v>1.1387089886840795</v>
      </c>
    </row>
    <row r="22" spans="1:7" s="28" customFormat="1" ht="22.5" customHeight="1">
      <c r="A22" s="25" t="s">
        <v>31</v>
      </c>
      <c r="B22" s="19" t="s">
        <v>79</v>
      </c>
      <c r="C22" s="26">
        <v>1050</v>
      </c>
      <c r="D22" s="26">
        <v>913</v>
      </c>
      <c r="E22" s="26">
        <v>1050</v>
      </c>
      <c r="F22" s="27">
        <f t="shared" si="0"/>
        <v>1</v>
      </c>
      <c r="G22" s="27">
        <f t="shared" si="1"/>
        <v>1.1500547645125958</v>
      </c>
    </row>
    <row r="23" spans="1:7" s="28" customFormat="1" ht="22.5" customHeight="1">
      <c r="A23" s="25" t="s">
        <v>31</v>
      </c>
      <c r="B23" s="19" t="s">
        <v>51</v>
      </c>
      <c r="C23" s="26">
        <v>550</v>
      </c>
      <c r="D23" s="26">
        <v>492.1</v>
      </c>
      <c r="E23" s="26">
        <v>550</v>
      </c>
      <c r="F23" s="27">
        <f t="shared" si="0"/>
        <v>1</v>
      </c>
      <c r="G23" s="27">
        <f t="shared" si="1"/>
        <v>1.1176590123958545</v>
      </c>
    </row>
    <row r="24" spans="1:7" ht="37.5" customHeight="1">
      <c r="A24" s="6">
        <v>9</v>
      </c>
      <c r="B24" s="12" t="s">
        <v>49</v>
      </c>
      <c r="C24" s="13">
        <v>100</v>
      </c>
      <c r="D24" s="13">
        <v>155.7</v>
      </c>
      <c r="E24" s="13">
        <v>100</v>
      </c>
      <c r="F24" s="24">
        <f t="shared" si="0"/>
        <v>1</v>
      </c>
      <c r="G24" s="24">
        <f t="shared" si="1"/>
        <v>0.6422607578676943</v>
      </c>
    </row>
    <row r="25" spans="1:7" ht="26.25" customHeight="1">
      <c r="A25" s="7" t="s">
        <v>13</v>
      </c>
      <c r="B25" s="8" t="s">
        <v>12</v>
      </c>
      <c r="C25" s="13"/>
      <c r="D25" s="13"/>
      <c r="E25" s="13"/>
      <c r="F25" s="21"/>
      <c r="G25" s="21"/>
    </row>
    <row r="26" spans="1:7" ht="36.75" customHeight="1">
      <c r="A26" s="7" t="s">
        <v>7</v>
      </c>
      <c r="B26" s="8" t="s">
        <v>36</v>
      </c>
      <c r="C26" s="9">
        <f>C27+C28</f>
        <v>53550</v>
      </c>
      <c r="D26" s="9">
        <f>D27+D28</f>
        <v>37871.6</v>
      </c>
      <c r="E26" s="9">
        <f>E27+E28</f>
        <v>55594</v>
      </c>
      <c r="F26" s="21">
        <f t="shared" si="0"/>
        <v>1.0381699346405229</v>
      </c>
      <c r="G26" s="21">
        <f t="shared" si="1"/>
        <v>1.4679601601199843</v>
      </c>
    </row>
    <row r="27" spans="1:9" ht="28.5" customHeight="1">
      <c r="A27" s="6">
        <v>1</v>
      </c>
      <c r="B27" s="12" t="s">
        <v>37</v>
      </c>
      <c r="C27" s="13"/>
      <c r="D27" s="13"/>
      <c r="E27" s="13"/>
      <c r="F27" s="24"/>
      <c r="G27" s="24"/>
      <c r="I27" s="22"/>
    </row>
    <row r="28" spans="1:7" ht="37.5" customHeight="1">
      <c r="A28" s="6">
        <v>2</v>
      </c>
      <c r="B28" s="12" t="s">
        <v>38</v>
      </c>
      <c r="C28" s="13">
        <v>53550</v>
      </c>
      <c r="D28" s="13">
        <v>37871.6</v>
      </c>
      <c r="E28" s="13">
        <v>55594</v>
      </c>
      <c r="F28" s="24">
        <f t="shared" si="0"/>
        <v>1.0381699346405229</v>
      </c>
      <c r="G28" s="24">
        <f t="shared" si="1"/>
        <v>1.4679601601199843</v>
      </c>
    </row>
    <row r="29" spans="1:7" ht="7.5" customHeight="1">
      <c r="A29" s="29"/>
      <c r="B29" s="29"/>
      <c r="C29" s="29"/>
      <c r="D29" s="29"/>
      <c r="E29" s="29"/>
      <c r="F29" s="29"/>
      <c r="G29" s="29"/>
    </row>
  </sheetData>
  <sheetProtection/>
  <mergeCells count="12">
    <mergeCell ref="E6:E7"/>
    <mergeCell ref="F6:G6"/>
    <mergeCell ref="A1:B1"/>
    <mergeCell ref="E1:G1"/>
    <mergeCell ref="A2:G2"/>
    <mergeCell ref="A3:G3"/>
    <mergeCell ref="E5:G5"/>
    <mergeCell ref="A6:A7"/>
    <mergeCell ref="B6:B7"/>
    <mergeCell ref="C6:C7"/>
    <mergeCell ref="D6:D7"/>
    <mergeCell ref="A4:G4"/>
  </mergeCells>
  <printOptions/>
  <pageMargins left="0.5" right="0" top="0.5" bottom="0.25" header="0.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I41"/>
  <sheetViews>
    <sheetView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B10" sqref="B10"/>
    </sheetView>
  </sheetViews>
  <sheetFormatPr defaultColWidth="8.88671875" defaultRowHeight="16.5"/>
  <cols>
    <col min="1" max="1" width="4.10546875" style="4" customWidth="1"/>
    <col min="2" max="2" width="28.6640625" style="4" customWidth="1"/>
    <col min="3" max="3" width="8.77734375" style="4" customWidth="1"/>
    <col min="4" max="4" width="8.99609375" style="4" customWidth="1"/>
    <col min="5" max="5" width="10.3359375" style="4" customWidth="1"/>
    <col min="6" max="6" width="7.3359375" style="4" customWidth="1"/>
    <col min="7" max="7" width="7.77734375" style="4" customWidth="1"/>
    <col min="8" max="8" width="5.77734375" style="4" customWidth="1"/>
    <col min="9" max="9" width="15.3359375" style="30" customWidth="1"/>
    <col min="10" max="16384" width="8.88671875" style="4" customWidth="1"/>
  </cols>
  <sheetData>
    <row r="1" spans="1:7" ht="28.5" customHeight="1">
      <c r="A1" s="43"/>
      <c r="B1" s="43"/>
      <c r="C1" s="2"/>
      <c r="D1" s="2"/>
      <c r="E1" s="44" t="s">
        <v>47</v>
      </c>
      <c r="F1" s="44"/>
      <c r="G1" s="44"/>
    </row>
    <row r="2" spans="1:7" ht="27" customHeight="1">
      <c r="A2" s="45" t="s">
        <v>85</v>
      </c>
      <c r="B2" s="45"/>
      <c r="C2" s="45"/>
      <c r="D2" s="45"/>
      <c r="E2" s="45"/>
      <c r="F2" s="45"/>
      <c r="G2" s="45"/>
    </row>
    <row r="3" spans="1:7" ht="21" customHeight="1">
      <c r="A3" s="42" t="str">
        <f>'Bieu 93'!A3:G3</f>
        <v> (Kèm theo Quyết định số                 /QĐ-UBND ngày           /12/2020 của UBND huyện Tuần Giáo)</v>
      </c>
      <c r="B3" s="42"/>
      <c r="C3" s="42"/>
      <c r="D3" s="42"/>
      <c r="E3" s="42"/>
      <c r="F3" s="42"/>
      <c r="G3" s="42"/>
    </row>
    <row r="4" spans="1:7" ht="21" customHeight="1" hidden="1">
      <c r="A4" s="42" t="str">
        <f>'Bieu 93'!A4:G4</f>
        <v> (Kèm theo Tờ trình số 90/TTr-TCKH ngày 22/12/2020 của Phòng Tài chính - Kế hoạch huyện Tuần Giáo)</v>
      </c>
      <c r="B4" s="42"/>
      <c r="C4" s="42"/>
      <c r="D4" s="42"/>
      <c r="E4" s="42"/>
      <c r="F4" s="42"/>
      <c r="G4" s="42"/>
    </row>
    <row r="5" spans="1:7" ht="16.5">
      <c r="A5" s="31"/>
      <c r="B5" s="31"/>
      <c r="C5" s="31"/>
      <c r="D5" s="31"/>
      <c r="E5" s="51" t="s">
        <v>1</v>
      </c>
      <c r="F5" s="51"/>
      <c r="G5" s="51"/>
    </row>
    <row r="6" spans="1:7" ht="31.5" customHeight="1">
      <c r="A6" s="46" t="s">
        <v>2</v>
      </c>
      <c r="B6" s="46" t="s">
        <v>3</v>
      </c>
      <c r="C6" s="40" t="s">
        <v>65</v>
      </c>
      <c r="D6" s="40" t="s">
        <v>77</v>
      </c>
      <c r="E6" s="40" t="s">
        <v>78</v>
      </c>
      <c r="F6" s="40" t="s">
        <v>50</v>
      </c>
      <c r="G6" s="40"/>
    </row>
    <row r="7" spans="1:7" ht="54.75" customHeight="1">
      <c r="A7" s="47"/>
      <c r="B7" s="47"/>
      <c r="C7" s="41"/>
      <c r="D7" s="41"/>
      <c r="E7" s="41"/>
      <c r="F7" s="5" t="s">
        <v>4</v>
      </c>
      <c r="G7" s="5" t="s">
        <v>5</v>
      </c>
    </row>
    <row r="8" spans="1:9" s="37" customFormat="1" ht="15">
      <c r="A8" s="36" t="s">
        <v>6</v>
      </c>
      <c r="B8" s="36" t="s">
        <v>7</v>
      </c>
      <c r="C8" s="36">
        <v>1</v>
      </c>
      <c r="D8" s="36">
        <v>2</v>
      </c>
      <c r="E8" s="36">
        <v>3</v>
      </c>
      <c r="F8" s="36" t="s">
        <v>52</v>
      </c>
      <c r="G8" s="36" t="s">
        <v>53</v>
      </c>
      <c r="I8" s="38"/>
    </row>
    <row r="9" spans="1:9" s="32" customFormat="1" ht="25.5" customHeight="1">
      <c r="A9" s="7"/>
      <c r="B9" s="8" t="s">
        <v>15</v>
      </c>
      <c r="C9" s="9">
        <f>C10+C29+C39+C40</f>
        <v>841276</v>
      </c>
      <c r="D9" s="9">
        <f>D10+D29+D39+D40</f>
        <v>840967.9000000001</v>
      </c>
      <c r="E9" s="9">
        <f>E10+E29+E39+E40</f>
        <v>1024843</v>
      </c>
      <c r="F9" s="21">
        <f>E9/C9</f>
        <v>1.2182006856251695</v>
      </c>
      <c r="G9" s="21">
        <f>E9/D9</f>
        <v>1.2186469899742902</v>
      </c>
      <c r="I9" s="39"/>
    </row>
    <row r="10" spans="1:9" s="32" customFormat="1" ht="41.25" customHeight="1">
      <c r="A10" s="7" t="s">
        <v>6</v>
      </c>
      <c r="B10" s="8" t="s">
        <v>39</v>
      </c>
      <c r="C10" s="9">
        <f>C11+C13+C28+C27</f>
        <v>692519</v>
      </c>
      <c r="D10" s="9">
        <f>D11+D13+D27</f>
        <v>635926.7000000002</v>
      </c>
      <c r="E10" s="9">
        <f>E11+E13+E27</f>
        <v>823837</v>
      </c>
      <c r="F10" s="21">
        <f aca="true" t="shared" si="0" ref="F10:F38">E10/C10</f>
        <v>1.1896236781951108</v>
      </c>
      <c r="G10" s="21">
        <f aca="true" t="shared" si="1" ref="G10:G40">E10/D10</f>
        <v>1.2954905022858763</v>
      </c>
      <c r="I10" s="34"/>
    </row>
    <row r="11" spans="1:9" s="32" customFormat="1" ht="24" customHeight="1">
      <c r="A11" s="7" t="s">
        <v>9</v>
      </c>
      <c r="B11" s="8" t="s">
        <v>18</v>
      </c>
      <c r="C11" s="9">
        <f>C12</f>
        <v>19440</v>
      </c>
      <c r="D11" s="9">
        <f>D12</f>
        <v>6953.8</v>
      </c>
      <c r="E11" s="9">
        <f>E12</f>
        <v>25904</v>
      </c>
      <c r="F11" s="21">
        <f t="shared" si="0"/>
        <v>1.3325102880658437</v>
      </c>
      <c r="G11" s="21">
        <f t="shared" si="1"/>
        <v>3.7251574678593</v>
      </c>
      <c r="I11" s="34"/>
    </row>
    <row r="12" spans="1:7" ht="24" customHeight="1">
      <c r="A12" s="6">
        <v>1</v>
      </c>
      <c r="B12" s="12" t="s">
        <v>40</v>
      </c>
      <c r="C12" s="13">
        <v>19440</v>
      </c>
      <c r="D12" s="13">
        <v>6953.8</v>
      </c>
      <c r="E12" s="13">
        <v>25904</v>
      </c>
      <c r="F12" s="24">
        <f t="shared" si="0"/>
        <v>1.3325102880658437</v>
      </c>
      <c r="G12" s="24">
        <f t="shared" si="1"/>
        <v>3.7251574678593</v>
      </c>
    </row>
    <row r="13" spans="1:9" s="32" customFormat="1" ht="24" customHeight="1">
      <c r="A13" s="7" t="s">
        <v>13</v>
      </c>
      <c r="B13" s="8" t="s">
        <v>19</v>
      </c>
      <c r="C13" s="9">
        <f>SUM(C14:C26)</f>
        <v>660647</v>
      </c>
      <c r="D13" s="9">
        <f>SUM(D14:D26)</f>
        <v>628972.9000000001</v>
      </c>
      <c r="E13" s="9">
        <f>SUM(E14:E26)</f>
        <v>797933</v>
      </c>
      <c r="F13" s="21">
        <f t="shared" si="0"/>
        <v>1.2078053786666707</v>
      </c>
      <c r="G13" s="21">
        <f t="shared" si="1"/>
        <v>1.2686285847927627</v>
      </c>
      <c r="I13" s="33"/>
    </row>
    <row r="14" spans="1:9" ht="24" customHeight="1">
      <c r="A14" s="6">
        <v>1</v>
      </c>
      <c r="B14" s="12" t="s">
        <v>43</v>
      </c>
      <c r="C14" s="13">
        <v>6020</v>
      </c>
      <c r="D14" s="13">
        <v>7288.6</v>
      </c>
      <c r="E14" s="13">
        <v>6910</v>
      </c>
      <c r="F14" s="24">
        <f t="shared" si="0"/>
        <v>1.1478405315614617</v>
      </c>
      <c r="G14" s="24">
        <f t="shared" si="1"/>
        <v>0.9480558680679416</v>
      </c>
      <c r="I14" s="33"/>
    </row>
    <row r="15" spans="1:9" ht="24" customHeight="1">
      <c r="A15" s="6">
        <v>2</v>
      </c>
      <c r="B15" s="12" t="s">
        <v>44</v>
      </c>
      <c r="C15" s="13">
        <v>1589</v>
      </c>
      <c r="D15" s="13">
        <v>2945</v>
      </c>
      <c r="E15" s="13">
        <v>2290</v>
      </c>
      <c r="F15" s="24">
        <f t="shared" si="0"/>
        <v>1.4411579609817495</v>
      </c>
      <c r="G15" s="24">
        <f t="shared" si="1"/>
        <v>0.7775891341256367</v>
      </c>
      <c r="I15" s="33"/>
    </row>
    <row r="16" spans="1:9" ht="24" customHeight="1">
      <c r="A16" s="6">
        <v>3</v>
      </c>
      <c r="B16" s="12" t="s">
        <v>54</v>
      </c>
      <c r="C16" s="13">
        <v>403135</v>
      </c>
      <c r="D16" s="13">
        <v>403068.4</v>
      </c>
      <c r="E16" s="13">
        <v>421292</v>
      </c>
      <c r="F16" s="24">
        <f t="shared" si="0"/>
        <v>1.0450395028960522</v>
      </c>
      <c r="G16" s="24">
        <f t="shared" si="1"/>
        <v>1.0452121773872622</v>
      </c>
      <c r="I16" s="33"/>
    </row>
    <row r="17" spans="1:7" ht="24" customHeight="1">
      <c r="A17" s="6">
        <v>4</v>
      </c>
      <c r="B17" s="12" t="s">
        <v>56</v>
      </c>
      <c r="C17" s="13">
        <v>600</v>
      </c>
      <c r="D17" s="13">
        <v>534</v>
      </c>
      <c r="E17" s="13">
        <v>623</v>
      </c>
      <c r="F17" s="24">
        <f t="shared" si="0"/>
        <v>1.0383333333333333</v>
      </c>
      <c r="G17" s="24">
        <f t="shared" si="1"/>
        <v>1.1666666666666667</v>
      </c>
    </row>
    <row r="18" spans="1:7" ht="24" customHeight="1">
      <c r="A18" s="6">
        <v>5</v>
      </c>
      <c r="B18" s="12" t="s">
        <v>55</v>
      </c>
      <c r="C18" s="13">
        <v>1526</v>
      </c>
      <c r="D18" s="13">
        <v>1539</v>
      </c>
      <c r="E18" s="13">
        <v>1952</v>
      </c>
      <c r="F18" s="24">
        <f t="shared" si="0"/>
        <v>1.2791612057667103</v>
      </c>
      <c r="G18" s="24">
        <f t="shared" si="1"/>
        <v>1.2683560753736192</v>
      </c>
    </row>
    <row r="19" spans="1:7" ht="24" customHeight="1">
      <c r="A19" s="6">
        <v>6</v>
      </c>
      <c r="B19" s="12" t="s">
        <v>57</v>
      </c>
      <c r="C19" s="13">
        <v>3680</v>
      </c>
      <c r="D19" s="13">
        <v>5102.4</v>
      </c>
      <c r="E19" s="13">
        <v>3624</v>
      </c>
      <c r="F19" s="24">
        <f t="shared" si="0"/>
        <v>0.9847826086956522</v>
      </c>
      <c r="G19" s="24">
        <f t="shared" si="1"/>
        <v>0.7102539981185325</v>
      </c>
    </row>
    <row r="20" spans="1:7" ht="24" customHeight="1">
      <c r="A20" s="6">
        <v>7</v>
      </c>
      <c r="B20" s="12" t="s">
        <v>58</v>
      </c>
      <c r="C20" s="13">
        <v>2046</v>
      </c>
      <c r="D20" s="13">
        <v>2628.2</v>
      </c>
      <c r="E20" s="13">
        <v>2088</v>
      </c>
      <c r="F20" s="24">
        <f t="shared" si="0"/>
        <v>1.0205278592375366</v>
      </c>
      <c r="G20" s="24">
        <f t="shared" si="1"/>
        <v>0.7944600867513888</v>
      </c>
    </row>
    <row r="21" spans="1:7" ht="24" customHeight="1">
      <c r="A21" s="6">
        <v>8</v>
      </c>
      <c r="B21" s="12" t="s">
        <v>59</v>
      </c>
      <c r="C21" s="13">
        <v>374</v>
      </c>
      <c r="D21" s="13">
        <v>353.1</v>
      </c>
      <c r="E21" s="13">
        <v>388</v>
      </c>
      <c r="F21" s="24">
        <f t="shared" si="0"/>
        <v>1.0374331550802138</v>
      </c>
      <c r="G21" s="24">
        <f t="shared" si="1"/>
        <v>1.0988388558482016</v>
      </c>
    </row>
    <row r="22" spans="1:7" ht="24" customHeight="1">
      <c r="A22" s="6">
        <v>9</v>
      </c>
      <c r="B22" s="12" t="s">
        <v>45</v>
      </c>
      <c r="C22" s="13">
        <v>2500</v>
      </c>
      <c r="D22" s="13">
        <v>2500</v>
      </c>
      <c r="E22" s="13">
        <v>2837</v>
      </c>
      <c r="F22" s="24">
        <f t="shared" si="0"/>
        <v>1.1348</v>
      </c>
      <c r="G22" s="24">
        <f t="shared" si="1"/>
        <v>1.1348</v>
      </c>
    </row>
    <row r="23" spans="1:7" ht="24" customHeight="1">
      <c r="A23" s="6">
        <v>10</v>
      </c>
      <c r="B23" s="12" t="s">
        <v>61</v>
      </c>
      <c r="C23" s="13">
        <v>95556</v>
      </c>
      <c r="D23" s="13">
        <v>76131.7</v>
      </c>
      <c r="E23" s="13">
        <v>157748</v>
      </c>
      <c r="F23" s="24">
        <f t="shared" si="0"/>
        <v>1.6508434844489095</v>
      </c>
      <c r="G23" s="24">
        <f t="shared" si="1"/>
        <v>2.0720409500904355</v>
      </c>
    </row>
    <row r="24" spans="1:7" ht="24" customHeight="1">
      <c r="A24" s="6">
        <v>11</v>
      </c>
      <c r="B24" s="12" t="s">
        <v>62</v>
      </c>
      <c r="C24" s="13">
        <v>116416</v>
      </c>
      <c r="D24" s="13">
        <v>101993.3</v>
      </c>
      <c r="E24" s="13">
        <v>123130</v>
      </c>
      <c r="F24" s="24">
        <f t="shared" si="0"/>
        <v>1.057672484881803</v>
      </c>
      <c r="G24" s="24">
        <f t="shared" si="1"/>
        <v>1.2072361615910063</v>
      </c>
    </row>
    <row r="25" spans="1:7" ht="24" customHeight="1">
      <c r="A25" s="6">
        <v>12</v>
      </c>
      <c r="B25" s="12" t="s">
        <v>60</v>
      </c>
      <c r="C25" s="13">
        <v>24090</v>
      </c>
      <c r="D25" s="13">
        <v>24521.8</v>
      </c>
      <c r="E25" s="13">
        <v>74951</v>
      </c>
      <c r="F25" s="24">
        <f t="shared" si="0"/>
        <v>3.11129099211291</v>
      </c>
      <c r="G25" s="24">
        <f t="shared" si="1"/>
        <v>3.056504824278805</v>
      </c>
    </row>
    <row r="26" spans="1:7" ht="24" customHeight="1">
      <c r="A26" s="6">
        <v>13</v>
      </c>
      <c r="B26" s="12" t="s">
        <v>46</v>
      </c>
      <c r="C26" s="13">
        <v>3115</v>
      </c>
      <c r="D26" s="13">
        <v>367.4</v>
      </c>
      <c r="E26" s="13">
        <v>100</v>
      </c>
      <c r="F26" s="24">
        <f t="shared" si="0"/>
        <v>0.03210272873194221</v>
      </c>
      <c r="G26" s="24">
        <f t="shared" si="1"/>
        <v>0.2721829069134459</v>
      </c>
    </row>
    <row r="27" spans="1:9" s="32" customFormat="1" ht="24" customHeight="1">
      <c r="A27" s="7" t="s">
        <v>21</v>
      </c>
      <c r="B27" s="8" t="s">
        <v>70</v>
      </c>
      <c r="C27" s="9">
        <v>0</v>
      </c>
      <c r="D27" s="9">
        <v>0</v>
      </c>
      <c r="E27" s="9">
        <v>0</v>
      </c>
      <c r="F27" s="21"/>
      <c r="G27" s="21"/>
      <c r="I27" s="34"/>
    </row>
    <row r="28" spans="1:9" s="32" customFormat="1" ht="24" customHeight="1">
      <c r="A28" s="7" t="s">
        <v>71</v>
      </c>
      <c r="B28" s="8" t="s">
        <v>20</v>
      </c>
      <c r="C28" s="9">
        <v>12432</v>
      </c>
      <c r="D28" s="9"/>
      <c r="E28" s="9"/>
      <c r="F28" s="21">
        <f t="shared" si="0"/>
        <v>0</v>
      </c>
      <c r="G28" s="21"/>
      <c r="I28" s="34"/>
    </row>
    <row r="29" spans="1:9" s="32" customFormat="1" ht="54" customHeight="1">
      <c r="A29" s="7" t="s">
        <v>7</v>
      </c>
      <c r="B29" s="8" t="s">
        <v>41</v>
      </c>
      <c r="C29" s="9">
        <f>C30+C36+C33</f>
        <v>148757</v>
      </c>
      <c r="D29" s="9">
        <f>D30+D36+D33</f>
        <v>90757.6</v>
      </c>
      <c r="E29" s="9">
        <f>E30+E36+E33</f>
        <v>167226</v>
      </c>
      <c r="F29" s="21">
        <f t="shared" si="0"/>
        <v>1.1241555019259597</v>
      </c>
      <c r="G29" s="21">
        <f t="shared" si="1"/>
        <v>1.8425564360450253</v>
      </c>
      <c r="I29" s="34"/>
    </row>
    <row r="30" spans="1:7" ht="37.5" customHeight="1">
      <c r="A30" s="6">
        <v>1</v>
      </c>
      <c r="B30" s="12" t="s">
        <v>82</v>
      </c>
      <c r="C30" s="13">
        <f>C31+C32</f>
        <v>63156</v>
      </c>
      <c r="D30" s="13">
        <f>D31+D32</f>
        <v>45969.7</v>
      </c>
      <c r="E30" s="13">
        <f>E31+E32</f>
        <v>79267</v>
      </c>
      <c r="F30" s="24">
        <f t="shared" si="0"/>
        <v>1.255098486287922</v>
      </c>
      <c r="G30" s="24">
        <f t="shared" si="1"/>
        <v>1.7243314618107146</v>
      </c>
    </row>
    <row r="31" spans="1:7" ht="22.5" customHeight="1">
      <c r="A31" s="6"/>
      <c r="B31" s="12" t="s">
        <v>64</v>
      </c>
      <c r="C31" s="13">
        <v>47926</v>
      </c>
      <c r="D31" s="13">
        <v>32245.8</v>
      </c>
      <c r="E31" s="13">
        <v>64037</v>
      </c>
      <c r="F31" s="24">
        <f t="shared" si="0"/>
        <v>1.336164086299712</v>
      </c>
      <c r="G31" s="24">
        <f t="shared" si="1"/>
        <v>1.9859020399555911</v>
      </c>
    </row>
    <row r="32" spans="1:7" ht="22.5" customHeight="1">
      <c r="A32" s="6"/>
      <c r="B32" s="12" t="s">
        <v>63</v>
      </c>
      <c r="C32" s="13">
        <v>15230</v>
      </c>
      <c r="D32" s="13">
        <v>13723.9</v>
      </c>
      <c r="E32" s="13">
        <v>15230</v>
      </c>
      <c r="F32" s="24">
        <f t="shared" si="0"/>
        <v>1</v>
      </c>
      <c r="G32" s="24">
        <f t="shared" si="1"/>
        <v>1.1097428573510446</v>
      </c>
    </row>
    <row r="33" spans="1:7" ht="38.25" customHeight="1">
      <c r="A33" s="6">
        <v>1</v>
      </c>
      <c r="B33" s="12" t="s">
        <v>83</v>
      </c>
      <c r="C33" s="13">
        <f>C34+C35</f>
        <v>75832</v>
      </c>
      <c r="D33" s="13">
        <f>D34+D35</f>
        <v>38223.3</v>
      </c>
      <c r="E33" s="13">
        <f>E34+E35</f>
        <v>76890</v>
      </c>
      <c r="F33" s="24">
        <f t="shared" si="0"/>
        <v>1.0139518936596688</v>
      </c>
      <c r="G33" s="24">
        <f t="shared" si="1"/>
        <v>2.0116002542951548</v>
      </c>
    </row>
    <row r="34" spans="1:7" ht="22.5" customHeight="1">
      <c r="A34" s="6"/>
      <c r="B34" s="12" t="s">
        <v>64</v>
      </c>
      <c r="C34" s="13">
        <v>65161</v>
      </c>
      <c r="D34" s="13">
        <v>28182.7</v>
      </c>
      <c r="E34" s="13">
        <v>65979</v>
      </c>
      <c r="F34" s="24">
        <f t="shared" si="0"/>
        <v>1.0125535212780652</v>
      </c>
      <c r="G34" s="24">
        <f t="shared" si="1"/>
        <v>2.34111706827238</v>
      </c>
    </row>
    <row r="35" spans="1:7" ht="22.5" customHeight="1">
      <c r="A35" s="6"/>
      <c r="B35" s="12" t="s">
        <v>63</v>
      </c>
      <c r="C35" s="13">
        <v>10671</v>
      </c>
      <c r="D35" s="13">
        <v>10040.6</v>
      </c>
      <c r="E35" s="13">
        <v>10911</v>
      </c>
      <c r="F35" s="24">
        <f t="shared" si="0"/>
        <v>1.022490863086871</v>
      </c>
      <c r="G35" s="24">
        <f t="shared" si="1"/>
        <v>1.0866880465310838</v>
      </c>
    </row>
    <row r="36" spans="1:9" ht="22.5" customHeight="1">
      <c r="A36" s="6">
        <v>2</v>
      </c>
      <c r="B36" s="12" t="s">
        <v>48</v>
      </c>
      <c r="C36" s="13">
        <f>C37+C38</f>
        <v>9769</v>
      </c>
      <c r="D36" s="13">
        <f>D37+D38</f>
        <v>6564.6</v>
      </c>
      <c r="E36" s="13">
        <f>E37+E38</f>
        <v>11069</v>
      </c>
      <c r="F36" s="24">
        <f t="shared" si="0"/>
        <v>1.1330740096222744</v>
      </c>
      <c r="G36" s="24">
        <f t="shared" si="1"/>
        <v>1.6861651890442677</v>
      </c>
      <c r="I36" s="35"/>
    </row>
    <row r="37" spans="1:7" ht="22.5" customHeight="1">
      <c r="A37" s="6"/>
      <c r="B37" s="12" t="s">
        <v>64</v>
      </c>
      <c r="C37" s="13">
        <v>0</v>
      </c>
      <c r="D37" s="13">
        <v>482</v>
      </c>
      <c r="E37" s="13">
        <v>1300</v>
      </c>
      <c r="F37" s="24"/>
      <c r="G37" s="24">
        <f t="shared" si="1"/>
        <v>2.6970954356846475</v>
      </c>
    </row>
    <row r="38" spans="1:7" ht="22.5" customHeight="1">
      <c r="A38" s="6"/>
      <c r="B38" s="12" t="s">
        <v>63</v>
      </c>
      <c r="C38" s="13">
        <v>9769</v>
      </c>
      <c r="D38" s="13">
        <v>6082.6</v>
      </c>
      <c r="E38" s="13">
        <v>9769</v>
      </c>
      <c r="F38" s="24">
        <f t="shared" si="0"/>
        <v>1</v>
      </c>
      <c r="G38" s="24">
        <f t="shared" si="1"/>
        <v>1.6060566205241178</v>
      </c>
    </row>
    <row r="39" spans="1:9" s="32" customFormat="1" ht="22.5" customHeight="1">
      <c r="A39" s="7" t="s">
        <v>66</v>
      </c>
      <c r="B39" s="8" t="s">
        <v>67</v>
      </c>
      <c r="C39" s="9"/>
      <c r="D39" s="9">
        <v>1264.4</v>
      </c>
      <c r="E39" s="9">
        <v>3155</v>
      </c>
      <c r="F39" s="21"/>
      <c r="G39" s="21">
        <f t="shared" si="1"/>
        <v>2.495254666244859</v>
      </c>
      <c r="I39" s="34"/>
    </row>
    <row r="40" spans="1:9" s="32" customFormat="1" ht="22.5" customHeight="1">
      <c r="A40" s="7" t="s">
        <v>68</v>
      </c>
      <c r="B40" s="8" t="s">
        <v>69</v>
      </c>
      <c r="C40" s="9"/>
      <c r="D40" s="9">
        <v>113019.2</v>
      </c>
      <c r="E40" s="9">
        <v>30625</v>
      </c>
      <c r="F40" s="21"/>
      <c r="G40" s="21">
        <f t="shared" si="1"/>
        <v>0.27097165791299177</v>
      </c>
      <c r="I40" s="34"/>
    </row>
    <row r="41" spans="1:7" ht="8.25" customHeight="1">
      <c r="A41" s="29"/>
      <c r="B41" s="29"/>
      <c r="C41" s="29"/>
      <c r="D41" s="29"/>
      <c r="E41" s="29"/>
      <c r="F41" s="29"/>
      <c r="G41" s="29"/>
    </row>
  </sheetData>
  <sheetProtection/>
  <mergeCells count="12">
    <mergeCell ref="E6:E7"/>
    <mergeCell ref="F6:G6"/>
    <mergeCell ref="A1:B1"/>
    <mergeCell ref="E1:G1"/>
    <mergeCell ref="A2:G2"/>
    <mergeCell ref="A3:G3"/>
    <mergeCell ref="E5:G5"/>
    <mergeCell ref="A6:A7"/>
    <mergeCell ref="B6:B7"/>
    <mergeCell ref="C6:C7"/>
    <mergeCell ref="D6:D7"/>
    <mergeCell ref="A4:G4"/>
  </mergeCells>
  <printOptions/>
  <pageMargins left="0.5905511811023623" right="0" top="0.5118110236220472" bottom="0.5118110236220472" header="0.6299212598425197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trannamdt1</dc:creator>
  <cp:keywords/>
  <dc:description/>
  <cp:lastModifiedBy>Admin</cp:lastModifiedBy>
  <cp:lastPrinted>2020-12-22T02:43:05Z</cp:lastPrinted>
  <dcterms:created xsi:type="dcterms:W3CDTF">2017-08-10T09:03:06Z</dcterms:created>
  <dcterms:modified xsi:type="dcterms:W3CDTF">2020-12-23T10:15:42Z</dcterms:modified>
  <cp:category/>
  <cp:version/>
  <cp:contentType/>
  <cp:contentStatus/>
</cp:coreProperties>
</file>